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ml.chartshapes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8.xml" ContentType="application/vnd.openxmlformats-officedocument.drawingml.chartshapes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9.xml" ContentType="application/vnd.openxmlformats-officedocument.drawingml.chartshap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/>
  <bookViews>
    <workbookView xWindow="0" yWindow="0" windowWidth="17835" windowHeight="9210" tabRatio="1000" activeTab="1"/>
  </bookViews>
  <sheets>
    <sheet name="Market" sheetId="8" r:id="rId1"/>
    <sheet name="Analysis_LMC" sheetId="2" r:id="rId2"/>
    <sheet name="Data" sheetId="3" r:id="rId3"/>
    <sheet name="Pivot_v.Ori" sheetId="4" r:id="rId4"/>
    <sheet name="Data_v.Ori" sheetId="5" r:id="rId5"/>
    <sheet name="Research" sheetId="1" r:id="rId6"/>
    <sheet name="생산판매물량흐름" sheetId="6" r:id="rId7"/>
    <sheet name="기타, 외부환경" sheetId="7" r:id="rId8"/>
    <sheet name="Glossary" sheetId="9" r:id="rId9"/>
    <sheet name="OE(국가별,업체별)" sheetId="10" r:id="rId10"/>
    <sheet name="검증" sheetId="11" r:id="rId11"/>
    <sheet name="Sheet1" sheetId="12" r:id="rId12"/>
  </sheets>
  <definedNames>
    <definedName name="_xlnm._FilterDatabase" localSheetId="2" hidden="1">Data!$A$2:$X$1649</definedName>
    <definedName name="_xlnm._FilterDatabase" localSheetId="4" hidden="1">Data_v.Ori!$A$2:$X$1649</definedName>
    <definedName name="Smart_Chart_Data_Table_00cad8f81f274182b5cfb409d9a270e6">생산판매물량흐름!$AAA$10502:$AAL$10506</definedName>
    <definedName name="Smart_Chart_Data_Table_94f42f5a03264685b7be7f531d6965c6">생산판매물량흐름!$AAA$10002:$AAL$10006</definedName>
  </definedNames>
  <calcPr calcId="152511"/>
  <pivotCaches>
    <pivotCache cacheId="1" r:id="rId13"/>
    <pivotCache cacheId="2" r:id="rId14"/>
    <pivotCache cacheId="3" r:id="rId15"/>
  </pivotCaches>
</workbook>
</file>

<file path=xl/calcChain.xml><?xml version="1.0" encoding="utf-8"?>
<calcChain xmlns="http://schemas.openxmlformats.org/spreadsheetml/2006/main">
  <c r="H3" i="12" l="1"/>
  <c r="H2" i="12"/>
  <c r="O207" i="11"/>
  <c r="N207" i="11"/>
  <c r="M207" i="11"/>
  <c r="L207" i="11"/>
  <c r="K207" i="11"/>
  <c r="J207" i="11"/>
  <c r="I207" i="11"/>
  <c r="H207" i="11"/>
  <c r="G207" i="11"/>
  <c r="F207" i="11"/>
  <c r="A8" i="9" l="1"/>
  <c r="A9" i="9" s="1"/>
  <c r="A10" i="9" s="1"/>
  <c r="F8" i="11" l="1"/>
  <c r="G8" i="11"/>
  <c r="H8" i="11"/>
  <c r="I8" i="11"/>
  <c r="J8" i="11"/>
  <c r="K8" i="11"/>
  <c r="L8" i="11"/>
  <c r="M8" i="11"/>
  <c r="N8" i="11"/>
  <c r="F10" i="11"/>
  <c r="G10" i="11"/>
  <c r="H10" i="11"/>
  <c r="I10" i="11"/>
  <c r="J10" i="11"/>
  <c r="K10" i="11"/>
  <c r="L10" i="11"/>
  <c r="M10" i="11"/>
  <c r="N10" i="11"/>
  <c r="G11" i="11"/>
  <c r="H11" i="11"/>
  <c r="I11" i="11"/>
  <c r="J11" i="11"/>
  <c r="K11" i="11"/>
  <c r="L11" i="11"/>
  <c r="M11" i="11"/>
  <c r="N11" i="11"/>
  <c r="H13" i="11"/>
  <c r="L13" i="11"/>
  <c r="G14" i="11"/>
  <c r="H14" i="11"/>
  <c r="I14" i="11"/>
  <c r="J14" i="11"/>
  <c r="K14" i="11"/>
  <c r="L14" i="11"/>
  <c r="M14" i="11"/>
  <c r="N14" i="11"/>
  <c r="F16" i="11"/>
  <c r="G16" i="11"/>
  <c r="H16" i="11"/>
  <c r="I16" i="11"/>
  <c r="J16" i="11"/>
  <c r="K16" i="11"/>
  <c r="L16" i="11"/>
  <c r="M16" i="11"/>
  <c r="N16" i="11"/>
  <c r="G17" i="11"/>
  <c r="H17" i="11"/>
  <c r="I17" i="11"/>
  <c r="J17" i="11"/>
  <c r="K17" i="11"/>
  <c r="L17" i="11"/>
  <c r="M17" i="11"/>
  <c r="N17" i="11"/>
  <c r="F23" i="11"/>
  <c r="G23" i="11"/>
  <c r="H23" i="11"/>
  <c r="I23" i="11"/>
  <c r="J23" i="11"/>
  <c r="K23" i="11"/>
  <c r="L23" i="11"/>
  <c r="M23" i="11"/>
  <c r="N23" i="11"/>
  <c r="F24" i="11"/>
  <c r="G24" i="11"/>
  <c r="H24" i="11"/>
  <c r="I24" i="11"/>
  <c r="J24" i="11"/>
  <c r="K24" i="11"/>
  <c r="L24" i="11"/>
  <c r="M24" i="11"/>
  <c r="N24" i="11"/>
  <c r="F28" i="11"/>
  <c r="G28" i="11"/>
  <c r="H28" i="11"/>
  <c r="I28" i="11"/>
  <c r="J28" i="11"/>
  <c r="K28" i="11"/>
  <c r="L28" i="11"/>
  <c r="M28" i="11"/>
  <c r="N28" i="11"/>
  <c r="F29" i="11"/>
  <c r="G29" i="11"/>
  <c r="H29" i="11"/>
  <c r="I29" i="11"/>
  <c r="J29" i="11"/>
  <c r="K29" i="11"/>
  <c r="L29" i="11"/>
  <c r="M29" i="11"/>
  <c r="N29" i="11"/>
  <c r="F31" i="11"/>
  <c r="G31" i="11"/>
  <c r="H31" i="11"/>
  <c r="I31" i="11"/>
  <c r="J31" i="11"/>
  <c r="K31" i="11"/>
  <c r="L31" i="11"/>
  <c r="M31" i="11"/>
  <c r="N31" i="11"/>
  <c r="F49" i="11"/>
  <c r="G49" i="11"/>
  <c r="H49" i="11"/>
  <c r="I49" i="11"/>
  <c r="J49" i="11"/>
  <c r="K49" i="11"/>
  <c r="L49" i="11"/>
  <c r="M49" i="11"/>
  <c r="N49" i="11"/>
  <c r="F79" i="11"/>
  <c r="G79" i="11"/>
  <c r="H79" i="11"/>
  <c r="I79" i="11"/>
  <c r="J79" i="11"/>
  <c r="K79" i="11"/>
  <c r="L79" i="11"/>
  <c r="M79" i="11"/>
  <c r="N79" i="11"/>
  <c r="F92" i="11"/>
  <c r="F13" i="11" s="1"/>
  <c r="G92" i="11"/>
  <c r="G13" i="11" s="1"/>
  <c r="H92" i="11"/>
  <c r="I92" i="11"/>
  <c r="I13" i="11" s="1"/>
  <c r="J92" i="11"/>
  <c r="J13" i="11" s="1"/>
  <c r="K92" i="11"/>
  <c r="K13" i="11" s="1"/>
  <c r="L92" i="11"/>
  <c r="M92" i="11"/>
  <c r="M13" i="11" s="1"/>
  <c r="N92" i="11"/>
  <c r="N13" i="11" s="1"/>
  <c r="L143" i="10" l="1"/>
  <c r="K143" i="10"/>
  <c r="J143" i="10"/>
  <c r="I143" i="10"/>
  <c r="H143" i="10"/>
  <c r="L134" i="10"/>
  <c r="K134" i="10"/>
  <c r="J134" i="10"/>
  <c r="I134" i="10"/>
  <c r="H134" i="10"/>
  <c r="G125" i="10"/>
  <c r="F125" i="10"/>
  <c r="E125" i="10"/>
  <c r="L125" i="10"/>
  <c r="G79" i="10" l="1"/>
  <c r="K52" i="10"/>
  <c r="K79" i="10" s="1"/>
  <c r="J52" i="10"/>
  <c r="J79" i="10" s="1"/>
  <c r="I52" i="10"/>
  <c r="I79" i="10" s="1"/>
  <c r="H52" i="10"/>
  <c r="H79" i="10" s="1"/>
  <c r="J67" i="10"/>
  <c r="J94" i="10" s="1"/>
  <c r="I67" i="10"/>
  <c r="I94" i="10" s="1"/>
  <c r="H67" i="10"/>
  <c r="H94" i="10" s="1"/>
  <c r="K66" i="10"/>
  <c r="K93" i="10" s="1"/>
  <c r="J66" i="10"/>
  <c r="J93" i="10" s="1"/>
  <c r="I66" i="10"/>
  <c r="I93" i="10" s="1"/>
  <c r="H66" i="10"/>
  <c r="H93" i="10" s="1"/>
  <c r="K65" i="10"/>
  <c r="K92" i="10" s="1"/>
  <c r="K132" i="10" s="1"/>
  <c r="J65" i="10"/>
  <c r="J92" i="10" s="1"/>
  <c r="J132" i="10" s="1"/>
  <c r="I65" i="10"/>
  <c r="I92" i="10" s="1"/>
  <c r="I132" i="10" s="1"/>
  <c r="H65" i="10"/>
  <c r="H92" i="10" s="1"/>
  <c r="H132" i="10" s="1"/>
  <c r="K64" i="10"/>
  <c r="K91" i="10" s="1"/>
  <c r="K131" i="10" s="1"/>
  <c r="J64" i="10"/>
  <c r="J91" i="10" s="1"/>
  <c r="J131" i="10" s="1"/>
  <c r="I64" i="10"/>
  <c r="I91" i="10" s="1"/>
  <c r="I131" i="10" s="1"/>
  <c r="H64" i="10"/>
  <c r="H91" i="10" s="1"/>
  <c r="H131" i="10" s="1"/>
  <c r="K63" i="10"/>
  <c r="K90" i="10" s="1"/>
  <c r="K130" i="10" s="1"/>
  <c r="J63" i="10"/>
  <c r="J90" i="10" s="1"/>
  <c r="J130" i="10" s="1"/>
  <c r="I63" i="10"/>
  <c r="I90" i="10" s="1"/>
  <c r="I130" i="10" s="1"/>
  <c r="H63" i="10"/>
  <c r="H90" i="10" s="1"/>
  <c r="H130" i="10" s="1"/>
  <c r="K62" i="10"/>
  <c r="K89" i="10" s="1"/>
  <c r="J62" i="10"/>
  <c r="J89" i="10" s="1"/>
  <c r="I62" i="10"/>
  <c r="I89" i="10" s="1"/>
  <c r="H62" i="10"/>
  <c r="H89" i="10" s="1"/>
  <c r="K61" i="10"/>
  <c r="K88" i="10" s="1"/>
  <c r="K129" i="10" s="1"/>
  <c r="J61" i="10"/>
  <c r="J88" i="10" s="1"/>
  <c r="J129" i="10" s="1"/>
  <c r="I61" i="10"/>
  <c r="I88" i="10" s="1"/>
  <c r="I129" i="10" s="1"/>
  <c r="H61" i="10"/>
  <c r="H88" i="10" s="1"/>
  <c r="H129" i="10" s="1"/>
  <c r="K60" i="10"/>
  <c r="K87" i="10" s="1"/>
  <c r="J60" i="10"/>
  <c r="J87" i="10" s="1"/>
  <c r="I60" i="10"/>
  <c r="I87" i="10" s="1"/>
  <c r="H60" i="10"/>
  <c r="H87" i="10" s="1"/>
  <c r="K59" i="10"/>
  <c r="K86" i="10" s="1"/>
  <c r="J59" i="10"/>
  <c r="J86" i="10" s="1"/>
  <c r="I59" i="10"/>
  <c r="I86" i="10" s="1"/>
  <c r="H59" i="10"/>
  <c r="H86" i="10" s="1"/>
  <c r="K58" i="10"/>
  <c r="K85" i="10" s="1"/>
  <c r="K128" i="10" s="1"/>
  <c r="J58" i="10"/>
  <c r="J85" i="10" s="1"/>
  <c r="J128" i="10" s="1"/>
  <c r="I58" i="10"/>
  <c r="I85" i="10" s="1"/>
  <c r="I128" i="10" s="1"/>
  <c r="H58" i="10"/>
  <c r="H85" i="10" s="1"/>
  <c r="H128" i="10" s="1"/>
  <c r="K57" i="10"/>
  <c r="K84" i="10" s="1"/>
  <c r="J57" i="10"/>
  <c r="J84" i="10" s="1"/>
  <c r="I57" i="10"/>
  <c r="I84" i="10" s="1"/>
  <c r="H57" i="10"/>
  <c r="H84" i="10" s="1"/>
  <c r="K56" i="10"/>
  <c r="K83" i="10" s="1"/>
  <c r="J56" i="10"/>
  <c r="J83" i="10" s="1"/>
  <c r="I56" i="10"/>
  <c r="I83" i="10" s="1"/>
  <c r="H56" i="10"/>
  <c r="H83" i="10" s="1"/>
  <c r="K55" i="10"/>
  <c r="K82" i="10" s="1"/>
  <c r="J55" i="10"/>
  <c r="J82" i="10" s="1"/>
  <c r="I55" i="10"/>
  <c r="I82" i="10" s="1"/>
  <c r="H55" i="10"/>
  <c r="H82" i="10" s="1"/>
  <c r="K54" i="10"/>
  <c r="K81" i="10" s="1"/>
  <c r="K127" i="10" s="1"/>
  <c r="J54" i="10"/>
  <c r="J81" i="10" s="1"/>
  <c r="J127" i="10" s="1"/>
  <c r="I54" i="10"/>
  <c r="I81" i="10" s="1"/>
  <c r="I127" i="10" s="1"/>
  <c r="H54" i="10"/>
  <c r="H81" i="10" s="1"/>
  <c r="H127" i="10" s="1"/>
  <c r="G66" i="10"/>
  <c r="G93" i="10" s="1"/>
  <c r="G65" i="10"/>
  <c r="G92" i="10" s="1"/>
  <c r="G64" i="10"/>
  <c r="G91" i="10" s="1"/>
  <c r="G63" i="10"/>
  <c r="G90" i="10" s="1"/>
  <c r="G62" i="10"/>
  <c r="G89" i="10" s="1"/>
  <c r="G61" i="10"/>
  <c r="G88" i="10" s="1"/>
  <c r="G60" i="10"/>
  <c r="G87" i="10" s="1"/>
  <c r="G59" i="10"/>
  <c r="G86" i="10" s="1"/>
  <c r="G58" i="10"/>
  <c r="G85" i="10" s="1"/>
  <c r="G57" i="10"/>
  <c r="G84" i="10" s="1"/>
  <c r="G56" i="10"/>
  <c r="G83" i="10" s="1"/>
  <c r="G55" i="10"/>
  <c r="G82" i="10" s="1"/>
  <c r="G54" i="10"/>
  <c r="G81" i="10" s="1"/>
  <c r="K51" i="10"/>
  <c r="K78" i="10" s="1"/>
  <c r="J51" i="10"/>
  <c r="J78" i="10" s="1"/>
  <c r="I51" i="10"/>
  <c r="I78" i="10" s="1"/>
  <c r="H51" i="10"/>
  <c r="H78" i="10" s="1"/>
  <c r="G51" i="10"/>
  <c r="G78" i="10" s="1"/>
  <c r="K50" i="10"/>
  <c r="K77" i="10" s="1"/>
  <c r="J50" i="10"/>
  <c r="J77" i="10" s="1"/>
  <c r="I50" i="10"/>
  <c r="I77" i="10" s="1"/>
  <c r="H50" i="10"/>
  <c r="H77" i="10" s="1"/>
  <c r="G50" i="10"/>
  <c r="G77" i="10" s="1"/>
  <c r="K49" i="10"/>
  <c r="K76" i="10" s="1"/>
  <c r="J49" i="10"/>
  <c r="J76" i="10" s="1"/>
  <c r="I49" i="10"/>
  <c r="I76" i="10" s="1"/>
  <c r="H49" i="10"/>
  <c r="H76" i="10" s="1"/>
  <c r="G49" i="10"/>
  <c r="G76" i="10" s="1"/>
  <c r="K48" i="10"/>
  <c r="K75" i="10" s="1"/>
  <c r="J48" i="10"/>
  <c r="J75" i="10" s="1"/>
  <c r="I48" i="10"/>
  <c r="I75" i="10" s="1"/>
  <c r="H48" i="10"/>
  <c r="H75" i="10" s="1"/>
  <c r="G48" i="10"/>
  <c r="G75" i="10" s="1"/>
  <c r="K47" i="10"/>
  <c r="K74" i="10" s="1"/>
  <c r="J47" i="10"/>
  <c r="J74" i="10" s="1"/>
  <c r="I47" i="10"/>
  <c r="I74" i="10" s="1"/>
  <c r="H47" i="10"/>
  <c r="H74" i="10" s="1"/>
  <c r="G47" i="10"/>
  <c r="G74" i="10" s="1"/>
  <c r="K46" i="10"/>
  <c r="J46" i="10"/>
  <c r="J73" i="10" s="1"/>
  <c r="I46" i="10"/>
  <c r="I73" i="10" s="1"/>
  <c r="G46" i="10"/>
  <c r="G73" i="10" s="1"/>
  <c r="K45" i="10"/>
  <c r="K72" i="10" s="1"/>
  <c r="K125" i="10" s="1"/>
  <c r="J45" i="10"/>
  <c r="J72" i="10" s="1"/>
  <c r="J125" i="10" s="1"/>
  <c r="I45" i="10"/>
  <c r="I72" i="10" s="1"/>
  <c r="I125" i="10" s="1"/>
  <c r="H45" i="10"/>
  <c r="H72" i="10" s="1"/>
  <c r="H125" i="10" s="1"/>
  <c r="G45" i="10"/>
  <c r="H46" i="10"/>
  <c r="K38" i="10"/>
  <c r="K67" i="10" s="1"/>
  <c r="K94" i="10" s="1"/>
  <c r="K24" i="10"/>
  <c r="J24" i="10"/>
  <c r="J39" i="10" s="1"/>
  <c r="J68" i="10" s="1"/>
  <c r="J95" i="10" s="1"/>
  <c r="I24" i="10"/>
  <c r="I39" i="10" s="1"/>
  <c r="I68" i="10" s="1"/>
  <c r="I95" i="10" s="1"/>
  <c r="H24" i="10"/>
  <c r="H39" i="10" s="1"/>
  <c r="H68" i="10" s="1"/>
  <c r="H95" i="10" s="1"/>
  <c r="L75" i="10" l="1"/>
  <c r="K39" i="10"/>
  <c r="K68" i="10" s="1"/>
  <c r="K95" i="10" s="1"/>
  <c r="L95" i="10" s="1"/>
  <c r="L81" i="10"/>
  <c r="L82" i="10"/>
  <c r="L83" i="10"/>
  <c r="L84" i="10"/>
  <c r="L85" i="10"/>
  <c r="L86" i="10"/>
  <c r="L87" i="10"/>
  <c r="L88" i="10"/>
  <c r="L89" i="10"/>
  <c r="L90" i="10"/>
  <c r="L130" i="10" s="1"/>
  <c r="L91" i="10"/>
  <c r="L131" i="10" s="1"/>
  <c r="L92" i="10"/>
  <c r="L93" i="10"/>
  <c r="L94" i="10"/>
  <c r="K53" i="10"/>
  <c r="K80" i="10" s="1"/>
  <c r="K126" i="10" s="1"/>
  <c r="K133" i="10" s="1"/>
  <c r="L76" i="10"/>
  <c r="L77" i="10"/>
  <c r="L74" i="10"/>
  <c r="L78" i="10"/>
  <c r="L79" i="10"/>
  <c r="H53" i="10"/>
  <c r="H80" i="10" s="1"/>
  <c r="H126" i="10" s="1"/>
  <c r="H133" i="10" s="1"/>
  <c r="H73" i="10"/>
  <c r="K73" i="10"/>
  <c r="J53" i="10"/>
  <c r="J80" i="10" s="1"/>
  <c r="J126" i="10" s="1"/>
  <c r="J133" i="10" s="1"/>
  <c r="I53" i="10"/>
  <c r="I80" i="10" s="1"/>
  <c r="I126" i="10" s="1"/>
  <c r="I133" i="10" s="1"/>
  <c r="A5" i="9"/>
  <c r="A6" i="9" s="1"/>
  <c r="A4" i="9"/>
  <c r="A7" i="9" l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L128" i="10"/>
  <c r="L127" i="10"/>
  <c r="L132" i="10"/>
  <c r="L129" i="10"/>
  <c r="L80" i="10"/>
  <c r="L126" i="10" s="1"/>
  <c r="L73" i="10"/>
  <c r="L53" i="10"/>
  <c r="V596" i="2"/>
  <c r="U596" i="2"/>
  <c r="T596" i="2"/>
  <c r="S596" i="2"/>
  <c r="R596" i="2"/>
  <c r="Q596" i="2"/>
  <c r="X596" i="2" s="1"/>
  <c r="P596" i="2"/>
  <c r="O596" i="2"/>
  <c r="N596" i="2"/>
  <c r="M596" i="2"/>
  <c r="L596" i="2"/>
  <c r="K596" i="2"/>
  <c r="J596" i="2"/>
  <c r="I596" i="2"/>
  <c r="H596" i="2"/>
  <c r="G596" i="2"/>
  <c r="F596" i="2"/>
  <c r="X595" i="2"/>
  <c r="X594" i="2"/>
  <c r="N593" i="2"/>
  <c r="M593" i="2"/>
  <c r="L593" i="2"/>
  <c r="K593" i="2"/>
  <c r="J593" i="2" s="1"/>
  <c r="I593" i="2" s="1"/>
  <c r="H593" i="2" s="1"/>
  <c r="G593" i="2" s="1"/>
  <c r="F593" i="2" s="1"/>
  <c r="X588" i="2"/>
  <c r="X587" i="2"/>
  <c r="N586" i="2"/>
  <c r="M586" i="2" s="1"/>
  <c r="L586" i="2" s="1"/>
  <c r="K586" i="2" s="1"/>
  <c r="J586" i="2" s="1"/>
  <c r="I586" i="2" s="1"/>
  <c r="H586" i="2" s="1"/>
  <c r="G586" i="2" s="1"/>
  <c r="F586" i="2" s="1"/>
  <c r="L133" i="10" l="1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X560" i="2"/>
  <c r="X559" i="2"/>
  <c r="N558" i="2"/>
  <c r="M558" i="2" s="1"/>
  <c r="L558" i="2" s="1"/>
  <c r="K558" i="2" s="1"/>
  <c r="J558" i="2" s="1"/>
  <c r="I558" i="2" s="1"/>
  <c r="H558" i="2" s="1"/>
  <c r="G558" i="2" s="1"/>
  <c r="F558" i="2" s="1"/>
  <c r="X553" i="2"/>
  <c r="X552" i="2"/>
  <c r="N551" i="2"/>
  <c r="M551" i="2" s="1"/>
  <c r="L551" i="2" s="1"/>
  <c r="K551" i="2" s="1"/>
  <c r="J551" i="2" s="1"/>
  <c r="I551" i="2" s="1"/>
  <c r="H551" i="2" s="1"/>
  <c r="G551" i="2" s="1"/>
  <c r="F551" i="2" s="1"/>
  <c r="X561" i="2" l="1"/>
  <c r="X525" i="2" l="1"/>
  <c r="X524" i="2"/>
  <c r="X518" i="2"/>
  <c r="X517" i="2"/>
  <c r="V526" i="2"/>
  <c r="U526" i="2"/>
  <c r="T526" i="2"/>
  <c r="S526" i="2"/>
  <c r="R526" i="2"/>
  <c r="Q526" i="2"/>
  <c r="X526" i="2" s="1"/>
  <c r="P526" i="2"/>
  <c r="O526" i="2"/>
  <c r="N526" i="2"/>
  <c r="M526" i="2"/>
  <c r="L526" i="2"/>
  <c r="K526" i="2"/>
  <c r="J526" i="2"/>
  <c r="I526" i="2"/>
  <c r="H526" i="2"/>
  <c r="G526" i="2"/>
  <c r="F526" i="2"/>
  <c r="N523" i="2"/>
  <c r="M523" i="2" s="1"/>
  <c r="L523" i="2" s="1"/>
  <c r="K523" i="2" s="1"/>
  <c r="J523" i="2" s="1"/>
  <c r="I523" i="2" s="1"/>
  <c r="H523" i="2" s="1"/>
  <c r="G523" i="2" s="1"/>
  <c r="F523" i="2" s="1"/>
  <c r="N516" i="2"/>
  <c r="M516" i="2" s="1"/>
  <c r="L516" i="2" s="1"/>
  <c r="K516" i="2" s="1"/>
  <c r="J516" i="2" s="1"/>
  <c r="I516" i="2" s="1"/>
  <c r="H516" i="2" s="1"/>
  <c r="G516" i="2" s="1"/>
  <c r="F516" i="2" s="1"/>
  <c r="E24" i="7"/>
  <c r="K237" i="2" l="1"/>
  <c r="H81" i="2" l="1"/>
  <c r="G81" i="2"/>
  <c r="F81" i="2"/>
  <c r="K157" i="2"/>
  <c r="J157" i="2"/>
  <c r="I157" i="2"/>
  <c r="H157" i="2"/>
  <c r="G157" i="2"/>
  <c r="G136" i="2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F157" i="2" s="1"/>
  <c r="Y131" i="2"/>
  <c r="Y142" i="2" s="1"/>
  <c r="K163" i="2" s="1"/>
  <c r="X131" i="2"/>
  <c r="X142" i="2" s="1"/>
  <c r="J163" i="2" s="1"/>
  <c r="W131" i="2"/>
  <c r="W142" i="2" s="1"/>
  <c r="I163" i="2" s="1"/>
  <c r="V131" i="2"/>
  <c r="V142" i="2" s="1"/>
  <c r="H163" i="2" s="1"/>
  <c r="U131" i="2"/>
  <c r="U142" i="2" s="1"/>
  <c r="G163" i="2" s="1"/>
  <c r="T131" i="2"/>
  <c r="T142" i="2" s="1"/>
  <c r="F163" i="2" s="1"/>
  <c r="S131" i="2"/>
  <c r="S142" i="2" s="1"/>
  <c r="G153" i="2" s="1"/>
  <c r="R131" i="2"/>
  <c r="R142" i="2" s="1"/>
  <c r="F153" i="2" s="1"/>
  <c r="Q131" i="2"/>
  <c r="Q142" i="2" s="1"/>
  <c r="P131" i="2"/>
  <c r="P142" i="2" s="1"/>
  <c r="O131" i="2"/>
  <c r="O142" i="2" s="1"/>
  <c r="N131" i="2"/>
  <c r="N142" i="2" s="1"/>
  <c r="M131" i="2"/>
  <c r="M142" i="2" s="1"/>
  <c r="L131" i="2"/>
  <c r="L142" i="2" s="1"/>
  <c r="K131" i="2"/>
  <c r="K142" i="2" s="1"/>
  <c r="J131" i="2"/>
  <c r="J142" i="2" s="1"/>
  <c r="I131" i="2"/>
  <c r="I142" i="2" s="1"/>
  <c r="H131" i="2"/>
  <c r="H142" i="2" s="1"/>
  <c r="G131" i="2"/>
  <c r="G142" i="2" s="1"/>
  <c r="F131" i="2"/>
  <c r="F142" i="2" s="1"/>
  <c r="Y130" i="2"/>
  <c r="Y141" i="2" s="1"/>
  <c r="K162" i="2" s="1"/>
  <c r="X130" i="2"/>
  <c r="X141" i="2" s="1"/>
  <c r="J162" i="2" s="1"/>
  <c r="W130" i="2"/>
  <c r="W141" i="2" s="1"/>
  <c r="I162" i="2" s="1"/>
  <c r="V130" i="2"/>
  <c r="V141" i="2" s="1"/>
  <c r="H162" i="2" s="1"/>
  <c r="U130" i="2"/>
  <c r="U141" i="2" s="1"/>
  <c r="G162" i="2" s="1"/>
  <c r="T130" i="2"/>
  <c r="T141" i="2" s="1"/>
  <c r="F162" i="2" s="1"/>
  <c r="S130" i="2"/>
  <c r="S141" i="2" s="1"/>
  <c r="G152" i="2" s="1"/>
  <c r="R130" i="2"/>
  <c r="R141" i="2" s="1"/>
  <c r="F152" i="2" s="1"/>
  <c r="Q130" i="2"/>
  <c r="Q141" i="2" s="1"/>
  <c r="P130" i="2"/>
  <c r="P141" i="2" s="1"/>
  <c r="O130" i="2"/>
  <c r="O141" i="2" s="1"/>
  <c r="N130" i="2"/>
  <c r="N141" i="2" s="1"/>
  <c r="M130" i="2"/>
  <c r="M141" i="2" s="1"/>
  <c r="L130" i="2"/>
  <c r="L141" i="2" s="1"/>
  <c r="K130" i="2"/>
  <c r="K141" i="2" s="1"/>
  <c r="J130" i="2"/>
  <c r="J141" i="2" s="1"/>
  <c r="I130" i="2"/>
  <c r="I141" i="2" s="1"/>
  <c r="H130" i="2"/>
  <c r="H141" i="2" s="1"/>
  <c r="G130" i="2"/>
  <c r="G141" i="2" s="1"/>
  <c r="F130" i="2"/>
  <c r="F141" i="2" s="1"/>
  <c r="Y129" i="2"/>
  <c r="Y140" i="2" s="1"/>
  <c r="K161" i="2" s="1"/>
  <c r="X129" i="2"/>
  <c r="X140" i="2" s="1"/>
  <c r="J161" i="2" s="1"/>
  <c r="W129" i="2"/>
  <c r="W140" i="2" s="1"/>
  <c r="I161" i="2" s="1"/>
  <c r="V129" i="2"/>
  <c r="V140" i="2" s="1"/>
  <c r="H161" i="2" s="1"/>
  <c r="U129" i="2"/>
  <c r="U140" i="2" s="1"/>
  <c r="G161" i="2" s="1"/>
  <c r="T129" i="2"/>
  <c r="T140" i="2" s="1"/>
  <c r="F161" i="2" s="1"/>
  <c r="S129" i="2"/>
  <c r="S140" i="2" s="1"/>
  <c r="G151" i="2" s="1"/>
  <c r="R129" i="2"/>
  <c r="R140" i="2" s="1"/>
  <c r="F151" i="2" s="1"/>
  <c r="Q129" i="2"/>
  <c r="Q140" i="2" s="1"/>
  <c r="P129" i="2"/>
  <c r="P140" i="2" s="1"/>
  <c r="O129" i="2"/>
  <c r="O140" i="2" s="1"/>
  <c r="N129" i="2"/>
  <c r="N140" i="2" s="1"/>
  <c r="M129" i="2"/>
  <c r="M140" i="2" s="1"/>
  <c r="L129" i="2"/>
  <c r="L140" i="2" s="1"/>
  <c r="K129" i="2"/>
  <c r="K140" i="2" s="1"/>
  <c r="J129" i="2"/>
  <c r="J140" i="2" s="1"/>
  <c r="I129" i="2"/>
  <c r="I140" i="2" s="1"/>
  <c r="H129" i="2"/>
  <c r="H140" i="2" s="1"/>
  <c r="G129" i="2"/>
  <c r="G140" i="2" s="1"/>
  <c r="F129" i="2"/>
  <c r="F140" i="2" s="1"/>
  <c r="Y128" i="2"/>
  <c r="Y139" i="2" s="1"/>
  <c r="K160" i="2" s="1"/>
  <c r="X128" i="2"/>
  <c r="X139" i="2" s="1"/>
  <c r="J160" i="2" s="1"/>
  <c r="W128" i="2"/>
  <c r="W139" i="2" s="1"/>
  <c r="I160" i="2" s="1"/>
  <c r="V128" i="2"/>
  <c r="V139" i="2" s="1"/>
  <c r="H160" i="2" s="1"/>
  <c r="U128" i="2"/>
  <c r="U139" i="2" s="1"/>
  <c r="G160" i="2" s="1"/>
  <c r="T128" i="2"/>
  <c r="T139" i="2" s="1"/>
  <c r="F160" i="2" s="1"/>
  <c r="S128" i="2"/>
  <c r="S139" i="2" s="1"/>
  <c r="G150" i="2" s="1"/>
  <c r="R128" i="2"/>
  <c r="R139" i="2" s="1"/>
  <c r="F150" i="2" s="1"/>
  <c r="Q128" i="2"/>
  <c r="Q139" i="2" s="1"/>
  <c r="P128" i="2"/>
  <c r="P139" i="2" s="1"/>
  <c r="O128" i="2"/>
  <c r="O139" i="2" s="1"/>
  <c r="N128" i="2"/>
  <c r="N139" i="2" s="1"/>
  <c r="M128" i="2"/>
  <c r="M139" i="2" s="1"/>
  <c r="L128" i="2"/>
  <c r="L139" i="2" s="1"/>
  <c r="K128" i="2"/>
  <c r="K139" i="2" s="1"/>
  <c r="J128" i="2"/>
  <c r="J139" i="2" s="1"/>
  <c r="I128" i="2"/>
  <c r="I139" i="2" s="1"/>
  <c r="H128" i="2"/>
  <c r="H139" i="2" s="1"/>
  <c r="G128" i="2"/>
  <c r="G139" i="2" s="1"/>
  <c r="F128" i="2"/>
  <c r="F139" i="2" s="1"/>
  <c r="Y127" i="2"/>
  <c r="Y138" i="2" s="1"/>
  <c r="K159" i="2" s="1"/>
  <c r="X127" i="2"/>
  <c r="X138" i="2" s="1"/>
  <c r="J159" i="2" s="1"/>
  <c r="W127" i="2"/>
  <c r="W138" i="2" s="1"/>
  <c r="I159" i="2" s="1"/>
  <c r="V127" i="2"/>
  <c r="V138" i="2" s="1"/>
  <c r="H159" i="2" s="1"/>
  <c r="U127" i="2"/>
  <c r="U138" i="2" s="1"/>
  <c r="G159" i="2" s="1"/>
  <c r="T127" i="2"/>
  <c r="T138" i="2" s="1"/>
  <c r="F159" i="2" s="1"/>
  <c r="S127" i="2"/>
  <c r="S138" i="2" s="1"/>
  <c r="G149" i="2" s="1"/>
  <c r="R127" i="2"/>
  <c r="R138" i="2" s="1"/>
  <c r="F149" i="2" s="1"/>
  <c r="Q127" i="2"/>
  <c r="Q138" i="2" s="1"/>
  <c r="P127" i="2"/>
  <c r="P138" i="2" s="1"/>
  <c r="O127" i="2"/>
  <c r="O138" i="2" s="1"/>
  <c r="N127" i="2"/>
  <c r="N138" i="2" s="1"/>
  <c r="M127" i="2"/>
  <c r="M138" i="2" s="1"/>
  <c r="L127" i="2"/>
  <c r="L138" i="2" s="1"/>
  <c r="K127" i="2"/>
  <c r="K138" i="2" s="1"/>
  <c r="J127" i="2"/>
  <c r="J138" i="2" s="1"/>
  <c r="I127" i="2"/>
  <c r="I138" i="2" s="1"/>
  <c r="H127" i="2"/>
  <c r="H138" i="2" s="1"/>
  <c r="G127" i="2"/>
  <c r="G138" i="2" s="1"/>
  <c r="F127" i="2"/>
  <c r="F138" i="2" s="1"/>
  <c r="Y126" i="2"/>
  <c r="Y137" i="2" s="1"/>
  <c r="K158" i="2" s="1"/>
  <c r="X126" i="2"/>
  <c r="X132" i="2" s="1"/>
  <c r="X133" i="2" s="1"/>
  <c r="W126" i="2"/>
  <c r="W132" i="2" s="1"/>
  <c r="V126" i="2"/>
  <c r="V137" i="2" s="1"/>
  <c r="H158" i="2" s="1"/>
  <c r="U126" i="2"/>
  <c r="U137" i="2" s="1"/>
  <c r="G158" i="2" s="1"/>
  <c r="T126" i="2"/>
  <c r="S126" i="2"/>
  <c r="S132" i="2" s="1"/>
  <c r="R126" i="2"/>
  <c r="R137" i="2" s="1"/>
  <c r="F148" i="2" s="1"/>
  <c r="Q126" i="2"/>
  <c r="Q137" i="2" s="1"/>
  <c r="P126" i="2"/>
  <c r="P132" i="2" s="1"/>
  <c r="P133" i="2" s="1"/>
  <c r="O126" i="2"/>
  <c r="O137" i="2" s="1"/>
  <c r="N126" i="2"/>
  <c r="N137" i="2" s="1"/>
  <c r="M126" i="2"/>
  <c r="M137" i="2" s="1"/>
  <c r="L126" i="2"/>
  <c r="L132" i="2" s="1"/>
  <c r="L133" i="2" s="1"/>
  <c r="K126" i="2"/>
  <c r="K132" i="2" s="1"/>
  <c r="J126" i="2"/>
  <c r="J137" i="2" s="1"/>
  <c r="I126" i="2"/>
  <c r="I137" i="2" s="1"/>
  <c r="H126" i="2"/>
  <c r="H132" i="2" s="1"/>
  <c r="H133" i="2" s="1"/>
  <c r="G126" i="2"/>
  <c r="G132" i="2" s="1"/>
  <c r="F126" i="2"/>
  <c r="F137" i="2" s="1"/>
  <c r="K89" i="2"/>
  <c r="J89" i="2"/>
  <c r="I89" i="2"/>
  <c r="H89" i="2"/>
  <c r="G89" i="2"/>
  <c r="F89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Y72" i="2"/>
  <c r="K91" i="2" s="1"/>
  <c r="X72" i="2"/>
  <c r="J91" i="2" s="1"/>
  <c r="W72" i="2"/>
  <c r="I91" i="2" s="1"/>
  <c r="V72" i="2"/>
  <c r="H91" i="2" s="1"/>
  <c r="U72" i="2"/>
  <c r="G91" i="2" s="1"/>
  <c r="T72" i="2"/>
  <c r="F91" i="2" s="1"/>
  <c r="S72" i="2"/>
  <c r="G83" i="2" s="1"/>
  <c r="R72" i="2"/>
  <c r="F83" i="2" s="1"/>
  <c r="Q72" i="2"/>
  <c r="P72" i="2"/>
  <c r="O72" i="2"/>
  <c r="N72" i="2"/>
  <c r="M72" i="2"/>
  <c r="L72" i="2"/>
  <c r="K72" i="2"/>
  <c r="J72" i="2"/>
  <c r="I72" i="2"/>
  <c r="H72" i="2"/>
  <c r="G72" i="2"/>
  <c r="F72" i="2"/>
  <c r="Y71" i="2"/>
  <c r="K90" i="2" s="1"/>
  <c r="X71" i="2"/>
  <c r="J90" i="2" s="1"/>
  <c r="W71" i="2"/>
  <c r="I90" i="2" s="1"/>
  <c r="V71" i="2"/>
  <c r="H90" i="2" s="1"/>
  <c r="U71" i="2"/>
  <c r="G90" i="2" s="1"/>
  <c r="T71" i="2"/>
  <c r="F90" i="2" s="1"/>
  <c r="S71" i="2"/>
  <c r="G82" i="2" s="1"/>
  <c r="R71" i="2"/>
  <c r="F82" i="2" s="1"/>
  <c r="Q71" i="2"/>
  <c r="P71" i="2"/>
  <c r="O71" i="2"/>
  <c r="N71" i="2"/>
  <c r="M71" i="2"/>
  <c r="L71" i="2"/>
  <c r="K71" i="2"/>
  <c r="J71" i="2"/>
  <c r="I71" i="2"/>
  <c r="H71" i="2"/>
  <c r="G71" i="2"/>
  <c r="F71" i="2"/>
  <c r="Q70" i="2"/>
  <c r="P70" i="2" s="1"/>
  <c r="O70" i="2" s="1"/>
  <c r="N70" i="2" s="1"/>
  <c r="M70" i="2" s="1"/>
  <c r="L70" i="2" s="1"/>
  <c r="K70" i="2" s="1"/>
  <c r="J70" i="2" s="1"/>
  <c r="I70" i="2" s="1"/>
  <c r="H70" i="2" s="1"/>
  <c r="G70" i="2" s="1"/>
  <c r="F70" i="2" s="1"/>
  <c r="R485" i="2"/>
  <c r="I485" i="2"/>
  <c r="Q485" i="2" s="1"/>
  <c r="H485" i="2"/>
  <c r="P485" i="2" s="1"/>
  <c r="G485" i="2"/>
  <c r="O485" i="2" s="1"/>
  <c r="R458" i="2"/>
  <c r="Q458" i="2"/>
  <c r="Z423" i="2"/>
  <c r="N451" i="2" s="1"/>
  <c r="Y423" i="2"/>
  <c r="M451" i="2" s="1"/>
  <c r="K478" i="2" s="1"/>
  <c r="X423" i="2"/>
  <c r="L451" i="2" s="1"/>
  <c r="J478" i="2" s="1"/>
  <c r="W423" i="2"/>
  <c r="K451" i="2" s="1"/>
  <c r="I478" i="2" s="1"/>
  <c r="V423" i="2"/>
  <c r="J451" i="2" s="1"/>
  <c r="H478" i="2" s="1"/>
  <c r="U423" i="2"/>
  <c r="I451" i="2" s="1"/>
  <c r="T423" i="2"/>
  <c r="H451" i="2" s="1"/>
  <c r="H505" i="2" s="1"/>
  <c r="S423" i="2"/>
  <c r="G451" i="2" s="1"/>
  <c r="G505" i="2" s="1"/>
  <c r="R423" i="2"/>
  <c r="Q423" i="2"/>
  <c r="P423" i="2"/>
  <c r="O423" i="2"/>
  <c r="N423" i="2"/>
  <c r="M423" i="2"/>
  <c r="L423" i="2"/>
  <c r="K423" i="2"/>
  <c r="J423" i="2"/>
  <c r="I423" i="2"/>
  <c r="H423" i="2"/>
  <c r="G423" i="2"/>
  <c r="Z422" i="2"/>
  <c r="N450" i="2" s="1"/>
  <c r="R477" i="2" s="1"/>
  <c r="Y422" i="2"/>
  <c r="M450" i="2" s="1"/>
  <c r="K477" i="2" s="1"/>
  <c r="X422" i="2"/>
  <c r="L450" i="2" s="1"/>
  <c r="J477" i="2" s="1"/>
  <c r="W422" i="2"/>
  <c r="K450" i="2" s="1"/>
  <c r="I477" i="2" s="1"/>
  <c r="V422" i="2"/>
  <c r="J450" i="2" s="1"/>
  <c r="H477" i="2" s="1"/>
  <c r="U422" i="2"/>
  <c r="I450" i="2" s="1"/>
  <c r="T422" i="2"/>
  <c r="H450" i="2" s="1"/>
  <c r="H504" i="2" s="1"/>
  <c r="S422" i="2"/>
  <c r="G450" i="2" s="1"/>
  <c r="G504" i="2" s="1"/>
  <c r="R422" i="2"/>
  <c r="Q422" i="2"/>
  <c r="P422" i="2"/>
  <c r="O422" i="2"/>
  <c r="N422" i="2"/>
  <c r="M422" i="2"/>
  <c r="L422" i="2"/>
  <c r="K422" i="2"/>
  <c r="J422" i="2"/>
  <c r="I422" i="2"/>
  <c r="H422" i="2"/>
  <c r="G422" i="2"/>
  <c r="Z421" i="2"/>
  <c r="N449" i="2" s="1"/>
  <c r="L476" i="2" s="1"/>
  <c r="Y421" i="2"/>
  <c r="M449" i="2" s="1"/>
  <c r="K476" i="2" s="1"/>
  <c r="X421" i="2"/>
  <c r="L449" i="2" s="1"/>
  <c r="J476" i="2" s="1"/>
  <c r="W421" i="2"/>
  <c r="K449" i="2" s="1"/>
  <c r="I476" i="2" s="1"/>
  <c r="V421" i="2"/>
  <c r="J449" i="2" s="1"/>
  <c r="H476" i="2" s="1"/>
  <c r="U421" i="2"/>
  <c r="I449" i="2" s="1"/>
  <c r="T421" i="2"/>
  <c r="H449" i="2" s="1"/>
  <c r="H503" i="2" s="1"/>
  <c r="S421" i="2"/>
  <c r="G449" i="2" s="1"/>
  <c r="G503" i="2" s="1"/>
  <c r="R421" i="2"/>
  <c r="Q421" i="2"/>
  <c r="P421" i="2"/>
  <c r="O421" i="2"/>
  <c r="N421" i="2"/>
  <c r="M421" i="2"/>
  <c r="L421" i="2"/>
  <c r="K421" i="2"/>
  <c r="J421" i="2"/>
  <c r="I421" i="2"/>
  <c r="H421" i="2"/>
  <c r="G421" i="2"/>
  <c r="Z420" i="2"/>
  <c r="N448" i="2" s="1"/>
  <c r="Y420" i="2"/>
  <c r="M448" i="2" s="1"/>
  <c r="K475" i="2" s="1"/>
  <c r="X420" i="2"/>
  <c r="L448" i="2" s="1"/>
  <c r="J475" i="2" s="1"/>
  <c r="W420" i="2"/>
  <c r="K448" i="2" s="1"/>
  <c r="I475" i="2" s="1"/>
  <c r="V420" i="2"/>
  <c r="J448" i="2" s="1"/>
  <c r="H475" i="2" s="1"/>
  <c r="U420" i="2"/>
  <c r="I448" i="2" s="1"/>
  <c r="T420" i="2"/>
  <c r="H448" i="2" s="1"/>
  <c r="H502" i="2" s="1"/>
  <c r="S420" i="2"/>
  <c r="G448" i="2" s="1"/>
  <c r="G502" i="2" s="1"/>
  <c r="R420" i="2"/>
  <c r="Q420" i="2"/>
  <c r="P420" i="2"/>
  <c r="O420" i="2"/>
  <c r="N420" i="2"/>
  <c r="M420" i="2"/>
  <c r="L420" i="2"/>
  <c r="K420" i="2"/>
  <c r="J420" i="2"/>
  <c r="I420" i="2"/>
  <c r="H420" i="2"/>
  <c r="G420" i="2"/>
  <c r="Z419" i="2"/>
  <c r="N447" i="2" s="1"/>
  <c r="R474" i="2" s="1"/>
  <c r="Y419" i="2"/>
  <c r="M447" i="2" s="1"/>
  <c r="K474" i="2" s="1"/>
  <c r="X419" i="2"/>
  <c r="L447" i="2" s="1"/>
  <c r="J474" i="2" s="1"/>
  <c r="W419" i="2"/>
  <c r="K447" i="2" s="1"/>
  <c r="I474" i="2" s="1"/>
  <c r="V419" i="2"/>
  <c r="J447" i="2" s="1"/>
  <c r="H474" i="2" s="1"/>
  <c r="U419" i="2"/>
  <c r="I447" i="2" s="1"/>
  <c r="T419" i="2"/>
  <c r="H447" i="2" s="1"/>
  <c r="H501" i="2" s="1"/>
  <c r="S419" i="2"/>
  <c r="G447" i="2" s="1"/>
  <c r="G501" i="2" s="1"/>
  <c r="R419" i="2"/>
  <c r="Q419" i="2"/>
  <c r="P419" i="2"/>
  <c r="O419" i="2"/>
  <c r="N419" i="2"/>
  <c r="M419" i="2"/>
  <c r="L419" i="2"/>
  <c r="K419" i="2"/>
  <c r="J419" i="2"/>
  <c r="I419" i="2"/>
  <c r="H419" i="2"/>
  <c r="G419" i="2"/>
  <c r="Z418" i="2"/>
  <c r="N446" i="2" s="1"/>
  <c r="Y418" i="2"/>
  <c r="M446" i="2" s="1"/>
  <c r="K473" i="2" s="1"/>
  <c r="X418" i="2"/>
  <c r="L446" i="2" s="1"/>
  <c r="J473" i="2" s="1"/>
  <c r="W418" i="2"/>
  <c r="K446" i="2" s="1"/>
  <c r="I473" i="2" s="1"/>
  <c r="V418" i="2"/>
  <c r="J446" i="2" s="1"/>
  <c r="H473" i="2" s="1"/>
  <c r="U418" i="2"/>
  <c r="I446" i="2" s="1"/>
  <c r="T418" i="2"/>
  <c r="H446" i="2" s="1"/>
  <c r="H500" i="2" s="1"/>
  <c r="S418" i="2"/>
  <c r="G446" i="2" s="1"/>
  <c r="G500" i="2" s="1"/>
  <c r="R418" i="2"/>
  <c r="R424" i="2" s="1"/>
  <c r="Q418" i="2"/>
  <c r="Q424" i="2" s="1"/>
  <c r="P418" i="2"/>
  <c r="P424" i="2" s="1"/>
  <c r="O418" i="2"/>
  <c r="O424" i="2" s="1"/>
  <c r="N418" i="2"/>
  <c r="M418" i="2"/>
  <c r="M424" i="2" s="1"/>
  <c r="L418" i="2"/>
  <c r="L424" i="2" s="1"/>
  <c r="K418" i="2"/>
  <c r="K424" i="2" s="1"/>
  <c r="J418" i="2"/>
  <c r="J424" i="2" s="1"/>
  <c r="I418" i="2"/>
  <c r="I424" i="2" s="1"/>
  <c r="H418" i="2"/>
  <c r="H424" i="2" s="1"/>
  <c r="G418" i="2"/>
  <c r="G424" i="2" s="1"/>
  <c r="Z416" i="2"/>
  <c r="N444" i="2" s="1"/>
  <c r="R471" i="2" s="1"/>
  <c r="Y416" i="2"/>
  <c r="M444" i="2" s="1"/>
  <c r="K471" i="2" s="1"/>
  <c r="X416" i="2"/>
  <c r="L444" i="2" s="1"/>
  <c r="J471" i="2" s="1"/>
  <c r="W416" i="2"/>
  <c r="K444" i="2" s="1"/>
  <c r="I471" i="2" s="1"/>
  <c r="V416" i="2"/>
  <c r="J444" i="2" s="1"/>
  <c r="H471" i="2" s="1"/>
  <c r="U416" i="2"/>
  <c r="I444" i="2" s="1"/>
  <c r="T416" i="2"/>
  <c r="H444" i="2" s="1"/>
  <c r="H498" i="2" s="1"/>
  <c r="P498" i="2" s="1"/>
  <c r="S416" i="2"/>
  <c r="G444" i="2" s="1"/>
  <c r="G498" i="2" s="1"/>
  <c r="R416" i="2"/>
  <c r="Q416" i="2"/>
  <c r="P416" i="2"/>
  <c r="O416" i="2"/>
  <c r="N416" i="2"/>
  <c r="M416" i="2"/>
  <c r="L416" i="2"/>
  <c r="K416" i="2"/>
  <c r="J416" i="2"/>
  <c r="I416" i="2"/>
  <c r="H416" i="2"/>
  <c r="G416" i="2"/>
  <c r="Z415" i="2"/>
  <c r="N443" i="2" s="1"/>
  <c r="Y415" i="2"/>
  <c r="M443" i="2" s="1"/>
  <c r="K470" i="2" s="1"/>
  <c r="X415" i="2"/>
  <c r="L443" i="2" s="1"/>
  <c r="J470" i="2" s="1"/>
  <c r="W415" i="2"/>
  <c r="K443" i="2" s="1"/>
  <c r="I470" i="2" s="1"/>
  <c r="V415" i="2"/>
  <c r="J443" i="2" s="1"/>
  <c r="H470" i="2" s="1"/>
  <c r="U415" i="2"/>
  <c r="I443" i="2" s="1"/>
  <c r="T415" i="2"/>
  <c r="H443" i="2" s="1"/>
  <c r="H497" i="2" s="1"/>
  <c r="P497" i="2" s="1"/>
  <c r="S415" i="2"/>
  <c r="G443" i="2" s="1"/>
  <c r="G497" i="2" s="1"/>
  <c r="R415" i="2"/>
  <c r="Q415" i="2"/>
  <c r="P415" i="2"/>
  <c r="O415" i="2"/>
  <c r="N415" i="2"/>
  <c r="M415" i="2"/>
  <c r="L415" i="2"/>
  <c r="K415" i="2"/>
  <c r="J415" i="2"/>
  <c r="I415" i="2"/>
  <c r="H415" i="2"/>
  <c r="G415" i="2"/>
  <c r="Z414" i="2"/>
  <c r="N442" i="2" s="1"/>
  <c r="R469" i="2" s="1"/>
  <c r="Y414" i="2"/>
  <c r="M442" i="2" s="1"/>
  <c r="K469" i="2" s="1"/>
  <c r="X414" i="2"/>
  <c r="L442" i="2" s="1"/>
  <c r="J469" i="2" s="1"/>
  <c r="W414" i="2"/>
  <c r="K442" i="2" s="1"/>
  <c r="I469" i="2" s="1"/>
  <c r="V414" i="2"/>
  <c r="J442" i="2" s="1"/>
  <c r="H469" i="2" s="1"/>
  <c r="U414" i="2"/>
  <c r="I442" i="2" s="1"/>
  <c r="T414" i="2"/>
  <c r="H442" i="2" s="1"/>
  <c r="H496" i="2" s="1"/>
  <c r="P496" i="2" s="1"/>
  <c r="S414" i="2"/>
  <c r="G442" i="2" s="1"/>
  <c r="G496" i="2" s="1"/>
  <c r="R414" i="2"/>
  <c r="Q414" i="2"/>
  <c r="P414" i="2"/>
  <c r="O414" i="2"/>
  <c r="N414" i="2"/>
  <c r="M414" i="2"/>
  <c r="L414" i="2"/>
  <c r="K414" i="2"/>
  <c r="J414" i="2"/>
  <c r="I414" i="2"/>
  <c r="H414" i="2"/>
  <c r="G414" i="2"/>
  <c r="Z413" i="2"/>
  <c r="N441" i="2" s="1"/>
  <c r="L468" i="2" s="1"/>
  <c r="Y413" i="2"/>
  <c r="M441" i="2" s="1"/>
  <c r="K468" i="2" s="1"/>
  <c r="X413" i="2"/>
  <c r="L441" i="2" s="1"/>
  <c r="J468" i="2" s="1"/>
  <c r="W413" i="2"/>
  <c r="K441" i="2" s="1"/>
  <c r="I468" i="2" s="1"/>
  <c r="V413" i="2"/>
  <c r="J441" i="2" s="1"/>
  <c r="H468" i="2" s="1"/>
  <c r="U413" i="2"/>
  <c r="I441" i="2" s="1"/>
  <c r="T413" i="2"/>
  <c r="H441" i="2" s="1"/>
  <c r="H495" i="2" s="1"/>
  <c r="P495" i="2" s="1"/>
  <c r="S413" i="2"/>
  <c r="G441" i="2" s="1"/>
  <c r="G495" i="2" s="1"/>
  <c r="R413" i="2"/>
  <c r="Q413" i="2"/>
  <c r="P413" i="2"/>
  <c r="O413" i="2"/>
  <c r="N413" i="2"/>
  <c r="M413" i="2"/>
  <c r="L413" i="2"/>
  <c r="K413" i="2"/>
  <c r="J413" i="2"/>
  <c r="I413" i="2"/>
  <c r="H413" i="2"/>
  <c r="G413" i="2"/>
  <c r="Z412" i="2"/>
  <c r="N440" i="2" s="1"/>
  <c r="Y412" i="2"/>
  <c r="M440" i="2" s="1"/>
  <c r="K467" i="2" s="1"/>
  <c r="X412" i="2"/>
  <c r="L440" i="2" s="1"/>
  <c r="J467" i="2" s="1"/>
  <c r="W412" i="2"/>
  <c r="K440" i="2" s="1"/>
  <c r="I467" i="2" s="1"/>
  <c r="V412" i="2"/>
  <c r="J440" i="2" s="1"/>
  <c r="H467" i="2" s="1"/>
  <c r="U412" i="2"/>
  <c r="I440" i="2" s="1"/>
  <c r="T412" i="2"/>
  <c r="H440" i="2" s="1"/>
  <c r="H494" i="2" s="1"/>
  <c r="P494" i="2" s="1"/>
  <c r="S412" i="2"/>
  <c r="G440" i="2" s="1"/>
  <c r="G494" i="2" s="1"/>
  <c r="R412" i="2"/>
  <c r="Q412" i="2"/>
  <c r="P412" i="2"/>
  <c r="O412" i="2"/>
  <c r="N412" i="2"/>
  <c r="M412" i="2"/>
  <c r="L412" i="2"/>
  <c r="K412" i="2"/>
  <c r="J412" i="2"/>
  <c r="I412" i="2"/>
  <c r="H412" i="2"/>
  <c r="G412" i="2"/>
  <c r="Z411" i="2"/>
  <c r="N439" i="2" s="1"/>
  <c r="Y411" i="2"/>
  <c r="M439" i="2" s="1"/>
  <c r="K466" i="2" s="1"/>
  <c r="X411" i="2"/>
  <c r="L439" i="2" s="1"/>
  <c r="J466" i="2" s="1"/>
  <c r="W411" i="2"/>
  <c r="K439" i="2" s="1"/>
  <c r="I466" i="2" s="1"/>
  <c r="V411" i="2"/>
  <c r="J439" i="2" s="1"/>
  <c r="H466" i="2" s="1"/>
  <c r="U411" i="2"/>
  <c r="I439" i="2" s="1"/>
  <c r="T411" i="2"/>
  <c r="H439" i="2" s="1"/>
  <c r="H493" i="2" s="1"/>
  <c r="P493" i="2" s="1"/>
  <c r="S411" i="2"/>
  <c r="G439" i="2" s="1"/>
  <c r="G493" i="2" s="1"/>
  <c r="R411" i="2"/>
  <c r="R417" i="2" s="1"/>
  <c r="Q411" i="2"/>
  <c r="P411" i="2"/>
  <c r="P417" i="2" s="1"/>
  <c r="O411" i="2"/>
  <c r="O417" i="2" s="1"/>
  <c r="N411" i="2"/>
  <c r="N417" i="2" s="1"/>
  <c r="M411" i="2"/>
  <c r="M417" i="2" s="1"/>
  <c r="L411" i="2"/>
  <c r="L417" i="2" s="1"/>
  <c r="K411" i="2"/>
  <c r="K417" i="2" s="1"/>
  <c r="J411" i="2"/>
  <c r="J417" i="2" s="1"/>
  <c r="I411" i="2"/>
  <c r="I417" i="2" s="1"/>
  <c r="H411" i="2"/>
  <c r="H417" i="2" s="1"/>
  <c r="G411" i="2"/>
  <c r="G417" i="2" s="1"/>
  <c r="Z409" i="2"/>
  <c r="N437" i="2" s="1"/>
  <c r="Y409" i="2"/>
  <c r="M437" i="2" s="1"/>
  <c r="K464" i="2" s="1"/>
  <c r="X409" i="2"/>
  <c r="L437" i="2" s="1"/>
  <c r="J464" i="2" s="1"/>
  <c r="W409" i="2"/>
  <c r="K437" i="2" s="1"/>
  <c r="I464" i="2" s="1"/>
  <c r="V409" i="2"/>
  <c r="J437" i="2" s="1"/>
  <c r="H464" i="2" s="1"/>
  <c r="U409" i="2"/>
  <c r="I437" i="2" s="1"/>
  <c r="T409" i="2"/>
  <c r="H437" i="2" s="1"/>
  <c r="H491" i="2" s="1"/>
  <c r="P491" i="2" s="1"/>
  <c r="S409" i="2"/>
  <c r="G437" i="2" s="1"/>
  <c r="G491" i="2" s="1"/>
  <c r="R409" i="2"/>
  <c r="Q409" i="2"/>
  <c r="P409" i="2"/>
  <c r="O409" i="2"/>
  <c r="N409" i="2"/>
  <c r="M409" i="2"/>
  <c r="L409" i="2"/>
  <c r="K409" i="2"/>
  <c r="J409" i="2"/>
  <c r="I409" i="2"/>
  <c r="H409" i="2"/>
  <c r="G409" i="2"/>
  <c r="Z408" i="2"/>
  <c r="N436" i="2" s="1"/>
  <c r="Y408" i="2"/>
  <c r="M436" i="2" s="1"/>
  <c r="K463" i="2" s="1"/>
  <c r="X408" i="2"/>
  <c r="L436" i="2" s="1"/>
  <c r="J463" i="2" s="1"/>
  <c r="W408" i="2"/>
  <c r="K436" i="2" s="1"/>
  <c r="I463" i="2" s="1"/>
  <c r="V408" i="2"/>
  <c r="J436" i="2" s="1"/>
  <c r="H463" i="2" s="1"/>
  <c r="U408" i="2"/>
  <c r="I436" i="2" s="1"/>
  <c r="T408" i="2"/>
  <c r="H436" i="2" s="1"/>
  <c r="H490" i="2" s="1"/>
  <c r="P490" i="2" s="1"/>
  <c r="S408" i="2"/>
  <c r="G436" i="2" s="1"/>
  <c r="G490" i="2" s="1"/>
  <c r="R408" i="2"/>
  <c r="Q408" i="2"/>
  <c r="P408" i="2"/>
  <c r="O408" i="2"/>
  <c r="N408" i="2"/>
  <c r="M408" i="2"/>
  <c r="L408" i="2"/>
  <c r="K408" i="2"/>
  <c r="J408" i="2"/>
  <c r="I408" i="2"/>
  <c r="H408" i="2"/>
  <c r="G408" i="2"/>
  <c r="Z407" i="2"/>
  <c r="N435" i="2" s="1"/>
  <c r="Y407" i="2"/>
  <c r="M435" i="2" s="1"/>
  <c r="K462" i="2" s="1"/>
  <c r="X407" i="2"/>
  <c r="L435" i="2" s="1"/>
  <c r="J462" i="2" s="1"/>
  <c r="W407" i="2"/>
  <c r="K435" i="2" s="1"/>
  <c r="I462" i="2" s="1"/>
  <c r="V407" i="2"/>
  <c r="J435" i="2" s="1"/>
  <c r="H462" i="2" s="1"/>
  <c r="U407" i="2"/>
  <c r="I435" i="2" s="1"/>
  <c r="T407" i="2"/>
  <c r="H435" i="2" s="1"/>
  <c r="H489" i="2" s="1"/>
  <c r="P489" i="2" s="1"/>
  <c r="S407" i="2"/>
  <c r="G435" i="2" s="1"/>
  <c r="G489" i="2" s="1"/>
  <c r="R407" i="2"/>
  <c r="Q407" i="2"/>
  <c r="P407" i="2"/>
  <c r="O407" i="2"/>
  <c r="N407" i="2"/>
  <c r="M407" i="2"/>
  <c r="L407" i="2"/>
  <c r="K407" i="2"/>
  <c r="J407" i="2"/>
  <c r="I407" i="2"/>
  <c r="H407" i="2"/>
  <c r="G407" i="2"/>
  <c r="Z406" i="2"/>
  <c r="N434" i="2" s="1"/>
  <c r="Y406" i="2"/>
  <c r="M434" i="2" s="1"/>
  <c r="K461" i="2" s="1"/>
  <c r="X406" i="2"/>
  <c r="L434" i="2" s="1"/>
  <c r="J461" i="2" s="1"/>
  <c r="W406" i="2"/>
  <c r="K434" i="2" s="1"/>
  <c r="I461" i="2" s="1"/>
  <c r="V406" i="2"/>
  <c r="J434" i="2" s="1"/>
  <c r="H461" i="2" s="1"/>
  <c r="U406" i="2"/>
  <c r="I434" i="2" s="1"/>
  <c r="T406" i="2"/>
  <c r="H434" i="2" s="1"/>
  <c r="H488" i="2" s="1"/>
  <c r="P488" i="2" s="1"/>
  <c r="S406" i="2"/>
  <c r="G434" i="2" s="1"/>
  <c r="G488" i="2" s="1"/>
  <c r="R406" i="2"/>
  <c r="Q406" i="2"/>
  <c r="P406" i="2"/>
  <c r="O406" i="2"/>
  <c r="N406" i="2"/>
  <c r="M406" i="2"/>
  <c r="L406" i="2"/>
  <c r="K406" i="2"/>
  <c r="J406" i="2"/>
  <c r="I406" i="2"/>
  <c r="H406" i="2"/>
  <c r="G406" i="2"/>
  <c r="Z405" i="2"/>
  <c r="N433" i="2" s="1"/>
  <c r="Y405" i="2"/>
  <c r="M433" i="2" s="1"/>
  <c r="K460" i="2" s="1"/>
  <c r="X405" i="2"/>
  <c r="L433" i="2" s="1"/>
  <c r="J460" i="2" s="1"/>
  <c r="W405" i="2"/>
  <c r="K433" i="2" s="1"/>
  <c r="I460" i="2" s="1"/>
  <c r="V405" i="2"/>
  <c r="J433" i="2" s="1"/>
  <c r="H460" i="2" s="1"/>
  <c r="U405" i="2"/>
  <c r="I433" i="2" s="1"/>
  <c r="T405" i="2"/>
  <c r="H433" i="2" s="1"/>
  <c r="H487" i="2" s="1"/>
  <c r="P487" i="2" s="1"/>
  <c r="S405" i="2"/>
  <c r="G433" i="2" s="1"/>
  <c r="G487" i="2" s="1"/>
  <c r="R405" i="2"/>
  <c r="Q405" i="2"/>
  <c r="P405" i="2"/>
  <c r="O405" i="2"/>
  <c r="N405" i="2"/>
  <c r="M405" i="2"/>
  <c r="L405" i="2"/>
  <c r="K405" i="2"/>
  <c r="J405" i="2"/>
  <c r="I405" i="2"/>
  <c r="H405" i="2"/>
  <c r="G405" i="2"/>
  <c r="Z404" i="2"/>
  <c r="N432" i="2" s="1"/>
  <c r="Y404" i="2"/>
  <c r="M432" i="2" s="1"/>
  <c r="K459" i="2" s="1"/>
  <c r="X404" i="2"/>
  <c r="L432" i="2" s="1"/>
  <c r="J459" i="2" s="1"/>
  <c r="W404" i="2"/>
  <c r="V404" i="2"/>
  <c r="J432" i="2" s="1"/>
  <c r="H459" i="2" s="1"/>
  <c r="U404" i="2"/>
  <c r="I432" i="2" s="1"/>
  <c r="T404" i="2"/>
  <c r="S404" i="2"/>
  <c r="R404" i="2"/>
  <c r="R410" i="2" s="1"/>
  <c r="Q404" i="2"/>
  <c r="P404" i="2"/>
  <c r="O404" i="2"/>
  <c r="N404" i="2"/>
  <c r="N410" i="2" s="1"/>
  <c r="M404" i="2"/>
  <c r="M410" i="2" s="1"/>
  <c r="L404" i="2"/>
  <c r="L410" i="2" s="1"/>
  <c r="K404" i="2"/>
  <c r="J404" i="2"/>
  <c r="J410" i="2" s="1"/>
  <c r="I404" i="2"/>
  <c r="H404" i="2"/>
  <c r="H410" i="2" s="1"/>
  <c r="H425" i="2" s="1"/>
  <c r="H426" i="2" s="1"/>
  <c r="G404" i="2"/>
  <c r="G410" i="2" s="1"/>
  <c r="G234" i="2"/>
  <c r="S314" i="2"/>
  <c r="J75" i="2" l="1"/>
  <c r="N75" i="2"/>
  <c r="H75" i="2"/>
  <c r="P75" i="2"/>
  <c r="L75" i="2"/>
  <c r="F92" i="2"/>
  <c r="T75" i="2"/>
  <c r="G75" i="2"/>
  <c r="K75" i="2"/>
  <c r="O75" i="2"/>
  <c r="G84" i="2"/>
  <c r="S75" i="2"/>
  <c r="I92" i="2"/>
  <c r="W75" i="2"/>
  <c r="H147" i="2"/>
  <c r="I75" i="2"/>
  <c r="M75" i="2"/>
  <c r="Q75" i="2"/>
  <c r="G92" i="2"/>
  <c r="U75" i="2"/>
  <c r="K92" i="2"/>
  <c r="M92" i="2" s="1"/>
  <c r="Y75" i="2"/>
  <c r="F147" i="2"/>
  <c r="J92" i="2"/>
  <c r="X75" i="2"/>
  <c r="F84" i="2"/>
  <c r="R75" i="2"/>
  <c r="H92" i="2"/>
  <c r="V75" i="2"/>
  <c r="G147" i="2"/>
  <c r="H151" i="2"/>
  <c r="I151" i="2" s="1"/>
  <c r="H150" i="2"/>
  <c r="I150" i="2" s="1"/>
  <c r="H149" i="2"/>
  <c r="I149" i="2" s="1"/>
  <c r="H153" i="2"/>
  <c r="I153" i="2" s="1"/>
  <c r="H152" i="2"/>
  <c r="I152" i="2" s="1"/>
  <c r="O410" i="2"/>
  <c r="O425" i="2" s="1"/>
  <c r="O426" i="2" s="1"/>
  <c r="Q417" i="2"/>
  <c r="Q410" i="2"/>
  <c r="I410" i="2"/>
  <c r="I425" i="2" s="1"/>
  <c r="I426" i="2" s="1"/>
  <c r="H84" i="2"/>
  <c r="H82" i="2"/>
  <c r="H83" i="2"/>
  <c r="T132" i="2"/>
  <c r="T133" i="2" s="1"/>
  <c r="W137" i="2"/>
  <c r="I158" i="2" s="1"/>
  <c r="O132" i="2"/>
  <c r="O133" i="2" s="1"/>
  <c r="G425" i="2"/>
  <c r="G426" i="2" s="1"/>
  <c r="L159" i="2"/>
  <c r="L160" i="2"/>
  <c r="L161" i="2"/>
  <c r="L162" i="2"/>
  <c r="L163" i="2"/>
  <c r="K137" i="2"/>
  <c r="K410" i="2"/>
  <c r="K425" i="2" s="1"/>
  <c r="K426" i="2" s="1"/>
  <c r="K143" i="2"/>
  <c r="K133" i="2"/>
  <c r="G137" i="2"/>
  <c r="P137" i="2"/>
  <c r="N424" i="2"/>
  <c r="N425" i="2" s="1"/>
  <c r="N426" i="2" s="1"/>
  <c r="H137" i="2"/>
  <c r="T137" i="2"/>
  <c r="J132" i="2"/>
  <c r="J143" i="2" s="1"/>
  <c r="L137" i="2"/>
  <c r="X137" i="2"/>
  <c r="J158" i="2" s="1"/>
  <c r="L143" i="2"/>
  <c r="G143" i="2"/>
  <c r="G133" i="2"/>
  <c r="S143" i="2"/>
  <c r="G154" i="2" s="1"/>
  <c r="S133" i="2"/>
  <c r="W143" i="2"/>
  <c r="I164" i="2" s="1"/>
  <c r="W133" i="2"/>
  <c r="F132" i="2"/>
  <c r="Q132" i="2"/>
  <c r="V132" i="2"/>
  <c r="M132" i="2"/>
  <c r="R132" i="2"/>
  <c r="S137" i="2"/>
  <c r="G148" i="2" s="1"/>
  <c r="I132" i="2"/>
  <c r="N132" i="2"/>
  <c r="Y132" i="2"/>
  <c r="H143" i="2"/>
  <c r="P143" i="2"/>
  <c r="X143" i="2"/>
  <c r="J164" i="2" s="1"/>
  <c r="P410" i="2"/>
  <c r="P425" i="2" s="1"/>
  <c r="P426" i="2" s="1"/>
  <c r="U132" i="2"/>
  <c r="L90" i="2"/>
  <c r="L91" i="2"/>
  <c r="L425" i="2"/>
  <c r="L426" i="2" s="1"/>
  <c r="R476" i="2"/>
  <c r="L471" i="2"/>
  <c r="U417" i="2"/>
  <c r="I445" i="2" s="1"/>
  <c r="G472" i="2" s="1"/>
  <c r="Y410" i="2"/>
  <c r="M438" i="2" s="1"/>
  <c r="K465" i="2" s="1"/>
  <c r="Y417" i="2"/>
  <c r="M445" i="2" s="1"/>
  <c r="K472" i="2" s="1"/>
  <c r="L474" i="2"/>
  <c r="L477" i="2"/>
  <c r="H432" i="2"/>
  <c r="H486" i="2" s="1"/>
  <c r="P486" i="2" s="1"/>
  <c r="M425" i="2"/>
  <c r="M426" i="2" s="1"/>
  <c r="L466" i="2"/>
  <c r="R466" i="2"/>
  <c r="G473" i="2"/>
  <c r="I500" i="2"/>
  <c r="Q473" i="2"/>
  <c r="Q474" i="2"/>
  <c r="M474" i="2" s="1"/>
  <c r="I501" i="2"/>
  <c r="G474" i="2"/>
  <c r="I502" i="2"/>
  <c r="G475" i="2"/>
  <c r="Q475" i="2"/>
  <c r="Q476" i="2"/>
  <c r="G476" i="2"/>
  <c r="I503" i="2"/>
  <c r="G477" i="2"/>
  <c r="I504" i="2"/>
  <c r="Q477" i="2"/>
  <c r="M477" i="2" s="1"/>
  <c r="Q478" i="2"/>
  <c r="G478" i="2"/>
  <c r="I505" i="2"/>
  <c r="I486" i="2"/>
  <c r="G459" i="2"/>
  <c r="Q459" i="2"/>
  <c r="I487" i="2"/>
  <c r="Q460" i="2"/>
  <c r="G460" i="2"/>
  <c r="G461" i="2"/>
  <c r="I488" i="2"/>
  <c r="Q461" i="2"/>
  <c r="Q462" i="2"/>
  <c r="I489" i="2"/>
  <c r="G462" i="2"/>
  <c r="I490" i="2"/>
  <c r="Q463" i="2"/>
  <c r="G463" i="2"/>
  <c r="I491" i="2"/>
  <c r="G464" i="2"/>
  <c r="Q464" i="2"/>
  <c r="O493" i="2"/>
  <c r="O494" i="2"/>
  <c r="O495" i="2"/>
  <c r="O496" i="2"/>
  <c r="O497" i="2"/>
  <c r="O498" i="2"/>
  <c r="U424" i="2"/>
  <c r="I452" i="2" s="1"/>
  <c r="J425" i="2"/>
  <c r="J426" i="2" s="1"/>
  <c r="R425" i="2"/>
  <c r="R426" i="2" s="1"/>
  <c r="R459" i="2"/>
  <c r="L459" i="2"/>
  <c r="L460" i="2"/>
  <c r="R460" i="2"/>
  <c r="R461" i="2"/>
  <c r="L461" i="2"/>
  <c r="R462" i="2"/>
  <c r="L462" i="2"/>
  <c r="R463" i="2"/>
  <c r="L463" i="2"/>
  <c r="L464" i="2"/>
  <c r="R464" i="2"/>
  <c r="Y424" i="2"/>
  <c r="M452" i="2" s="1"/>
  <c r="K479" i="2" s="1"/>
  <c r="G432" i="2"/>
  <c r="G486" i="2" s="1"/>
  <c r="S410" i="2"/>
  <c r="K432" i="2"/>
  <c r="I459" i="2" s="1"/>
  <c r="W410" i="2"/>
  <c r="O487" i="2"/>
  <c r="O488" i="2"/>
  <c r="O489" i="2"/>
  <c r="O490" i="2"/>
  <c r="O491" i="2"/>
  <c r="U410" i="2"/>
  <c r="Q466" i="2"/>
  <c r="I493" i="2"/>
  <c r="G466" i="2"/>
  <c r="G467" i="2"/>
  <c r="I494" i="2"/>
  <c r="Q467" i="2"/>
  <c r="I495" i="2"/>
  <c r="Q468" i="2"/>
  <c r="G468" i="2"/>
  <c r="G469" i="2"/>
  <c r="I496" i="2"/>
  <c r="Q469" i="2"/>
  <c r="M469" i="2" s="1"/>
  <c r="Q470" i="2"/>
  <c r="I497" i="2"/>
  <c r="G470" i="2"/>
  <c r="Q471" i="2"/>
  <c r="M471" i="2" s="1"/>
  <c r="I498" i="2"/>
  <c r="G471" i="2"/>
  <c r="S417" i="2"/>
  <c r="G445" i="2" s="1"/>
  <c r="G499" i="2" s="1"/>
  <c r="W417" i="2"/>
  <c r="K445" i="2" s="1"/>
  <c r="I472" i="2" s="1"/>
  <c r="S424" i="2"/>
  <c r="G452" i="2" s="1"/>
  <c r="G506" i="2" s="1"/>
  <c r="W424" i="2"/>
  <c r="K452" i="2" s="1"/>
  <c r="I479" i="2" s="1"/>
  <c r="T410" i="2"/>
  <c r="X410" i="2"/>
  <c r="T417" i="2"/>
  <c r="H445" i="2" s="1"/>
  <c r="H499" i="2" s="1"/>
  <c r="X417" i="2"/>
  <c r="L445" i="2" s="1"/>
  <c r="J472" i="2" s="1"/>
  <c r="T424" i="2"/>
  <c r="H452" i="2" s="1"/>
  <c r="H506" i="2" s="1"/>
  <c r="X424" i="2"/>
  <c r="L452" i="2" s="1"/>
  <c r="J479" i="2" s="1"/>
  <c r="L469" i="2"/>
  <c r="V410" i="2"/>
  <c r="Z410" i="2"/>
  <c r="L467" i="2"/>
  <c r="R467" i="2"/>
  <c r="L470" i="2"/>
  <c r="R470" i="2"/>
  <c r="V417" i="2"/>
  <c r="J445" i="2" s="1"/>
  <c r="H472" i="2" s="1"/>
  <c r="Z417" i="2"/>
  <c r="N445" i="2" s="1"/>
  <c r="R473" i="2"/>
  <c r="L473" i="2"/>
  <c r="R475" i="2"/>
  <c r="L475" i="2"/>
  <c r="R478" i="2"/>
  <c r="L478" i="2"/>
  <c r="V424" i="2"/>
  <c r="J452" i="2" s="1"/>
  <c r="H479" i="2" s="1"/>
  <c r="Z424" i="2"/>
  <c r="N452" i="2" s="1"/>
  <c r="R468" i="2"/>
  <c r="AAG10506" i="6"/>
  <c r="AAF10506" i="6"/>
  <c r="AAC10506" i="6"/>
  <c r="AAJ10506" i="6" s="1"/>
  <c r="AAL10505" i="6"/>
  <c r="AAJ10505" i="6"/>
  <c r="AAF10505" i="6"/>
  <c r="AAD10505" i="6"/>
  <c r="AAC10505" i="6"/>
  <c r="AAD10506" i="6" s="1"/>
  <c r="AAE10506" i="6" s="1"/>
  <c r="AAL10504" i="6"/>
  <c r="AAI10504" i="6"/>
  <c r="AAD10504" i="6"/>
  <c r="AAC10504" i="6"/>
  <c r="AAI10505" i="6" s="1"/>
  <c r="AAL10503" i="6"/>
  <c r="AAG10503" i="6"/>
  <c r="AAD10503" i="6"/>
  <c r="AAC10503" i="6"/>
  <c r="AAG10504" i="6" s="1"/>
  <c r="AAL10502" i="6"/>
  <c r="AAC10502" i="6"/>
  <c r="AAD10502" i="6" s="1"/>
  <c r="AAK10502" i="6" s="1"/>
  <c r="AAA10502" i="6"/>
  <c r="AAB10502" i="6"/>
  <c r="AAA10503" i="6"/>
  <c r="AAB10503" i="6"/>
  <c r="AAA10504" i="6"/>
  <c r="AAB10504" i="6"/>
  <c r="AAA10505" i="6"/>
  <c r="AAB10505" i="6"/>
  <c r="AAI10006" i="6"/>
  <c r="AAF10006" i="6"/>
  <c r="AAC10006" i="6"/>
  <c r="AAJ10006" i="6" s="1"/>
  <c r="AAL10005" i="6"/>
  <c r="AAJ10005" i="6"/>
  <c r="AAF10005" i="6"/>
  <c r="AAD10005" i="6"/>
  <c r="AAC10005" i="6"/>
  <c r="AAD10006" i="6" s="1"/>
  <c r="AAE10006" i="6" s="1"/>
  <c r="AAL10004" i="6"/>
  <c r="AAI10004" i="6"/>
  <c r="AAF10004" i="6"/>
  <c r="AAD10004" i="6"/>
  <c r="AAC10004" i="6"/>
  <c r="AAI10005" i="6" s="1"/>
  <c r="AAL10003" i="6"/>
  <c r="AAJ10003" i="6"/>
  <c r="AAG10003" i="6"/>
  <c r="AAD10003" i="6"/>
  <c r="AAE10003" i="6" s="1"/>
  <c r="AAC10003" i="6"/>
  <c r="AAG10004" i="6" s="1"/>
  <c r="AAL10002" i="6"/>
  <c r="AAD10002" i="6"/>
  <c r="AAK10002" i="6" s="1"/>
  <c r="AAC10002" i="6"/>
  <c r="AAI10003" i="6" s="1"/>
  <c r="AAA10002" i="6"/>
  <c r="AAB10002" i="6"/>
  <c r="AAA10003" i="6"/>
  <c r="AAB10003" i="6"/>
  <c r="AAA10004" i="6"/>
  <c r="AAB10004" i="6"/>
  <c r="AAA10005" i="6"/>
  <c r="AAB10005" i="6"/>
  <c r="I314" i="2"/>
  <c r="R314" i="2" s="1"/>
  <c r="H314" i="2"/>
  <c r="Q314" i="2" s="1"/>
  <c r="G314" i="2"/>
  <c r="P314" i="2" s="1"/>
  <c r="AAN10006" i="6"/>
  <c r="AAN10506" i="6"/>
  <c r="Q425" i="2" l="1"/>
  <c r="Q426" i="2" s="1"/>
  <c r="L92" i="2"/>
  <c r="Q491" i="2"/>
  <c r="Q488" i="2"/>
  <c r="Q487" i="2"/>
  <c r="J505" i="2"/>
  <c r="J504" i="2"/>
  <c r="J500" i="2"/>
  <c r="I83" i="2"/>
  <c r="J83" i="2"/>
  <c r="Q489" i="2"/>
  <c r="I82" i="2"/>
  <c r="J82" i="2"/>
  <c r="J503" i="2"/>
  <c r="I84" i="2"/>
  <c r="J84" i="2"/>
  <c r="M91" i="2"/>
  <c r="J501" i="2"/>
  <c r="J496" i="2"/>
  <c r="Q490" i="2"/>
  <c r="Q486" i="2"/>
  <c r="J502" i="2"/>
  <c r="M90" i="2"/>
  <c r="F158" i="2"/>
  <c r="H148" i="2"/>
  <c r="I148" i="2" s="1"/>
  <c r="T143" i="2"/>
  <c r="J133" i="2"/>
  <c r="O143" i="2"/>
  <c r="U143" i="2"/>
  <c r="G164" i="2" s="1"/>
  <c r="U133" i="2"/>
  <c r="I143" i="2"/>
  <c r="I133" i="2"/>
  <c r="M143" i="2"/>
  <c r="M133" i="2"/>
  <c r="V143" i="2"/>
  <c r="H164" i="2" s="1"/>
  <c r="V133" i="2"/>
  <c r="Y143" i="2"/>
  <c r="K164" i="2" s="1"/>
  <c r="Y133" i="2"/>
  <c r="Q143" i="2"/>
  <c r="Q133" i="2"/>
  <c r="N143" i="2"/>
  <c r="N133" i="2"/>
  <c r="R143" i="2"/>
  <c r="F154" i="2" s="1"/>
  <c r="R133" i="2"/>
  <c r="F143" i="2"/>
  <c r="F133" i="2"/>
  <c r="Q495" i="2"/>
  <c r="M476" i="2"/>
  <c r="Q494" i="2"/>
  <c r="Q498" i="2"/>
  <c r="M466" i="2"/>
  <c r="Q472" i="2"/>
  <c r="J487" i="2"/>
  <c r="R487" i="2" s="1"/>
  <c r="I499" i="2"/>
  <c r="M478" i="2"/>
  <c r="J491" i="2"/>
  <c r="R491" i="2" s="1"/>
  <c r="J488" i="2"/>
  <c r="R488" i="2" s="1"/>
  <c r="M462" i="2"/>
  <c r="Q497" i="2"/>
  <c r="Q493" i="2"/>
  <c r="M473" i="2"/>
  <c r="P499" i="2"/>
  <c r="M470" i="2"/>
  <c r="J490" i="2"/>
  <c r="R490" i="2" s="1"/>
  <c r="M468" i="2"/>
  <c r="M475" i="2"/>
  <c r="L479" i="2"/>
  <c r="R479" i="2"/>
  <c r="L472" i="2"/>
  <c r="R472" i="2"/>
  <c r="K438" i="2"/>
  <c r="I465" i="2" s="1"/>
  <c r="W425" i="2"/>
  <c r="I506" i="2"/>
  <c r="Q479" i="2"/>
  <c r="G479" i="2"/>
  <c r="M459" i="2"/>
  <c r="L438" i="2"/>
  <c r="J465" i="2" s="1"/>
  <c r="X425" i="2"/>
  <c r="I438" i="2"/>
  <c r="U425" i="2"/>
  <c r="J498" i="2"/>
  <c r="J494" i="2"/>
  <c r="M464" i="2"/>
  <c r="M463" i="2"/>
  <c r="N438" i="2"/>
  <c r="Z425" i="2"/>
  <c r="H438" i="2"/>
  <c r="H492" i="2" s="1"/>
  <c r="P492" i="2" s="1"/>
  <c r="T425" i="2"/>
  <c r="O499" i="2"/>
  <c r="Q496" i="2"/>
  <c r="J489" i="2"/>
  <c r="R489" i="2" s="1"/>
  <c r="G438" i="2"/>
  <c r="G492" i="2" s="1"/>
  <c r="S425" i="2"/>
  <c r="M461" i="2"/>
  <c r="M460" i="2"/>
  <c r="Y425" i="2"/>
  <c r="J438" i="2"/>
  <c r="H465" i="2" s="1"/>
  <c r="V425" i="2"/>
  <c r="M467" i="2"/>
  <c r="O486" i="2"/>
  <c r="J486" i="2"/>
  <c r="R486" i="2" s="1"/>
  <c r="J497" i="2"/>
  <c r="J495" i="2"/>
  <c r="J493" i="2"/>
  <c r="AAE10505" i="6"/>
  <c r="AAI10503" i="6"/>
  <c r="AAE10504" i="6"/>
  <c r="AAJ10504" i="6"/>
  <c r="AAE10503" i="6"/>
  <c r="AAJ10503" i="6"/>
  <c r="AAF10504" i="6"/>
  <c r="AAG10505" i="6"/>
  <c r="AAI10506" i="6"/>
  <c r="AAF10503" i="6"/>
  <c r="AAK10506" i="6"/>
  <c r="AAL10506" i="6" s="1"/>
  <c r="AAH10506" i="6"/>
  <c r="AAK10505" i="6"/>
  <c r="AAH10505" i="6"/>
  <c r="AAK10504" i="6"/>
  <c r="AAH10504" i="6"/>
  <c r="AAK10503" i="6"/>
  <c r="AAH10503" i="6"/>
  <c r="AAE10005" i="6"/>
  <c r="AAE10004" i="6"/>
  <c r="AAJ10004" i="6"/>
  <c r="AAG10006" i="6"/>
  <c r="AAG10005" i="6"/>
  <c r="AAF10003" i="6"/>
  <c r="AAK10006" i="6"/>
  <c r="AAL10006" i="6" s="1"/>
  <c r="AAH10006" i="6"/>
  <c r="AAK10005" i="6"/>
  <c r="AAH10005" i="6"/>
  <c r="AAK10004" i="6"/>
  <c r="AAH10004" i="6"/>
  <c r="AAK10003" i="6"/>
  <c r="AAH10003" i="6"/>
  <c r="E10" i="6"/>
  <c r="F10" i="6"/>
  <c r="G10" i="6"/>
  <c r="H10" i="6"/>
  <c r="I10" i="6"/>
  <c r="I17" i="6"/>
  <c r="E18" i="6"/>
  <c r="F18" i="6"/>
  <c r="G18" i="6"/>
  <c r="H18" i="6"/>
  <c r="F23" i="6"/>
  <c r="K23" i="6" s="1"/>
  <c r="G23" i="6"/>
  <c r="L23" i="6" s="1"/>
  <c r="F24" i="6"/>
  <c r="K24" i="6" s="1"/>
  <c r="G24" i="6"/>
  <c r="L24" i="6" s="1"/>
  <c r="F25" i="6"/>
  <c r="K25" i="6" s="1"/>
  <c r="G25" i="6"/>
  <c r="L25" i="6" s="1"/>
  <c r="F26" i="6"/>
  <c r="K26" i="6" s="1"/>
  <c r="G26" i="6"/>
  <c r="L26" i="6" s="1"/>
  <c r="F27" i="6"/>
  <c r="K27" i="6" s="1"/>
  <c r="G27" i="6"/>
  <c r="L27" i="6" s="1"/>
  <c r="G28" i="6"/>
  <c r="L28" i="6" s="1"/>
  <c r="K28" i="6"/>
  <c r="F29" i="6"/>
  <c r="K29" i="6" s="1"/>
  <c r="G29" i="6"/>
  <c r="L29" i="6" s="1"/>
  <c r="F30" i="6"/>
  <c r="K30" i="6" s="1"/>
  <c r="G30" i="6"/>
  <c r="L30" i="6" s="1"/>
  <c r="F31" i="6"/>
  <c r="K31" i="6" s="1"/>
  <c r="G31" i="6"/>
  <c r="L31" i="6" s="1"/>
  <c r="F32" i="6"/>
  <c r="K32" i="6" s="1"/>
  <c r="G32" i="6"/>
  <c r="L32" i="6" s="1"/>
  <c r="F33" i="6"/>
  <c r="K33" i="6" s="1"/>
  <c r="G33" i="6"/>
  <c r="L33" i="6" s="1"/>
  <c r="F34" i="6"/>
  <c r="K34" i="6" s="1"/>
  <c r="G34" i="6"/>
  <c r="L34" i="6" s="1"/>
  <c r="F35" i="6"/>
  <c r="K35" i="6" s="1"/>
  <c r="G35" i="6"/>
  <c r="L35" i="6" s="1"/>
  <c r="F36" i="6"/>
  <c r="K36" i="6" s="1"/>
  <c r="G36" i="6"/>
  <c r="L36" i="6" s="1"/>
  <c r="F37" i="6"/>
  <c r="K37" i="6" s="1"/>
  <c r="G37" i="6"/>
  <c r="L37" i="6" s="1"/>
  <c r="F38" i="6"/>
  <c r="K38" i="6" s="1"/>
  <c r="G38" i="6"/>
  <c r="L38" i="6" s="1"/>
  <c r="F39" i="6"/>
  <c r="K39" i="6" s="1"/>
  <c r="G39" i="6"/>
  <c r="L39" i="6" s="1"/>
  <c r="F40" i="6"/>
  <c r="K40" i="6" s="1"/>
  <c r="G40" i="6"/>
  <c r="L40" i="6" s="1"/>
  <c r="F41" i="6"/>
  <c r="K41" i="6" s="1"/>
  <c r="G41" i="6"/>
  <c r="L41" i="6" s="1"/>
  <c r="G42" i="6"/>
  <c r="L42" i="6" s="1"/>
  <c r="K42" i="6"/>
  <c r="F43" i="6"/>
  <c r="K43" i="6" s="1"/>
  <c r="G43" i="6"/>
  <c r="L43" i="6" s="1"/>
  <c r="J506" i="2" l="1"/>
  <c r="R493" i="2"/>
  <c r="L158" i="2"/>
  <c r="R495" i="2"/>
  <c r="R496" i="2"/>
  <c r="J499" i="2"/>
  <c r="R498" i="2"/>
  <c r="R497" i="2"/>
  <c r="R494" i="2"/>
  <c r="M164" i="2"/>
  <c r="M161" i="2"/>
  <c r="M158" i="2"/>
  <c r="M162" i="2"/>
  <c r="M159" i="2"/>
  <c r="M163" i="2"/>
  <c r="M160" i="2"/>
  <c r="F164" i="2"/>
  <c r="H154" i="2"/>
  <c r="I154" i="2" s="1"/>
  <c r="M472" i="2"/>
  <c r="M453" i="2"/>
  <c r="K480" i="2" s="1"/>
  <c r="Y426" i="2"/>
  <c r="H453" i="2"/>
  <c r="H507" i="2" s="1"/>
  <c r="T426" i="2"/>
  <c r="U426" i="2"/>
  <c r="I453" i="2"/>
  <c r="K453" i="2"/>
  <c r="I480" i="2" s="1"/>
  <c r="W426" i="2"/>
  <c r="J453" i="2"/>
  <c r="H480" i="2" s="1"/>
  <c r="V426" i="2"/>
  <c r="G453" i="2"/>
  <c r="G507" i="2" s="1"/>
  <c r="S426" i="2"/>
  <c r="N453" i="2"/>
  <c r="Z426" i="2"/>
  <c r="G465" i="2"/>
  <c r="Q465" i="2"/>
  <c r="I492" i="2"/>
  <c r="Q499" i="2"/>
  <c r="O492" i="2"/>
  <c r="R465" i="2"/>
  <c r="L465" i="2"/>
  <c r="L453" i="2"/>
  <c r="J480" i="2" s="1"/>
  <c r="X426" i="2"/>
  <c r="M479" i="2"/>
  <c r="G44" i="6"/>
  <c r="F44" i="6"/>
  <c r="R499" i="2" l="1"/>
  <c r="Q492" i="2"/>
  <c r="J154" i="2"/>
  <c r="J149" i="2"/>
  <c r="J153" i="2"/>
  <c r="J150" i="2"/>
  <c r="J151" i="2"/>
  <c r="J152" i="2"/>
  <c r="L164" i="2"/>
  <c r="J148" i="2"/>
  <c r="M465" i="2"/>
  <c r="L480" i="2"/>
  <c r="R480" i="2"/>
  <c r="J492" i="2"/>
  <c r="R492" i="2" s="1"/>
  <c r="G480" i="2"/>
  <c r="I507" i="2"/>
  <c r="K492" i="2" s="1"/>
  <c r="Q480" i="2"/>
  <c r="M480" i="2" s="1"/>
  <c r="F45" i="6"/>
  <c r="K44" i="6"/>
  <c r="G45" i="6"/>
  <c r="L44" i="6"/>
  <c r="R287" i="2"/>
  <c r="Q287" i="2"/>
  <c r="Z252" i="2"/>
  <c r="N280" i="2" s="1"/>
  <c r="Y252" i="2"/>
  <c r="M280" i="2" s="1"/>
  <c r="K307" i="2" s="1"/>
  <c r="X252" i="2"/>
  <c r="L280" i="2" s="1"/>
  <c r="J307" i="2" s="1"/>
  <c r="W252" i="2"/>
  <c r="K280" i="2" s="1"/>
  <c r="I307" i="2" s="1"/>
  <c r="V252" i="2"/>
  <c r="J280" i="2" s="1"/>
  <c r="H307" i="2" s="1"/>
  <c r="U252" i="2"/>
  <c r="I280" i="2" s="1"/>
  <c r="I334" i="2" s="1"/>
  <c r="T252" i="2"/>
  <c r="H280" i="2" s="1"/>
  <c r="H334" i="2" s="1"/>
  <c r="S252" i="2"/>
  <c r="G280" i="2" s="1"/>
  <c r="G334" i="2" s="1"/>
  <c r="R252" i="2"/>
  <c r="Q252" i="2"/>
  <c r="P252" i="2"/>
  <c r="O252" i="2"/>
  <c r="N252" i="2"/>
  <c r="M252" i="2"/>
  <c r="L252" i="2"/>
  <c r="K252" i="2"/>
  <c r="J252" i="2"/>
  <c r="I252" i="2"/>
  <c r="H252" i="2"/>
  <c r="Z251" i="2"/>
  <c r="N279" i="2" s="1"/>
  <c r="Y251" i="2"/>
  <c r="M279" i="2" s="1"/>
  <c r="K306" i="2" s="1"/>
  <c r="X251" i="2"/>
  <c r="L279" i="2" s="1"/>
  <c r="J306" i="2" s="1"/>
  <c r="W251" i="2"/>
  <c r="K279" i="2" s="1"/>
  <c r="I306" i="2" s="1"/>
  <c r="V251" i="2"/>
  <c r="J279" i="2" s="1"/>
  <c r="H306" i="2" s="1"/>
  <c r="U251" i="2"/>
  <c r="I279" i="2" s="1"/>
  <c r="I333" i="2" s="1"/>
  <c r="T251" i="2"/>
  <c r="H279" i="2" s="1"/>
  <c r="H333" i="2" s="1"/>
  <c r="S251" i="2"/>
  <c r="G279" i="2" s="1"/>
  <c r="G333" i="2" s="1"/>
  <c r="R251" i="2"/>
  <c r="Q251" i="2"/>
  <c r="P251" i="2"/>
  <c r="O251" i="2"/>
  <c r="N251" i="2"/>
  <c r="M251" i="2"/>
  <c r="L251" i="2"/>
  <c r="K251" i="2"/>
  <c r="J251" i="2"/>
  <c r="I251" i="2"/>
  <c r="H251" i="2"/>
  <c r="Z250" i="2"/>
  <c r="N278" i="2" s="1"/>
  <c r="Y250" i="2"/>
  <c r="M278" i="2" s="1"/>
  <c r="K305" i="2" s="1"/>
  <c r="X250" i="2"/>
  <c r="L278" i="2" s="1"/>
  <c r="J305" i="2" s="1"/>
  <c r="W250" i="2"/>
  <c r="K278" i="2" s="1"/>
  <c r="I305" i="2" s="1"/>
  <c r="V250" i="2"/>
  <c r="J278" i="2" s="1"/>
  <c r="H305" i="2" s="1"/>
  <c r="U250" i="2"/>
  <c r="I278" i="2" s="1"/>
  <c r="I332" i="2" s="1"/>
  <c r="T250" i="2"/>
  <c r="H278" i="2" s="1"/>
  <c r="H332" i="2" s="1"/>
  <c r="S250" i="2"/>
  <c r="G278" i="2" s="1"/>
  <c r="G332" i="2" s="1"/>
  <c r="R250" i="2"/>
  <c r="Q250" i="2"/>
  <c r="P250" i="2"/>
  <c r="O250" i="2"/>
  <c r="N250" i="2"/>
  <c r="M250" i="2"/>
  <c r="L250" i="2"/>
  <c r="K250" i="2"/>
  <c r="J250" i="2"/>
  <c r="I250" i="2"/>
  <c r="H250" i="2"/>
  <c r="Z249" i="2"/>
  <c r="N277" i="2" s="1"/>
  <c r="Y249" i="2"/>
  <c r="M277" i="2" s="1"/>
  <c r="K304" i="2" s="1"/>
  <c r="X249" i="2"/>
  <c r="L277" i="2" s="1"/>
  <c r="J304" i="2" s="1"/>
  <c r="W249" i="2"/>
  <c r="K277" i="2" s="1"/>
  <c r="I304" i="2" s="1"/>
  <c r="V249" i="2"/>
  <c r="J277" i="2" s="1"/>
  <c r="H304" i="2" s="1"/>
  <c r="U249" i="2"/>
  <c r="I277" i="2" s="1"/>
  <c r="I331" i="2" s="1"/>
  <c r="T249" i="2"/>
  <c r="H277" i="2" s="1"/>
  <c r="H331" i="2" s="1"/>
  <c r="S249" i="2"/>
  <c r="G277" i="2" s="1"/>
  <c r="G331" i="2" s="1"/>
  <c r="R249" i="2"/>
  <c r="Q249" i="2"/>
  <c r="P249" i="2"/>
  <c r="O249" i="2"/>
  <c r="N249" i="2"/>
  <c r="M249" i="2"/>
  <c r="L249" i="2"/>
  <c r="K249" i="2"/>
  <c r="J249" i="2"/>
  <c r="I249" i="2"/>
  <c r="H249" i="2"/>
  <c r="Z248" i="2"/>
  <c r="N276" i="2" s="1"/>
  <c r="Y248" i="2"/>
  <c r="M276" i="2" s="1"/>
  <c r="K303" i="2" s="1"/>
  <c r="X248" i="2"/>
  <c r="L276" i="2" s="1"/>
  <c r="J303" i="2" s="1"/>
  <c r="W248" i="2"/>
  <c r="K276" i="2" s="1"/>
  <c r="I303" i="2" s="1"/>
  <c r="V248" i="2"/>
  <c r="J276" i="2" s="1"/>
  <c r="H303" i="2" s="1"/>
  <c r="U248" i="2"/>
  <c r="I276" i="2" s="1"/>
  <c r="I330" i="2" s="1"/>
  <c r="T248" i="2"/>
  <c r="H276" i="2" s="1"/>
  <c r="H330" i="2" s="1"/>
  <c r="S248" i="2"/>
  <c r="G276" i="2" s="1"/>
  <c r="G330" i="2" s="1"/>
  <c r="R248" i="2"/>
  <c r="Q248" i="2"/>
  <c r="P248" i="2"/>
  <c r="O248" i="2"/>
  <c r="N248" i="2"/>
  <c r="M248" i="2"/>
  <c r="L248" i="2"/>
  <c r="K248" i="2"/>
  <c r="J248" i="2"/>
  <c r="I248" i="2"/>
  <c r="H248" i="2"/>
  <c r="Z247" i="2"/>
  <c r="N275" i="2" s="1"/>
  <c r="Y247" i="2"/>
  <c r="M275" i="2" s="1"/>
  <c r="K302" i="2" s="1"/>
  <c r="X247" i="2"/>
  <c r="L275" i="2" s="1"/>
  <c r="J302" i="2" s="1"/>
  <c r="W247" i="2"/>
  <c r="K275" i="2" s="1"/>
  <c r="I302" i="2" s="1"/>
  <c r="V247" i="2"/>
  <c r="J275" i="2" s="1"/>
  <c r="H302" i="2" s="1"/>
  <c r="U247" i="2"/>
  <c r="I275" i="2" s="1"/>
  <c r="I329" i="2" s="1"/>
  <c r="T247" i="2"/>
  <c r="H275" i="2" s="1"/>
  <c r="H329" i="2" s="1"/>
  <c r="S247" i="2"/>
  <c r="G275" i="2" s="1"/>
  <c r="G329" i="2" s="1"/>
  <c r="R247" i="2"/>
  <c r="Q247" i="2"/>
  <c r="P247" i="2"/>
  <c r="O247" i="2"/>
  <c r="N247" i="2"/>
  <c r="M247" i="2"/>
  <c r="L247" i="2"/>
  <c r="K247" i="2"/>
  <c r="J247" i="2"/>
  <c r="I247" i="2"/>
  <c r="H247" i="2"/>
  <c r="G252" i="2"/>
  <c r="G251" i="2"/>
  <c r="G250" i="2"/>
  <c r="G249" i="2"/>
  <c r="G248" i="2"/>
  <c r="G247" i="2"/>
  <c r="Z245" i="2"/>
  <c r="N273" i="2" s="1"/>
  <c r="Y245" i="2"/>
  <c r="M273" i="2" s="1"/>
  <c r="K300" i="2" s="1"/>
  <c r="X245" i="2"/>
  <c r="L273" i="2" s="1"/>
  <c r="J300" i="2" s="1"/>
  <c r="W245" i="2"/>
  <c r="K273" i="2" s="1"/>
  <c r="I300" i="2" s="1"/>
  <c r="V245" i="2"/>
  <c r="J273" i="2" s="1"/>
  <c r="H300" i="2" s="1"/>
  <c r="U245" i="2"/>
  <c r="I273" i="2" s="1"/>
  <c r="I327" i="2" s="1"/>
  <c r="T245" i="2"/>
  <c r="H273" i="2" s="1"/>
  <c r="H327" i="2" s="1"/>
  <c r="Q327" i="2" s="1"/>
  <c r="S245" i="2"/>
  <c r="G273" i="2" s="1"/>
  <c r="G327" i="2" s="1"/>
  <c r="R245" i="2"/>
  <c r="Q245" i="2"/>
  <c r="P245" i="2"/>
  <c r="O245" i="2"/>
  <c r="N245" i="2"/>
  <c r="M245" i="2"/>
  <c r="L245" i="2"/>
  <c r="K245" i="2"/>
  <c r="J245" i="2"/>
  <c r="I245" i="2"/>
  <c r="H245" i="2"/>
  <c r="G245" i="2"/>
  <c r="Z244" i="2"/>
  <c r="N272" i="2" s="1"/>
  <c r="Y244" i="2"/>
  <c r="M272" i="2" s="1"/>
  <c r="K299" i="2" s="1"/>
  <c r="X244" i="2"/>
  <c r="L272" i="2" s="1"/>
  <c r="J299" i="2" s="1"/>
  <c r="W244" i="2"/>
  <c r="K272" i="2" s="1"/>
  <c r="I299" i="2" s="1"/>
  <c r="V244" i="2"/>
  <c r="J272" i="2" s="1"/>
  <c r="H299" i="2" s="1"/>
  <c r="U244" i="2"/>
  <c r="I272" i="2" s="1"/>
  <c r="I326" i="2" s="1"/>
  <c r="T244" i="2"/>
  <c r="H272" i="2" s="1"/>
  <c r="H326" i="2" s="1"/>
  <c r="S244" i="2"/>
  <c r="G272" i="2" s="1"/>
  <c r="G326" i="2" s="1"/>
  <c r="R244" i="2"/>
  <c r="Q244" i="2"/>
  <c r="P244" i="2"/>
  <c r="O244" i="2"/>
  <c r="N244" i="2"/>
  <c r="M244" i="2"/>
  <c r="L244" i="2"/>
  <c r="K244" i="2"/>
  <c r="J244" i="2"/>
  <c r="I244" i="2"/>
  <c r="H244" i="2"/>
  <c r="G244" i="2"/>
  <c r="Z243" i="2"/>
  <c r="N271" i="2" s="1"/>
  <c r="Y243" i="2"/>
  <c r="M271" i="2" s="1"/>
  <c r="K298" i="2" s="1"/>
  <c r="X243" i="2"/>
  <c r="L271" i="2" s="1"/>
  <c r="J298" i="2" s="1"/>
  <c r="W243" i="2"/>
  <c r="K271" i="2" s="1"/>
  <c r="I298" i="2" s="1"/>
  <c r="V243" i="2"/>
  <c r="J271" i="2" s="1"/>
  <c r="H298" i="2" s="1"/>
  <c r="U243" i="2"/>
  <c r="I271" i="2" s="1"/>
  <c r="I325" i="2" s="1"/>
  <c r="T243" i="2"/>
  <c r="H271" i="2" s="1"/>
  <c r="H325" i="2" s="1"/>
  <c r="S243" i="2"/>
  <c r="G271" i="2" s="1"/>
  <c r="G325" i="2" s="1"/>
  <c r="R243" i="2"/>
  <c r="Q243" i="2"/>
  <c r="P243" i="2"/>
  <c r="O243" i="2"/>
  <c r="N243" i="2"/>
  <c r="M243" i="2"/>
  <c r="L243" i="2"/>
  <c r="K243" i="2"/>
  <c r="J243" i="2"/>
  <c r="I243" i="2"/>
  <c r="H243" i="2"/>
  <c r="G243" i="2"/>
  <c r="Z242" i="2"/>
  <c r="N270" i="2" s="1"/>
  <c r="Y242" i="2"/>
  <c r="M270" i="2" s="1"/>
  <c r="K297" i="2" s="1"/>
  <c r="X242" i="2"/>
  <c r="L270" i="2" s="1"/>
  <c r="J297" i="2" s="1"/>
  <c r="W242" i="2"/>
  <c r="K270" i="2" s="1"/>
  <c r="I297" i="2" s="1"/>
  <c r="V242" i="2"/>
  <c r="J270" i="2" s="1"/>
  <c r="H297" i="2" s="1"/>
  <c r="U242" i="2"/>
  <c r="I270" i="2" s="1"/>
  <c r="I324" i="2" s="1"/>
  <c r="T242" i="2"/>
  <c r="H270" i="2" s="1"/>
  <c r="H324" i="2" s="1"/>
  <c r="S242" i="2"/>
  <c r="G270" i="2" s="1"/>
  <c r="G324" i="2" s="1"/>
  <c r="R242" i="2"/>
  <c r="Q242" i="2"/>
  <c r="P242" i="2"/>
  <c r="O242" i="2"/>
  <c r="N242" i="2"/>
  <c r="M242" i="2"/>
  <c r="L242" i="2"/>
  <c r="K242" i="2"/>
  <c r="J242" i="2"/>
  <c r="I242" i="2"/>
  <c r="H242" i="2"/>
  <c r="G242" i="2"/>
  <c r="Z241" i="2"/>
  <c r="N269" i="2" s="1"/>
  <c r="Y241" i="2"/>
  <c r="M269" i="2" s="1"/>
  <c r="K296" i="2" s="1"/>
  <c r="X241" i="2"/>
  <c r="L269" i="2" s="1"/>
  <c r="J296" i="2" s="1"/>
  <c r="W241" i="2"/>
  <c r="K269" i="2" s="1"/>
  <c r="I296" i="2" s="1"/>
  <c r="V241" i="2"/>
  <c r="J269" i="2" s="1"/>
  <c r="H296" i="2" s="1"/>
  <c r="U241" i="2"/>
  <c r="I269" i="2" s="1"/>
  <c r="I323" i="2" s="1"/>
  <c r="T241" i="2"/>
  <c r="H269" i="2" s="1"/>
  <c r="H323" i="2" s="1"/>
  <c r="Q323" i="2" s="1"/>
  <c r="S241" i="2"/>
  <c r="G269" i="2" s="1"/>
  <c r="G323" i="2" s="1"/>
  <c r="R241" i="2"/>
  <c r="Q241" i="2"/>
  <c r="P241" i="2"/>
  <c r="O241" i="2"/>
  <c r="N241" i="2"/>
  <c r="M241" i="2"/>
  <c r="L241" i="2"/>
  <c r="K241" i="2"/>
  <c r="J241" i="2"/>
  <c r="I241" i="2"/>
  <c r="H241" i="2"/>
  <c r="G241" i="2"/>
  <c r="Z240" i="2"/>
  <c r="Z246" i="2" s="1"/>
  <c r="N274" i="2" s="1"/>
  <c r="Y240" i="2"/>
  <c r="Y246" i="2" s="1"/>
  <c r="M274" i="2" s="1"/>
  <c r="K301" i="2" s="1"/>
  <c r="X240" i="2"/>
  <c r="X246" i="2" s="1"/>
  <c r="L274" i="2" s="1"/>
  <c r="J301" i="2" s="1"/>
  <c r="W240" i="2"/>
  <c r="V240" i="2"/>
  <c r="V246" i="2" s="1"/>
  <c r="J274" i="2" s="1"/>
  <c r="H301" i="2" s="1"/>
  <c r="U240" i="2"/>
  <c r="U246" i="2" s="1"/>
  <c r="I274" i="2" s="1"/>
  <c r="I328" i="2" s="1"/>
  <c r="T240" i="2"/>
  <c r="T246" i="2" s="1"/>
  <c r="H274" i="2" s="1"/>
  <c r="H328" i="2" s="1"/>
  <c r="S240" i="2"/>
  <c r="R240" i="2"/>
  <c r="R246" i="2" s="1"/>
  <c r="Q240" i="2"/>
  <c r="Q246" i="2" s="1"/>
  <c r="P240" i="2"/>
  <c r="P246" i="2" s="1"/>
  <c r="O240" i="2"/>
  <c r="O246" i="2" s="1"/>
  <c r="N240" i="2"/>
  <c r="M240" i="2"/>
  <c r="L240" i="2"/>
  <c r="K240" i="2"/>
  <c r="J240" i="2"/>
  <c r="I240" i="2"/>
  <c r="I246" i="2" s="1"/>
  <c r="H240" i="2"/>
  <c r="G240" i="2"/>
  <c r="Z238" i="2"/>
  <c r="N266" i="2" s="1"/>
  <c r="Y238" i="2"/>
  <c r="M266" i="2" s="1"/>
  <c r="K293" i="2" s="1"/>
  <c r="X238" i="2"/>
  <c r="L266" i="2" s="1"/>
  <c r="J293" i="2" s="1"/>
  <c r="W238" i="2"/>
  <c r="K266" i="2" s="1"/>
  <c r="I293" i="2" s="1"/>
  <c r="V238" i="2"/>
  <c r="J266" i="2" s="1"/>
  <c r="H293" i="2" s="1"/>
  <c r="U238" i="2"/>
  <c r="I266" i="2" s="1"/>
  <c r="I320" i="2" s="1"/>
  <c r="T238" i="2"/>
  <c r="H266" i="2" s="1"/>
  <c r="H320" i="2" s="1"/>
  <c r="Q320" i="2" s="1"/>
  <c r="S238" i="2"/>
  <c r="G266" i="2" s="1"/>
  <c r="G320" i="2" s="1"/>
  <c r="R238" i="2"/>
  <c r="Q238" i="2"/>
  <c r="P238" i="2"/>
  <c r="O238" i="2"/>
  <c r="N238" i="2"/>
  <c r="M238" i="2"/>
  <c r="L238" i="2"/>
  <c r="K238" i="2"/>
  <c r="J238" i="2"/>
  <c r="I238" i="2"/>
  <c r="H238" i="2"/>
  <c r="G238" i="2"/>
  <c r="Z237" i="2"/>
  <c r="N265" i="2" s="1"/>
  <c r="Y237" i="2"/>
  <c r="M265" i="2" s="1"/>
  <c r="K292" i="2" s="1"/>
  <c r="X237" i="2"/>
  <c r="L265" i="2" s="1"/>
  <c r="J292" i="2" s="1"/>
  <c r="W237" i="2"/>
  <c r="K265" i="2" s="1"/>
  <c r="I292" i="2" s="1"/>
  <c r="V237" i="2"/>
  <c r="J265" i="2" s="1"/>
  <c r="H292" i="2" s="1"/>
  <c r="U237" i="2"/>
  <c r="I265" i="2" s="1"/>
  <c r="I319" i="2" s="1"/>
  <c r="T237" i="2"/>
  <c r="H265" i="2" s="1"/>
  <c r="H319" i="2" s="1"/>
  <c r="Q319" i="2" s="1"/>
  <c r="S237" i="2"/>
  <c r="G265" i="2" s="1"/>
  <c r="G319" i="2" s="1"/>
  <c r="R237" i="2"/>
  <c r="Q237" i="2"/>
  <c r="P237" i="2"/>
  <c r="O237" i="2"/>
  <c r="N237" i="2"/>
  <c r="M237" i="2"/>
  <c r="L237" i="2"/>
  <c r="J237" i="2"/>
  <c r="I237" i="2"/>
  <c r="H237" i="2"/>
  <c r="G237" i="2"/>
  <c r="Z236" i="2"/>
  <c r="N264" i="2" s="1"/>
  <c r="Y236" i="2"/>
  <c r="M264" i="2" s="1"/>
  <c r="K291" i="2" s="1"/>
  <c r="X236" i="2"/>
  <c r="L264" i="2" s="1"/>
  <c r="J291" i="2" s="1"/>
  <c r="W236" i="2"/>
  <c r="K264" i="2" s="1"/>
  <c r="I291" i="2" s="1"/>
  <c r="V236" i="2"/>
  <c r="J264" i="2" s="1"/>
  <c r="H291" i="2" s="1"/>
  <c r="U236" i="2"/>
  <c r="I264" i="2" s="1"/>
  <c r="I318" i="2" s="1"/>
  <c r="T236" i="2"/>
  <c r="H264" i="2" s="1"/>
  <c r="H318" i="2" s="1"/>
  <c r="Q318" i="2" s="1"/>
  <c r="S236" i="2"/>
  <c r="G264" i="2" s="1"/>
  <c r="G318" i="2" s="1"/>
  <c r="R236" i="2"/>
  <c r="Q236" i="2"/>
  <c r="P236" i="2"/>
  <c r="O236" i="2"/>
  <c r="N236" i="2"/>
  <c r="M236" i="2"/>
  <c r="L236" i="2"/>
  <c r="K236" i="2"/>
  <c r="J236" i="2"/>
  <c r="I236" i="2"/>
  <c r="H236" i="2"/>
  <c r="G236" i="2"/>
  <c r="Z235" i="2"/>
  <c r="N263" i="2" s="1"/>
  <c r="Y235" i="2"/>
  <c r="M263" i="2" s="1"/>
  <c r="K290" i="2" s="1"/>
  <c r="X235" i="2"/>
  <c r="L263" i="2" s="1"/>
  <c r="J290" i="2" s="1"/>
  <c r="W235" i="2"/>
  <c r="K263" i="2" s="1"/>
  <c r="I290" i="2" s="1"/>
  <c r="V235" i="2"/>
  <c r="J263" i="2" s="1"/>
  <c r="H290" i="2" s="1"/>
  <c r="U235" i="2"/>
  <c r="I263" i="2" s="1"/>
  <c r="I317" i="2" s="1"/>
  <c r="T235" i="2"/>
  <c r="H263" i="2" s="1"/>
  <c r="H317" i="2" s="1"/>
  <c r="Q317" i="2" s="1"/>
  <c r="S235" i="2"/>
  <c r="G263" i="2" s="1"/>
  <c r="G317" i="2" s="1"/>
  <c r="R235" i="2"/>
  <c r="Q235" i="2"/>
  <c r="P235" i="2"/>
  <c r="O235" i="2"/>
  <c r="N235" i="2"/>
  <c r="M235" i="2"/>
  <c r="L235" i="2"/>
  <c r="K235" i="2"/>
  <c r="J235" i="2"/>
  <c r="I235" i="2"/>
  <c r="H235" i="2"/>
  <c r="G235" i="2"/>
  <c r="Z234" i="2"/>
  <c r="N262" i="2" s="1"/>
  <c r="Y234" i="2"/>
  <c r="M262" i="2" s="1"/>
  <c r="K289" i="2" s="1"/>
  <c r="X234" i="2"/>
  <c r="L262" i="2" s="1"/>
  <c r="J289" i="2" s="1"/>
  <c r="W234" i="2"/>
  <c r="K262" i="2" s="1"/>
  <c r="I289" i="2" s="1"/>
  <c r="V234" i="2"/>
  <c r="J262" i="2" s="1"/>
  <c r="H289" i="2" s="1"/>
  <c r="U234" i="2"/>
  <c r="I262" i="2" s="1"/>
  <c r="I316" i="2" s="1"/>
  <c r="T234" i="2"/>
  <c r="H262" i="2" s="1"/>
  <c r="H316" i="2" s="1"/>
  <c r="Q316" i="2" s="1"/>
  <c r="S234" i="2"/>
  <c r="G262" i="2" s="1"/>
  <c r="G316" i="2" s="1"/>
  <c r="R234" i="2"/>
  <c r="Q234" i="2"/>
  <c r="P234" i="2"/>
  <c r="O234" i="2"/>
  <c r="N234" i="2"/>
  <c r="M234" i="2"/>
  <c r="L234" i="2"/>
  <c r="K234" i="2"/>
  <c r="J234" i="2"/>
  <c r="I234" i="2"/>
  <c r="H234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M246" i="2" l="1"/>
  <c r="S492" i="2"/>
  <c r="R319" i="2"/>
  <c r="R320" i="2"/>
  <c r="R327" i="2"/>
  <c r="R317" i="2"/>
  <c r="R318" i="2"/>
  <c r="J507" i="2"/>
  <c r="K507" i="2"/>
  <c r="K498" i="2"/>
  <c r="K501" i="2"/>
  <c r="K496" i="2"/>
  <c r="K494" i="2"/>
  <c r="K491" i="2"/>
  <c r="K487" i="2"/>
  <c r="K504" i="2"/>
  <c r="K490" i="2"/>
  <c r="K502" i="2"/>
  <c r="K497" i="2"/>
  <c r="K493" i="2"/>
  <c r="K488" i="2"/>
  <c r="K505" i="2"/>
  <c r="K500" i="2"/>
  <c r="K489" i="2"/>
  <c r="K503" i="2"/>
  <c r="K495" i="2"/>
  <c r="K486" i="2"/>
  <c r="K506" i="2"/>
  <c r="S496" i="2"/>
  <c r="S498" i="2"/>
  <c r="S489" i="2"/>
  <c r="S487" i="2"/>
  <c r="S488" i="2"/>
  <c r="S491" i="2"/>
  <c r="S493" i="2"/>
  <c r="S495" i="2"/>
  <c r="K499" i="2"/>
  <c r="S497" i="2"/>
  <c r="S486" i="2"/>
  <c r="S494" i="2"/>
  <c r="S490" i="2"/>
  <c r="S499" i="2"/>
  <c r="R323" i="2"/>
  <c r="R316" i="2"/>
  <c r="O239" i="2"/>
  <c r="S239" i="2"/>
  <c r="G267" i="2" s="1"/>
  <c r="G321" i="2" s="1"/>
  <c r="W239" i="2"/>
  <c r="K267" i="2" s="1"/>
  <c r="I294" i="2" s="1"/>
  <c r="R325" i="2"/>
  <c r="I239" i="2"/>
  <c r="M239" i="2"/>
  <c r="Q239" i="2"/>
  <c r="U239" i="2"/>
  <c r="I267" i="2" s="1"/>
  <c r="I321" i="2" s="1"/>
  <c r="Y239" i="2"/>
  <c r="M267" i="2" s="1"/>
  <c r="K294" i="2" s="1"/>
  <c r="P239" i="2"/>
  <c r="T239" i="2"/>
  <c r="H267" i="2" s="1"/>
  <c r="H321" i="2" s="1"/>
  <c r="Q321" i="2" s="1"/>
  <c r="X239" i="2"/>
  <c r="L267" i="2" s="1"/>
  <c r="J294" i="2" s="1"/>
  <c r="R324" i="2"/>
  <c r="R326" i="2"/>
  <c r="V239" i="2"/>
  <c r="J267" i="2" s="1"/>
  <c r="H294" i="2" s="1"/>
  <c r="Z239" i="2"/>
  <c r="N267" i="2" s="1"/>
  <c r="L294" i="2" s="1"/>
  <c r="J330" i="2"/>
  <c r="J334" i="2"/>
  <c r="Q325" i="2"/>
  <c r="J329" i="2"/>
  <c r="J333" i="2"/>
  <c r="P321" i="2"/>
  <c r="J316" i="2"/>
  <c r="S316" i="2" s="1"/>
  <c r="P316" i="2"/>
  <c r="P317" i="2"/>
  <c r="J317" i="2"/>
  <c r="S317" i="2" s="1"/>
  <c r="J318" i="2"/>
  <c r="S318" i="2" s="1"/>
  <c r="P318" i="2"/>
  <c r="J332" i="2"/>
  <c r="J331" i="2"/>
  <c r="J319" i="2"/>
  <c r="S319" i="2" s="1"/>
  <c r="P319" i="2"/>
  <c r="J320" i="2"/>
  <c r="S320" i="2" s="1"/>
  <c r="P320" i="2"/>
  <c r="P323" i="2"/>
  <c r="J323" i="2"/>
  <c r="J324" i="2"/>
  <c r="P324" i="2"/>
  <c r="P325" i="2"/>
  <c r="J325" i="2"/>
  <c r="J326" i="2"/>
  <c r="P326" i="2"/>
  <c r="S326" i="2" s="1"/>
  <c r="P327" i="2"/>
  <c r="J327" i="2"/>
  <c r="Q324" i="2"/>
  <c r="Q326" i="2"/>
  <c r="Q304" i="2"/>
  <c r="G304" i="2"/>
  <c r="R305" i="2"/>
  <c r="L305" i="2"/>
  <c r="R302" i="2"/>
  <c r="L302" i="2"/>
  <c r="Q305" i="2"/>
  <c r="M305" i="2" s="1"/>
  <c r="G305" i="2"/>
  <c r="R306" i="2"/>
  <c r="L306" i="2"/>
  <c r="Q289" i="2"/>
  <c r="G289" i="2"/>
  <c r="Q290" i="2"/>
  <c r="G290" i="2"/>
  <c r="Q291" i="2"/>
  <c r="G291" i="2"/>
  <c r="Q292" i="2"/>
  <c r="G292" i="2"/>
  <c r="Q293" i="2"/>
  <c r="G293" i="2"/>
  <c r="Q301" i="2"/>
  <c r="G301" i="2"/>
  <c r="Q296" i="2"/>
  <c r="G296" i="2"/>
  <c r="Q297" i="2"/>
  <c r="G297" i="2"/>
  <c r="Q298" i="2"/>
  <c r="G298" i="2"/>
  <c r="Q299" i="2"/>
  <c r="G299" i="2"/>
  <c r="Q300" i="2"/>
  <c r="G300" i="2"/>
  <c r="Q303" i="2"/>
  <c r="G303" i="2"/>
  <c r="R304" i="2"/>
  <c r="L304" i="2"/>
  <c r="Q307" i="2"/>
  <c r="G307" i="2"/>
  <c r="R289" i="2"/>
  <c r="L289" i="2"/>
  <c r="R290" i="2"/>
  <c r="L290" i="2"/>
  <c r="R291" i="2"/>
  <c r="L291" i="2"/>
  <c r="R292" i="2"/>
  <c r="L292" i="2"/>
  <c r="R293" i="2"/>
  <c r="L293" i="2"/>
  <c r="R301" i="2"/>
  <c r="L301" i="2"/>
  <c r="R296" i="2"/>
  <c r="L296" i="2"/>
  <c r="R297" i="2"/>
  <c r="L297" i="2"/>
  <c r="R298" i="2"/>
  <c r="L298" i="2"/>
  <c r="R299" i="2"/>
  <c r="L299" i="2"/>
  <c r="R300" i="2"/>
  <c r="L300" i="2"/>
  <c r="Q302" i="2"/>
  <c r="G302" i="2"/>
  <c r="R303" i="2"/>
  <c r="L303" i="2"/>
  <c r="Q306" i="2"/>
  <c r="G306" i="2"/>
  <c r="R307" i="2"/>
  <c r="L307" i="2"/>
  <c r="R239" i="2"/>
  <c r="N239" i="2"/>
  <c r="G239" i="2"/>
  <c r="K239" i="2"/>
  <c r="G246" i="2"/>
  <c r="K246" i="2"/>
  <c r="H239" i="2"/>
  <c r="L239" i="2"/>
  <c r="H246" i="2"/>
  <c r="L246" i="2"/>
  <c r="J239" i="2"/>
  <c r="J246" i="2"/>
  <c r="N246" i="2"/>
  <c r="G261" i="2"/>
  <c r="G315" i="2" s="1"/>
  <c r="W246" i="2"/>
  <c r="K274" i="2" s="1"/>
  <c r="I301" i="2" s="1"/>
  <c r="K268" i="2"/>
  <c r="I295" i="2" s="1"/>
  <c r="K261" i="2"/>
  <c r="I288" i="2" s="1"/>
  <c r="S246" i="2"/>
  <c r="G274" i="2" s="1"/>
  <c r="G328" i="2" s="1"/>
  <c r="G268" i="2"/>
  <c r="G322" i="2" s="1"/>
  <c r="H261" i="2"/>
  <c r="H315" i="2" s="1"/>
  <c r="Q315" i="2" s="1"/>
  <c r="I261" i="2"/>
  <c r="I315" i="2" s="1"/>
  <c r="M261" i="2"/>
  <c r="K288" i="2" s="1"/>
  <c r="I268" i="2"/>
  <c r="I322" i="2" s="1"/>
  <c r="M268" i="2"/>
  <c r="K295" i="2" s="1"/>
  <c r="L261" i="2"/>
  <c r="J288" i="2" s="1"/>
  <c r="H268" i="2"/>
  <c r="H322" i="2" s="1"/>
  <c r="Q322" i="2" s="1"/>
  <c r="L268" i="2"/>
  <c r="J295" i="2" s="1"/>
  <c r="J261" i="2"/>
  <c r="H288" i="2" s="1"/>
  <c r="N261" i="2"/>
  <c r="J268" i="2"/>
  <c r="H295" i="2" s="1"/>
  <c r="N268" i="2"/>
  <c r="L253" i="2"/>
  <c r="T253" i="2"/>
  <c r="I253" i="2"/>
  <c r="Q253" i="2"/>
  <c r="Y253" i="2"/>
  <c r="G253" i="2"/>
  <c r="J253" i="2"/>
  <c r="N253" i="2"/>
  <c r="R253" i="2"/>
  <c r="V253" i="2"/>
  <c r="J281" i="2" s="1"/>
  <c r="H308" i="2" s="1"/>
  <c r="Z253" i="2"/>
  <c r="K253" i="2"/>
  <c r="O253" i="2"/>
  <c r="S253" i="2"/>
  <c r="W253" i="2"/>
  <c r="H253" i="2"/>
  <c r="P253" i="2"/>
  <c r="X253" i="2"/>
  <c r="M253" i="2"/>
  <c r="U253" i="2"/>
  <c r="S327" i="2" l="1"/>
  <c r="R322" i="2"/>
  <c r="R315" i="2"/>
  <c r="S323" i="2"/>
  <c r="R321" i="2"/>
  <c r="S325" i="2"/>
  <c r="R294" i="2"/>
  <c r="M306" i="2"/>
  <c r="M302" i="2"/>
  <c r="G294" i="2"/>
  <c r="J321" i="2"/>
  <c r="S321" i="2" s="1"/>
  <c r="Q294" i="2"/>
  <c r="S324" i="2"/>
  <c r="J322" i="2"/>
  <c r="P322" i="2"/>
  <c r="J328" i="2"/>
  <c r="J315" i="2"/>
  <c r="S315" i="2" s="1"/>
  <c r="P315" i="2"/>
  <c r="M299" i="2"/>
  <c r="M297" i="2"/>
  <c r="M301" i="2"/>
  <c r="M292" i="2"/>
  <c r="M290" i="2"/>
  <c r="M307" i="2"/>
  <c r="M303" i="2"/>
  <c r="M300" i="2"/>
  <c r="M298" i="2"/>
  <c r="M296" i="2"/>
  <c r="M293" i="2"/>
  <c r="M291" i="2"/>
  <c r="M289" i="2"/>
  <c r="M304" i="2"/>
  <c r="R288" i="2"/>
  <c r="L288" i="2"/>
  <c r="Q288" i="2"/>
  <c r="G288" i="2"/>
  <c r="R295" i="2"/>
  <c r="L295" i="2"/>
  <c r="Q295" i="2"/>
  <c r="G295" i="2"/>
  <c r="V254" i="2"/>
  <c r="V255" i="2" s="1"/>
  <c r="L254" i="2"/>
  <c r="R254" i="2"/>
  <c r="R255" i="2" s="1"/>
  <c r="X254" i="2"/>
  <c r="X255" i="2" s="1"/>
  <c r="L281" i="2"/>
  <c r="J308" i="2" s="1"/>
  <c r="W254" i="2"/>
  <c r="W255" i="2" s="1"/>
  <c r="K281" i="2"/>
  <c r="I308" i="2" s="1"/>
  <c r="J254" i="2"/>
  <c r="S254" i="2"/>
  <c r="S255" i="2" s="1"/>
  <c r="G281" i="2"/>
  <c r="G335" i="2" s="1"/>
  <c r="P328" i="2" s="1"/>
  <c r="G254" i="2"/>
  <c r="M254" i="2"/>
  <c r="K254" i="2"/>
  <c r="N254" i="2"/>
  <c r="Y254" i="2"/>
  <c r="Y255" i="2" s="1"/>
  <c r="M281" i="2"/>
  <c r="K308" i="2" s="1"/>
  <c r="Z254" i="2"/>
  <c r="Z255" i="2" s="1"/>
  <c r="N281" i="2"/>
  <c r="Q254" i="2"/>
  <c r="Q255" i="2" s="1"/>
  <c r="P254" i="2"/>
  <c r="P255" i="2" s="1"/>
  <c r="I254" i="2"/>
  <c r="U254" i="2"/>
  <c r="U255" i="2" s="1"/>
  <c r="I281" i="2"/>
  <c r="I335" i="2" s="1"/>
  <c r="H254" i="2"/>
  <c r="O254" i="2"/>
  <c r="O255" i="2" s="1"/>
  <c r="T254" i="2"/>
  <c r="T255" i="2" s="1"/>
  <c r="H281" i="2"/>
  <c r="H335" i="2" s="1"/>
  <c r="Q328" i="2" s="1"/>
  <c r="L282" i="2"/>
  <c r="J309" i="2" s="1"/>
  <c r="J282" i="2"/>
  <c r="H309" i="2" s="1"/>
  <c r="S322" i="2" l="1"/>
  <c r="R328" i="2"/>
  <c r="S328" i="2" s="1"/>
  <c r="M294" i="2"/>
  <c r="M288" i="2"/>
  <c r="J335" i="2"/>
  <c r="M295" i="2"/>
  <c r="Q308" i="2"/>
  <c r="G308" i="2"/>
  <c r="R308" i="2"/>
  <c r="L308" i="2"/>
  <c r="M282" i="2"/>
  <c r="K309" i="2" s="1"/>
  <c r="H255" i="2"/>
  <c r="N255" i="2"/>
  <c r="L255" i="2"/>
  <c r="K255" i="2"/>
  <c r="G282" i="2"/>
  <c r="G336" i="2" s="1"/>
  <c r="M255" i="2"/>
  <c r="J255" i="2"/>
  <c r="I255" i="2"/>
  <c r="H282" i="2"/>
  <c r="H336" i="2" s="1"/>
  <c r="N282" i="2"/>
  <c r="I282" i="2"/>
  <c r="I336" i="2" s="1"/>
  <c r="K282" i="2"/>
  <c r="I309" i="2" s="1"/>
  <c r="G255" i="2"/>
  <c r="K336" i="2" l="1"/>
  <c r="K328" i="2"/>
  <c r="K327" i="2"/>
  <c r="K317" i="2"/>
  <c r="K318" i="2"/>
  <c r="K325" i="2"/>
  <c r="K326" i="2"/>
  <c r="K332" i="2"/>
  <c r="K319" i="2"/>
  <c r="K324" i="2"/>
  <c r="K330" i="2"/>
  <c r="K331" i="2"/>
  <c r="K329" i="2"/>
  <c r="K316" i="2"/>
  <c r="K334" i="2"/>
  <c r="K333" i="2"/>
  <c r="K320" i="2"/>
  <c r="K323" i="2"/>
  <c r="K322" i="2"/>
  <c r="K321" i="2"/>
  <c r="K315" i="2"/>
  <c r="K335" i="2"/>
  <c r="J336" i="2"/>
  <c r="M308" i="2"/>
  <c r="Q309" i="2"/>
  <c r="G309" i="2"/>
  <c r="R309" i="2"/>
  <c r="L309" i="2"/>
  <c r="M309" i="2" l="1"/>
</calcChain>
</file>

<file path=xl/comments1.xml><?xml version="1.0" encoding="utf-8"?>
<comments xmlns="http://schemas.openxmlformats.org/spreadsheetml/2006/main">
  <authors>
    <author>만든 이</author>
  </authors>
  <commentList>
    <comment ref="G13" authorId="0" shapeId="0">
      <text>
        <r>
          <rPr>
            <b/>
            <sz val="9"/>
            <color indexed="81"/>
            <rFont val="돋움"/>
            <family val="3"/>
            <charset val="129"/>
          </rPr>
          <t>만든 이:</t>
        </r>
        <r>
          <rPr>
            <sz val="9"/>
            <color indexed="81"/>
            <rFont val="돋움"/>
            <family val="3"/>
            <charset val="129"/>
          </rPr>
          <t xml:space="preserve">
단수차이</t>
        </r>
      </text>
    </comment>
    <comment ref="M13" authorId="0" shapeId="0">
      <text>
        <r>
          <rPr>
            <b/>
            <sz val="9"/>
            <color indexed="81"/>
            <rFont val="돋움"/>
            <family val="3"/>
            <charset val="129"/>
          </rPr>
          <t>만든 이:</t>
        </r>
        <r>
          <rPr>
            <sz val="9"/>
            <color indexed="81"/>
            <rFont val="돋움"/>
            <family val="3"/>
            <charset val="129"/>
          </rPr>
          <t xml:space="preserve">
단수차이</t>
        </r>
      </text>
    </comment>
    <comment ref="N31" authorId="0" shapeId="0">
      <text>
        <r>
          <rPr>
            <b/>
            <sz val="9"/>
            <color indexed="81"/>
            <rFont val="돋움"/>
            <family val="3"/>
            <charset val="129"/>
          </rPr>
          <t>만든 이:</t>
        </r>
        <r>
          <rPr>
            <sz val="9"/>
            <color indexed="81"/>
            <rFont val="돋움"/>
            <family val="3"/>
            <charset val="129"/>
          </rPr>
          <t xml:space="preserve">
단수차이</t>
        </r>
      </text>
    </comment>
  </commentList>
</comments>
</file>

<file path=xl/sharedStrings.xml><?xml version="1.0" encoding="utf-8"?>
<sst xmlns="http://schemas.openxmlformats.org/spreadsheetml/2006/main" count="15019" uniqueCount="735">
  <si>
    <t>북미 과거 5개년 자동차 브랜드별 판매대수 (월별 - best, 연도별 - not bad)</t>
    <phoneticPr fontId="4" type="noConversion"/>
  </si>
  <si>
    <t>미국 향후 5~7개년 자동차 판매 예상 (브랜드별)</t>
    <phoneticPr fontId="4" type="noConversion"/>
  </si>
  <si>
    <t>중국 타이어 반덤핑 과세</t>
    <phoneticPr fontId="4" type="noConversion"/>
  </si>
  <si>
    <t>History: 2008-2012 - 내용</t>
    <phoneticPr fontId="4" type="noConversion"/>
  </si>
  <si>
    <t>현재 논의중인 것</t>
    <phoneticPr fontId="4" type="noConversion"/>
  </si>
  <si>
    <t>미국시장 과거 5개년 타이어 점유율</t>
    <phoneticPr fontId="4" type="noConversion"/>
  </si>
  <si>
    <t>타이어 가격은 6개월을 후행: 현재 $1500 / 톤당</t>
    <phoneticPr fontId="4" type="noConversion"/>
  </si>
  <si>
    <t>차량생산대수는 중국이 1위. / 운행대수는 미국이 1위 - RE의 전세계 1위 시장</t>
    <phoneticPr fontId="4" type="noConversion"/>
  </si>
  <si>
    <t>전월 싱가폴 국제시세 선물 고무 가격으로 사옴</t>
    <phoneticPr fontId="4" type="noConversion"/>
  </si>
  <si>
    <t>북미 OE 연결기준 영업이익률은 27% 수준 (전세계 1위)</t>
    <phoneticPr fontId="4" type="noConversion"/>
  </si>
  <si>
    <t>국내 생산 타이어는 180개국 다 들어감. (국내 capa 3300 = 광주 1600, 곡성 1100, 평택 200)</t>
    <phoneticPr fontId="4" type="noConversion"/>
  </si>
  <si>
    <t>베트남 역시 유동적으로 납품지가 움직임</t>
    <phoneticPr fontId="4" type="noConversion"/>
  </si>
  <si>
    <t>공장capa는 92%</t>
    <phoneticPr fontId="4" type="noConversion"/>
  </si>
  <si>
    <t>전세계 타이어 물량은 연간 6,000만본</t>
    <phoneticPr fontId="4" type="noConversion"/>
  </si>
  <si>
    <t>올해 남경이전이 예약</t>
    <phoneticPr fontId="4" type="noConversion"/>
  </si>
  <si>
    <t>2007년 헝가리로 한국타이어가 진출 하면서 역전</t>
    <phoneticPr fontId="4" type="noConversion"/>
  </si>
  <si>
    <t xml:space="preserve">앞으로 한국타이어가 미국 테네시주로 진출 한다고 하여 금호타이어도 진출하려 함. </t>
    <phoneticPr fontId="4" type="noConversion"/>
  </si>
  <si>
    <t>한국 3300</t>
    <phoneticPr fontId="4" type="noConversion"/>
  </si>
  <si>
    <t>중국 3000</t>
    <phoneticPr fontId="4" type="noConversion"/>
  </si>
  <si>
    <t>미국 4000</t>
    <phoneticPr fontId="4" type="noConversion"/>
  </si>
  <si>
    <t>Interview</t>
    <phoneticPr fontId="4" type="noConversion"/>
  </si>
  <si>
    <t>Market Data</t>
    <phoneticPr fontId="4" type="noConversion"/>
  </si>
  <si>
    <t>PIVOT DATA</t>
    <phoneticPr fontId="10" type="noConversion"/>
  </si>
  <si>
    <t>Country</t>
  </si>
  <si>
    <t>(모두)</t>
  </si>
  <si>
    <t>Item</t>
  </si>
  <si>
    <t>총판매량(타이어)</t>
  </si>
  <si>
    <t>데이터</t>
  </si>
  <si>
    <t>Vehicle</t>
  </si>
  <si>
    <t>Region</t>
  </si>
  <si>
    <t>합계 : 2000</t>
  </si>
  <si>
    <t>합계 : 2001</t>
  </si>
  <si>
    <t>합계 : 2002</t>
  </si>
  <si>
    <t>합계 : 2003</t>
  </si>
  <si>
    <t>합계 : 2004</t>
  </si>
  <si>
    <t>합계 : 2005</t>
  </si>
  <si>
    <t>합계 : 2006</t>
  </si>
  <si>
    <t>합계 : 2007</t>
  </si>
  <si>
    <t>합계 : 2008</t>
  </si>
  <si>
    <t>합계 : 2009</t>
  </si>
  <si>
    <t>합계 : 2010</t>
  </si>
  <si>
    <t>합계 : 2011</t>
  </si>
  <si>
    <t>합계 : 2012</t>
  </si>
  <si>
    <t>합계 : 2013</t>
  </si>
  <si>
    <t>합계 : 2014</t>
  </si>
  <si>
    <t>합계 : 2015</t>
  </si>
  <si>
    <t>합계 : 2016</t>
  </si>
  <si>
    <t>합계 : 2017</t>
  </si>
  <si>
    <t>합계 : 2018</t>
  </si>
  <si>
    <t>합계 : 2019</t>
  </si>
  <si>
    <t>승용차</t>
  </si>
  <si>
    <t>아프리카</t>
  </si>
  <si>
    <t>동남아시아</t>
  </si>
  <si>
    <t>중앙유럽</t>
  </si>
  <si>
    <t>중국</t>
  </si>
  <si>
    <t>동아시아</t>
  </si>
  <si>
    <t>동유럽</t>
  </si>
  <si>
    <t>인도</t>
  </si>
  <si>
    <t>중동</t>
  </si>
  <si>
    <t>북아프리카</t>
  </si>
  <si>
    <t>북미</t>
  </si>
  <si>
    <t>오세아니아</t>
  </si>
  <si>
    <t>남미</t>
  </si>
  <si>
    <t>서유럽</t>
  </si>
  <si>
    <t>승용차 요약</t>
  </si>
  <si>
    <t>경상용차</t>
  </si>
  <si>
    <t>경상용차 요약</t>
  </si>
  <si>
    <t>중상용차</t>
  </si>
  <si>
    <t>중상용차 요약</t>
  </si>
  <si>
    <t>총합계</t>
  </si>
  <si>
    <t>OE판매량</t>
  </si>
  <si>
    <t>RE판매량</t>
  </si>
  <si>
    <t>등록대수</t>
  </si>
  <si>
    <t>생산대수(차량)</t>
  </si>
  <si>
    <t>생산본수(타이어)</t>
  </si>
  <si>
    <t>수입</t>
  </si>
  <si>
    <t>수출</t>
  </si>
  <si>
    <t>신규차량판매</t>
  </si>
  <si>
    <t>NAFTA</t>
  </si>
  <si>
    <t>South America</t>
  </si>
  <si>
    <t>China</t>
  </si>
  <si>
    <t>ASEAN</t>
  </si>
  <si>
    <t>East Asia</t>
  </si>
  <si>
    <t>India</t>
  </si>
  <si>
    <t>Central Europe</t>
  </si>
  <si>
    <t>Eastern Europe</t>
  </si>
  <si>
    <t>Western Europe</t>
  </si>
  <si>
    <t>Middle East</t>
  </si>
  <si>
    <t>Africa</t>
  </si>
  <si>
    <t>North Africa</t>
  </si>
  <si>
    <t>Oceania</t>
  </si>
  <si>
    <t>북미</t>
    <phoneticPr fontId="10" type="noConversion"/>
  </si>
  <si>
    <t>남미</t>
    <phoneticPr fontId="10" type="noConversion"/>
  </si>
  <si>
    <t>중국</t>
    <phoneticPr fontId="10" type="noConversion"/>
  </si>
  <si>
    <t>중국외아시아</t>
    <phoneticPr fontId="10" type="noConversion"/>
  </si>
  <si>
    <t>유럽</t>
    <phoneticPr fontId="10" type="noConversion"/>
  </si>
  <si>
    <t>중동/아프리카/오세아니아</t>
    <phoneticPr fontId="10" type="noConversion"/>
  </si>
  <si>
    <t>중국외아시아</t>
    <phoneticPr fontId="10" type="noConversion"/>
  </si>
  <si>
    <t>유럽</t>
    <phoneticPr fontId="10" type="noConversion"/>
  </si>
  <si>
    <t>중동/아프리카/오세아니아</t>
    <phoneticPr fontId="10" type="noConversion"/>
  </si>
  <si>
    <t>북미</t>
    <phoneticPr fontId="10" type="noConversion"/>
  </si>
  <si>
    <t>남미</t>
    <phoneticPr fontId="10" type="noConversion"/>
  </si>
  <si>
    <t>중국</t>
    <phoneticPr fontId="10" type="noConversion"/>
  </si>
  <si>
    <t>Nigeria</t>
  </si>
  <si>
    <t>South Africa</t>
  </si>
  <si>
    <t>Other Africa</t>
  </si>
  <si>
    <t>Indonesia</t>
  </si>
  <si>
    <t>Malaysia</t>
  </si>
  <si>
    <t>Thailand</t>
  </si>
  <si>
    <t>Philippines</t>
  </si>
  <si>
    <t>Other ASEAN</t>
  </si>
  <si>
    <t>Poland</t>
  </si>
  <si>
    <t>Hungary</t>
  </si>
  <si>
    <t>Slovenia</t>
  </si>
  <si>
    <t>Slovakia</t>
  </si>
  <si>
    <t>Czech</t>
  </si>
  <si>
    <t>Croatia</t>
  </si>
  <si>
    <t>Other Central Europe</t>
  </si>
  <si>
    <t>Other Other Asia</t>
  </si>
  <si>
    <t>Japan</t>
  </si>
  <si>
    <t>Korea</t>
  </si>
  <si>
    <t>Taiwan</t>
  </si>
  <si>
    <t>Russia</t>
  </si>
  <si>
    <t>Ukraine</t>
  </si>
  <si>
    <t>Romania</t>
  </si>
  <si>
    <t>Bulgaria</t>
  </si>
  <si>
    <t>Baltics</t>
  </si>
  <si>
    <t>Other EastEurope</t>
  </si>
  <si>
    <t>Other India</t>
  </si>
  <si>
    <t>Turkey</t>
  </si>
  <si>
    <t>USA</t>
  </si>
  <si>
    <t>Canada</t>
  </si>
  <si>
    <t>Mexico</t>
  </si>
  <si>
    <t>Australia</t>
  </si>
  <si>
    <t>New Zealand</t>
  </si>
  <si>
    <t>Other Oceania</t>
  </si>
  <si>
    <t>Argentina</t>
  </si>
  <si>
    <t>Brazil</t>
  </si>
  <si>
    <t>Colombia</t>
  </si>
  <si>
    <t>Venezuela</t>
  </si>
  <si>
    <t>Chile</t>
  </si>
  <si>
    <t>Other SouthAmerica</t>
  </si>
  <si>
    <t>Norway</t>
  </si>
  <si>
    <t>Switzerland</t>
  </si>
  <si>
    <t>Other OtherEurope</t>
  </si>
  <si>
    <t>Austria</t>
  </si>
  <si>
    <t>Belgium/Lux</t>
  </si>
  <si>
    <t>Cyprus/Malta</t>
  </si>
  <si>
    <t>Denmark</t>
  </si>
  <si>
    <t>Finland</t>
  </si>
  <si>
    <t>France</t>
  </si>
  <si>
    <t>Germany</t>
  </si>
  <si>
    <t>Greece</t>
  </si>
  <si>
    <t>Ireland</t>
  </si>
  <si>
    <t>Italy</t>
  </si>
  <si>
    <t>Netherlands</t>
  </si>
  <si>
    <t>Portugal</t>
  </si>
  <si>
    <t>Spain</t>
  </si>
  <si>
    <t>Sweden</t>
  </si>
  <si>
    <t>UK</t>
  </si>
  <si>
    <t>Data</t>
  </si>
  <si>
    <t>Sum of 2000</t>
  </si>
  <si>
    <t>Sum of 2001</t>
  </si>
  <si>
    <t>Sum of 2002</t>
  </si>
  <si>
    <t>Sum of 2003</t>
  </si>
  <si>
    <t>Sum of 2004</t>
  </si>
  <si>
    <t>Sum of 2005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</si>
  <si>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</si>
  <si>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</si>
  <si>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</si>
  <si>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</si>
  <si>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</si>
  <si>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</si>
  <si>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</si>
  <si>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</si>
  <si>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</si>
  <si>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</si>
  <si>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</si>
  <si>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</si>
  <si>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</si>
  <si>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</si>
  <si>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CAR</t>
  </si>
  <si>
    <t>Vehicle Parc</t>
  </si>
  <si>
    <t>New Vehicle Sales</t>
  </si>
  <si>
    <t>Vehicle Production</t>
  </si>
  <si>
    <t>O.E. Tyre Sales</t>
  </si>
  <si>
    <t>Replacement Sales</t>
  </si>
  <si>
    <t>Total Sales</t>
  </si>
  <si>
    <t>Imports</t>
  </si>
  <si>
    <t>Exports</t>
  </si>
  <si>
    <t>Production</t>
  </si>
  <si>
    <t>LCV</t>
  </si>
  <si>
    <t>HCV</t>
  </si>
  <si>
    <t>Total Sales</t>
    <phoneticPr fontId="8" type="noConversion"/>
  </si>
  <si>
    <t>중국외아시아</t>
  </si>
  <si>
    <t>유럽</t>
  </si>
  <si>
    <t>중동/아프리카/오세아니아</t>
  </si>
  <si>
    <t>전세계 타이어 판매량 (지역별)</t>
    <phoneticPr fontId="10" type="noConversion"/>
  </si>
  <si>
    <t>승용차 소계</t>
  </si>
  <si>
    <t>승용차 소계</t>
    <phoneticPr fontId="4" type="noConversion"/>
  </si>
  <si>
    <t>지역</t>
  </si>
  <si>
    <t>지역</t>
    <phoneticPr fontId="4" type="noConversion"/>
  </si>
  <si>
    <t>차종</t>
  </si>
  <si>
    <t>차종</t>
    <phoneticPr fontId="4" type="noConversion"/>
  </si>
  <si>
    <t>2015F</t>
  </si>
  <si>
    <t>2016F</t>
  </si>
  <si>
    <t>2017F</t>
  </si>
  <si>
    <t>2018F</t>
  </si>
  <si>
    <t>2019F</t>
  </si>
  <si>
    <t>경상용차 소계</t>
  </si>
  <si>
    <t>경상용차 소계</t>
    <phoneticPr fontId="4" type="noConversion"/>
  </si>
  <si>
    <t>중상용차 소계</t>
  </si>
  <si>
    <t>중상용차 소계</t>
    <phoneticPr fontId="4" type="noConversion"/>
  </si>
  <si>
    <t>(단위: In Mil)</t>
    <phoneticPr fontId="4" type="noConversion"/>
  </si>
  <si>
    <t>Analysis</t>
    <phoneticPr fontId="10" type="noConversion"/>
  </si>
  <si>
    <t>Pivot Data Loading</t>
    <phoneticPr fontId="10" type="noConversion"/>
  </si>
  <si>
    <t>Analysis</t>
    <phoneticPr fontId="10" type="noConversion"/>
  </si>
  <si>
    <t>전세계 타이어 판매전망</t>
    <phoneticPr fontId="4" type="noConversion"/>
  </si>
  <si>
    <t>(단위: In Mil)</t>
  </si>
  <si>
    <t>(단위: Million)</t>
    <phoneticPr fontId="4" type="noConversion"/>
  </si>
  <si>
    <t>CAGR('14-19)</t>
    <phoneticPr fontId="4" type="noConversion"/>
  </si>
  <si>
    <t>(다중 항목)</t>
  </si>
  <si>
    <t>KOR</t>
  </si>
  <si>
    <t>한국</t>
  </si>
  <si>
    <t>VNM</t>
  </si>
  <si>
    <t>중남미</t>
  </si>
  <si>
    <t>CHN</t>
  </si>
  <si>
    <t>아시아/대양주</t>
  </si>
  <si>
    <t>행 레이블</t>
  </si>
  <si>
    <t>합계</t>
  </si>
  <si>
    <t>합계</t>
    <phoneticPr fontId="20" type="noConversion"/>
  </si>
  <si>
    <t>VNM</t>
    <phoneticPr fontId="20" type="noConversion"/>
  </si>
  <si>
    <t>KOR</t>
    <phoneticPr fontId="20" type="noConversion"/>
  </si>
  <si>
    <t>아시아/대양주</t>
    <phoneticPr fontId="20" type="noConversion"/>
  </si>
  <si>
    <t>VNM</t>
    <phoneticPr fontId="20" type="noConversion"/>
  </si>
  <si>
    <t>CHN</t>
    <phoneticPr fontId="20" type="noConversion"/>
  </si>
  <si>
    <t>KOR</t>
    <phoneticPr fontId="20" type="noConversion"/>
  </si>
  <si>
    <t>아프리카</t>
    <phoneticPr fontId="20" type="noConversion"/>
  </si>
  <si>
    <t>VNM</t>
    <phoneticPr fontId="20" type="noConversion"/>
  </si>
  <si>
    <t>CHN</t>
    <phoneticPr fontId="20" type="noConversion"/>
  </si>
  <si>
    <t>KOR</t>
    <phoneticPr fontId="20" type="noConversion"/>
  </si>
  <si>
    <t>중동</t>
    <phoneticPr fontId="20" type="noConversion"/>
  </si>
  <si>
    <t>중남미</t>
    <phoneticPr fontId="20" type="noConversion"/>
  </si>
  <si>
    <t>VNM</t>
    <phoneticPr fontId="20" type="noConversion"/>
  </si>
  <si>
    <t>중남미</t>
    <phoneticPr fontId="20" type="noConversion"/>
  </si>
  <si>
    <t>CHN</t>
    <phoneticPr fontId="20" type="noConversion"/>
  </si>
  <si>
    <t>KOR</t>
    <phoneticPr fontId="20" type="noConversion"/>
  </si>
  <si>
    <t>중남미</t>
    <phoneticPr fontId="20" type="noConversion"/>
  </si>
  <si>
    <t>유럽</t>
    <phoneticPr fontId="20" type="noConversion"/>
  </si>
  <si>
    <t>VNM</t>
    <phoneticPr fontId="20" type="noConversion"/>
  </si>
  <si>
    <t>유럽</t>
    <phoneticPr fontId="20" type="noConversion"/>
  </si>
  <si>
    <t>KOR</t>
    <phoneticPr fontId="20" type="noConversion"/>
  </si>
  <si>
    <t>유럽</t>
    <phoneticPr fontId="20" type="noConversion"/>
  </si>
  <si>
    <t>북미</t>
    <phoneticPr fontId="20" type="noConversion"/>
  </si>
  <si>
    <t>USA</t>
    <phoneticPr fontId="20" type="noConversion"/>
  </si>
  <si>
    <t>북미</t>
    <phoneticPr fontId="20" type="noConversion"/>
  </si>
  <si>
    <t>VNM</t>
    <phoneticPr fontId="20" type="noConversion"/>
  </si>
  <si>
    <t>북미</t>
    <phoneticPr fontId="20" type="noConversion"/>
  </si>
  <si>
    <t>CHN</t>
    <phoneticPr fontId="20" type="noConversion"/>
  </si>
  <si>
    <t>북미</t>
    <phoneticPr fontId="20" type="noConversion"/>
  </si>
  <si>
    <t>중국</t>
    <phoneticPr fontId="20" type="noConversion"/>
  </si>
  <si>
    <t>한국</t>
    <phoneticPr fontId="20" type="noConversion"/>
  </si>
  <si>
    <t>생산</t>
  </si>
  <si>
    <t>판매</t>
  </si>
  <si>
    <t>생산</t>
    <phoneticPr fontId="20" type="noConversion"/>
  </si>
  <si>
    <t>판매</t>
    <phoneticPr fontId="20" type="noConversion"/>
  </si>
  <si>
    <t>수량(본)</t>
    <phoneticPr fontId="20" type="noConversion"/>
  </si>
  <si>
    <t>Total</t>
    <phoneticPr fontId="20" type="noConversion"/>
  </si>
  <si>
    <t>USA</t>
    <phoneticPr fontId="20" type="noConversion"/>
  </si>
  <si>
    <t>VNM</t>
    <phoneticPr fontId="20" type="noConversion"/>
  </si>
  <si>
    <t>아프리카</t>
    <phoneticPr fontId="20" type="noConversion"/>
  </si>
  <si>
    <t>중동</t>
    <phoneticPr fontId="20" type="noConversion"/>
  </si>
  <si>
    <t>중남미</t>
    <phoneticPr fontId="20" type="noConversion"/>
  </si>
  <si>
    <t>유럽</t>
    <phoneticPr fontId="20" type="noConversion"/>
  </si>
  <si>
    <t>북미</t>
    <phoneticPr fontId="20" type="noConversion"/>
  </si>
  <si>
    <t>중국</t>
    <phoneticPr fontId="20" type="noConversion"/>
  </si>
  <si>
    <t>[2017년 이후]</t>
    <phoneticPr fontId="20" type="noConversion"/>
  </si>
  <si>
    <t>[2014년]</t>
    <phoneticPr fontId="20" type="noConversion"/>
  </si>
  <si>
    <t>(단위 : 천본)</t>
    <phoneticPr fontId="20" type="noConversion"/>
  </si>
  <si>
    <t>PIVOT용 RAW DATA</t>
    <phoneticPr fontId="4" type="noConversion"/>
  </si>
  <si>
    <t>RAW DATA</t>
    <phoneticPr fontId="4" type="noConversion"/>
  </si>
  <si>
    <t>판매처별 생산지</t>
    <phoneticPr fontId="4" type="noConversion"/>
  </si>
  <si>
    <t>생산지별 수출국</t>
    <phoneticPr fontId="4" type="noConversion"/>
  </si>
  <si>
    <t>중국</t>
    <phoneticPr fontId="4" type="noConversion"/>
  </si>
  <si>
    <t>생산지</t>
    <phoneticPr fontId="4" type="noConversion"/>
  </si>
  <si>
    <t>베트남생산(계)</t>
    <phoneticPr fontId="4" type="noConversion"/>
  </si>
  <si>
    <t>미국생산(계)</t>
    <phoneticPr fontId="4" type="noConversion"/>
  </si>
  <si>
    <t>한국생산(계)</t>
    <phoneticPr fontId="4" type="noConversion"/>
  </si>
  <si>
    <t>중국생산(계)</t>
    <phoneticPr fontId="4" type="noConversion"/>
  </si>
  <si>
    <t>수출처</t>
    <phoneticPr fontId="4" type="noConversion"/>
  </si>
  <si>
    <t>한국</t>
    <phoneticPr fontId="4" type="noConversion"/>
  </si>
  <si>
    <t>미국</t>
    <phoneticPr fontId="4" type="noConversion"/>
  </si>
  <si>
    <t>베트남</t>
    <phoneticPr fontId="4" type="noConversion"/>
  </si>
  <si>
    <t>ㅁ</t>
    <phoneticPr fontId="4" type="noConversion"/>
  </si>
  <si>
    <t>ㄴ</t>
    <phoneticPr fontId="4" type="noConversion"/>
  </si>
  <si>
    <t>ㅇ</t>
    <phoneticPr fontId="4" type="noConversion"/>
  </si>
  <si>
    <t>ㄹ</t>
    <phoneticPr fontId="4" type="noConversion"/>
  </si>
  <si>
    <t>Finish</t>
  </si>
  <si>
    <t>Values</t>
  </si>
  <si>
    <t>Cumulative</t>
  </si>
  <si>
    <t>Ends</t>
  </si>
  <si>
    <t>NegBlank</t>
  </si>
  <si>
    <t>NegLoss</t>
  </si>
  <si>
    <t>NegGain</t>
  </si>
  <si>
    <t>PosBlank</t>
  </si>
  <si>
    <t>PosLoss</t>
  </si>
  <si>
    <t>PosGain</t>
  </si>
  <si>
    <t>Label Y</t>
  </si>
  <si>
    <t>Y Label</t>
  </si>
  <si>
    <t>Custom</t>
  </si>
  <si>
    <t>Default</t>
  </si>
  <si>
    <t>_(* #,##0_);_(* (#,##0);_(* "-"_);@_)</t>
    <phoneticPr fontId="4" type="noConversion"/>
  </si>
  <si>
    <t>This is a data table for your chart.</t>
    <phoneticPr fontId="4" type="noConversion"/>
  </si>
  <si>
    <t>_(* #,##0_);_(* (#,##0);_(* "-"_);@_)</t>
    <phoneticPr fontId="4" type="noConversion"/>
  </si>
  <si>
    <t>CAGR('12-14)</t>
    <phoneticPr fontId="4" type="noConversion"/>
  </si>
  <si>
    <t>상용차</t>
    <phoneticPr fontId="4" type="noConversion"/>
  </si>
  <si>
    <t>전세계 타이어 판매추이 (승용차 / 상용차)</t>
    <phoneticPr fontId="4" type="noConversion"/>
  </si>
  <si>
    <t>전세계 타이어 판매추이 ------&gt;</t>
    <phoneticPr fontId="4" type="noConversion"/>
  </si>
  <si>
    <t>전세계 타이어 판매량 - 지역별</t>
    <phoneticPr fontId="10" type="noConversion"/>
  </si>
  <si>
    <t>OVERALL MARKET ANALYSIS: 타이어생산량</t>
    <phoneticPr fontId="10" type="noConversion"/>
  </si>
  <si>
    <t>전세계 타이어 생산량 - 지역별</t>
    <phoneticPr fontId="10" type="noConversion"/>
  </si>
  <si>
    <t>(단위: Million)</t>
  </si>
  <si>
    <t>전세계 타이어 생산량 (지역별)</t>
    <phoneticPr fontId="10" type="noConversion"/>
  </si>
  <si>
    <t>총생산량(타이어)</t>
  </si>
  <si>
    <t>총생산량(타이어)</t>
    <phoneticPr fontId="4" type="noConversion"/>
  </si>
  <si>
    <t>전세계 타이어 생산전망</t>
    <phoneticPr fontId="4" type="noConversion"/>
  </si>
  <si>
    <t>전세계 타이어 생산추이 ------&gt;</t>
    <phoneticPr fontId="4" type="noConversion"/>
  </si>
  <si>
    <t>전세계 타이어 생산추이 (승용차 / 상용차)</t>
    <phoneticPr fontId="4" type="noConversion"/>
  </si>
  <si>
    <t>OVERALL MARKET ANALYSIS: 지역별 타이어판매량 (OE + RE)</t>
    <phoneticPr fontId="10" type="noConversion"/>
  </si>
  <si>
    <t>OVERALL MARKET ANALYSIS: 글로벌 타이어판매량 (OE / RE)</t>
    <phoneticPr fontId="10" type="noConversion"/>
  </si>
  <si>
    <t>전세계 타이어 판매량 - OE/RE</t>
    <phoneticPr fontId="10" type="noConversion"/>
  </si>
  <si>
    <t>종료</t>
    <phoneticPr fontId="4" type="noConversion"/>
  </si>
  <si>
    <t>OE</t>
    <phoneticPr fontId="4" type="noConversion"/>
  </si>
  <si>
    <t>RE</t>
    <phoneticPr fontId="4" type="noConversion"/>
  </si>
  <si>
    <t>판매량 계</t>
    <phoneticPr fontId="4" type="noConversion"/>
  </si>
  <si>
    <t>전세계 타이어 전망 - OE/RE</t>
    <phoneticPr fontId="10" type="noConversion"/>
  </si>
  <si>
    <t>14-'19 CAGR</t>
    <phoneticPr fontId="4" type="noConversion"/>
  </si>
  <si>
    <t>OVERALL MARKET ANALYSIS: 글로벌 타이어판매량 - 지역별</t>
    <phoneticPr fontId="10" type="noConversion"/>
  </si>
  <si>
    <t>총합계</t>
    <phoneticPr fontId="4" type="noConversion"/>
  </si>
  <si>
    <t>전세계 타이어 판매전망 - 지역별</t>
    <phoneticPr fontId="10" type="noConversion"/>
  </si>
  <si>
    <t>전세계 타이어 추이 - OE/RE</t>
    <phoneticPr fontId="10" type="noConversion"/>
  </si>
  <si>
    <t>추이</t>
    <phoneticPr fontId="4" type="noConversion"/>
  </si>
  <si>
    <t>전망</t>
    <phoneticPr fontId="4" type="noConversion"/>
  </si>
  <si>
    <t>12-'14 CAGR</t>
    <phoneticPr fontId="4" type="noConversion"/>
  </si>
  <si>
    <t>CAGR(%)</t>
    <phoneticPr fontId="4" type="noConversion"/>
  </si>
  <si>
    <t>'14 비중</t>
    <phoneticPr fontId="4" type="noConversion"/>
  </si>
  <si>
    <t>'19 비중</t>
    <phoneticPr fontId="4" type="noConversion"/>
  </si>
  <si>
    <t>2014년 비중</t>
    <phoneticPr fontId="4" type="noConversion"/>
  </si>
  <si>
    <t>2019년 비중</t>
    <phoneticPr fontId="4" type="noConversion"/>
  </si>
  <si>
    <t xml:space="preserve">   Average Imported Cost 1/</t>
  </si>
  <si>
    <t>WTI</t>
    <phoneticPr fontId="4" type="noConversion"/>
  </si>
  <si>
    <t>Brent Spot</t>
    <phoneticPr fontId="4" type="noConversion"/>
  </si>
  <si>
    <t>2016F</t>
    <phoneticPr fontId="4" type="noConversion"/>
  </si>
  <si>
    <t>2015F</t>
    <phoneticPr fontId="4" type="noConversion"/>
  </si>
  <si>
    <t>기타</t>
    <phoneticPr fontId="4" type="noConversion"/>
  </si>
  <si>
    <t>타이어코드</t>
    <phoneticPr fontId="4" type="noConversion"/>
  </si>
  <si>
    <t>스틸코드</t>
    <phoneticPr fontId="4" type="noConversion"/>
  </si>
  <si>
    <t>카본블랙</t>
    <phoneticPr fontId="4" type="noConversion"/>
  </si>
  <si>
    <t>합성고무</t>
    <phoneticPr fontId="4" type="noConversion"/>
  </si>
  <si>
    <t>천연고무</t>
    <phoneticPr fontId="4" type="noConversion"/>
  </si>
  <si>
    <t>합성고무</t>
    <phoneticPr fontId="20" type="noConversion"/>
  </si>
  <si>
    <t>천연고무</t>
    <phoneticPr fontId="20" type="noConversion"/>
  </si>
  <si>
    <t>2014(%)</t>
    <phoneticPr fontId="4" type="noConversion"/>
  </si>
  <si>
    <t>2014(%)</t>
    <phoneticPr fontId="4" type="noConversion"/>
  </si>
  <si>
    <t>세계경제 성장 전망</t>
    <phoneticPr fontId="4" type="noConversion"/>
  </si>
  <si>
    <t>구분</t>
    <phoneticPr fontId="4" type="noConversion"/>
  </si>
  <si>
    <t>상반기</t>
    <phoneticPr fontId="4" type="noConversion"/>
  </si>
  <si>
    <t>하반기</t>
    <phoneticPr fontId="4" type="noConversion"/>
  </si>
  <si>
    <t>연간</t>
    <phoneticPr fontId="4" type="noConversion"/>
  </si>
  <si>
    <t>PWC Global Wage Projections</t>
    <phoneticPr fontId="20" type="noConversion"/>
  </si>
  <si>
    <t>http://www.samil.com/publication/filemng.nsf/0/DA61DF1D013683D449257BF2000E2CE2/$File/Global_wage_projections_Sept2013(web_version).pdf</t>
    <phoneticPr fontId="20" type="noConversion"/>
  </si>
  <si>
    <t>Salary forecast</t>
    <phoneticPr fontId="20" type="noConversion"/>
  </si>
  <si>
    <t>출처: Scotiabank Foreign Exchange outlook</t>
    <phoneticPr fontId="20" type="noConversion"/>
  </si>
  <si>
    <t>EUR USD</t>
    <phoneticPr fontId="20" type="noConversion"/>
  </si>
  <si>
    <t>USD KRW</t>
    <phoneticPr fontId="20" type="noConversion"/>
  </si>
  <si>
    <t>USD CNY</t>
    <phoneticPr fontId="20" type="noConversion"/>
  </si>
  <si>
    <t>EURUSD 1.21 1.05 1.00</t>
  </si>
  <si>
    <t>Currency forecast</t>
    <phoneticPr fontId="20" type="noConversion"/>
  </si>
  <si>
    <t>출처: Economist Intelligence Unit</t>
    <phoneticPr fontId="20" type="noConversion"/>
  </si>
  <si>
    <t>Asia(excl Japan)</t>
    <phoneticPr fontId="20" type="noConversion"/>
  </si>
  <si>
    <t>US</t>
  </si>
  <si>
    <t>Inflation Rate forecast</t>
    <phoneticPr fontId="20" type="noConversion"/>
  </si>
  <si>
    <t>세계경제성장률</t>
    <phoneticPr fontId="4" type="noConversion"/>
  </si>
  <si>
    <t>미국</t>
    <phoneticPr fontId="4" type="noConversion"/>
  </si>
  <si>
    <t>유로</t>
    <phoneticPr fontId="4" type="noConversion"/>
  </si>
  <si>
    <t>일본</t>
    <phoneticPr fontId="4" type="noConversion"/>
  </si>
  <si>
    <t>중국</t>
    <phoneticPr fontId="4" type="noConversion"/>
  </si>
  <si>
    <t>세계교역신장률</t>
    <phoneticPr fontId="4" type="noConversion"/>
  </si>
  <si>
    <t>원유도입단가(달러/배럴)</t>
    <phoneticPr fontId="4" type="noConversion"/>
  </si>
  <si>
    <t>기타원자재가격 상승률(%)</t>
    <phoneticPr fontId="4" type="noConversion"/>
  </si>
  <si>
    <t>-</t>
    <phoneticPr fontId="4" type="noConversion"/>
  </si>
  <si>
    <t>국내 경제 성장률 및 환율 전망</t>
    <phoneticPr fontId="4" type="noConversion"/>
  </si>
  <si>
    <t>2017F</t>
    <phoneticPr fontId="4" type="noConversion"/>
  </si>
  <si>
    <t>2018F</t>
    <phoneticPr fontId="4" type="noConversion"/>
  </si>
  <si>
    <t>실질GDP성장률</t>
    <phoneticPr fontId="20" type="noConversion"/>
  </si>
  <si>
    <t>원/달러 환율</t>
    <phoneticPr fontId="20" type="noConversion"/>
  </si>
  <si>
    <t>2019F</t>
    <phoneticPr fontId="4" type="noConversion"/>
  </si>
  <si>
    <t xml:space="preserve">　구분 </t>
  </si>
  <si>
    <t>민간소비</t>
  </si>
  <si>
    <t>설비투자</t>
  </si>
  <si>
    <t>지식재산 생산물투자</t>
  </si>
  <si>
    <t>건설투자</t>
  </si>
  <si>
    <t>상품수출</t>
  </si>
  <si>
    <t>상품수입</t>
  </si>
  <si>
    <t>국내 경제성장 전망</t>
    <phoneticPr fontId="4" type="noConversion"/>
  </si>
  <si>
    <t>GDP</t>
    <phoneticPr fontId="4" type="noConversion"/>
  </si>
  <si>
    <t>하반기(F)</t>
    <phoneticPr fontId="4" type="noConversion"/>
  </si>
  <si>
    <t>연간(F)</t>
    <phoneticPr fontId="4" type="noConversion"/>
  </si>
  <si>
    <t>(Source: 한국은행)</t>
    <phoneticPr fontId="4" type="noConversion"/>
  </si>
  <si>
    <t>타이어 원재료 구성</t>
    <phoneticPr fontId="4" type="noConversion"/>
  </si>
  <si>
    <t>합계</t>
    <phoneticPr fontId="4" type="noConversion"/>
  </si>
  <si>
    <t>1Q13</t>
    <phoneticPr fontId="20" type="noConversion"/>
  </si>
  <si>
    <t>2Q13</t>
    <phoneticPr fontId="20" type="noConversion"/>
  </si>
  <si>
    <t>3Q13</t>
    <phoneticPr fontId="20" type="noConversion"/>
  </si>
  <si>
    <t>4Q13</t>
    <phoneticPr fontId="20" type="noConversion"/>
  </si>
  <si>
    <t>1Q14</t>
    <phoneticPr fontId="20" type="noConversion"/>
  </si>
  <si>
    <t>2Q14</t>
    <phoneticPr fontId="20" type="noConversion"/>
  </si>
  <si>
    <t>3Q14</t>
    <phoneticPr fontId="20" type="noConversion"/>
  </si>
  <si>
    <t>4Q14</t>
    <phoneticPr fontId="20" type="noConversion"/>
  </si>
  <si>
    <t>15(F)</t>
    <phoneticPr fontId="20" type="noConversion"/>
  </si>
  <si>
    <t>15F</t>
    <phoneticPr fontId="4" type="noConversion"/>
  </si>
  <si>
    <t>16F</t>
    <phoneticPr fontId="4" type="noConversion"/>
  </si>
  <si>
    <t>17F</t>
    <phoneticPr fontId="4" type="noConversion"/>
  </si>
  <si>
    <t>18F</t>
    <phoneticPr fontId="4" type="noConversion"/>
  </si>
  <si>
    <t>19F</t>
    <phoneticPr fontId="4" type="noConversion"/>
  </si>
  <si>
    <t>20F</t>
    <phoneticPr fontId="4" type="noConversion"/>
  </si>
  <si>
    <t>DETAILED  MARKET ANALYSIS (국가별)</t>
    <phoneticPr fontId="10" type="noConversion"/>
  </si>
  <si>
    <t>USA</t>
    <phoneticPr fontId="10" type="noConversion"/>
  </si>
  <si>
    <t>차량등록대수</t>
    <phoneticPr fontId="4" type="noConversion"/>
  </si>
  <si>
    <t>차량생산대수</t>
    <phoneticPr fontId="4" type="noConversion"/>
  </si>
  <si>
    <t>차량 시장</t>
    <phoneticPr fontId="10" type="noConversion"/>
  </si>
  <si>
    <t>타이어판매량</t>
    <phoneticPr fontId="10" type="noConversion"/>
  </si>
  <si>
    <t>OE</t>
    <phoneticPr fontId="4" type="noConversion"/>
  </si>
  <si>
    <t>RE</t>
    <phoneticPr fontId="4" type="noConversion"/>
  </si>
  <si>
    <t>(단위: 백만본)</t>
    <phoneticPr fontId="4" type="noConversion"/>
  </si>
  <si>
    <t>(단위: 백만대)</t>
    <phoneticPr fontId="4" type="noConversion"/>
  </si>
  <si>
    <t>총 판매량</t>
    <phoneticPr fontId="4" type="noConversion"/>
  </si>
  <si>
    <t>CAGR('14-'19)</t>
    <phoneticPr fontId="4" type="noConversion"/>
  </si>
  <si>
    <t>S. Korea</t>
    <phoneticPr fontId="10" type="noConversion"/>
  </si>
  <si>
    <t>China</t>
    <phoneticPr fontId="10" type="noConversion"/>
  </si>
  <si>
    <t>http://www.eia.gov/forecasts/steo/tables/?tableNumber=8#</t>
    <phoneticPr fontId="4" type="noConversion"/>
  </si>
  <si>
    <t>구분</t>
    <phoneticPr fontId="4" type="noConversion"/>
  </si>
  <si>
    <t>제시안</t>
    <phoneticPr fontId="4" type="noConversion"/>
  </si>
  <si>
    <t>A형</t>
    <phoneticPr fontId="4" type="noConversion"/>
  </si>
  <si>
    <t>B형</t>
    <phoneticPr fontId="4" type="noConversion"/>
  </si>
  <si>
    <t>※단서조항: 정년연장 임금피크제 적용 시점부터 임금인상 및 호봉 승급 동결</t>
    <phoneticPr fontId="4" type="noConversion"/>
  </si>
  <si>
    <t>기존정년</t>
    <phoneticPr fontId="4" type="noConversion"/>
  </si>
  <si>
    <t>적용기준</t>
    <phoneticPr fontId="4" type="noConversion"/>
  </si>
  <si>
    <t>연령</t>
    <phoneticPr fontId="4" type="noConversion"/>
  </si>
  <si>
    <t>55세</t>
    <phoneticPr fontId="4" type="noConversion"/>
  </si>
  <si>
    <t>56세</t>
    <phoneticPr fontId="4" type="noConversion"/>
  </si>
  <si>
    <t>57세</t>
    <phoneticPr fontId="4" type="noConversion"/>
  </si>
  <si>
    <t>58세</t>
    <phoneticPr fontId="4" type="noConversion"/>
  </si>
  <si>
    <t>59세</t>
    <phoneticPr fontId="4" type="noConversion"/>
  </si>
  <si>
    <t>60세</t>
    <phoneticPr fontId="4" type="noConversion"/>
  </si>
  <si>
    <t>기준
100%</t>
    <phoneticPr fontId="4" type="noConversion"/>
  </si>
  <si>
    <t>동결
100%</t>
    <phoneticPr fontId="4" type="noConversion"/>
  </si>
  <si>
    <t>기준
수준</t>
    <phoneticPr fontId="4" type="noConversion"/>
  </si>
  <si>
    <t>10%감소
90%</t>
    <phoneticPr fontId="4" type="noConversion"/>
  </si>
  <si>
    <t>20%감소
80%</t>
    <phoneticPr fontId="4" type="noConversion"/>
  </si>
  <si>
    <t>30%감소
70%</t>
    <phoneticPr fontId="4" type="noConversion"/>
  </si>
  <si>
    <t>5%감소
95%</t>
    <phoneticPr fontId="4" type="noConversion"/>
  </si>
  <si>
    <t>15%감소
85%</t>
    <phoneticPr fontId="4" type="noConversion"/>
  </si>
  <si>
    <t>Term</t>
  </si>
  <si>
    <t>Definition/Meaning</t>
  </si>
  <si>
    <t>Car Maker (완성차업체)</t>
    <phoneticPr fontId="4" type="noConversion"/>
  </si>
  <si>
    <t>OE-Off</t>
    <phoneticPr fontId="4" type="noConversion"/>
  </si>
  <si>
    <t>Original Equpment Off (품질검사를 통과하지 못한 신차용 타이어)</t>
    <phoneticPr fontId="4" type="noConversion"/>
  </si>
  <si>
    <t>Original Equipment (신차용 타이어)</t>
    <phoneticPr fontId="4" type="noConversion"/>
  </si>
  <si>
    <t>Replacement (교체용 타이어)</t>
    <phoneticPr fontId="4" type="noConversion"/>
  </si>
  <si>
    <t>Tread</t>
    <phoneticPr fontId="4" type="noConversion"/>
  </si>
  <si>
    <t>Tread (타이어 부품 중 노면에 닿는 부분)</t>
    <phoneticPr fontId="4" type="noConversion"/>
  </si>
  <si>
    <t>Carcas</t>
    <phoneticPr fontId="4" type="noConversion"/>
  </si>
  <si>
    <t>타이어를 강화하기 위해 내부에 부착하는 섬유 혹은 강철증</t>
    <phoneticPr fontId="4" type="noConversion"/>
  </si>
  <si>
    <t>Radial Tire</t>
    <phoneticPr fontId="4" type="noConversion"/>
  </si>
  <si>
    <t>래디얼타이어 (카카스층이 타이어 주행방향과 90도를 이루도록 제작된 타이어)</t>
    <phoneticPr fontId="4" type="noConversion"/>
  </si>
  <si>
    <t>PCR</t>
    <phoneticPr fontId="4" type="noConversion"/>
  </si>
  <si>
    <t>Passenger Car Radial (승용차용 래디얼 타이어)</t>
    <phoneticPr fontId="4" type="noConversion"/>
  </si>
  <si>
    <t>LTR</t>
    <phoneticPr fontId="4" type="noConversion"/>
  </si>
  <si>
    <t>Light Truck Radial (경트럭용 래디얼 타이어)</t>
    <phoneticPr fontId="4" type="noConversion"/>
  </si>
  <si>
    <t>LTM</t>
    <phoneticPr fontId="4" type="noConversion"/>
  </si>
  <si>
    <t>Light Truck Mono (경트럭용 바이어스 타이어)</t>
    <phoneticPr fontId="4" type="noConversion"/>
  </si>
  <si>
    <t>TBR</t>
    <phoneticPr fontId="4" type="noConversion"/>
  </si>
  <si>
    <t>Truck and Bus Radial (트럭 및 버스용 래디얼 타이어)</t>
    <phoneticPr fontId="4" type="noConversion"/>
  </si>
  <si>
    <t>UHP / HP</t>
    <phoneticPr fontId="4" type="noConversion"/>
  </si>
  <si>
    <t>Untra High Performance / High Performance (초고성능 타이어 / 고성능 타이어)</t>
    <phoneticPr fontId="4" type="noConversion"/>
  </si>
  <si>
    <t>CAR</t>
    <phoneticPr fontId="4" type="noConversion"/>
  </si>
  <si>
    <t>Passenger Car (승용차)</t>
    <phoneticPr fontId="4" type="noConversion"/>
  </si>
  <si>
    <t>LCV</t>
    <phoneticPr fontId="4" type="noConversion"/>
  </si>
  <si>
    <t>Light Commercial Vehicle (경상용차)</t>
    <phoneticPr fontId="4" type="noConversion"/>
  </si>
  <si>
    <t>HCV</t>
    <phoneticPr fontId="4" type="noConversion"/>
  </si>
  <si>
    <t>Heavy Commercial Vehicle (중상용차)</t>
    <phoneticPr fontId="4" type="noConversion"/>
  </si>
  <si>
    <t>KTG</t>
    <phoneticPr fontId="4" type="noConversion"/>
  </si>
  <si>
    <t>Kumho Tire Georgia</t>
    <phoneticPr fontId="4" type="noConversion"/>
  </si>
  <si>
    <t>구분</t>
  </si>
  <si>
    <t>판매국가</t>
  </si>
  <si>
    <t>‘12</t>
  </si>
  <si>
    <t>‘13</t>
  </si>
  <si>
    <t>‘14</t>
  </si>
  <si>
    <t>‘15상반기</t>
  </si>
  <si>
    <t>OE</t>
  </si>
  <si>
    <t>현기차</t>
  </si>
  <si>
    <t>크라이클러</t>
  </si>
  <si>
    <t>기타</t>
  </si>
  <si>
    <t>미국</t>
  </si>
  <si>
    <t>독일</t>
  </si>
  <si>
    <t>프랑스</t>
  </si>
  <si>
    <t>영국</t>
  </si>
  <si>
    <t>총계</t>
  </si>
  <si>
    <t>구분</t>
    <phoneticPr fontId="40" type="noConversion"/>
  </si>
  <si>
    <t>C/M</t>
    <phoneticPr fontId="40" type="noConversion"/>
  </si>
  <si>
    <t>국내OE</t>
    <phoneticPr fontId="40" type="noConversion"/>
  </si>
  <si>
    <t>현대</t>
    <phoneticPr fontId="40" type="noConversion"/>
  </si>
  <si>
    <t>기아</t>
    <phoneticPr fontId="40" type="noConversion"/>
  </si>
  <si>
    <t>현대위아</t>
    <phoneticPr fontId="40" type="noConversion"/>
  </si>
  <si>
    <t>글로비스</t>
    <phoneticPr fontId="40" type="noConversion"/>
  </si>
  <si>
    <t>한국GM</t>
    <phoneticPr fontId="40" type="noConversion"/>
  </si>
  <si>
    <t>르노삼성</t>
    <phoneticPr fontId="40" type="noConversion"/>
  </si>
  <si>
    <t>쌍용</t>
    <phoneticPr fontId="40" type="noConversion"/>
  </si>
  <si>
    <t>대우버스</t>
    <phoneticPr fontId="40" type="noConversion"/>
  </si>
  <si>
    <t>타타대우</t>
    <phoneticPr fontId="40" type="noConversion"/>
  </si>
  <si>
    <t>두산인프라코어</t>
    <phoneticPr fontId="40" type="noConversion"/>
  </si>
  <si>
    <t>두산산업차량</t>
    <phoneticPr fontId="40" type="noConversion"/>
  </si>
  <si>
    <t>현대중공업</t>
    <phoneticPr fontId="40" type="noConversion"/>
  </si>
  <si>
    <t>한국항공우주산업</t>
    <phoneticPr fontId="40" type="noConversion"/>
  </si>
  <si>
    <t>방위사업청</t>
    <phoneticPr fontId="40" type="noConversion"/>
  </si>
  <si>
    <t>볼보코리아</t>
    <phoneticPr fontId="40" type="noConversion"/>
  </si>
  <si>
    <t>클라크</t>
    <phoneticPr fontId="40" type="noConversion"/>
  </si>
  <si>
    <t>한국화이바</t>
    <phoneticPr fontId="40" type="noConversion"/>
  </si>
  <si>
    <t>우진산전</t>
    <phoneticPr fontId="40" type="noConversion"/>
  </si>
  <si>
    <t>스카니아</t>
    <phoneticPr fontId="40" type="noConversion"/>
  </si>
  <si>
    <t>국내OE 계</t>
    <phoneticPr fontId="40" type="noConversion"/>
  </si>
  <si>
    <t>해외OE</t>
    <phoneticPr fontId="40" type="noConversion"/>
  </si>
  <si>
    <t>유럽</t>
    <phoneticPr fontId="40" type="noConversion"/>
  </si>
  <si>
    <t>BMW</t>
    <phoneticPr fontId="40" type="noConversion"/>
  </si>
  <si>
    <t>Daimler</t>
    <phoneticPr fontId="40" type="noConversion"/>
  </si>
  <si>
    <t>FIAT</t>
    <phoneticPr fontId="40" type="noConversion"/>
  </si>
  <si>
    <t>Volkswagen</t>
    <phoneticPr fontId="40" type="noConversion"/>
  </si>
  <si>
    <t>북미</t>
    <phoneticPr fontId="40" type="noConversion"/>
  </si>
  <si>
    <t>Chrysler</t>
    <phoneticPr fontId="40" type="noConversion"/>
  </si>
  <si>
    <t>Ford</t>
    <phoneticPr fontId="40" type="noConversion"/>
  </si>
  <si>
    <t>HMMA/KMMG</t>
    <phoneticPr fontId="40" type="noConversion"/>
  </si>
  <si>
    <t>중남미</t>
    <phoneticPr fontId="40" type="noConversion"/>
  </si>
  <si>
    <t>GM Colombia</t>
    <phoneticPr fontId="40" type="noConversion"/>
  </si>
  <si>
    <t>Volkswagen Mexico</t>
    <phoneticPr fontId="40" type="noConversion"/>
  </si>
  <si>
    <t>중동</t>
    <phoneticPr fontId="40" type="noConversion"/>
  </si>
  <si>
    <t>RENAULT_Iran</t>
    <phoneticPr fontId="40" type="noConversion"/>
  </si>
  <si>
    <t>아프리카</t>
    <phoneticPr fontId="40" type="noConversion"/>
  </si>
  <si>
    <t>Renault Morocco</t>
    <phoneticPr fontId="40" type="noConversion"/>
  </si>
  <si>
    <t>아시아</t>
    <phoneticPr fontId="40" type="noConversion"/>
  </si>
  <si>
    <t>GM_Group (Thailand, India)</t>
    <phoneticPr fontId="40" type="noConversion"/>
  </si>
  <si>
    <t>Hyundai India</t>
    <phoneticPr fontId="40" type="noConversion"/>
  </si>
  <si>
    <t>해외OE 소계</t>
    <phoneticPr fontId="40" type="noConversion"/>
  </si>
  <si>
    <t>OE영업 합계</t>
    <phoneticPr fontId="40" type="noConversion"/>
  </si>
  <si>
    <t>가공</t>
    <phoneticPr fontId="4" type="noConversion"/>
  </si>
  <si>
    <t>보고서용</t>
    <phoneticPr fontId="4" type="noConversion"/>
  </si>
  <si>
    <t>'12</t>
    <phoneticPr fontId="4" type="noConversion"/>
  </si>
  <si>
    <t>'13</t>
    <phoneticPr fontId="4" type="noConversion"/>
  </si>
  <si>
    <t>'14</t>
    <phoneticPr fontId="4" type="noConversion"/>
  </si>
  <si>
    <t>'15상반기</t>
    <phoneticPr fontId="4" type="noConversion"/>
  </si>
  <si>
    <t>단위: 천본</t>
    <phoneticPr fontId="4" type="noConversion"/>
  </si>
  <si>
    <t>RAW DATA_OE</t>
    <phoneticPr fontId="4" type="noConversion"/>
  </si>
  <si>
    <t>ANALYSIS_OE</t>
    <phoneticPr fontId="4" type="noConversion"/>
  </si>
  <si>
    <t>송애진 선생님 원본데이터_OE/RE</t>
    <phoneticPr fontId="4" type="noConversion"/>
  </si>
  <si>
    <t>RE</t>
  </si>
  <si>
    <t>ANALYSIS_RE</t>
    <phoneticPr fontId="4" type="noConversion"/>
  </si>
  <si>
    <t>국내</t>
    <phoneticPr fontId="4" type="noConversion"/>
  </si>
  <si>
    <t>유럽</t>
    <phoneticPr fontId="4" type="noConversion"/>
  </si>
  <si>
    <t>북미</t>
    <phoneticPr fontId="4" type="noConversion"/>
  </si>
  <si>
    <t>중남미</t>
    <phoneticPr fontId="4" type="noConversion"/>
  </si>
  <si>
    <t>중동</t>
    <phoneticPr fontId="4" type="noConversion"/>
  </si>
  <si>
    <t>아프리카</t>
    <phoneticPr fontId="4" type="noConversion"/>
  </si>
  <si>
    <t>아시아</t>
    <phoneticPr fontId="4" type="noConversion"/>
  </si>
  <si>
    <t>OE/RE 총계</t>
    <phoneticPr fontId="4" type="noConversion"/>
  </si>
  <si>
    <t>RE 합계</t>
    <phoneticPr fontId="4" type="noConversion"/>
  </si>
  <si>
    <t>OE 합계</t>
    <phoneticPr fontId="4" type="noConversion"/>
  </si>
  <si>
    <t>보고서용</t>
    <phoneticPr fontId="4" type="noConversion"/>
  </si>
  <si>
    <t>당기순이익(손실)</t>
  </si>
  <si>
    <t>법인세비용</t>
  </si>
  <si>
    <t>법인세차감전 순이익</t>
  </si>
  <si>
    <t>영업외손익</t>
  </si>
  <si>
    <t>영업이익률</t>
  </si>
  <si>
    <t>영업이익</t>
  </si>
  <si>
    <t>지급수수료</t>
  </si>
  <si>
    <t>급여</t>
  </si>
  <si>
    <t>판매관리비</t>
  </si>
  <si>
    <t>매출총이익률</t>
  </si>
  <si>
    <t>매출총이익</t>
  </si>
  <si>
    <t>매출원가</t>
  </si>
  <si>
    <t>매출액</t>
  </si>
  <si>
    <t>손익계산서</t>
    <phoneticPr fontId="20" type="noConversion"/>
  </si>
  <si>
    <t>3.재무활동현금흐름</t>
  </si>
  <si>
    <t>연평균 이자율</t>
  </si>
  <si>
    <t>이자비용</t>
  </si>
  <si>
    <t>기말차입금</t>
  </si>
  <si>
    <t>기초차입금</t>
  </si>
  <si>
    <t xml:space="preserve">- </t>
  </si>
  <si>
    <t>차입금 순변동</t>
  </si>
  <si>
    <t>특금</t>
  </si>
  <si>
    <t>무역금융</t>
  </si>
  <si>
    <t>시설자금대출</t>
  </si>
  <si>
    <t>일반자금대출</t>
  </si>
  <si>
    <t>2.차입금 상환</t>
  </si>
  <si>
    <t>1.차입금 차입</t>
  </si>
  <si>
    <t>소계</t>
  </si>
  <si>
    <t>재무현금흐름</t>
    <phoneticPr fontId="20" type="noConversion"/>
  </si>
  <si>
    <t>CAPEX 총계</t>
  </si>
  <si>
    <t>경상투자 소계</t>
  </si>
  <si>
    <t>경상투자 – 영업망 구축</t>
  </si>
  <si>
    <t>경상투자 – IT</t>
  </si>
  <si>
    <t>경상투자 – NPD 몰드</t>
  </si>
  <si>
    <t>경상투자 – R&amp;D 몰드</t>
  </si>
  <si>
    <t>경상투자 – R&amp;D 설비</t>
  </si>
  <si>
    <t>감가상각비 소계</t>
  </si>
  <si>
    <t>정액</t>
  </si>
  <si>
    <t>4년</t>
  </si>
  <si>
    <t>비품</t>
  </si>
  <si>
    <t>공구와기구</t>
  </si>
  <si>
    <t>차량운반구</t>
  </si>
  <si>
    <t>8년</t>
  </si>
  <si>
    <t>기계장치</t>
  </si>
  <si>
    <t>15년</t>
  </si>
  <si>
    <t>구축물</t>
  </si>
  <si>
    <t>30년</t>
  </si>
  <si>
    <t>건물</t>
  </si>
  <si>
    <t>CAPEX</t>
    <phoneticPr fontId="20" type="noConversion"/>
  </si>
  <si>
    <t>판매관리비율</t>
  </si>
  <si>
    <t>6.판매관리비 소계(1~4)</t>
  </si>
  <si>
    <t>5.고정비성 판관비</t>
  </si>
  <si>
    <t>4.감가상각비(별도추정)</t>
  </si>
  <si>
    <t>운반비</t>
  </si>
  <si>
    <t>관리용역비</t>
  </si>
  <si>
    <t>3.매출 연동 판매관리비</t>
  </si>
  <si>
    <t xml:space="preserve"> 인원</t>
  </si>
  <si>
    <t>복리후생비 등</t>
  </si>
  <si>
    <t>퇴직급여</t>
  </si>
  <si>
    <t>2.인건비성 판매관리비</t>
  </si>
  <si>
    <t>1.판매직접비</t>
  </si>
  <si>
    <t>매출원가</t>
    <phoneticPr fontId="20" type="noConversion"/>
  </si>
  <si>
    <t>기타 제조원가 추정 계</t>
  </si>
  <si>
    <t>기타 고정비성 경비</t>
  </si>
  <si>
    <t>감가상각비</t>
  </si>
  <si>
    <t xml:space="preserve">기타 제조원가 </t>
    <phoneticPr fontId="20" type="noConversion"/>
  </si>
  <si>
    <t>노무비 추정 계</t>
  </si>
  <si>
    <t>평균 인당 노무비</t>
  </si>
  <si>
    <r>
      <t>-</t>
    </r>
    <r>
      <rPr>
        <b/>
        <sz val="10"/>
        <color rgb="FFFFFFFF"/>
        <rFont val="맑은 고딕"/>
        <family val="3"/>
        <charset val="129"/>
      </rPr>
      <t>평택</t>
    </r>
  </si>
  <si>
    <r>
      <t>-</t>
    </r>
    <r>
      <rPr>
        <b/>
        <sz val="10"/>
        <color rgb="FFFFFFFF"/>
        <rFont val="맑은 고딕"/>
        <family val="3"/>
        <charset val="129"/>
      </rPr>
      <t>곡성</t>
    </r>
  </si>
  <si>
    <r>
      <t>-</t>
    </r>
    <r>
      <rPr>
        <b/>
        <sz val="10"/>
        <color rgb="FFFFFFFF"/>
        <rFont val="맑은 고딕"/>
        <family val="3"/>
        <charset val="129"/>
      </rPr>
      <t>광주</t>
    </r>
  </si>
  <si>
    <t>[인당 노무비]</t>
  </si>
  <si>
    <t>인원계획 계</t>
  </si>
  <si>
    <t>[향후 인원계획]</t>
  </si>
  <si>
    <t>평균</t>
  </si>
  <si>
    <t>노무비</t>
    <phoneticPr fontId="20" type="noConversion"/>
  </si>
  <si>
    <t>매출총익</t>
    <phoneticPr fontId="20" type="noConversion"/>
  </si>
  <si>
    <t>매출원가율</t>
  </si>
  <si>
    <t>추정 매출액 소계</t>
  </si>
  <si>
    <t>매출원가 소계</t>
  </si>
  <si>
    <t>상품매출원가</t>
  </si>
  <si>
    <t>3)기타제조경비</t>
  </si>
  <si>
    <t xml:space="preserve">2)노무비 </t>
  </si>
  <si>
    <t xml:space="preserve">1)재료비 </t>
  </si>
  <si>
    <t>제품매출원가</t>
  </si>
  <si>
    <t xml:space="preserve">               - </t>
  </si>
  <si>
    <t>중국, 베트남</t>
  </si>
  <si>
    <t>Royalty 매출</t>
  </si>
  <si>
    <t>타이어 매출</t>
  </si>
  <si>
    <t>매출액</t>
    <phoneticPr fontId="20" type="noConversion"/>
  </si>
  <si>
    <t>검증 Sheet</t>
    <phoneticPr fontId="20" type="noConversion"/>
  </si>
  <si>
    <t>기말현금</t>
  </si>
  <si>
    <t>기초현금</t>
  </si>
  <si>
    <t>Net Cash</t>
  </si>
  <si>
    <t>재무현금흐름</t>
  </si>
  <si>
    <t xml:space="preserve"> 이자비용</t>
  </si>
  <si>
    <t xml:space="preserve">             - </t>
  </si>
  <si>
    <t xml:space="preserve"> 상환</t>
  </si>
  <si>
    <t xml:space="preserve"> 차입</t>
  </si>
  <si>
    <t>차입금 관련</t>
  </si>
  <si>
    <t>Finance</t>
  </si>
  <si>
    <t>투자현금흐름</t>
  </si>
  <si>
    <t xml:space="preserve">         - </t>
  </si>
  <si>
    <t xml:space="preserve">              - </t>
  </si>
  <si>
    <t>대여금_KTV (Vietnam)</t>
  </si>
  <si>
    <t>Capex 투자</t>
  </si>
  <si>
    <t>Investment</t>
  </si>
  <si>
    <t>영업현금흐름</t>
  </si>
  <si>
    <t>순운전자본 증감</t>
  </si>
  <si>
    <t>EBITDA(*)</t>
  </si>
  <si>
    <t>감가상각비 등(유형,무형)</t>
  </si>
  <si>
    <t>EBIT</t>
  </si>
  <si>
    <t xml:space="preserve">Operating </t>
  </si>
  <si>
    <t>금호타이어의 향후 자금수지 추정</t>
    <phoneticPr fontId="20" type="noConversion"/>
  </si>
  <si>
    <t>기말CF</t>
  </si>
  <si>
    <t>기초CF</t>
  </si>
  <si>
    <t>Net CF</t>
  </si>
  <si>
    <t>금융비용</t>
  </si>
  <si>
    <t>차입금</t>
  </si>
  <si>
    <t>재무CF</t>
  </si>
  <si>
    <t xml:space="preserve">             -</t>
  </si>
  <si>
    <t>Capex</t>
  </si>
  <si>
    <t>투자CF</t>
  </si>
  <si>
    <t>판관비</t>
  </si>
  <si>
    <t>매출총익</t>
  </si>
  <si>
    <t>매출</t>
  </si>
  <si>
    <t>영업현금</t>
  </si>
  <si>
    <t>’22</t>
  </si>
  <si>
    <t>’21</t>
  </si>
  <si>
    <t>‘20</t>
  </si>
  <si>
    <t>‘19</t>
  </si>
  <si>
    <t>’18</t>
  </si>
  <si>
    <t>’17</t>
  </si>
  <si>
    <t>‘16</t>
  </si>
  <si>
    <t>’15</t>
  </si>
  <si>
    <t>금호타이어 사업계획검토 결과 요약</t>
  </si>
  <si>
    <t>Basis Data</t>
    <phoneticPr fontId="20" type="noConversion"/>
  </si>
  <si>
    <t>KUSA</t>
    <phoneticPr fontId="4" type="noConversion"/>
  </si>
  <si>
    <t>CM</t>
    <phoneticPr fontId="4" type="noConversion"/>
  </si>
  <si>
    <t>Kumho Tire USA</t>
    <phoneticPr fontId="4" type="noConversion"/>
  </si>
  <si>
    <t>KTV</t>
    <phoneticPr fontId="4" type="noConversion"/>
  </si>
  <si>
    <t>Kumho Tire Vietnam</t>
    <phoneticPr fontId="4" type="noConversion"/>
  </si>
  <si>
    <t>-</t>
  </si>
  <si>
    <t>’14 이전</t>
  </si>
  <si>
    <t>영업CF</t>
  </si>
  <si>
    <t>단위:  천USD</t>
  </si>
  <si>
    <t>초기투자</t>
  </si>
  <si>
    <t>자기자본</t>
  </si>
  <si>
    <t>기존차입금(원금)</t>
  </si>
  <si>
    <t>기존차입금(이자)</t>
  </si>
  <si>
    <t>본건차입금(원금)</t>
  </si>
  <si>
    <t>본건차입금(이자)</t>
  </si>
  <si>
    <t>DSCR</t>
  </si>
  <si>
    <t>페이지수</t>
    <phoneticPr fontId="4" type="noConversion"/>
  </si>
  <si>
    <t>시간당 페이지</t>
    <phoneticPr fontId="4" type="noConversion"/>
  </si>
  <si>
    <t>하루 8시간</t>
    <phoneticPr fontId="4" type="noConversion"/>
  </si>
  <si>
    <t>인원</t>
    <phoneticPr fontId="4" type="noConversion"/>
  </si>
  <si>
    <t>날짜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</si>
</sst>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1" formatCode="_-* #,##0_-;\-* #,##0_-;_-* &quot;-&quot;_-;_-@_-"/>
    <numFmt numFmtId="43" formatCode="_-* #,##0.00_-;\-* #,##0.00_-;_-* &quot;-&quot;??_-;_-@_-"/>
    <numFmt numFmtId="176" formatCode="0.0%"/>
    <numFmt numFmtId="177" formatCode="#,##0;[Red]\-#,##0;&quot;&quot;;@"/>
    <numFmt numFmtId="178" formatCode="_(* #,##0_);_(* \(#,##0\);_(* &quot;-&quot;_);@_)"/>
    <numFmt numFmtId="179" formatCode="#,##0\ [$€-1];[Red]\-#,##0\ [$€-1]"/>
    <numFmt numFmtId="180" formatCode="0.0"/>
    <numFmt numFmtId="181" formatCode="#,##0.0"/>
  </numFmts>
  <fonts count="65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name val="Arial"/>
      <family val="2"/>
    </font>
    <font>
      <b/>
      <sz val="10"/>
      <color theme="0"/>
      <name val="맑은 고딕"/>
      <family val="3"/>
      <charset val="129"/>
      <scheme val="major"/>
    </font>
    <font>
      <sz val="8"/>
      <name val="돋움"/>
      <family val="3"/>
      <charset val="129"/>
    </font>
    <font>
      <sz val="10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b/>
      <sz val="10"/>
      <color theme="3"/>
      <name val="맑은 고딕"/>
      <family val="3"/>
      <charset val="129"/>
      <scheme val="major"/>
    </font>
    <font>
      <b/>
      <sz val="10"/>
      <name val="Arial"/>
      <family val="2"/>
    </font>
    <font>
      <i/>
      <sz val="10"/>
      <color theme="0" tint="-0.249977111117893"/>
      <name val="맑은 고딕"/>
      <family val="3"/>
      <charset val="129"/>
      <scheme val="maj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i/>
      <sz val="10"/>
      <color theme="0" tint="-0.249977111117893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ajor"/>
    </font>
    <font>
      <sz val="9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</font>
    <font>
      <b/>
      <sz val="10"/>
      <color theme="1"/>
      <name val="맑은 고딕"/>
      <family val="2"/>
      <charset val="129"/>
      <scheme val="minor"/>
    </font>
    <font>
      <sz val="10"/>
      <color theme="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b/>
      <sz val="10"/>
      <color rgb="FF000000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2"/>
      <color rgb="FFA32020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  <font>
      <sz val="18"/>
      <name val="Arial"/>
      <family val="2"/>
    </font>
    <font>
      <b/>
      <sz val="12"/>
      <color rgb="FFFFFFFF"/>
      <name val="맑은 고딕"/>
      <family val="3"/>
      <charset val="129"/>
    </font>
    <font>
      <sz val="12"/>
      <color rgb="FF000000"/>
      <name val="맑은 고딕"/>
      <family val="3"/>
      <charset val="129"/>
    </font>
    <font>
      <sz val="8"/>
      <name val="맑은 고딕"/>
      <family val="2"/>
      <charset val="129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i/>
      <sz val="11"/>
      <color theme="0" tint="-0.249977111117893"/>
      <name val="맑은 고딕"/>
      <family val="3"/>
      <charset val="129"/>
      <scheme val="minor"/>
    </font>
    <font>
      <sz val="11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b/>
      <sz val="11"/>
      <color theme="3"/>
      <name val="맑은 고딕"/>
      <family val="3"/>
      <charset val="129"/>
      <scheme val="minor"/>
    </font>
    <font>
      <b/>
      <sz val="12"/>
      <color rgb="FF000000"/>
      <name val="맑은 고딕"/>
      <family val="3"/>
      <charset val="129"/>
    </font>
    <font>
      <b/>
      <sz val="12"/>
      <color theme="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i/>
      <u/>
      <sz val="10"/>
      <color rgb="FF000000"/>
      <name val="맑은 고딕"/>
      <family val="3"/>
      <charset val="129"/>
    </font>
    <font>
      <b/>
      <i/>
      <sz val="11"/>
      <color rgb="FFFFFFFF"/>
      <name val="맑은 고딕"/>
      <family val="3"/>
      <charset val="129"/>
    </font>
    <font>
      <b/>
      <sz val="10"/>
      <color rgb="FFFFFFFF"/>
      <name val="맑은 고딕"/>
      <family val="3"/>
      <charset val="129"/>
    </font>
    <font>
      <b/>
      <i/>
      <sz val="10"/>
      <color rgb="FF000000"/>
      <name val="맑은 고딕"/>
      <family val="3"/>
      <charset val="129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i/>
      <sz val="10"/>
      <color rgb="FFFF0000"/>
      <name val="맑은 고딕"/>
      <family val="3"/>
      <charset val="129"/>
      <scheme val="major"/>
    </font>
    <font>
      <b/>
      <sz val="10"/>
      <color rgb="FFFFFFFF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  <scheme val="major"/>
    </font>
    <font>
      <b/>
      <i/>
      <sz val="10"/>
      <color rgb="FFFF0000"/>
      <name val="맑은 고딕"/>
      <family val="3"/>
      <charset val="129"/>
      <scheme val="major"/>
    </font>
    <font>
      <sz val="9"/>
      <color indexed="81"/>
      <name val="돋움"/>
      <family val="3"/>
      <charset val="129"/>
    </font>
    <font>
      <b/>
      <sz val="9"/>
      <color indexed="81"/>
      <name val="돋움"/>
      <family val="3"/>
      <charset val="129"/>
    </font>
    <font>
      <sz val="10"/>
      <name val="맑은 고딕"/>
      <family val="3"/>
      <charset val="129"/>
    </font>
  </fonts>
  <fills count="22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theme="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3202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8CC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DE7E7"/>
        <bgColor indexed="64"/>
      </patternFill>
    </fill>
    <fill>
      <patternFill patternType="solid">
        <fgColor rgb="FFF9D4D0"/>
        <bgColor indexed="64"/>
      </patternFill>
    </fill>
  </fills>
  <borders count="80">
    <border>
      <left/>
      <right/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/>
      <bottom style="medium">
        <color theme="3"/>
      </bottom>
      <diagonal/>
    </border>
    <border>
      <left/>
      <right/>
      <top style="thin">
        <color theme="3"/>
      </top>
      <bottom/>
      <diagonal/>
    </border>
    <border>
      <left/>
      <right/>
      <top style="thin">
        <color theme="3"/>
      </top>
      <bottom style="medium">
        <color theme="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theme="9"/>
      </left>
      <right/>
      <top style="mediumDashed">
        <color theme="9"/>
      </top>
      <bottom style="medium">
        <color theme="3"/>
      </bottom>
      <diagonal/>
    </border>
    <border>
      <left/>
      <right/>
      <top style="mediumDashed">
        <color theme="9"/>
      </top>
      <bottom style="medium">
        <color theme="3"/>
      </bottom>
      <diagonal/>
    </border>
    <border>
      <left/>
      <right style="mediumDashed">
        <color theme="9"/>
      </right>
      <top style="mediumDashed">
        <color theme="9"/>
      </top>
      <bottom style="medium">
        <color theme="3"/>
      </bottom>
      <diagonal/>
    </border>
    <border>
      <left style="mediumDashed">
        <color theme="9"/>
      </left>
      <right/>
      <top/>
      <bottom/>
      <diagonal/>
    </border>
    <border>
      <left/>
      <right style="mediumDashed">
        <color theme="9"/>
      </right>
      <top/>
      <bottom/>
      <diagonal/>
    </border>
    <border>
      <left style="mediumDashed">
        <color theme="9"/>
      </left>
      <right/>
      <top style="thin">
        <color theme="3"/>
      </top>
      <bottom style="mediumDashed">
        <color theme="9"/>
      </bottom>
      <diagonal/>
    </border>
    <border>
      <left/>
      <right/>
      <top style="thin">
        <color theme="3"/>
      </top>
      <bottom style="mediumDashed">
        <color theme="9"/>
      </bottom>
      <diagonal/>
    </border>
    <border>
      <left/>
      <right style="mediumDashed">
        <color theme="9"/>
      </right>
      <top style="thin">
        <color theme="3"/>
      </top>
      <bottom style="mediumDashed">
        <color theme="9"/>
      </bottom>
      <diagonal/>
    </border>
    <border>
      <left/>
      <right style="hair">
        <color theme="3"/>
      </right>
      <top/>
      <bottom style="medium">
        <color theme="3"/>
      </bottom>
      <diagonal/>
    </border>
    <border>
      <left/>
      <right style="hair">
        <color theme="3"/>
      </right>
      <top/>
      <bottom/>
      <diagonal/>
    </border>
    <border>
      <left/>
      <right style="hair">
        <color theme="3"/>
      </right>
      <top/>
      <bottom style="hair">
        <color theme="3"/>
      </bottom>
      <diagonal/>
    </border>
    <border>
      <left/>
      <right/>
      <top/>
      <bottom style="hair">
        <color theme="3"/>
      </bottom>
      <diagonal/>
    </border>
    <border>
      <left/>
      <right/>
      <top style="medium">
        <color theme="3"/>
      </top>
      <bottom style="hair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/>
      <bottom style="medium">
        <color rgb="FFA32020"/>
      </bottom>
      <diagonal/>
    </border>
    <border>
      <left/>
      <right/>
      <top style="dotted">
        <color rgb="FFA32020"/>
      </top>
      <bottom style="dotted">
        <color rgb="FFA32020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/>
      <bottom/>
      <diagonal/>
    </border>
    <border>
      <left/>
      <right/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/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/>
      <right/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/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0000"/>
      </bottom>
      <diagonal/>
    </border>
    <border>
      <left style="medium">
        <color rgb="FFFFFFFF"/>
      </left>
      <right style="medium">
        <color rgb="FFFFFFFF"/>
      </right>
      <top style="thick">
        <color rgb="FFFF0000"/>
      </top>
      <bottom style="thick">
        <color rgb="FFFF0000"/>
      </bottom>
      <diagonal/>
    </border>
    <border>
      <left style="medium">
        <color rgb="FFFFFFFF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 style="medium">
        <color rgb="FFFFFFFF"/>
      </right>
      <top style="thick">
        <color rgb="FFFF0000"/>
      </top>
      <bottom style="thick">
        <color rgb="FFFF0000"/>
      </bottom>
      <diagonal/>
    </border>
    <border>
      <left style="medium">
        <color rgb="FFFFFFFF"/>
      </left>
      <right style="medium">
        <color rgb="FFFFFFFF"/>
      </right>
      <top style="thick">
        <color rgb="FFFF0000"/>
      </top>
      <bottom style="medium">
        <color rgb="FFFFFFFF"/>
      </bottom>
      <diagonal/>
    </border>
  </borders>
  <cellStyleXfs count="8">
    <xf numFmtId="179" fontId="0" fillId="0" borderId="0"/>
    <xf numFmtId="179" fontId="8" fillId="0" borderId="0"/>
    <xf numFmtId="179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178" fontId="24" fillId="0" borderId="0"/>
    <xf numFmtId="179" fontId="26" fillId="0" borderId="0" applyNumberForma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458">
    <xf numFmtId="179" fontId="0" fillId="0" borderId="0" xfId="0"/>
    <xf numFmtId="179" fontId="5" fillId="0" borderId="0" xfId="0" applyFont="1"/>
    <xf numFmtId="179" fontId="6" fillId="0" borderId="0" xfId="0" applyFont="1"/>
    <xf numFmtId="179" fontId="7" fillId="2" borderId="0" xfId="0" applyFont="1" applyFill="1"/>
    <xf numFmtId="179" fontId="9" fillId="2" borderId="0" xfId="1" applyFont="1" applyFill="1"/>
    <xf numFmtId="179" fontId="11" fillId="0" borderId="0" xfId="1" applyFont="1"/>
    <xf numFmtId="179" fontId="12" fillId="0" borderId="0" xfId="1" applyFont="1"/>
    <xf numFmtId="3" fontId="11" fillId="0" borderId="1" xfId="1" applyNumberFormat="1" applyFont="1" applyBorder="1"/>
    <xf numFmtId="3" fontId="11" fillId="0" borderId="2" xfId="1" applyNumberFormat="1" applyFont="1" applyBorder="1"/>
    <xf numFmtId="3" fontId="11" fillId="0" borderId="3" xfId="1" applyNumberFormat="1" applyFont="1" applyBorder="1"/>
    <xf numFmtId="3" fontId="11" fillId="0" borderId="4" xfId="1" applyNumberFormat="1" applyFont="1" applyBorder="1"/>
    <xf numFmtId="179" fontId="8" fillId="0" borderId="0" xfId="1"/>
    <xf numFmtId="3" fontId="11" fillId="0" borderId="5" xfId="1" applyNumberFormat="1" applyFont="1" applyBorder="1"/>
    <xf numFmtId="3" fontId="11" fillId="0" borderId="6" xfId="1" applyNumberFormat="1" applyFont="1" applyBorder="1"/>
    <xf numFmtId="3" fontId="11" fillId="0" borderId="7" xfId="1" applyNumberFormat="1" applyFont="1" applyBorder="1"/>
    <xf numFmtId="3" fontId="11" fillId="0" borderId="8" xfId="1" applyNumberFormat="1" applyFont="1" applyBorder="1"/>
    <xf numFmtId="3" fontId="11" fillId="0" borderId="0" xfId="1" applyNumberFormat="1" applyFont="1"/>
    <xf numFmtId="3" fontId="11" fillId="0" borderId="9" xfId="1" applyNumberFormat="1" applyFont="1" applyBorder="1"/>
    <xf numFmtId="3" fontId="11" fillId="0" borderId="10" xfId="1" applyNumberFormat="1" applyFont="1" applyBorder="1"/>
    <xf numFmtId="3" fontId="11" fillId="0" borderId="11" xfId="1" applyNumberFormat="1" applyFont="1" applyBorder="1"/>
    <xf numFmtId="3" fontId="11" fillId="0" borderId="12" xfId="1" applyNumberFormat="1" applyFont="1" applyBorder="1"/>
    <xf numFmtId="3" fontId="11" fillId="0" borderId="13" xfId="1" applyNumberFormat="1" applyFont="1" applyBorder="1"/>
    <xf numFmtId="179" fontId="9" fillId="0" borderId="0" xfId="1" applyFont="1"/>
    <xf numFmtId="179" fontId="9" fillId="3" borderId="0" xfId="1" applyFont="1" applyFill="1"/>
    <xf numFmtId="179" fontId="9" fillId="0" borderId="0" xfId="1" applyFont="1" applyFill="1"/>
    <xf numFmtId="179" fontId="13" fillId="0" borderId="0" xfId="1" applyFont="1"/>
    <xf numFmtId="3" fontId="11" fillId="0" borderId="0" xfId="1" applyNumberFormat="1" applyFont="1" applyBorder="1"/>
    <xf numFmtId="179" fontId="14" fillId="0" borderId="0" xfId="1" applyFont="1"/>
    <xf numFmtId="4" fontId="8" fillId="4" borderId="0" xfId="1" applyNumberFormat="1" applyFill="1"/>
    <xf numFmtId="179" fontId="8" fillId="0" borderId="0" xfId="1" applyFont="1"/>
    <xf numFmtId="2" fontId="8" fillId="0" borderId="0" xfId="1" applyNumberFormat="1"/>
    <xf numFmtId="2" fontId="8" fillId="0" borderId="0" xfId="1" applyNumberFormat="1" applyFill="1"/>
    <xf numFmtId="2" fontId="8" fillId="0" borderId="1" xfId="1" applyNumberFormat="1" applyBorder="1"/>
    <xf numFmtId="2" fontId="8" fillId="0" borderId="2" xfId="1" applyNumberFormat="1" applyBorder="1"/>
    <xf numFmtId="2" fontId="8" fillId="0" borderId="3" xfId="1" applyNumberFormat="1" applyBorder="1"/>
    <xf numFmtId="2" fontId="8" fillId="0" borderId="3" xfId="1" applyNumberFormat="1" applyFill="1" applyBorder="1"/>
    <xf numFmtId="2" fontId="8" fillId="0" borderId="4" xfId="1" applyNumberFormat="1" applyBorder="1"/>
    <xf numFmtId="2" fontId="14" fillId="0" borderId="2" xfId="1" applyNumberFormat="1" applyFont="1" applyBorder="1"/>
    <xf numFmtId="2" fontId="14" fillId="0" borderId="5" xfId="1" applyNumberFormat="1" applyFont="1" applyBorder="1"/>
    <xf numFmtId="2" fontId="14" fillId="0" borderId="5" xfId="1" applyNumberFormat="1" applyFont="1" applyFill="1" applyBorder="1"/>
    <xf numFmtId="2" fontId="14" fillId="0" borderId="6" xfId="1" applyNumberFormat="1" applyFont="1" applyBorder="1"/>
    <xf numFmtId="2" fontId="14" fillId="0" borderId="0" xfId="1" applyNumberFormat="1" applyFont="1"/>
    <xf numFmtId="2" fontId="8" fillId="0" borderId="5" xfId="1" applyNumberFormat="1" applyBorder="1"/>
    <xf numFmtId="2" fontId="8" fillId="0" borderId="5" xfId="1" applyNumberFormat="1" applyFill="1" applyBorder="1"/>
    <xf numFmtId="2" fontId="8" fillId="0" borderId="6" xfId="1" applyNumberFormat="1" applyBorder="1"/>
    <xf numFmtId="2" fontId="8" fillId="0" borderId="7" xfId="1" applyNumberFormat="1" applyBorder="1"/>
    <xf numFmtId="2" fontId="8" fillId="0" borderId="8" xfId="1" applyNumberFormat="1" applyBorder="1"/>
    <xf numFmtId="2" fontId="8" fillId="0" borderId="9" xfId="1" applyNumberFormat="1" applyBorder="1"/>
    <xf numFmtId="2" fontId="8" fillId="0" borderId="10" xfId="1" applyNumberFormat="1" applyBorder="1"/>
    <xf numFmtId="2" fontId="8" fillId="0" borderId="11" xfId="1" applyNumberFormat="1" applyBorder="1"/>
    <xf numFmtId="2" fontId="8" fillId="0" borderId="12" xfId="1" applyNumberFormat="1" applyBorder="1"/>
    <xf numFmtId="2" fontId="8" fillId="0" borderId="12" xfId="1" applyNumberFormat="1" applyFill="1" applyBorder="1"/>
    <xf numFmtId="2" fontId="8" fillId="0" borderId="13" xfId="1" applyNumberFormat="1" applyBorder="1"/>
    <xf numFmtId="3" fontId="15" fillId="0" borderId="0" xfId="1" applyNumberFormat="1" applyFont="1"/>
    <xf numFmtId="3" fontId="12" fillId="0" borderId="0" xfId="1" applyNumberFormat="1" applyFont="1" applyBorder="1"/>
    <xf numFmtId="3" fontId="13" fillId="0" borderId="14" xfId="1" applyNumberFormat="1" applyFont="1" applyBorder="1"/>
    <xf numFmtId="3" fontId="12" fillId="0" borderId="16" xfId="1" applyNumberFormat="1" applyFont="1" applyBorder="1"/>
    <xf numFmtId="3" fontId="12" fillId="0" borderId="14" xfId="1" applyNumberFormat="1" applyFont="1" applyBorder="1"/>
    <xf numFmtId="179" fontId="13" fillId="0" borderId="14" xfId="1" applyNumberFormat="1" applyFont="1" applyBorder="1" applyAlignment="1">
      <alignment horizontal="right"/>
    </xf>
    <xf numFmtId="179" fontId="13" fillId="2" borderId="0" xfId="1" applyFont="1" applyFill="1"/>
    <xf numFmtId="179" fontId="13" fillId="3" borderId="0" xfId="1" applyFont="1" applyFill="1"/>
    <xf numFmtId="179" fontId="13" fillId="0" borderId="0" xfId="1" applyFont="1" applyFill="1"/>
    <xf numFmtId="176" fontId="11" fillId="0" borderId="0" xfId="1" applyNumberFormat="1" applyFont="1" applyBorder="1"/>
    <xf numFmtId="176" fontId="12" fillId="0" borderId="16" xfId="1" applyNumberFormat="1" applyFont="1" applyBorder="1"/>
    <xf numFmtId="176" fontId="12" fillId="0" borderId="14" xfId="1" applyNumberFormat="1" applyFont="1" applyBorder="1"/>
    <xf numFmtId="179" fontId="13" fillId="5" borderId="0" xfId="1" applyFont="1" applyFill="1"/>
    <xf numFmtId="179" fontId="11" fillId="5" borderId="0" xfId="1" applyFont="1" applyFill="1"/>
    <xf numFmtId="179" fontId="16" fillId="0" borderId="0" xfId="2" applyFont="1">
      <alignment vertical="center"/>
    </xf>
    <xf numFmtId="179" fontId="17" fillId="0" borderId="0" xfId="2" applyFont="1">
      <alignment vertical="center"/>
    </xf>
    <xf numFmtId="179" fontId="3" fillId="0" borderId="0" xfId="2">
      <alignment vertical="center"/>
    </xf>
    <xf numFmtId="179" fontId="3" fillId="0" borderId="0" xfId="2" applyAlignment="1">
      <alignment horizontal="left" vertical="center"/>
    </xf>
    <xf numFmtId="179" fontId="3" fillId="0" borderId="0" xfId="2" applyAlignment="1">
      <alignment horizontal="left" vertical="center" indent="1"/>
    </xf>
    <xf numFmtId="179" fontId="18" fillId="0" borderId="0" xfId="2" applyFont="1">
      <alignment vertical="center"/>
    </xf>
    <xf numFmtId="3" fontId="17" fillId="0" borderId="17" xfId="3" applyNumberFormat="1" applyFont="1" applyBorder="1">
      <alignment vertical="center"/>
    </xf>
    <xf numFmtId="179" fontId="19" fillId="6" borderId="17" xfId="2" applyFont="1" applyFill="1" applyBorder="1" applyAlignment="1">
      <alignment horizontal="center" vertical="center"/>
    </xf>
    <xf numFmtId="179" fontId="19" fillId="6" borderId="17" xfId="2" applyFont="1" applyFill="1" applyBorder="1" applyAlignment="1">
      <alignment horizontal="centerContinuous" vertical="center"/>
    </xf>
    <xf numFmtId="3" fontId="17" fillId="5" borderId="17" xfId="3" applyNumberFormat="1" applyFont="1" applyFill="1" applyBorder="1">
      <alignment vertical="center"/>
    </xf>
    <xf numFmtId="179" fontId="19" fillId="5" borderId="17" xfId="2" applyFont="1" applyFill="1" applyBorder="1" applyAlignment="1">
      <alignment horizontal="center" vertical="center"/>
    </xf>
    <xf numFmtId="41" fontId="17" fillId="0" borderId="0" xfId="3" applyFont="1">
      <alignment vertical="center"/>
    </xf>
    <xf numFmtId="41" fontId="17" fillId="0" borderId="17" xfId="3" applyFont="1" applyBorder="1">
      <alignment vertical="center"/>
    </xf>
    <xf numFmtId="179" fontId="17" fillId="0" borderId="17" xfId="2" applyFont="1" applyBorder="1" applyAlignment="1">
      <alignment horizontal="center" vertical="center"/>
    </xf>
    <xf numFmtId="179" fontId="19" fillId="0" borderId="0" xfId="2" applyFont="1">
      <alignment vertical="center"/>
    </xf>
    <xf numFmtId="43" fontId="17" fillId="0" borderId="0" xfId="2" applyNumberFormat="1" applyFont="1">
      <alignment vertical="center"/>
    </xf>
    <xf numFmtId="179" fontId="17" fillId="0" borderId="0" xfId="2" applyFont="1" applyAlignment="1">
      <alignment horizontal="center" vertical="center"/>
    </xf>
    <xf numFmtId="41" fontId="17" fillId="5" borderId="17" xfId="3" applyFont="1" applyFill="1" applyBorder="1">
      <alignment vertical="center"/>
    </xf>
    <xf numFmtId="43" fontId="19" fillId="0" borderId="0" xfId="2" applyNumberFormat="1" applyFont="1">
      <alignment vertical="center"/>
    </xf>
    <xf numFmtId="41" fontId="19" fillId="0" borderId="0" xfId="3" applyFont="1">
      <alignment vertical="center"/>
    </xf>
    <xf numFmtId="41" fontId="17" fillId="0" borderId="0" xfId="2" applyNumberFormat="1" applyFont="1">
      <alignment vertical="center"/>
    </xf>
    <xf numFmtId="177" fontId="17" fillId="0" borderId="17" xfId="3" applyNumberFormat="1" applyFont="1" applyBorder="1">
      <alignment vertical="center"/>
    </xf>
    <xf numFmtId="179" fontId="21" fillId="0" borderId="0" xfId="2" applyFont="1">
      <alignment vertical="center"/>
    </xf>
    <xf numFmtId="3" fontId="0" fillId="0" borderId="0" xfId="0" applyNumberFormat="1"/>
    <xf numFmtId="3" fontId="0" fillId="0" borderId="0" xfId="0" pivotButton="1" applyNumberFormat="1"/>
    <xf numFmtId="3" fontId="0" fillId="0" borderId="0" xfId="0" applyNumberFormat="1" applyAlignment="1">
      <alignment horizontal="left"/>
    </xf>
    <xf numFmtId="3" fontId="0" fillId="0" borderId="0" xfId="0" applyNumberFormat="1" applyAlignment="1">
      <alignment horizontal="left" indent="1"/>
    </xf>
    <xf numFmtId="3" fontId="7" fillId="7" borderId="0" xfId="0" applyNumberFormat="1" applyFont="1" applyFill="1" applyBorder="1" applyAlignment="1">
      <alignment horizontal="center" vertical="center"/>
    </xf>
    <xf numFmtId="179" fontId="7" fillId="7" borderId="0" xfId="0" applyNumberFormat="1" applyFont="1" applyFill="1" applyBorder="1" applyAlignment="1">
      <alignment horizontal="right" vertical="center"/>
    </xf>
    <xf numFmtId="3" fontId="0" fillId="0" borderId="0" xfId="0" applyNumberFormat="1" applyFont="1" applyFill="1" applyBorder="1" applyAlignment="1">
      <alignment vertical="center"/>
    </xf>
    <xf numFmtId="3" fontId="0" fillId="0" borderId="0" xfId="0" applyNumberFormat="1" applyFont="1" applyFill="1" applyBorder="1" applyAlignment="1">
      <alignment horizontal="left" vertical="center"/>
    </xf>
    <xf numFmtId="3" fontId="5" fillId="0" borderId="19" xfId="0" applyNumberFormat="1" applyFont="1" applyFill="1" applyBorder="1" applyAlignment="1">
      <alignment vertical="center"/>
    </xf>
    <xf numFmtId="3" fontId="22" fillId="0" borderId="16" xfId="0" applyNumberFormat="1" applyFont="1" applyFill="1" applyBorder="1" applyAlignment="1">
      <alignment vertical="center"/>
    </xf>
    <xf numFmtId="3" fontId="22" fillId="0" borderId="19" xfId="0" applyNumberFormat="1" applyFont="1" applyFill="1" applyBorder="1" applyAlignment="1">
      <alignment vertical="center"/>
    </xf>
    <xf numFmtId="179" fontId="19" fillId="0" borderId="19" xfId="2" applyFont="1" applyFill="1" applyBorder="1" applyAlignment="1">
      <alignment vertical="center"/>
    </xf>
    <xf numFmtId="179" fontId="19" fillId="0" borderId="18" xfId="2" applyFont="1" applyFill="1" applyBorder="1" applyAlignment="1">
      <alignment vertical="center"/>
    </xf>
    <xf numFmtId="3" fontId="0" fillId="0" borderId="19" xfId="0" applyNumberFormat="1" applyFont="1" applyFill="1" applyBorder="1" applyAlignment="1">
      <alignment horizontal="left" vertical="center"/>
    </xf>
    <xf numFmtId="179" fontId="13" fillId="0" borderId="0" xfId="1" applyNumberFormat="1" applyFont="1" applyBorder="1" applyAlignment="1">
      <alignment horizontal="right"/>
    </xf>
    <xf numFmtId="179" fontId="2" fillId="0" borderId="0" xfId="2" applyFont="1">
      <alignment vertical="center"/>
    </xf>
    <xf numFmtId="179" fontId="16" fillId="0" borderId="20" xfId="2" applyFont="1" applyBorder="1">
      <alignment vertical="center"/>
    </xf>
    <xf numFmtId="179" fontId="16" fillId="0" borderId="21" xfId="2" applyFont="1" applyBorder="1">
      <alignment vertical="center"/>
    </xf>
    <xf numFmtId="179" fontId="16" fillId="0" borderId="22" xfId="2" applyFont="1" applyBorder="1">
      <alignment vertical="center"/>
    </xf>
    <xf numFmtId="179" fontId="16" fillId="0" borderId="23" xfId="2" applyFont="1" applyBorder="1">
      <alignment vertical="center"/>
    </xf>
    <xf numFmtId="179" fontId="16" fillId="0" borderId="0" xfId="2" applyFont="1" applyBorder="1">
      <alignment vertical="center"/>
    </xf>
    <xf numFmtId="179" fontId="16" fillId="0" borderId="24" xfId="2" applyFont="1" applyBorder="1">
      <alignment vertical="center"/>
    </xf>
    <xf numFmtId="179" fontId="16" fillId="0" borderId="23" xfId="2" applyNumberFormat="1" applyFont="1" applyBorder="1">
      <alignment vertical="center"/>
    </xf>
    <xf numFmtId="178" fontId="16" fillId="0" borderId="0" xfId="2" applyNumberFormat="1" applyFont="1" applyBorder="1">
      <alignment vertical="center"/>
    </xf>
    <xf numFmtId="49" fontId="16" fillId="8" borderId="24" xfId="2" applyNumberFormat="1" applyFont="1" applyFill="1" applyBorder="1">
      <alignment vertical="center"/>
    </xf>
    <xf numFmtId="178" fontId="16" fillId="0" borderId="23" xfId="2" applyNumberFormat="1" applyFont="1" applyBorder="1">
      <alignment vertical="center"/>
    </xf>
    <xf numFmtId="179" fontId="16" fillId="0" borderId="25" xfId="2" applyFont="1" applyBorder="1">
      <alignment vertical="center"/>
    </xf>
    <xf numFmtId="179" fontId="16" fillId="0" borderId="26" xfId="2" applyFont="1" applyBorder="1">
      <alignment vertical="center"/>
    </xf>
    <xf numFmtId="179" fontId="16" fillId="0" borderId="27" xfId="2" applyFont="1" applyBorder="1">
      <alignment vertical="center"/>
    </xf>
    <xf numFmtId="178" fontId="16" fillId="0" borderId="24" xfId="2" applyNumberFormat="1" applyFont="1" applyBorder="1">
      <alignment vertical="center"/>
    </xf>
    <xf numFmtId="176" fontId="12" fillId="0" borderId="0" xfId="1" applyNumberFormat="1" applyFont="1" applyBorder="1"/>
    <xf numFmtId="3" fontId="23" fillId="0" borderId="1" xfId="0" pivotButton="1" applyNumberFormat="1" applyFont="1" applyBorder="1"/>
    <xf numFmtId="3" fontId="23" fillId="0" borderId="1" xfId="0" applyNumberFormat="1" applyFont="1" applyBorder="1"/>
    <xf numFmtId="3" fontId="23" fillId="0" borderId="2" xfId="0" applyNumberFormat="1" applyFont="1" applyBorder="1"/>
    <xf numFmtId="3" fontId="23" fillId="0" borderId="3" xfId="0" applyNumberFormat="1" applyFont="1" applyBorder="1"/>
    <xf numFmtId="3" fontId="23" fillId="0" borderId="2" xfId="0" pivotButton="1" applyNumberFormat="1" applyFont="1" applyBorder="1"/>
    <xf numFmtId="3" fontId="23" fillId="0" borderId="4" xfId="0" applyNumberFormat="1" applyFont="1" applyBorder="1"/>
    <xf numFmtId="3" fontId="23" fillId="0" borderId="5" xfId="0" applyNumberFormat="1" applyFont="1" applyBorder="1"/>
    <xf numFmtId="3" fontId="23" fillId="0" borderId="6" xfId="0" applyNumberFormat="1" applyFont="1" applyBorder="1"/>
    <xf numFmtId="3" fontId="23" fillId="0" borderId="7" xfId="0" applyNumberFormat="1" applyFont="1" applyBorder="1"/>
    <xf numFmtId="3" fontId="23" fillId="0" borderId="8" xfId="0" applyNumberFormat="1" applyFont="1" applyBorder="1"/>
    <xf numFmtId="3" fontId="23" fillId="0" borderId="0" xfId="0" applyNumberFormat="1" applyFont="1"/>
    <xf numFmtId="3" fontId="23" fillId="0" borderId="9" xfId="0" applyNumberFormat="1" applyFont="1" applyBorder="1"/>
    <xf numFmtId="3" fontId="23" fillId="0" borderId="10" xfId="0" applyNumberFormat="1" applyFont="1" applyBorder="1"/>
    <xf numFmtId="3" fontId="23" fillId="0" borderId="11" xfId="0" applyNumberFormat="1" applyFont="1" applyBorder="1"/>
    <xf numFmtId="3" fontId="23" fillId="0" borderId="12" xfId="0" applyNumberFormat="1" applyFont="1" applyBorder="1"/>
    <xf numFmtId="3" fontId="23" fillId="0" borderId="13" xfId="0" applyNumberFormat="1" applyFont="1" applyBorder="1"/>
    <xf numFmtId="3" fontId="11" fillId="0" borderId="31" xfId="1" applyNumberFormat="1" applyFont="1" applyBorder="1"/>
    <xf numFmtId="3" fontId="11" fillId="0" borderId="32" xfId="1" applyNumberFormat="1" applyFont="1" applyBorder="1"/>
    <xf numFmtId="3" fontId="12" fillId="0" borderId="33" xfId="1" applyNumberFormat="1" applyFont="1" applyBorder="1"/>
    <xf numFmtId="3" fontId="12" fillId="0" borderId="34" xfId="1" applyNumberFormat="1" applyFont="1" applyBorder="1"/>
    <xf numFmtId="3" fontId="12" fillId="0" borderId="35" xfId="1" applyNumberFormat="1" applyFont="1" applyBorder="1"/>
    <xf numFmtId="179" fontId="13" fillId="0" borderId="14" xfId="1" quotePrefix="1" applyNumberFormat="1" applyFont="1" applyBorder="1" applyAlignment="1">
      <alignment horizontal="right"/>
    </xf>
    <xf numFmtId="3" fontId="11" fillId="5" borderId="0" xfId="1" applyNumberFormat="1" applyFont="1" applyFill="1" applyBorder="1"/>
    <xf numFmtId="179" fontId="25" fillId="2" borderId="0" xfId="0" applyFont="1" applyFill="1"/>
    <xf numFmtId="179" fontId="3" fillId="0" borderId="0" xfId="2" applyAlignment="1"/>
    <xf numFmtId="179" fontId="0" fillId="0" borderId="0" xfId="0" applyAlignment="1">
      <alignment vertical="center"/>
    </xf>
    <xf numFmtId="179" fontId="26" fillId="0" borderId="0" xfId="5">
      <alignment vertical="center"/>
    </xf>
    <xf numFmtId="179" fontId="5" fillId="0" borderId="0" xfId="0" applyFont="1" applyAlignment="1">
      <alignment vertical="center"/>
    </xf>
    <xf numFmtId="179" fontId="6" fillId="0" borderId="0" xfId="0" applyFont="1" applyAlignment="1">
      <alignment vertical="center"/>
    </xf>
    <xf numFmtId="179" fontId="0" fillId="0" borderId="14" xfId="0" applyBorder="1" applyAlignment="1">
      <alignment vertical="center"/>
    </xf>
    <xf numFmtId="179" fontId="5" fillId="0" borderId="14" xfId="0" applyFont="1" applyBorder="1" applyAlignment="1">
      <alignment vertical="center"/>
    </xf>
    <xf numFmtId="179" fontId="0" fillId="0" borderId="0" xfId="0" applyAlignment="1">
      <alignment horizontal="left" indent="1"/>
    </xf>
    <xf numFmtId="179" fontId="5" fillId="0" borderId="14" xfId="0" applyFont="1" applyBorder="1" applyAlignment="1">
      <alignment horizontal="center" vertical="center"/>
    </xf>
    <xf numFmtId="180" fontId="0" fillId="0" borderId="0" xfId="0" applyNumberFormat="1"/>
    <xf numFmtId="179" fontId="0" fillId="0" borderId="14" xfId="0" applyBorder="1" applyAlignment="1">
      <alignment horizontal="left" indent="1"/>
    </xf>
    <xf numFmtId="179" fontId="5" fillId="0" borderId="18" xfId="0" applyFont="1" applyBorder="1"/>
    <xf numFmtId="1" fontId="0" fillId="0" borderId="0" xfId="0" applyNumberFormat="1"/>
    <xf numFmtId="179" fontId="27" fillId="0" borderId="0" xfId="0" applyFont="1" applyAlignment="1">
      <alignment horizontal="left" wrapText="1" readingOrder="1"/>
    </xf>
    <xf numFmtId="179" fontId="27" fillId="0" borderId="14" xfId="0" applyFont="1" applyBorder="1" applyAlignment="1">
      <alignment horizontal="left" wrapText="1" readingOrder="1"/>
    </xf>
    <xf numFmtId="179" fontId="16" fillId="0" borderId="0" xfId="2" applyFont="1" applyAlignment="1"/>
    <xf numFmtId="179" fontId="19" fillId="0" borderId="36" xfId="0" applyFont="1" applyBorder="1" applyAlignment="1">
      <alignment horizontal="center"/>
    </xf>
    <xf numFmtId="179" fontId="19" fillId="0" borderId="14" xfId="0" applyFont="1" applyBorder="1" applyAlignment="1">
      <alignment horizontal="center"/>
    </xf>
    <xf numFmtId="179" fontId="17" fillId="0" borderId="0" xfId="0" applyFont="1" applyBorder="1"/>
    <xf numFmtId="181" fontId="17" fillId="0" borderId="37" xfId="0" applyNumberFormat="1" applyFont="1" applyBorder="1" applyAlignment="1">
      <alignment horizontal="right"/>
    </xf>
    <xf numFmtId="181" fontId="17" fillId="0" borderId="0" xfId="0" applyNumberFormat="1" applyFont="1"/>
    <xf numFmtId="181" fontId="17" fillId="0" borderId="0" xfId="0" applyNumberFormat="1" applyFont="1" applyBorder="1" applyAlignment="1">
      <alignment horizontal="right"/>
    </xf>
    <xf numFmtId="181" fontId="17" fillId="0" borderId="0" xfId="2" applyNumberFormat="1" applyFont="1" applyAlignment="1"/>
    <xf numFmtId="181" fontId="27" fillId="0" borderId="37" xfId="0" applyNumberFormat="1" applyFont="1" applyBorder="1" applyAlignment="1">
      <alignment horizontal="right" wrapText="1" readingOrder="1"/>
    </xf>
    <xf numFmtId="181" fontId="27" fillId="0" borderId="0" xfId="0" applyNumberFormat="1" applyFont="1" applyAlignment="1">
      <alignment horizontal="right" wrapText="1" readingOrder="1"/>
    </xf>
    <xf numFmtId="181" fontId="17" fillId="0" borderId="0" xfId="0" applyNumberFormat="1" applyFont="1" applyAlignment="1">
      <alignment vertical="center"/>
    </xf>
    <xf numFmtId="181" fontId="27" fillId="0" borderId="36" xfId="0" applyNumberFormat="1" applyFont="1" applyBorder="1" applyAlignment="1">
      <alignment horizontal="right" wrapText="1" readingOrder="1"/>
    </xf>
    <xf numFmtId="181" fontId="17" fillId="0" borderId="14" xfId="0" applyNumberFormat="1" applyFont="1" applyBorder="1" applyAlignment="1">
      <alignment vertical="center"/>
    </xf>
    <xf numFmtId="181" fontId="27" fillId="0" borderId="14" xfId="0" applyNumberFormat="1" applyFont="1" applyBorder="1" applyAlignment="1">
      <alignment horizontal="right" wrapText="1" readingOrder="1"/>
    </xf>
    <xf numFmtId="3" fontId="28" fillId="0" borderId="14" xfId="0" applyNumberFormat="1" applyFont="1" applyBorder="1"/>
    <xf numFmtId="179" fontId="5" fillId="5" borderId="0" xfId="0" applyFont="1" applyFill="1"/>
    <xf numFmtId="179" fontId="3" fillId="5" borderId="0" xfId="2" applyFill="1" applyAlignment="1"/>
    <xf numFmtId="179" fontId="0" fillId="5" borderId="0" xfId="0" applyFill="1"/>
    <xf numFmtId="179" fontId="5" fillId="5" borderId="14" xfId="0" applyFont="1" applyFill="1" applyBorder="1"/>
    <xf numFmtId="0" fontId="5" fillId="0" borderId="14" xfId="0" applyNumberFormat="1" applyFont="1" applyBorder="1" applyAlignment="1">
      <alignment vertical="center"/>
    </xf>
    <xf numFmtId="3" fontId="0" fillId="0" borderId="0" xfId="0" applyNumberFormat="1" applyAlignment="1">
      <alignment vertical="center"/>
    </xf>
    <xf numFmtId="181" fontId="0" fillId="0" borderId="0" xfId="0" applyNumberFormat="1" applyAlignment="1">
      <alignment vertical="center"/>
    </xf>
    <xf numFmtId="181" fontId="0" fillId="0" borderId="14" xfId="0" applyNumberFormat="1" applyBorder="1" applyAlignment="1">
      <alignment vertical="center"/>
    </xf>
    <xf numFmtId="181" fontId="5" fillId="0" borderId="0" xfId="0" applyNumberFormat="1" applyFont="1"/>
    <xf numFmtId="181" fontId="0" fillId="0" borderId="0" xfId="0" applyNumberFormat="1"/>
    <xf numFmtId="181" fontId="5" fillId="0" borderId="18" xfId="0" applyNumberFormat="1" applyFont="1" applyBorder="1"/>
    <xf numFmtId="181" fontId="0" fillId="0" borderId="14" xfId="0" applyNumberFormat="1" applyBorder="1"/>
    <xf numFmtId="181" fontId="0" fillId="0" borderId="14" xfId="0" applyNumberFormat="1" applyBorder="1" applyAlignment="1">
      <alignment horizontal="right"/>
    </xf>
    <xf numFmtId="0" fontId="5" fillId="0" borderId="14" xfId="0" applyNumberFormat="1" applyFont="1" applyBorder="1" applyAlignment="1">
      <alignment horizontal="right"/>
    </xf>
    <xf numFmtId="0" fontId="3" fillId="0" borderId="0" xfId="2" applyNumberFormat="1" applyAlignment="1"/>
    <xf numFmtId="0" fontId="28" fillId="0" borderId="38" xfId="0" applyNumberFormat="1" applyFont="1" applyBorder="1" applyAlignment="1">
      <alignment horizontal="center"/>
    </xf>
    <xf numFmtId="0" fontId="28" fillId="0" borderId="39" xfId="0" applyNumberFormat="1" applyFont="1" applyBorder="1" applyAlignment="1">
      <alignment horizontal="center"/>
    </xf>
    <xf numFmtId="0" fontId="13" fillId="0" borderId="14" xfId="1" applyNumberFormat="1" applyFont="1" applyBorder="1" applyAlignment="1">
      <alignment horizontal="right"/>
    </xf>
    <xf numFmtId="0" fontId="13" fillId="0" borderId="28" xfId="1" applyNumberFormat="1" applyFont="1" applyBorder="1" applyAlignment="1">
      <alignment horizontal="right"/>
    </xf>
    <xf numFmtId="0" fontId="13" fillId="0" borderId="29" xfId="1" applyNumberFormat="1" applyFont="1" applyBorder="1" applyAlignment="1">
      <alignment horizontal="right"/>
    </xf>
    <xf numFmtId="0" fontId="13" fillId="0" borderId="30" xfId="1" applyNumberFormat="1" applyFont="1" applyBorder="1" applyAlignment="1">
      <alignment horizontal="right"/>
    </xf>
    <xf numFmtId="0" fontId="13" fillId="0" borderId="14" xfId="1" quotePrefix="1" applyNumberFormat="1" applyFont="1" applyBorder="1" applyAlignment="1">
      <alignment horizontal="right"/>
    </xf>
    <xf numFmtId="0" fontId="13" fillId="0" borderId="0" xfId="1" applyNumberFormat="1" applyFont="1" applyBorder="1" applyAlignment="1">
      <alignment horizontal="right"/>
    </xf>
    <xf numFmtId="0" fontId="11" fillId="0" borderId="0" xfId="1" applyNumberFormat="1" applyFont="1"/>
    <xf numFmtId="0" fontId="14" fillId="0" borderId="0" xfId="1" applyNumberFormat="1" applyFont="1" applyAlignment="1">
      <alignment horizontal="left"/>
    </xf>
    <xf numFmtId="4" fontId="11" fillId="0" borderId="0" xfId="1" applyNumberFormat="1" applyFont="1" applyBorder="1"/>
    <xf numFmtId="4" fontId="11" fillId="0" borderId="14" xfId="1" applyNumberFormat="1" applyFont="1" applyBorder="1"/>
    <xf numFmtId="179" fontId="12" fillId="0" borderId="16" xfId="1" applyFont="1" applyBorder="1"/>
    <xf numFmtId="4" fontId="11" fillId="0" borderId="16" xfId="1" applyNumberFormat="1" applyFont="1" applyBorder="1"/>
    <xf numFmtId="0" fontId="13" fillId="9" borderId="14" xfId="1" applyNumberFormat="1" applyFont="1" applyFill="1" applyBorder="1" applyAlignment="1">
      <alignment horizontal="right"/>
    </xf>
    <xf numFmtId="3" fontId="11" fillId="9" borderId="0" xfId="1" applyNumberFormat="1" applyFont="1" applyFill="1" applyBorder="1"/>
    <xf numFmtId="3" fontId="11" fillId="9" borderId="16" xfId="1" applyNumberFormat="1" applyFont="1" applyFill="1" applyBorder="1"/>
    <xf numFmtId="181" fontId="11" fillId="9" borderId="14" xfId="1" applyNumberFormat="1" applyFont="1" applyFill="1" applyBorder="1"/>
    <xf numFmtId="176" fontId="11" fillId="9" borderId="16" xfId="1" applyNumberFormat="1" applyFont="1" applyFill="1" applyBorder="1"/>
    <xf numFmtId="181" fontId="11" fillId="9" borderId="0" xfId="1" applyNumberFormat="1" applyFont="1" applyFill="1" applyBorder="1"/>
    <xf numFmtId="181" fontId="11" fillId="9" borderId="16" xfId="1" applyNumberFormat="1" applyFont="1" applyFill="1" applyBorder="1"/>
    <xf numFmtId="176" fontId="29" fillId="2" borderId="0" xfId="1" applyNumberFormat="1" applyFont="1" applyFill="1"/>
    <xf numFmtId="176" fontId="29" fillId="10" borderId="0" xfId="1" applyNumberFormat="1" applyFont="1" applyFill="1"/>
    <xf numFmtId="179" fontId="11" fillId="0" borderId="0" xfId="1" applyFont="1" applyFill="1"/>
    <xf numFmtId="176" fontId="29" fillId="2" borderId="0" xfId="1" applyNumberFormat="1" applyFont="1" applyFill="1" applyBorder="1"/>
    <xf numFmtId="176" fontId="29" fillId="10" borderId="0" xfId="1" applyNumberFormat="1" applyFont="1" applyFill="1" applyBorder="1"/>
    <xf numFmtId="176" fontId="29" fillId="10" borderId="14" xfId="1" applyNumberFormat="1" applyFont="1" applyFill="1" applyBorder="1"/>
    <xf numFmtId="4" fontId="11" fillId="9" borderId="14" xfId="1" applyNumberFormat="1" applyFont="1" applyFill="1" applyBorder="1"/>
    <xf numFmtId="178" fontId="30" fillId="0" borderId="0" xfId="4" applyFont="1"/>
    <xf numFmtId="178" fontId="30" fillId="0" borderId="0" xfId="4" applyFont="1" applyAlignment="1">
      <alignment vertical="center"/>
    </xf>
    <xf numFmtId="0" fontId="30" fillId="0" borderId="0" xfId="4" quotePrefix="1" applyNumberFormat="1" applyFont="1" applyAlignment="1">
      <alignment vertical="center"/>
    </xf>
    <xf numFmtId="0" fontId="30" fillId="0" borderId="0" xfId="4" applyNumberFormat="1" applyFont="1" applyAlignment="1">
      <alignment vertical="center"/>
    </xf>
    <xf numFmtId="178" fontId="31" fillId="0" borderId="0" xfId="4" applyFont="1"/>
    <xf numFmtId="176" fontId="30" fillId="0" borderId="0" xfId="4" applyNumberFormat="1" applyFont="1"/>
    <xf numFmtId="0" fontId="30" fillId="0" borderId="0" xfId="4" applyNumberFormat="1" applyFont="1"/>
    <xf numFmtId="178" fontId="30" fillId="0" borderId="0" xfId="4" applyFont="1" applyAlignment="1">
      <alignment horizontal="center"/>
    </xf>
    <xf numFmtId="178" fontId="31" fillId="0" borderId="14" xfId="4" applyFont="1" applyBorder="1" applyAlignment="1">
      <alignment horizontal="center" vertical="center"/>
    </xf>
    <xf numFmtId="178" fontId="30" fillId="0" borderId="40" xfId="4" applyFont="1" applyBorder="1" applyAlignment="1">
      <alignment horizontal="center" vertical="center"/>
    </xf>
    <xf numFmtId="178" fontId="30" fillId="0" borderId="40" xfId="4" applyFont="1" applyBorder="1" applyAlignment="1">
      <alignment horizontal="center" vertical="center" wrapText="1"/>
    </xf>
    <xf numFmtId="178" fontId="30" fillId="0" borderId="14" xfId="4" applyFont="1" applyBorder="1" applyAlignment="1">
      <alignment horizontal="center" vertical="center"/>
    </xf>
    <xf numFmtId="178" fontId="30" fillId="0" borderId="14" xfId="4" applyFont="1" applyBorder="1" applyAlignment="1">
      <alignment horizontal="center" vertical="center" wrapText="1"/>
    </xf>
    <xf numFmtId="178" fontId="30" fillId="0" borderId="0" xfId="4" applyFont="1" applyAlignment="1">
      <alignment horizontal="left"/>
    </xf>
    <xf numFmtId="179" fontId="32" fillId="0" borderId="43" xfId="0" applyFont="1" applyBorder="1" applyAlignment="1">
      <alignment horizontal="left" vertical="center" wrapText="1" readingOrder="1"/>
    </xf>
    <xf numFmtId="179" fontId="33" fillId="0" borderId="43" xfId="0" applyFont="1" applyBorder="1" applyAlignment="1">
      <alignment horizontal="left" vertical="center" wrapText="1" readingOrder="1"/>
    </xf>
    <xf numFmtId="179" fontId="34" fillId="0" borderId="0" xfId="0" applyFont="1"/>
    <xf numFmtId="179" fontId="35" fillId="0" borderId="42" xfId="0" applyFont="1" applyBorder="1" applyAlignment="1">
      <alignment horizontal="left" vertical="center" wrapText="1" readingOrder="1"/>
    </xf>
    <xf numFmtId="0" fontId="34" fillId="0" borderId="0" xfId="0" applyNumberFormat="1" applyFont="1"/>
    <xf numFmtId="3" fontId="38" fillId="11" borderId="47" xfId="0" applyNumberFormat="1" applyFont="1" applyFill="1" applyBorder="1" applyAlignment="1">
      <alignment horizontal="center" vertical="center" wrapText="1" readingOrder="1"/>
    </xf>
    <xf numFmtId="3" fontId="39" fillId="12" borderId="47" xfId="0" applyNumberFormat="1" applyFont="1" applyFill="1" applyBorder="1" applyAlignment="1">
      <alignment horizontal="right" vertical="center" wrapText="1" readingOrder="1"/>
    </xf>
    <xf numFmtId="3" fontId="37" fillId="12" borderId="47" xfId="0" applyNumberFormat="1" applyFont="1" applyFill="1" applyBorder="1" applyAlignment="1">
      <alignment horizontal="right" vertical="center" wrapText="1"/>
    </xf>
    <xf numFmtId="3" fontId="39" fillId="13" borderId="47" xfId="0" applyNumberFormat="1" applyFont="1" applyFill="1" applyBorder="1" applyAlignment="1">
      <alignment horizontal="right" vertical="center" wrapText="1" readingOrder="1"/>
    </xf>
    <xf numFmtId="3" fontId="7" fillId="2" borderId="0" xfId="0" applyNumberFormat="1" applyFont="1" applyFill="1"/>
    <xf numFmtId="179" fontId="41" fillId="14" borderId="17" xfId="0" applyFont="1" applyFill="1" applyBorder="1" applyAlignment="1">
      <alignment horizontal="center" vertical="center"/>
    </xf>
    <xf numFmtId="179" fontId="0" fillId="14" borderId="53" xfId="0" applyFill="1" applyBorder="1" applyAlignment="1">
      <alignment vertical="center"/>
    </xf>
    <xf numFmtId="179" fontId="41" fillId="14" borderId="54" xfId="0" applyFont="1" applyFill="1" applyBorder="1" applyAlignment="1">
      <alignment horizontal="center" vertical="center"/>
    </xf>
    <xf numFmtId="179" fontId="41" fillId="14" borderId="17" xfId="0" applyFont="1" applyFill="1" applyBorder="1" applyAlignment="1">
      <alignment vertical="center"/>
    </xf>
    <xf numFmtId="3" fontId="41" fillId="14" borderId="17" xfId="6" applyNumberFormat="1" applyFont="1" applyFill="1" applyBorder="1" applyAlignment="1">
      <alignment horizontal="right" vertical="center"/>
    </xf>
    <xf numFmtId="179" fontId="0" fillId="14" borderId="55" xfId="0" applyFill="1" applyBorder="1" applyAlignment="1">
      <alignment vertical="center"/>
    </xf>
    <xf numFmtId="179" fontId="41" fillId="14" borderId="56" xfId="0" applyFont="1" applyFill="1" applyBorder="1" applyAlignment="1">
      <alignment horizontal="center" vertical="center"/>
    </xf>
    <xf numFmtId="179" fontId="0" fillId="14" borderId="60" xfId="0" applyFill="1" applyBorder="1" applyAlignment="1">
      <alignment vertical="center"/>
    </xf>
    <xf numFmtId="179" fontId="41" fillId="14" borderId="60" xfId="0" applyFont="1" applyFill="1" applyBorder="1" applyAlignment="1">
      <alignment vertical="center"/>
    </xf>
    <xf numFmtId="3" fontId="41" fillId="14" borderId="17" xfId="0" applyNumberFormat="1" applyFont="1" applyFill="1" applyBorder="1" applyAlignment="1">
      <alignment horizontal="right" vertical="center"/>
    </xf>
    <xf numFmtId="3" fontId="0" fillId="14" borderId="17" xfId="0" applyNumberFormat="1" applyFill="1" applyBorder="1" applyAlignment="1">
      <alignment horizontal="right" vertical="center"/>
    </xf>
    <xf numFmtId="179" fontId="0" fillId="14" borderId="61" xfId="0" applyFill="1" applyBorder="1" applyAlignment="1">
      <alignment vertical="center"/>
    </xf>
    <xf numFmtId="179" fontId="41" fillId="14" borderId="61" xfId="0" applyFont="1" applyFill="1" applyBorder="1" applyAlignment="1">
      <alignment vertical="center"/>
    </xf>
    <xf numFmtId="179" fontId="41" fillId="14" borderId="62" xfId="0" applyFont="1" applyFill="1" applyBorder="1" applyAlignment="1">
      <alignment vertical="center"/>
    </xf>
    <xf numFmtId="3" fontId="42" fillId="16" borderId="17" xfId="6" applyNumberFormat="1" applyFont="1" applyFill="1" applyBorder="1" applyAlignment="1">
      <alignment horizontal="right" vertical="center"/>
    </xf>
    <xf numFmtId="3" fontId="42" fillId="16" borderId="17" xfId="0" applyNumberFormat="1" applyFont="1" applyFill="1" applyBorder="1" applyAlignment="1">
      <alignment horizontal="right" vertical="center"/>
    </xf>
    <xf numFmtId="3" fontId="42" fillId="15" borderId="17" xfId="0" applyNumberFormat="1" applyFont="1" applyFill="1" applyBorder="1" applyAlignment="1">
      <alignment horizontal="right" vertical="center"/>
    </xf>
    <xf numFmtId="3" fontId="41" fillId="14" borderId="17" xfId="0" applyNumberFormat="1" applyFont="1" applyFill="1" applyBorder="1" applyAlignment="1">
      <alignment horizontal="center" vertical="center"/>
    </xf>
    <xf numFmtId="3" fontId="0" fillId="14" borderId="53" xfId="0" applyNumberFormat="1" applyFill="1" applyBorder="1" applyAlignment="1">
      <alignment vertical="center"/>
    </xf>
    <xf numFmtId="3" fontId="41" fillId="14" borderId="54" xfId="0" applyNumberFormat="1" applyFont="1" applyFill="1" applyBorder="1" applyAlignment="1">
      <alignment horizontal="center" vertical="center"/>
    </xf>
    <xf numFmtId="3" fontId="41" fillId="14" borderId="17" xfId="0" applyNumberFormat="1" applyFont="1" applyFill="1" applyBorder="1" applyAlignment="1">
      <alignment vertical="center"/>
    </xf>
    <xf numFmtId="3" fontId="0" fillId="14" borderId="55" xfId="0" applyNumberFormat="1" applyFill="1" applyBorder="1" applyAlignment="1">
      <alignment vertical="center"/>
    </xf>
    <xf numFmtId="3" fontId="41" fillId="14" borderId="56" xfId="0" applyNumberFormat="1" applyFont="1" applyFill="1" applyBorder="1" applyAlignment="1">
      <alignment horizontal="center" vertical="center"/>
    </xf>
    <xf numFmtId="3" fontId="0" fillId="14" borderId="60" xfId="0" applyNumberFormat="1" applyFill="1" applyBorder="1" applyAlignment="1">
      <alignment vertical="center"/>
    </xf>
    <xf numFmtId="3" fontId="41" fillId="14" borderId="60" xfId="0" applyNumberFormat="1" applyFont="1" applyFill="1" applyBorder="1" applyAlignment="1">
      <alignment vertical="center"/>
    </xf>
    <xf numFmtId="3" fontId="0" fillId="14" borderId="61" xfId="0" applyNumberFormat="1" applyFill="1" applyBorder="1" applyAlignment="1">
      <alignment vertical="center"/>
    </xf>
    <xf numFmtId="3" fontId="41" fillId="14" borderId="61" xfId="0" applyNumberFormat="1" applyFont="1" applyFill="1" applyBorder="1" applyAlignment="1">
      <alignment vertical="center"/>
    </xf>
    <xf numFmtId="3" fontId="41" fillId="14" borderId="62" xfId="0" applyNumberFormat="1" applyFont="1" applyFill="1" applyBorder="1" applyAlignment="1">
      <alignment vertical="center"/>
    </xf>
    <xf numFmtId="0" fontId="41" fillId="14" borderId="17" xfId="0" applyNumberFormat="1" applyFont="1" applyFill="1" applyBorder="1" applyAlignment="1">
      <alignment horizontal="center" vertical="center"/>
    </xf>
    <xf numFmtId="3" fontId="42" fillId="16" borderId="57" xfId="0" applyNumberFormat="1" applyFont="1" applyFill="1" applyBorder="1" applyAlignment="1">
      <alignment vertical="center"/>
    </xf>
    <xf numFmtId="3" fontId="42" fillId="16" borderId="58" xfId="0" applyNumberFormat="1" applyFont="1" applyFill="1" applyBorder="1" applyAlignment="1">
      <alignment vertical="center"/>
    </xf>
    <xf numFmtId="3" fontId="42" fillId="16" borderId="59" xfId="0" applyNumberFormat="1" applyFont="1" applyFill="1" applyBorder="1" applyAlignment="1">
      <alignment vertical="center"/>
    </xf>
    <xf numFmtId="3" fontId="5" fillId="16" borderId="57" xfId="0" applyNumberFormat="1" applyFont="1" applyFill="1" applyBorder="1" applyAlignment="1">
      <alignment vertical="center"/>
    </xf>
    <xf numFmtId="3" fontId="5" fillId="16" borderId="63" xfId="0" applyNumberFormat="1" applyFont="1" applyFill="1" applyBorder="1" applyAlignment="1">
      <alignment vertical="center"/>
    </xf>
    <xf numFmtId="3" fontId="5" fillId="16" borderId="64" xfId="0" applyNumberFormat="1" applyFont="1" applyFill="1" applyBorder="1" applyAlignment="1">
      <alignment vertical="center"/>
    </xf>
    <xf numFmtId="3" fontId="5" fillId="15" borderId="57" xfId="0" applyNumberFormat="1" applyFont="1" applyFill="1" applyBorder="1" applyAlignment="1">
      <alignment vertical="center"/>
    </xf>
    <xf numFmtId="3" fontId="5" fillId="15" borderId="63" xfId="0" applyNumberFormat="1" applyFont="1" applyFill="1" applyBorder="1" applyAlignment="1">
      <alignment vertical="center"/>
    </xf>
    <xf numFmtId="3" fontId="5" fillId="15" borderId="64" xfId="0" applyNumberFormat="1" applyFont="1" applyFill="1" applyBorder="1" applyAlignment="1">
      <alignment vertical="center"/>
    </xf>
    <xf numFmtId="3" fontId="43" fillId="0" borderId="0" xfId="0" applyNumberFormat="1" applyFont="1"/>
    <xf numFmtId="3" fontId="41" fillId="9" borderId="17" xfId="6" applyNumberFormat="1" applyFont="1" applyFill="1" applyBorder="1" applyAlignment="1">
      <alignment horizontal="right" vertical="center"/>
    </xf>
    <xf numFmtId="3" fontId="44" fillId="0" borderId="0" xfId="0" applyNumberFormat="1" applyFont="1"/>
    <xf numFmtId="3" fontId="45" fillId="2" borderId="0" xfId="0" applyNumberFormat="1" applyFont="1" applyFill="1"/>
    <xf numFmtId="3" fontId="46" fillId="0" borderId="0" xfId="0" applyNumberFormat="1" applyFont="1"/>
    <xf numFmtId="3" fontId="46" fillId="2" borderId="0" xfId="0" applyNumberFormat="1" applyFont="1" applyFill="1"/>
    <xf numFmtId="0" fontId="38" fillId="11" borderId="47" xfId="0" applyNumberFormat="1" applyFont="1" applyFill="1" applyBorder="1" applyAlignment="1">
      <alignment horizontal="center" vertical="center" wrapText="1" readingOrder="1"/>
    </xf>
    <xf numFmtId="0" fontId="41" fillId="14" borderId="17" xfId="0" quotePrefix="1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right"/>
    </xf>
    <xf numFmtId="179" fontId="38" fillId="11" borderId="44" xfId="0" applyFont="1" applyFill="1" applyBorder="1" applyAlignment="1">
      <alignment horizontal="center" vertical="center" wrapText="1" readingOrder="1"/>
    </xf>
    <xf numFmtId="179" fontId="38" fillId="11" borderId="47" xfId="0" applyFont="1" applyFill="1" applyBorder="1" applyAlignment="1">
      <alignment horizontal="center" vertical="center" wrapText="1" readingOrder="1"/>
    </xf>
    <xf numFmtId="179" fontId="38" fillId="11" borderId="48" xfId="0" applyFont="1" applyFill="1" applyBorder="1" applyAlignment="1">
      <alignment horizontal="center" wrapText="1" readingOrder="1"/>
    </xf>
    <xf numFmtId="179" fontId="38" fillId="11" borderId="49" xfId="0" applyFont="1" applyFill="1" applyBorder="1" applyAlignment="1">
      <alignment horizontal="center" wrapText="1" readingOrder="1"/>
    </xf>
    <xf numFmtId="179" fontId="38" fillId="11" borderId="44" xfId="0" applyFont="1" applyFill="1" applyBorder="1" applyAlignment="1">
      <alignment horizontal="center" wrapText="1" readingOrder="1"/>
    </xf>
    <xf numFmtId="3" fontId="47" fillId="17" borderId="47" xfId="0" applyNumberFormat="1" applyFont="1" applyFill="1" applyBorder="1" applyAlignment="1">
      <alignment horizontal="right" vertical="center" wrapText="1" readingOrder="1"/>
    </xf>
    <xf numFmtId="3" fontId="47" fillId="18" borderId="47" xfId="0" applyNumberFormat="1" applyFont="1" applyFill="1" applyBorder="1" applyAlignment="1">
      <alignment horizontal="right" vertical="center" wrapText="1" readingOrder="1"/>
    </xf>
    <xf numFmtId="3" fontId="48" fillId="17" borderId="47" xfId="0" applyNumberFormat="1" applyFont="1" applyFill="1" applyBorder="1" applyAlignment="1">
      <alignment horizontal="right" vertical="center" wrapText="1" readingOrder="1"/>
    </xf>
    <xf numFmtId="3" fontId="39" fillId="19" borderId="47" xfId="0" applyNumberFormat="1" applyFont="1" applyFill="1" applyBorder="1" applyAlignment="1">
      <alignment horizontal="right" vertical="center" wrapText="1" readingOrder="1"/>
    </xf>
    <xf numFmtId="3" fontId="47" fillId="19" borderId="47" xfId="0" applyNumberFormat="1" applyFont="1" applyFill="1" applyBorder="1" applyAlignment="1">
      <alignment horizontal="right" vertical="center" wrapText="1" readingOrder="1"/>
    </xf>
    <xf numFmtId="3" fontId="39" fillId="18" borderId="47" xfId="0" applyNumberFormat="1" applyFont="1" applyFill="1" applyBorder="1" applyAlignment="1">
      <alignment horizontal="right" vertical="center" wrapText="1" readingOrder="1"/>
    </xf>
    <xf numFmtId="0" fontId="23" fillId="0" borderId="0" xfId="7" applyFont="1">
      <alignment vertical="center"/>
    </xf>
    <xf numFmtId="0" fontId="13" fillId="0" borderId="0" xfId="7" applyFont="1">
      <alignment vertical="center"/>
    </xf>
    <xf numFmtId="3" fontId="49" fillId="13" borderId="47" xfId="7" applyNumberFormat="1" applyFont="1" applyFill="1" applyBorder="1" applyAlignment="1">
      <alignment horizontal="right" vertical="center" wrapText="1" readingOrder="1"/>
    </xf>
    <xf numFmtId="0" fontId="50" fillId="11" borderId="47" xfId="7" applyFont="1" applyFill="1" applyBorder="1" applyAlignment="1">
      <alignment horizontal="left" vertical="center" wrapText="1" readingOrder="1"/>
    </xf>
    <xf numFmtId="3" fontId="27" fillId="12" borderId="47" xfId="7" applyNumberFormat="1" applyFont="1" applyFill="1" applyBorder="1" applyAlignment="1">
      <alignment horizontal="right" vertical="center" wrapText="1" readingOrder="1"/>
    </xf>
    <xf numFmtId="10" fontId="51" fillId="12" borderId="47" xfId="7" applyNumberFormat="1" applyFont="1" applyFill="1" applyBorder="1" applyAlignment="1">
      <alignment horizontal="right" vertical="center" wrapText="1" readingOrder="1"/>
    </xf>
    <xf numFmtId="0" fontId="52" fillId="11" borderId="47" xfId="7" applyFont="1" applyFill="1" applyBorder="1" applyAlignment="1">
      <alignment horizontal="left" vertical="center" wrapText="1" readingOrder="1"/>
    </xf>
    <xf numFmtId="3" fontId="49" fillId="12" borderId="47" xfId="7" applyNumberFormat="1" applyFont="1" applyFill="1" applyBorder="1" applyAlignment="1">
      <alignment horizontal="right" vertical="center" wrapText="1" readingOrder="1"/>
    </xf>
    <xf numFmtId="3" fontId="27" fillId="13" borderId="47" xfId="7" applyNumberFormat="1" applyFont="1" applyFill="1" applyBorder="1" applyAlignment="1">
      <alignment horizontal="right" vertical="center" wrapText="1" readingOrder="1"/>
    </xf>
    <xf numFmtId="0" fontId="50" fillId="11" borderId="47" xfId="7" applyFont="1" applyFill="1" applyBorder="1" applyAlignment="1">
      <alignment horizontal="center" vertical="center" wrapText="1" readingOrder="1"/>
    </xf>
    <xf numFmtId="0" fontId="23" fillId="9" borderId="0" xfId="7" applyFont="1" applyFill="1">
      <alignment vertical="center"/>
    </xf>
    <xf numFmtId="0" fontId="13" fillId="9" borderId="0" xfId="7" applyFont="1" applyFill="1">
      <alignment vertical="center"/>
    </xf>
    <xf numFmtId="0" fontId="53" fillId="11" borderId="47" xfId="7" applyFont="1" applyFill="1" applyBorder="1" applyAlignment="1">
      <alignment horizontal="left" vertical="center" wrapText="1" readingOrder="1"/>
    </xf>
    <xf numFmtId="10" fontId="27" fillId="12" borderId="47" xfId="7" applyNumberFormat="1" applyFont="1" applyFill="1" applyBorder="1" applyAlignment="1">
      <alignment horizontal="right" vertical="center" wrapText="1" readingOrder="1"/>
    </xf>
    <xf numFmtId="0" fontId="49" fillId="12" borderId="47" xfId="7" applyFont="1" applyFill="1" applyBorder="1" applyAlignment="1">
      <alignment horizontal="right" vertical="center" wrapText="1" readingOrder="1"/>
    </xf>
    <xf numFmtId="0" fontId="37" fillId="12" borderId="47" xfId="7" applyFont="1" applyFill="1" applyBorder="1" applyAlignment="1">
      <alignment horizontal="right" vertical="center" wrapText="1"/>
    </xf>
    <xf numFmtId="0" fontId="27" fillId="13" borderId="47" xfId="7" applyFont="1" applyFill="1" applyBorder="1" applyAlignment="1">
      <alignment horizontal="right" vertical="center" wrapText="1" readingOrder="1"/>
    </xf>
    <xf numFmtId="0" fontId="27" fillId="12" borderId="47" xfId="7" applyFont="1" applyFill="1" applyBorder="1" applyAlignment="1">
      <alignment horizontal="right" vertical="center" wrapText="1" readingOrder="1"/>
    </xf>
    <xf numFmtId="0" fontId="53" fillId="11" borderId="47" xfId="7" applyFont="1" applyFill="1" applyBorder="1" applyAlignment="1">
      <alignment horizontal="left" vertical="center" wrapText="1" indent="1" readingOrder="1"/>
    </xf>
    <xf numFmtId="0" fontId="49" fillId="13" borderId="47" xfId="7" applyFont="1" applyFill="1" applyBorder="1" applyAlignment="1">
      <alignment horizontal="right" vertical="center" wrapText="1" readingOrder="1"/>
    </xf>
    <xf numFmtId="0" fontId="53" fillId="11" borderId="47" xfId="7" applyFont="1" applyFill="1" applyBorder="1" applyAlignment="1">
      <alignment horizontal="center" vertical="center" wrapText="1" readingOrder="1"/>
    </xf>
    <xf numFmtId="3" fontId="49" fillId="20" borderId="47" xfId="7" applyNumberFormat="1" applyFont="1" applyFill="1" applyBorder="1" applyAlignment="1">
      <alignment horizontal="right" vertical="center" wrapText="1" readingOrder="1"/>
    </xf>
    <xf numFmtId="3" fontId="27" fillId="20" borderId="47" xfId="7" applyNumberFormat="1" applyFont="1" applyFill="1" applyBorder="1" applyAlignment="1">
      <alignment horizontal="right" vertical="center" wrapText="1" readingOrder="1"/>
    </xf>
    <xf numFmtId="0" fontId="27" fillId="21" borderId="47" xfId="7" applyFont="1" applyFill="1" applyBorder="1" applyAlignment="1">
      <alignment horizontal="center" vertical="center" wrapText="1" readingOrder="1"/>
    </xf>
    <xf numFmtId="3" fontId="27" fillId="20" borderId="70" xfId="7" applyNumberFormat="1" applyFont="1" applyFill="1" applyBorder="1" applyAlignment="1">
      <alignment horizontal="right" vertical="center" wrapText="1" readingOrder="1"/>
    </xf>
    <xf numFmtId="0" fontId="53" fillId="11" borderId="70" xfId="7" applyFont="1" applyFill="1" applyBorder="1" applyAlignment="1">
      <alignment horizontal="left" vertical="center" wrapText="1" indent="1" readingOrder="1"/>
    </xf>
    <xf numFmtId="0" fontId="53" fillId="11" borderId="71" xfId="7" applyFont="1" applyFill="1" applyBorder="1" applyAlignment="1">
      <alignment horizontal="center" vertical="center" wrapText="1" readingOrder="1"/>
    </xf>
    <xf numFmtId="3" fontId="49" fillId="13" borderId="70" xfId="7" applyNumberFormat="1" applyFont="1" applyFill="1" applyBorder="1" applyAlignment="1">
      <alignment horizontal="right" vertical="center" wrapText="1" readingOrder="1"/>
    </xf>
    <xf numFmtId="0" fontId="53" fillId="11" borderId="70" xfId="7" applyFont="1" applyFill="1" applyBorder="1" applyAlignment="1">
      <alignment horizontal="left" vertical="center" wrapText="1" readingOrder="1"/>
    </xf>
    <xf numFmtId="0" fontId="23" fillId="0" borderId="0" xfId="7" applyFont="1" applyFill="1">
      <alignment vertical="center"/>
    </xf>
    <xf numFmtId="0" fontId="13" fillId="0" borderId="0" xfId="7" applyFont="1" applyFill="1">
      <alignment vertical="center"/>
    </xf>
    <xf numFmtId="3" fontId="27" fillId="12" borderId="70" xfId="7" applyNumberFormat="1" applyFont="1" applyFill="1" applyBorder="1" applyAlignment="1">
      <alignment horizontal="right" vertical="center" wrapText="1" readingOrder="1"/>
    </xf>
    <xf numFmtId="3" fontId="49" fillId="12" borderId="70" xfId="7" applyNumberFormat="1" applyFont="1" applyFill="1" applyBorder="1" applyAlignment="1">
      <alignment horizontal="right" vertical="center" wrapText="1" readingOrder="1"/>
    </xf>
    <xf numFmtId="3" fontId="54" fillId="13" borderId="47" xfId="7" applyNumberFormat="1" applyFont="1" applyFill="1" applyBorder="1" applyAlignment="1">
      <alignment horizontal="right" vertical="center" wrapText="1" readingOrder="1"/>
    </xf>
    <xf numFmtId="0" fontId="54" fillId="13" borderId="47" xfId="7" applyFont="1" applyFill="1" applyBorder="1" applyAlignment="1">
      <alignment horizontal="right" vertical="center" wrapText="1" readingOrder="1"/>
    </xf>
    <xf numFmtId="0" fontId="55" fillId="12" borderId="47" xfId="7" applyFont="1" applyFill="1" applyBorder="1" applyAlignment="1">
      <alignment horizontal="right" vertical="center" wrapText="1" readingOrder="1"/>
    </xf>
    <xf numFmtId="0" fontId="56" fillId="12" borderId="47" xfId="7" applyFont="1" applyFill="1" applyBorder="1" applyAlignment="1">
      <alignment horizontal="right" vertical="center" wrapText="1" readingOrder="1"/>
    </xf>
    <xf numFmtId="0" fontId="8" fillId="11" borderId="47" xfId="7" applyFont="1" applyFill="1" applyBorder="1" applyAlignment="1">
      <alignment horizontal="left" vertical="center" wrapText="1" indent="1" readingOrder="1"/>
    </xf>
    <xf numFmtId="0" fontId="37" fillId="12" borderId="70" xfId="7" applyFont="1" applyFill="1" applyBorder="1" applyAlignment="1">
      <alignment horizontal="right" vertical="center" wrapText="1"/>
    </xf>
    <xf numFmtId="3" fontId="23" fillId="0" borderId="0" xfId="7" applyNumberFormat="1" applyFont="1">
      <alignment vertical="center"/>
    </xf>
    <xf numFmtId="10" fontId="54" fillId="13" borderId="47" xfId="7" applyNumberFormat="1" applyFont="1" applyFill="1" applyBorder="1" applyAlignment="1">
      <alignment horizontal="right" vertical="center" wrapText="1" readingOrder="1"/>
    </xf>
    <xf numFmtId="3" fontId="57" fillId="0" borderId="0" xfId="7" applyNumberFormat="1" applyFont="1">
      <alignment vertical="center"/>
    </xf>
    <xf numFmtId="3" fontId="32" fillId="13" borderId="47" xfId="7" applyNumberFormat="1" applyFont="1" applyFill="1" applyBorder="1" applyAlignment="1">
      <alignment horizontal="right" vertical="center" wrapText="1" readingOrder="1"/>
    </xf>
    <xf numFmtId="0" fontId="58" fillId="11" borderId="47" xfId="7" applyFont="1" applyFill="1" applyBorder="1" applyAlignment="1">
      <alignment horizontal="left" vertical="center" wrapText="1" readingOrder="1"/>
    </xf>
    <xf numFmtId="3" fontId="33" fillId="12" borderId="47" xfId="7" applyNumberFormat="1" applyFont="1" applyFill="1" applyBorder="1" applyAlignment="1">
      <alignment horizontal="right" vertical="center" wrapText="1" readingOrder="1"/>
    </xf>
    <xf numFmtId="0" fontId="32" fillId="12" borderId="47" xfId="7" applyFont="1" applyFill="1" applyBorder="1" applyAlignment="1">
      <alignment horizontal="right" vertical="center" wrapText="1" readingOrder="1"/>
    </xf>
    <xf numFmtId="0" fontId="58" fillId="11" borderId="47" xfId="7" applyFont="1" applyFill="1" applyBorder="1" applyAlignment="1">
      <alignment horizontal="left" vertical="center" wrapText="1" indent="1" readingOrder="1"/>
    </xf>
    <xf numFmtId="3" fontId="32" fillId="13" borderId="70" xfId="7" applyNumberFormat="1" applyFont="1" applyFill="1" applyBorder="1" applyAlignment="1">
      <alignment horizontal="right" vertical="center" wrapText="1" readingOrder="1"/>
    </xf>
    <xf numFmtId="0" fontId="58" fillId="11" borderId="71" xfId="7" applyFont="1" applyFill="1" applyBorder="1" applyAlignment="1">
      <alignment horizontal="center" vertical="center" wrapText="1" readingOrder="1"/>
    </xf>
    <xf numFmtId="0" fontId="58" fillId="11" borderId="47" xfId="7" applyFont="1" applyFill="1" applyBorder="1" applyAlignment="1">
      <alignment horizontal="center" vertical="center" wrapText="1" readingOrder="1"/>
    </xf>
    <xf numFmtId="0" fontId="9" fillId="2" borderId="0" xfId="7" applyFont="1" applyFill="1">
      <alignment vertical="center"/>
    </xf>
    <xf numFmtId="0" fontId="13" fillId="2" borderId="0" xfId="7" applyFont="1" applyFill="1">
      <alignment vertical="center"/>
    </xf>
    <xf numFmtId="3" fontId="32" fillId="20" borderId="47" xfId="7" applyNumberFormat="1" applyFont="1" applyFill="1" applyBorder="1" applyAlignment="1">
      <alignment horizontal="right" vertical="center" wrapText="1" readingOrder="1"/>
    </xf>
    <xf numFmtId="0" fontId="32" fillId="20" borderId="47" xfId="7" applyFont="1" applyFill="1" applyBorder="1" applyAlignment="1">
      <alignment horizontal="right" vertical="center" wrapText="1" readingOrder="1"/>
    </xf>
    <xf numFmtId="3" fontId="33" fillId="13" borderId="47" xfId="7" applyNumberFormat="1" applyFont="1" applyFill="1" applyBorder="1" applyAlignment="1">
      <alignment horizontal="right" vertical="center" wrapText="1" readingOrder="1"/>
    </xf>
    <xf numFmtId="0" fontId="33" fillId="13" borderId="47" xfId="7" applyFont="1" applyFill="1" applyBorder="1" applyAlignment="1">
      <alignment horizontal="right" vertical="center" wrapText="1" readingOrder="1"/>
    </xf>
    <xf numFmtId="0" fontId="11" fillId="0" borderId="47" xfId="7" applyFont="1" applyBorder="1" applyAlignment="1">
      <alignment horizontal="right" vertical="center" wrapText="1"/>
    </xf>
    <xf numFmtId="0" fontId="33" fillId="0" borderId="47" xfId="7" applyFont="1" applyBorder="1" applyAlignment="1">
      <alignment horizontal="left" vertical="center" wrapText="1" readingOrder="1"/>
    </xf>
    <xf numFmtId="0" fontId="33" fillId="12" borderId="47" xfId="7" applyFont="1" applyFill="1" applyBorder="1" applyAlignment="1">
      <alignment horizontal="right" vertical="center" wrapText="1" readingOrder="1"/>
    </xf>
    <xf numFmtId="0" fontId="11" fillId="13" borderId="47" xfId="7" applyFont="1" applyFill="1" applyBorder="1" applyAlignment="1">
      <alignment horizontal="right" vertical="center" wrapText="1"/>
    </xf>
    <xf numFmtId="3" fontId="32" fillId="12" borderId="47" xfId="7" applyNumberFormat="1" applyFont="1" applyFill="1" applyBorder="1" applyAlignment="1">
      <alignment horizontal="right" vertical="center" wrapText="1" readingOrder="1"/>
    </xf>
    <xf numFmtId="0" fontId="57" fillId="0" borderId="47" xfId="7" applyFont="1" applyBorder="1" applyAlignment="1">
      <alignment horizontal="right" vertical="center" wrapText="1"/>
    </xf>
    <xf numFmtId="0" fontId="11" fillId="12" borderId="70" xfId="7" applyFont="1" applyFill="1" applyBorder="1" applyAlignment="1">
      <alignment horizontal="right" vertical="center" wrapText="1"/>
    </xf>
    <xf numFmtId="0" fontId="58" fillId="11" borderId="70" xfId="7" applyFont="1" applyFill="1" applyBorder="1" applyAlignment="1">
      <alignment horizontal="left" vertical="center" wrapText="1" readingOrder="1"/>
    </xf>
    <xf numFmtId="0" fontId="11" fillId="12" borderId="47" xfId="7" applyFont="1" applyFill="1" applyBorder="1" applyAlignment="1">
      <alignment horizontal="center" vertical="center" wrapText="1"/>
    </xf>
    <xf numFmtId="0" fontId="11" fillId="0" borderId="47" xfId="7" applyFont="1" applyBorder="1" applyAlignment="1">
      <alignment horizontal="center" vertical="center" wrapText="1"/>
    </xf>
    <xf numFmtId="0" fontId="59" fillId="0" borderId="0" xfId="7" applyFont="1" applyFill="1">
      <alignment vertical="center"/>
    </xf>
    <xf numFmtId="3" fontId="57" fillId="0" borderId="47" xfId="7" applyNumberFormat="1" applyFont="1" applyFill="1" applyBorder="1" applyAlignment="1">
      <alignment horizontal="right" vertical="center" wrapText="1" readingOrder="1"/>
    </xf>
    <xf numFmtId="0" fontId="60" fillId="0" borderId="47" xfId="7" applyFont="1" applyFill="1" applyBorder="1" applyAlignment="1">
      <alignment horizontal="center" vertical="center" wrapText="1" readingOrder="1"/>
    </xf>
    <xf numFmtId="0" fontId="60" fillId="0" borderId="0" xfId="7" applyFont="1" applyFill="1">
      <alignment vertical="center"/>
    </xf>
    <xf numFmtId="3" fontId="61" fillId="0" borderId="47" xfId="7" applyNumberFormat="1" applyFont="1" applyFill="1" applyBorder="1" applyAlignment="1">
      <alignment horizontal="right" vertical="center" wrapText="1" readingOrder="1"/>
    </xf>
    <xf numFmtId="0" fontId="58" fillId="0" borderId="47" xfId="7" applyFont="1" applyFill="1" applyBorder="1" applyAlignment="1">
      <alignment horizontal="center" vertical="center" wrapText="1" readingOrder="1"/>
    </xf>
    <xf numFmtId="3" fontId="53" fillId="11" borderId="47" xfId="0" applyNumberFormat="1" applyFont="1" applyFill="1" applyBorder="1" applyAlignment="1">
      <alignment horizontal="center" vertical="center" wrapText="1" readingOrder="1"/>
    </xf>
    <xf numFmtId="3" fontId="49" fillId="13" borderId="47" xfId="0" applyNumberFormat="1" applyFont="1" applyFill="1" applyBorder="1" applyAlignment="1">
      <alignment horizontal="right" vertical="center" wrapText="1" readingOrder="1"/>
    </xf>
    <xf numFmtId="3" fontId="27" fillId="12" borderId="47" xfId="0" applyNumberFormat="1" applyFont="1" applyFill="1" applyBorder="1" applyAlignment="1">
      <alignment horizontal="right" vertical="center" wrapText="1" readingOrder="1"/>
    </xf>
    <xf numFmtId="3" fontId="53" fillId="11" borderId="48" xfId="0" applyNumberFormat="1" applyFont="1" applyFill="1" applyBorder="1" applyAlignment="1">
      <alignment horizontal="center" vertical="center" wrapText="1" readingOrder="1"/>
    </xf>
    <xf numFmtId="3" fontId="27" fillId="12" borderId="48" xfId="0" applyNumberFormat="1" applyFont="1" applyFill="1" applyBorder="1" applyAlignment="1">
      <alignment horizontal="right" vertical="center" wrapText="1" readingOrder="1"/>
    </xf>
    <xf numFmtId="3" fontId="53" fillId="11" borderId="0" xfId="0" applyNumberFormat="1" applyFont="1" applyFill="1" applyAlignment="1">
      <alignment horizontal="center" vertical="center" wrapText="1" readingOrder="1"/>
    </xf>
    <xf numFmtId="3" fontId="27" fillId="12" borderId="0" xfId="0" applyNumberFormat="1" applyFont="1" applyFill="1" applyAlignment="1">
      <alignment horizontal="right" vertical="center" wrapText="1" readingOrder="1"/>
    </xf>
    <xf numFmtId="3" fontId="53" fillId="11" borderId="78" xfId="0" applyNumberFormat="1" applyFont="1" applyFill="1" applyBorder="1" applyAlignment="1">
      <alignment horizontal="center" vertical="center" wrapText="1" readingOrder="1"/>
    </xf>
    <xf numFmtId="3" fontId="49" fillId="13" borderId="76" xfId="0" applyNumberFormat="1" applyFont="1" applyFill="1" applyBorder="1" applyAlignment="1">
      <alignment horizontal="right" vertical="center" wrapText="1" readingOrder="1"/>
    </xf>
    <xf numFmtId="3" fontId="49" fillId="13" borderId="77" xfId="0" applyNumberFormat="1" applyFont="1" applyFill="1" applyBorder="1" applyAlignment="1">
      <alignment horizontal="right" vertical="center" wrapText="1" readingOrder="1"/>
    </xf>
    <xf numFmtId="3" fontId="53" fillId="11" borderId="79" xfId="0" applyNumberFormat="1" applyFont="1" applyFill="1" applyBorder="1" applyAlignment="1">
      <alignment horizontal="center" vertical="center" wrapText="1" readingOrder="1"/>
    </xf>
    <xf numFmtId="3" fontId="27" fillId="12" borderId="79" xfId="0" applyNumberFormat="1" applyFont="1" applyFill="1" applyBorder="1" applyAlignment="1">
      <alignment horizontal="right" vertical="center" wrapText="1" readingOrder="1"/>
    </xf>
    <xf numFmtId="3" fontId="49" fillId="12" borderId="47" xfId="0" applyNumberFormat="1" applyFont="1" applyFill="1" applyBorder="1" applyAlignment="1">
      <alignment horizontal="right" vertical="center" wrapText="1" readingOrder="1"/>
    </xf>
    <xf numFmtId="3" fontId="64" fillId="0" borderId="44" xfId="0" applyNumberFormat="1" applyFont="1" applyBorder="1" applyAlignment="1">
      <alignment horizontal="center" vertical="center" wrapText="1"/>
    </xf>
    <xf numFmtId="3" fontId="27" fillId="0" borderId="44" xfId="0" applyNumberFormat="1" applyFont="1" applyBorder="1" applyAlignment="1">
      <alignment horizontal="center" vertical="center" wrapText="1" readingOrder="1"/>
    </xf>
    <xf numFmtId="3" fontId="64" fillId="0" borderId="47" xfId="0" applyNumberFormat="1" applyFont="1" applyBorder="1" applyAlignment="1">
      <alignment horizontal="center" vertical="center" wrapText="1"/>
    </xf>
    <xf numFmtId="3" fontId="64" fillId="0" borderId="47" xfId="0" applyNumberFormat="1" applyFont="1" applyBorder="1" applyAlignment="1">
      <alignment vertical="center" wrapText="1"/>
    </xf>
    <xf numFmtId="3" fontId="64" fillId="0" borderId="75" xfId="0" applyNumberFormat="1" applyFont="1" applyBorder="1" applyAlignment="1">
      <alignment horizontal="center" vertical="center" wrapText="1"/>
    </xf>
    <xf numFmtId="3" fontId="64" fillId="13" borderId="75" xfId="0" applyNumberFormat="1" applyFont="1" applyFill="1" applyBorder="1" applyAlignment="1">
      <alignment vertical="center" wrapText="1"/>
    </xf>
    <xf numFmtId="181" fontId="23" fillId="0" borderId="12" xfId="0" applyNumberFormat="1" applyFont="1" applyBorder="1"/>
    <xf numFmtId="179" fontId="5" fillId="0" borderId="0" xfId="0" applyFont="1" applyBorder="1" applyAlignment="1">
      <alignment horizontal="center" vertical="center"/>
    </xf>
    <xf numFmtId="179" fontId="5" fillId="0" borderId="14" xfId="0" applyFont="1" applyBorder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0" fontId="5" fillId="0" borderId="14" xfId="0" applyNumberFormat="1" applyFont="1" applyBorder="1" applyAlignment="1">
      <alignment horizontal="center" vertical="center"/>
    </xf>
    <xf numFmtId="179" fontId="5" fillId="0" borderId="18" xfId="0" applyFont="1" applyBorder="1" applyAlignment="1">
      <alignment horizontal="center" vertical="center"/>
    </xf>
    <xf numFmtId="3" fontId="22" fillId="0" borderId="16" xfId="0" applyNumberFormat="1" applyFont="1" applyFill="1" applyBorder="1" applyAlignment="1">
      <alignment horizontal="center" vertical="center"/>
    </xf>
    <xf numFmtId="3" fontId="22" fillId="0" borderId="0" xfId="0" applyNumberFormat="1" applyFont="1" applyFill="1" applyBorder="1" applyAlignment="1">
      <alignment horizontal="center" vertical="center"/>
    </xf>
    <xf numFmtId="3" fontId="22" fillId="0" borderId="15" xfId="0" applyNumberFormat="1" applyFont="1" applyFill="1" applyBorder="1" applyAlignment="1">
      <alignment horizontal="center" vertical="center"/>
    </xf>
    <xf numFmtId="3" fontId="22" fillId="0" borderId="18" xfId="0" applyNumberFormat="1" applyFont="1" applyFill="1" applyBorder="1" applyAlignment="1">
      <alignment horizontal="center" vertical="center"/>
    </xf>
    <xf numFmtId="178" fontId="31" fillId="0" borderId="0" xfId="4" applyFont="1" applyBorder="1" applyAlignment="1">
      <alignment horizontal="center" vertical="center"/>
    </xf>
    <xf numFmtId="178" fontId="31" fillId="0" borderId="14" xfId="4" applyFont="1" applyBorder="1" applyAlignment="1">
      <alignment horizontal="center" vertical="center"/>
    </xf>
    <xf numFmtId="178" fontId="31" fillId="0" borderId="18" xfId="4" applyFont="1" applyBorder="1" applyAlignment="1">
      <alignment horizontal="center" vertical="center"/>
    </xf>
    <xf numFmtId="178" fontId="30" fillId="0" borderId="41" xfId="4" applyFont="1" applyBorder="1" applyAlignment="1">
      <alignment horizontal="center" vertical="center"/>
    </xf>
    <xf numFmtId="178" fontId="30" fillId="0" borderId="14" xfId="4" applyFont="1" applyBorder="1" applyAlignment="1">
      <alignment horizontal="center" vertical="center"/>
    </xf>
    <xf numFmtId="179" fontId="38" fillId="11" borderId="50" xfId="0" applyFont="1" applyFill="1" applyBorder="1" applyAlignment="1">
      <alignment horizontal="center" vertical="center" wrapText="1" readingOrder="1"/>
    </xf>
    <xf numFmtId="179" fontId="38" fillId="11" borderId="51" xfId="0" applyFont="1" applyFill="1" applyBorder="1" applyAlignment="1">
      <alignment horizontal="center" vertical="center" wrapText="1" readingOrder="1"/>
    </xf>
    <xf numFmtId="179" fontId="38" fillId="11" borderId="50" xfId="0" applyFont="1" applyFill="1" applyBorder="1" applyAlignment="1">
      <alignment horizontal="center" wrapText="1" readingOrder="1"/>
    </xf>
    <xf numFmtId="179" fontId="38" fillId="11" borderId="52" xfId="0" applyFont="1" applyFill="1" applyBorder="1" applyAlignment="1">
      <alignment horizontal="center" wrapText="1" readingOrder="1"/>
    </xf>
    <xf numFmtId="179" fontId="38" fillId="11" borderId="51" xfId="0" applyFont="1" applyFill="1" applyBorder="1" applyAlignment="1">
      <alignment horizontal="center" wrapText="1" readingOrder="1"/>
    </xf>
    <xf numFmtId="0" fontId="38" fillId="11" borderId="52" xfId="0" applyNumberFormat="1" applyFont="1" applyFill="1" applyBorder="1" applyAlignment="1">
      <alignment horizontal="center" vertical="center" wrapText="1" readingOrder="1"/>
    </xf>
    <xf numFmtId="0" fontId="38" fillId="11" borderId="51" xfId="0" applyNumberFormat="1" applyFont="1" applyFill="1" applyBorder="1" applyAlignment="1">
      <alignment horizontal="center" vertical="center" wrapText="1" readingOrder="1"/>
    </xf>
    <xf numFmtId="0" fontId="38" fillId="11" borderId="48" xfId="0" applyNumberFormat="1" applyFont="1" applyFill="1" applyBorder="1" applyAlignment="1">
      <alignment horizontal="center" vertical="center" wrapText="1" readingOrder="1"/>
    </xf>
    <xf numFmtId="0" fontId="38" fillId="11" borderId="49" xfId="0" applyNumberFormat="1" applyFont="1" applyFill="1" applyBorder="1" applyAlignment="1">
      <alignment horizontal="center" vertical="center" wrapText="1" readingOrder="1"/>
    </xf>
    <xf numFmtId="0" fontId="38" fillId="11" borderId="44" xfId="0" applyNumberFormat="1" applyFont="1" applyFill="1" applyBorder="1" applyAlignment="1">
      <alignment horizontal="center" vertical="center" wrapText="1" readingOrder="1"/>
    </xf>
    <xf numFmtId="179" fontId="38" fillId="11" borderId="45" xfId="0" applyFont="1" applyFill="1" applyBorder="1" applyAlignment="1">
      <alignment horizontal="center" vertical="center" wrapText="1" readingOrder="1"/>
    </xf>
    <xf numFmtId="179" fontId="38" fillId="11" borderId="46" xfId="0" applyFont="1" applyFill="1" applyBorder="1" applyAlignment="1">
      <alignment horizontal="center" vertical="center" wrapText="1" readingOrder="1"/>
    </xf>
    <xf numFmtId="179" fontId="38" fillId="11" borderId="48" xfId="0" applyFont="1" applyFill="1" applyBorder="1" applyAlignment="1">
      <alignment horizontal="center" wrapText="1" readingOrder="1"/>
    </xf>
    <xf numFmtId="179" fontId="38" fillId="11" borderId="49" xfId="0" applyFont="1" applyFill="1" applyBorder="1" applyAlignment="1">
      <alignment horizontal="center" wrapText="1" readingOrder="1"/>
    </xf>
    <xf numFmtId="179" fontId="38" fillId="11" borderId="44" xfId="0" applyFont="1" applyFill="1" applyBorder="1" applyAlignment="1">
      <alignment horizontal="center" wrapText="1" readingOrder="1"/>
    </xf>
    <xf numFmtId="179" fontId="38" fillId="11" borderId="48" xfId="0" applyFont="1" applyFill="1" applyBorder="1" applyAlignment="1">
      <alignment horizontal="center" vertical="center" wrapText="1" readingOrder="1"/>
    </xf>
    <xf numFmtId="179" fontId="38" fillId="11" borderId="44" xfId="0" applyFont="1" applyFill="1" applyBorder="1" applyAlignment="1">
      <alignment horizontal="center" vertical="center" wrapText="1" readingOrder="1"/>
    </xf>
    <xf numFmtId="0" fontId="38" fillId="11" borderId="45" xfId="0" applyNumberFormat="1" applyFont="1" applyFill="1" applyBorder="1" applyAlignment="1">
      <alignment horizontal="center" vertical="center" wrapText="1" readingOrder="1"/>
    </xf>
    <xf numFmtId="0" fontId="38" fillId="11" borderId="69" xfId="0" applyNumberFormat="1" applyFont="1" applyFill="1" applyBorder="1" applyAlignment="1">
      <alignment horizontal="center" vertical="center" wrapText="1" readingOrder="1"/>
    </xf>
    <xf numFmtId="0" fontId="38" fillId="11" borderId="46" xfId="0" applyNumberFormat="1" applyFont="1" applyFill="1" applyBorder="1" applyAlignment="1">
      <alignment horizontal="center" vertical="center" wrapText="1" readingOrder="1"/>
    </xf>
    <xf numFmtId="179" fontId="0" fillId="14" borderId="17" xfId="0" applyFill="1" applyBorder="1" applyAlignment="1">
      <alignment horizontal="center" vertical="center"/>
    </xf>
    <xf numFmtId="179" fontId="42" fillId="16" borderId="57" xfId="0" applyFont="1" applyFill="1" applyBorder="1" applyAlignment="1">
      <alignment horizontal="center" vertical="center"/>
    </xf>
    <xf numFmtId="179" fontId="42" fillId="16" borderId="58" xfId="0" applyFont="1" applyFill="1" applyBorder="1" applyAlignment="1">
      <alignment horizontal="center" vertical="center"/>
    </xf>
    <xf numFmtId="179" fontId="42" fillId="16" borderId="59" xfId="0" applyFont="1" applyFill="1" applyBorder="1" applyAlignment="1">
      <alignment horizontal="center" vertical="center"/>
    </xf>
    <xf numFmtId="179" fontId="5" fillId="16" borderId="57" xfId="0" applyFont="1" applyFill="1" applyBorder="1" applyAlignment="1">
      <alignment horizontal="center" vertical="center"/>
    </xf>
    <xf numFmtId="179" fontId="5" fillId="16" borderId="63" xfId="0" applyFont="1" applyFill="1" applyBorder="1" applyAlignment="1">
      <alignment horizontal="center" vertical="center"/>
    </xf>
    <xf numFmtId="179" fontId="5" fillId="16" borderId="64" xfId="0" applyFont="1" applyFill="1" applyBorder="1" applyAlignment="1">
      <alignment horizontal="center" vertical="center"/>
    </xf>
    <xf numFmtId="179" fontId="5" fillId="15" borderId="57" xfId="0" applyFont="1" applyFill="1" applyBorder="1" applyAlignment="1">
      <alignment horizontal="center" vertical="center"/>
    </xf>
    <xf numFmtId="179" fontId="5" fillId="15" borderId="63" xfId="0" applyFont="1" applyFill="1" applyBorder="1" applyAlignment="1">
      <alignment horizontal="center" vertical="center"/>
    </xf>
    <xf numFmtId="179" fontId="5" fillId="15" borderId="64" xfId="0" applyFont="1" applyFill="1" applyBorder="1" applyAlignment="1">
      <alignment horizontal="center" vertical="center"/>
    </xf>
    <xf numFmtId="3" fontId="0" fillId="14" borderId="17" xfId="0" applyNumberFormat="1" applyFill="1" applyBorder="1" applyAlignment="1">
      <alignment horizontal="center" vertical="center"/>
    </xf>
    <xf numFmtId="3" fontId="38" fillId="11" borderId="50" xfId="0" applyNumberFormat="1" applyFont="1" applyFill="1" applyBorder="1" applyAlignment="1">
      <alignment horizontal="center" vertical="center" wrapText="1" readingOrder="1"/>
    </xf>
    <xf numFmtId="3" fontId="38" fillId="11" borderId="52" xfId="0" applyNumberFormat="1" applyFont="1" applyFill="1" applyBorder="1" applyAlignment="1">
      <alignment horizontal="center" vertical="center" wrapText="1" readingOrder="1"/>
    </xf>
    <xf numFmtId="3" fontId="38" fillId="11" borderId="51" xfId="0" applyNumberFormat="1" applyFont="1" applyFill="1" applyBorder="1" applyAlignment="1">
      <alignment horizontal="center" vertical="center" wrapText="1" readingOrder="1"/>
    </xf>
    <xf numFmtId="3" fontId="38" fillId="11" borderId="48" xfId="0" applyNumberFormat="1" applyFont="1" applyFill="1" applyBorder="1" applyAlignment="1">
      <alignment horizontal="center" vertical="center" wrapText="1" readingOrder="1"/>
    </xf>
    <xf numFmtId="3" fontId="38" fillId="11" borderId="49" xfId="0" applyNumberFormat="1" applyFont="1" applyFill="1" applyBorder="1" applyAlignment="1">
      <alignment horizontal="center" vertical="center" wrapText="1" readingOrder="1"/>
    </xf>
    <xf numFmtId="3" fontId="38" fillId="11" borderId="44" xfId="0" applyNumberFormat="1" applyFont="1" applyFill="1" applyBorder="1" applyAlignment="1">
      <alignment horizontal="center" vertical="center" wrapText="1" readingOrder="1"/>
    </xf>
    <xf numFmtId="3" fontId="38" fillId="11" borderId="65" xfId="0" applyNumberFormat="1" applyFont="1" applyFill="1" applyBorder="1" applyAlignment="1">
      <alignment horizontal="center" vertical="center" wrapText="1" readingOrder="1"/>
    </xf>
    <xf numFmtId="3" fontId="38" fillId="11" borderId="66" xfId="0" applyNumberFormat="1" applyFont="1" applyFill="1" applyBorder="1" applyAlignment="1">
      <alignment horizontal="center" vertical="center" wrapText="1" readingOrder="1"/>
    </xf>
    <xf numFmtId="3" fontId="38" fillId="11" borderId="67" xfId="0" applyNumberFormat="1" applyFont="1" applyFill="1" applyBorder="1" applyAlignment="1">
      <alignment horizontal="center" vertical="center" wrapText="1" readingOrder="1"/>
    </xf>
    <xf numFmtId="3" fontId="38" fillId="11" borderId="68" xfId="0" applyNumberFormat="1" applyFont="1" applyFill="1" applyBorder="1" applyAlignment="1">
      <alignment horizontal="center" vertical="center" wrapText="1" readingOrder="1"/>
    </xf>
    <xf numFmtId="3" fontId="38" fillId="11" borderId="45" xfId="0" applyNumberFormat="1" applyFont="1" applyFill="1" applyBorder="1" applyAlignment="1">
      <alignment horizontal="center" vertical="center" wrapText="1" readingOrder="1"/>
    </xf>
    <xf numFmtId="3" fontId="38" fillId="11" borderId="46" xfId="0" applyNumberFormat="1" applyFont="1" applyFill="1" applyBorder="1" applyAlignment="1">
      <alignment horizontal="center" vertical="center" wrapText="1" readingOrder="1"/>
    </xf>
    <xf numFmtId="0" fontId="53" fillId="11" borderId="50" xfId="7" applyFont="1" applyFill="1" applyBorder="1" applyAlignment="1">
      <alignment horizontal="left" vertical="center" wrapText="1" indent="1" readingOrder="1"/>
    </xf>
    <xf numFmtId="0" fontId="53" fillId="11" borderId="52" xfId="7" applyFont="1" applyFill="1" applyBorder="1" applyAlignment="1">
      <alignment horizontal="left" vertical="center" wrapText="1" indent="1" readingOrder="1"/>
    </xf>
    <xf numFmtId="0" fontId="53" fillId="11" borderId="51" xfId="7" applyFont="1" applyFill="1" applyBorder="1" applyAlignment="1">
      <alignment horizontal="left" vertical="center" wrapText="1" indent="1" readingOrder="1"/>
    </xf>
    <xf numFmtId="0" fontId="53" fillId="11" borderId="50" xfId="7" applyFont="1" applyFill="1" applyBorder="1" applyAlignment="1">
      <alignment horizontal="left" vertical="center" wrapText="1" readingOrder="1"/>
    </xf>
    <xf numFmtId="0" fontId="53" fillId="11" borderId="52" xfId="7" applyFont="1" applyFill="1" applyBorder="1" applyAlignment="1">
      <alignment horizontal="left" vertical="center" wrapText="1" readingOrder="1"/>
    </xf>
    <xf numFmtId="0" fontId="53" fillId="11" borderId="51" xfId="7" applyFont="1" applyFill="1" applyBorder="1" applyAlignment="1">
      <alignment horizontal="left" vertical="center" wrapText="1" readingOrder="1"/>
    </xf>
    <xf numFmtId="0" fontId="53" fillId="11" borderId="74" xfId="7" applyFont="1" applyFill="1" applyBorder="1" applyAlignment="1">
      <alignment horizontal="center" vertical="center" wrapText="1" readingOrder="1"/>
    </xf>
    <xf numFmtId="0" fontId="53" fillId="11" borderId="73" xfId="7" applyFont="1" applyFill="1" applyBorder="1" applyAlignment="1">
      <alignment horizontal="center" vertical="center" wrapText="1" readingOrder="1"/>
    </xf>
    <xf numFmtId="0" fontId="53" fillId="11" borderId="72" xfId="7" applyFont="1" applyFill="1" applyBorder="1" applyAlignment="1">
      <alignment horizontal="center" vertical="center" wrapText="1" readingOrder="1"/>
    </xf>
  </cellXfs>
  <cellStyles count="8">
    <cellStyle name="쉼표 [0]" xfId="6" builtinId="6"/>
    <cellStyle name="쉼표 [0] 2" xfId="3"/>
    <cellStyle name="표준" xfId="0" builtinId="0"/>
    <cellStyle name="표준 2" xfId="1"/>
    <cellStyle name="표준 3" xfId="2"/>
    <cellStyle name="표준 4" xfId="4"/>
    <cellStyle name="표준 5" xfId="7"/>
    <cellStyle name="하이퍼링크" xfId="5" builtinId="8"/>
  </cellStyles>
  <dxfs count="5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numFmt numFmtId="2" formatCode="0.00"/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181" formatCode="#,##0.0"/>
    </dxf>
    <dxf>
      <numFmt numFmtId="181" formatCode="#,##0.0"/>
    </dxf>
    <dxf>
      <numFmt numFmtId="181" formatCode="#,##0.0"/>
    </dxf>
    <dxf>
      <numFmt numFmtId="181" formatCode="#,##0.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맑은 고딕"/>
        <scheme val="major"/>
      </font>
    </dxf>
    <dxf>
      <font>
        <name val="맑은 고딕"/>
        <scheme val="major"/>
      </font>
    </dxf>
    <dxf>
      <font>
        <name val="맑은 고딕"/>
        <scheme val="major"/>
      </font>
    </dxf>
    <dxf>
      <font>
        <name val="맑은 고딕"/>
        <scheme val="maj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Market!$E$20</c:f>
              <c:strCache>
                <c:ptCount val="1"/>
                <c:pt idx="0">
                  <c:v>실질GDP성장률</c:v>
                </c:pt>
              </c:strCache>
            </c:strRef>
          </c:tx>
          <c:spPr>
            <a:ln w="25400"/>
          </c:spPr>
          <c:marker>
            <c:symbol val="diamond"/>
            <c:size val="5"/>
          </c:marker>
          <c:dLbls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Market!$F$19:$K$19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Market!$F$20:$K$20</c:f>
              <c:numCache>
                <c:formatCode>0.0</c:formatCode>
                <c:ptCount val="6"/>
                <c:pt idx="0">
                  <c:v>3.3</c:v>
                </c:pt>
                <c:pt idx="1">
                  <c:v>3.1</c:v>
                </c:pt>
                <c:pt idx="2">
                  <c:v>3.8</c:v>
                </c:pt>
                <c:pt idx="3">
                  <c:v>3.7</c:v>
                </c:pt>
                <c:pt idx="4">
                  <c:v>3.7</c:v>
                </c:pt>
                <c:pt idx="5">
                  <c:v>3.4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027608"/>
        <c:axId val="392781560"/>
      </c:lineChart>
      <c:lineChart>
        <c:grouping val="standard"/>
        <c:varyColors val="0"/>
        <c:ser>
          <c:idx val="1"/>
          <c:order val="1"/>
          <c:tx>
            <c:strRef>
              <c:f>Market!$E$21</c:f>
              <c:strCache>
                <c:ptCount val="1"/>
                <c:pt idx="0">
                  <c:v>원/달러 환율</c:v>
                </c:pt>
              </c:strCache>
            </c:strRef>
          </c:tx>
          <c:spPr>
            <a:ln w="25400"/>
          </c:spPr>
          <c:marker>
            <c:symbol val="square"/>
            <c:size val="5"/>
          </c:marker>
          <c:dLbls>
            <c:spPr>
              <a:noFill/>
              <a:ln>
                <a:noFill/>
              </a:ln>
              <a:effectLst/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Market!$F$19:$K$19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Market!$F$21:$K$21</c:f>
              <c:numCache>
                <c:formatCode>0</c:formatCode>
                <c:ptCount val="6"/>
                <c:pt idx="0">
                  <c:v>1052.9608330000001</c:v>
                </c:pt>
                <c:pt idx="1">
                  <c:v>1103.5</c:v>
                </c:pt>
                <c:pt idx="2">
                  <c:v>1110.2</c:v>
                </c:pt>
                <c:pt idx="3">
                  <c:v>1098.7</c:v>
                </c:pt>
                <c:pt idx="4">
                  <c:v>1087.0999999999999</c:v>
                </c:pt>
                <c:pt idx="5">
                  <c:v>1081.5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782344"/>
        <c:axId val="392781952"/>
      </c:lineChart>
      <c:catAx>
        <c:axId val="393027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crossAx val="392781560"/>
        <c:crosses val="autoZero"/>
        <c:auto val="1"/>
        <c:lblAlgn val="ctr"/>
        <c:lblOffset val="100"/>
        <c:noMultiLvlLbl val="0"/>
      </c:catAx>
      <c:valAx>
        <c:axId val="392781560"/>
        <c:scaling>
          <c:orientation val="minMax"/>
        </c:scaling>
        <c:delete val="0"/>
        <c:axPos val="l"/>
        <c:numFmt formatCode="#,##0.0_);[Red]\(#,##0.0\)" sourceLinked="0"/>
        <c:majorTickMark val="none"/>
        <c:minorTickMark val="none"/>
        <c:tickLblPos val="low"/>
        <c:spPr>
          <a:noFill/>
          <a:ln>
            <a:noFill/>
          </a:ln>
        </c:spPr>
        <c:crossAx val="393027608"/>
        <c:crosses val="autoZero"/>
        <c:crossBetween val="midCat"/>
      </c:valAx>
      <c:valAx>
        <c:axId val="392781952"/>
        <c:scaling>
          <c:orientation val="minMax"/>
          <c:max val="1200"/>
        </c:scaling>
        <c:delete val="0"/>
        <c:axPos val="r"/>
        <c:numFmt formatCode="#,##0_);[Red]\(#,##0\)" sourceLinked="0"/>
        <c:majorTickMark val="out"/>
        <c:minorTickMark val="none"/>
        <c:tickLblPos val="nextTo"/>
        <c:spPr>
          <a:ln>
            <a:noFill/>
          </a:ln>
        </c:spPr>
        <c:crossAx val="392782344"/>
        <c:crosses val="max"/>
        <c:crossBetween val="between"/>
      </c:valAx>
      <c:catAx>
        <c:axId val="392782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781952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ko-KR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Analysis_LMC!$P$288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Analysis_LMC!$Q$288:$R$288</c:f>
              <c:numCache>
                <c:formatCode>#,##0</c:formatCode>
                <c:ptCount val="2"/>
                <c:pt idx="0">
                  <c:v>298.33409608988802</c:v>
                </c:pt>
                <c:pt idx="1">
                  <c:v>317.60978793664646</c:v>
                </c:pt>
              </c:numCache>
            </c:numRef>
          </c:val>
        </c:ser>
        <c:ser>
          <c:idx val="2"/>
          <c:order val="1"/>
          <c:tx>
            <c:strRef>
              <c:f>Analysis_LMC!$P$289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Analysis_LMC!$Q$289:$R$289</c:f>
              <c:numCache>
                <c:formatCode>#,##0</c:formatCode>
                <c:ptCount val="2"/>
                <c:pt idx="0">
                  <c:v>66.288234407979047</c:v>
                </c:pt>
                <c:pt idx="1">
                  <c:v>79.772516467781472</c:v>
                </c:pt>
              </c:numCache>
            </c:numRef>
          </c:val>
        </c:ser>
        <c:ser>
          <c:idx val="3"/>
          <c:order val="2"/>
          <c:tx>
            <c:strRef>
              <c:f>Analysis_LMC!$P$290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Analysis_LMC!$Q$290:$R$290</c:f>
              <c:numCache>
                <c:formatCode>#,##0</c:formatCode>
                <c:ptCount val="2"/>
                <c:pt idx="0">
                  <c:v>161.68800550803783</c:v>
                </c:pt>
                <c:pt idx="1">
                  <c:v>282.7021706083371</c:v>
                </c:pt>
              </c:numCache>
            </c:numRef>
          </c:val>
        </c:ser>
        <c:ser>
          <c:idx val="4"/>
          <c:order val="3"/>
          <c:tx>
            <c:strRef>
              <c:f>Analysis_LMC!$P$291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Analysis_LMC!$Q$291:$R$291</c:f>
              <c:numCache>
                <c:formatCode>#,##0</c:formatCode>
                <c:ptCount val="2"/>
                <c:pt idx="0">
                  <c:v>218.57325939211947</c:v>
                </c:pt>
                <c:pt idx="1">
                  <c:v>256.37573132790192</c:v>
                </c:pt>
              </c:numCache>
            </c:numRef>
          </c:val>
        </c:ser>
        <c:ser>
          <c:idx val="5"/>
          <c:order val="4"/>
          <c:tx>
            <c:strRef>
              <c:f>Analysis_LMC!$P$292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Analysis_LMC!$Q$292:$R$292</c:f>
              <c:numCache>
                <c:formatCode>#,##0</c:formatCode>
                <c:ptCount val="2"/>
                <c:pt idx="0">
                  <c:v>363.96762893629352</c:v>
                </c:pt>
                <c:pt idx="1">
                  <c:v>408.7409599859493</c:v>
                </c:pt>
              </c:numCache>
            </c:numRef>
          </c:val>
        </c:ser>
        <c:ser>
          <c:idx val="6"/>
          <c:order val="5"/>
          <c:tx>
            <c:strRef>
              <c:f>Analysis_LMC!$P$293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Analysis_LMC!$Q$293:$R$293</c:f>
              <c:numCache>
                <c:formatCode>#,##0</c:formatCode>
                <c:ptCount val="2"/>
                <c:pt idx="0">
                  <c:v>111.41394453319398</c:v>
                </c:pt>
                <c:pt idx="1">
                  <c:v>136.49643360361159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83128"/>
        <c:axId val="392783520"/>
      </c:barChart>
      <c:catAx>
        <c:axId val="39278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2783520"/>
        <c:crosses val="autoZero"/>
        <c:auto val="1"/>
        <c:lblAlgn val="ctr"/>
        <c:lblOffset val="100"/>
        <c:noMultiLvlLbl val="0"/>
      </c:catAx>
      <c:valAx>
        <c:axId val="39278352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2783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Analysis_LMC!$P$295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Analysis_LMC!$Q$295:$R$295</c:f>
              <c:numCache>
                <c:formatCode>#,##0</c:formatCode>
                <c:ptCount val="2"/>
                <c:pt idx="0">
                  <c:v>50.144821610339996</c:v>
                </c:pt>
                <c:pt idx="1">
                  <c:v>63.835743469495519</c:v>
                </c:pt>
              </c:numCache>
            </c:numRef>
          </c:val>
        </c:ser>
        <c:ser>
          <c:idx val="2"/>
          <c:order val="1"/>
          <c:tx>
            <c:strRef>
              <c:f>Analysis_LMC!$P$296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Analysis_LMC!$Q$296:$R$296</c:f>
              <c:numCache>
                <c:formatCode>#,##0</c:formatCode>
                <c:ptCount val="2"/>
                <c:pt idx="0">
                  <c:v>16.788643490063418</c:v>
                </c:pt>
                <c:pt idx="1">
                  <c:v>23.053894976807999</c:v>
                </c:pt>
              </c:numCache>
            </c:numRef>
          </c:val>
        </c:ser>
        <c:ser>
          <c:idx val="3"/>
          <c:order val="2"/>
          <c:tx>
            <c:strRef>
              <c:f>Analysis_LMC!$P$297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Analysis_LMC!$Q$297:$R$297</c:f>
              <c:numCache>
                <c:formatCode>#,##0</c:formatCode>
                <c:ptCount val="2"/>
                <c:pt idx="0">
                  <c:v>89.105555538340511</c:v>
                </c:pt>
                <c:pt idx="1">
                  <c:v>125.23829508825563</c:v>
                </c:pt>
              </c:numCache>
            </c:numRef>
          </c:val>
        </c:ser>
        <c:ser>
          <c:idx val="4"/>
          <c:order val="3"/>
          <c:tx>
            <c:strRef>
              <c:f>Analysis_LMC!$P$298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Analysis_LMC!$Q$298:$R$298</c:f>
              <c:numCache>
                <c:formatCode>#,##0</c:formatCode>
                <c:ptCount val="2"/>
                <c:pt idx="0">
                  <c:v>61.397396533322279</c:v>
                </c:pt>
                <c:pt idx="1">
                  <c:v>72.59165604232345</c:v>
                </c:pt>
              </c:numCache>
            </c:numRef>
          </c:val>
        </c:ser>
        <c:ser>
          <c:idx val="5"/>
          <c:order val="4"/>
          <c:tx>
            <c:strRef>
              <c:f>Analysis_LMC!$P$299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Analysis_LMC!$Q$299:$R$299</c:f>
              <c:numCache>
                <c:formatCode>#,##0</c:formatCode>
                <c:ptCount val="2"/>
                <c:pt idx="0">
                  <c:v>36.918198076952763</c:v>
                </c:pt>
                <c:pt idx="1">
                  <c:v>44.582158000623423</c:v>
                </c:pt>
              </c:numCache>
            </c:numRef>
          </c:val>
        </c:ser>
        <c:ser>
          <c:idx val="6"/>
          <c:order val="5"/>
          <c:tx>
            <c:strRef>
              <c:f>Analysis_LMC!$P$300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Analysis_LMC!$Q$300:$R$300</c:f>
              <c:numCache>
                <c:formatCode>#,##0</c:formatCode>
                <c:ptCount val="2"/>
                <c:pt idx="0">
                  <c:v>35.560541101543038</c:v>
                </c:pt>
                <c:pt idx="1">
                  <c:v>46.428735811843659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84304"/>
        <c:axId val="392784696"/>
      </c:barChart>
      <c:catAx>
        <c:axId val="39278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2784696"/>
        <c:crosses val="autoZero"/>
        <c:auto val="1"/>
        <c:lblAlgn val="ctr"/>
        <c:lblOffset val="100"/>
        <c:noMultiLvlLbl val="0"/>
      </c:catAx>
      <c:valAx>
        <c:axId val="39278469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278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Analysis_LMC!$P$302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Analysis_LMC!$Q$302:$R$302</c:f>
              <c:numCache>
                <c:formatCode>#,##0</c:formatCode>
                <c:ptCount val="2"/>
                <c:pt idx="0">
                  <c:v>28.945402777840155</c:v>
                </c:pt>
                <c:pt idx="1">
                  <c:v>31.221551102122394</c:v>
                </c:pt>
              </c:numCache>
            </c:numRef>
          </c:val>
        </c:ser>
        <c:ser>
          <c:idx val="2"/>
          <c:order val="1"/>
          <c:tx>
            <c:strRef>
              <c:f>Analysis_LMC!$P$303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Analysis_LMC!$Q$303:$R$303</c:f>
              <c:numCache>
                <c:formatCode>#,##0</c:formatCode>
                <c:ptCount val="2"/>
                <c:pt idx="0">
                  <c:v>15.727656010276494</c:v>
                </c:pt>
                <c:pt idx="1">
                  <c:v>19.693371409338855</c:v>
                </c:pt>
              </c:numCache>
            </c:numRef>
          </c:val>
        </c:ser>
        <c:ser>
          <c:idx val="3"/>
          <c:order val="2"/>
          <c:tx>
            <c:strRef>
              <c:f>Analysis_LMC!$P$304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Analysis_LMC!$Q$304:$R$304</c:f>
              <c:numCache>
                <c:formatCode>#,##0</c:formatCode>
                <c:ptCount val="2"/>
                <c:pt idx="0">
                  <c:v>54.244173484380859</c:v>
                </c:pt>
                <c:pt idx="1">
                  <c:v>68.285669811258643</c:v>
                </c:pt>
              </c:numCache>
            </c:numRef>
          </c:val>
        </c:ser>
        <c:ser>
          <c:idx val="4"/>
          <c:order val="3"/>
          <c:tx>
            <c:strRef>
              <c:f>Analysis_LMC!$P$305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Analysis_LMC!$Q$305:$R$305</c:f>
              <c:numCache>
                <c:formatCode>#,##0</c:formatCode>
                <c:ptCount val="2"/>
                <c:pt idx="0">
                  <c:v>37.811069901033498</c:v>
                </c:pt>
                <c:pt idx="1">
                  <c:v>48.129860684867793</c:v>
                </c:pt>
              </c:numCache>
            </c:numRef>
          </c:val>
        </c:ser>
        <c:ser>
          <c:idx val="5"/>
          <c:order val="4"/>
          <c:tx>
            <c:strRef>
              <c:f>Analysis_LMC!$P$306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Analysis_LMC!$Q$306:$R$306</c:f>
              <c:numCache>
                <c:formatCode>#,##0</c:formatCode>
                <c:ptCount val="2"/>
                <c:pt idx="0">
                  <c:v>26.336894774108636</c:v>
                </c:pt>
                <c:pt idx="1">
                  <c:v>31.823382956347814</c:v>
                </c:pt>
              </c:numCache>
            </c:numRef>
          </c:val>
        </c:ser>
        <c:ser>
          <c:idx val="6"/>
          <c:order val="5"/>
          <c:tx>
            <c:strRef>
              <c:f>Analysis_LMC!$P$307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Analysis_LMC!$Q$307:$R$307</c:f>
              <c:numCache>
                <c:formatCode>#,##0</c:formatCode>
                <c:ptCount val="2"/>
                <c:pt idx="0">
                  <c:v>22.4794977019403</c:v>
                </c:pt>
                <c:pt idx="1">
                  <c:v>27.134774833954552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85480"/>
        <c:axId val="392785872"/>
      </c:barChart>
      <c:catAx>
        <c:axId val="39278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2785872"/>
        <c:crosses val="autoZero"/>
        <c:auto val="1"/>
        <c:lblAlgn val="ctr"/>
        <c:lblOffset val="100"/>
        <c:noMultiLvlLbl val="0"/>
      </c:catAx>
      <c:valAx>
        <c:axId val="39278587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2785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Analysis_LMC!$P$302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Analysis_LMC!$Q$302:$R$302</c:f>
              <c:numCache>
                <c:formatCode>#,##0</c:formatCode>
                <c:ptCount val="2"/>
                <c:pt idx="0">
                  <c:v>28.945402777840155</c:v>
                </c:pt>
                <c:pt idx="1">
                  <c:v>31.221551102122394</c:v>
                </c:pt>
              </c:numCache>
            </c:numRef>
          </c:val>
        </c:ser>
        <c:ser>
          <c:idx val="2"/>
          <c:order val="1"/>
          <c:tx>
            <c:strRef>
              <c:f>Analysis_LMC!$P$303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Analysis_LMC!$Q$303:$R$303</c:f>
              <c:numCache>
                <c:formatCode>#,##0</c:formatCode>
                <c:ptCount val="2"/>
                <c:pt idx="0">
                  <c:v>15.727656010276494</c:v>
                </c:pt>
                <c:pt idx="1">
                  <c:v>19.693371409338855</c:v>
                </c:pt>
              </c:numCache>
            </c:numRef>
          </c:val>
        </c:ser>
        <c:ser>
          <c:idx val="3"/>
          <c:order val="2"/>
          <c:tx>
            <c:strRef>
              <c:f>Analysis_LMC!$P$304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Analysis_LMC!$Q$304:$R$304</c:f>
              <c:numCache>
                <c:formatCode>#,##0</c:formatCode>
                <c:ptCount val="2"/>
                <c:pt idx="0">
                  <c:v>54.244173484380859</c:v>
                </c:pt>
                <c:pt idx="1">
                  <c:v>68.285669811258643</c:v>
                </c:pt>
              </c:numCache>
            </c:numRef>
          </c:val>
        </c:ser>
        <c:ser>
          <c:idx val="4"/>
          <c:order val="3"/>
          <c:tx>
            <c:strRef>
              <c:f>Analysis_LMC!$P$305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Analysis_LMC!$Q$305:$R$305</c:f>
              <c:numCache>
                <c:formatCode>#,##0</c:formatCode>
                <c:ptCount val="2"/>
                <c:pt idx="0">
                  <c:v>37.811069901033498</c:v>
                </c:pt>
                <c:pt idx="1">
                  <c:v>48.129860684867793</c:v>
                </c:pt>
              </c:numCache>
            </c:numRef>
          </c:val>
        </c:ser>
        <c:ser>
          <c:idx val="5"/>
          <c:order val="4"/>
          <c:tx>
            <c:strRef>
              <c:f>Analysis_LMC!$P$306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Analysis_LMC!$Q$306:$R$306</c:f>
              <c:numCache>
                <c:formatCode>#,##0</c:formatCode>
                <c:ptCount val="2"/>
                <c:pt idx="0">
                  <c:v>26.336894774108636</c:v>
                </c:pt>
                <c:pt idx="1">
                  <c:v>31.823382956347814</c:v>
                </c:pt>
              </c:numCache>
            </c:numRef>
          </c:val>
        </c:ser>
        <c:ser>
          <c:idx val="6"/>
          <c:order val="5"/>
          <c:tx>
            <c:strRef>
              <c:f>Analysis_LMC!$P$307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Analysis_LMC!$Q$307:$R$307</c:f>
              <c:numCache>
                <c:formatCode>#,##0</c:formatCode>
                <c:ptCount val="2"/>
                <c:pt idx="0">
                  <c:v>22.4794977019403</c:v>
                </c:pt>
                <c:pt idx="1">
                  <c:v>27.134774833954552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86656"/>
        <c:axId val="392787048"/>
      </c:barChart>
      <c:catAx>
        <c:axId val="392786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2787048"/>
        <c:crosses val="autoZero"/>
        <c:auto val="1"/>
        <c:lblAlgn val="ctr"/>
        <c:lblOffset val="100"/>
        <c:noMultiLvlLbl val="0"/>
      </c:catAx>
      <c:valAx>
        <c:axId val="39278704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39278665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Analysis_LMC!$F$315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Analysis_LMC!$G$315:$I$315</c:f>
              <c:numCache>
                <c:formatCode>#,##0</c:formatCode>
                <c:ptCount val="3"/>
                <c:pt idx="0">
                  <c:v>276.10007116000003</c:v>
                </c:pt>
                <c:pt idx="1">
                  <c:v>287.21540892960002</c:v>
                </c:pt>
                <c:pt idx="2">
                  <c:v>298.33409608988802</c:v>
                </c:pt>
              </c:numCache>
            </c:numRef>
          </c:val>
        </c:ser>
        <c:ser>
          <c:idx val="3"/>
          <c:order val="1"/>
          <c:tx>
            <c:strRef>
              <c:f>Analysis_LMC!$F$316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Analysis_LMC!$G$316:$I$316</c:f>
              <c:numCache>
                <c:formatCode>#,##0</c:formatCode>
                <c:ptCount val="3"/>
                <c:pt idx="0">
                  <c:v>65.033145634947545</c:v>
                </c:pt>
                <c:pt idx="1">
                  <c:v>68.759696685743336</c:v>
                </c:pt>
                <c:pt idx="2">
                  <c:v>66.288234407979047</c:v>
                </c:pt>
              </c:numCache>
            </c:numRef>
          </c:val>
        </c:ser>
        <c:ser>
          <c:idx val="4"/>
          <c:order val="2"/>
          <c:tx>
            <c:strRef>
              <c:f>Analysis_LMC!$F$317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Analysis_LMC!$G$317:$I$317</c:f>
              <c:numCache>
                <c:formatCode>#,##0</c:formatCode>
                <c:ptCount val="3"/>
                <c:pt idx="0">
                  <c:v>129.47038000000001</c:v>
                </c:pt>
                <c:pt idx="1">
                  <c:v>147.67307380000003</c:v>
                </c:pt>
                <c:pt idx="2">
                  <c:v>161.68800550803783</c:v>
                </c:pt>
              </c:numCache>
            </c:numRef>
          </c:val>
        </c:ser>
        <c:ser>
          <c:idx val="5"/>
          <c:order val="3"/>
          <c:tx>
            <c:strRef>
              <c:f>Analysis_LMC!$F$318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Analysis_LMC!$G$318:$I$318</c:f>
              <c:numCache>
                <c:formatCode>#,##0</c:formatCode>
                <c:ptCount val="3"/>
                <c:pt idx="0">
                  <c:v>209.41626057628176</c:v>
                </c:pt>
                <c:pt idx="1">
                  <c:v>212.76879730821244</c:v>
                </c:pt>
                <c:pt idx="2">
                  <c:v>218.57325939211947</c:v>
                </c:pt>
              </c:numCache>
            </c:numRef>
          </c:val>
        </c:ser>
        <c:ser>
          <c:idx val="6"/>
          <c:order val="4"/>
          <c:tx>
            <c:strRef>
              <c:f>Analysis_LMC!$F$319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Analysis_LMC!$G$319:$I$319</c:f>
              <c:numCache>
                <c:formatCode>#,##0</c:formatCode>
                <c:ptCount val="3"/>
                <c:pt idx="0">
                  <c:v>350.58940925184203</c:v>
                </c:pt>
                <c:pt idx="1">
                  <c:v>354.46283211964158</c:v>
                </c:pt>
                <c:pt idx="2">
                  <c:v>363.96762893629352</c:v>
                </c:pt>
              </c:numCache>
            </c:numRef>
          </c:val>
        </c:ser>
        <c:ser>
          <c:idx val="0"/>
          <c:order val="5"/>
          <c:tx>
            <c:strRef>
              <c:f>Analysis_LMC!$F$320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Analysis_LMC!$G$320:$I$320</c:f>
              <c:numCache>
                <c:formatCode>#,##0</c:formatCode>
                <c:ptCount val="3"/>
                <c:pt idx="0">
                  <c:v>100.90265196294669</c:v>
                </c:pt>
                <c:pt idx="1">
                  <c:v>103.0180310958857</c:v>
                </c:pt>
                <c:pt idx="2">
                  <c:v>111.41394453319398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87832"/>
        <c:axId val="392788224"/>
      </c:barChart>
      <c:lineChart>
        <c:grouping val="standard"/>
        <c:varyColors val="0"/>
        <c:ser>
          <c:idx val="1"/>
          <c:order val="6"/>
          <c:tx>
            <c:v>승용차소계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Analysis_LMC!$G$321:$I$321</c:f>
              <c:numCache>
                <c:formatCode>#,##0</c:formatCode>
                <c:ptCount val="3"/>
                <c:pt idx="0">
                  <c:v>1131.5119185860181</c:v>
                </c:pt>
                <c:pt idx="1">
                  <c:v>1173.897839939083</c:v>
                </c:pt>
                <c:pt idx="2">
                  <c:v>1220.2651688675119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787832"/>
        <c:axId val="392788224"/>
      </c:lineChart>
      <c:catAx>
        <c:axId val="39278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88224"/>
        <c:crosses val="autoZero"/>
        <c:auto val="1"/>
        <c:lblAlgn val="ctr"/>
        <c:lblOffset val="100"/>
        <c:noMultiLvlLbl val="0"/>
      </c:catAx>
      <c:valAx>
        <c:axId val="3927882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87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Analysis_LMC!$O$322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Analysis_LMC!$P$322:$R$322</c:f>
              <c:numCache>
                <c:formatCode>#,##0</c:formatCode>
                <c:ptCount val="3"/>
                <c:pt idx="0">
                  <c:v>73.12653722459919</c:v>
                </c:pt>
                <c:pt idx="1">
                  <c:v>74.274395218612938</c:v>
                </c:pt>
                <c:pt idx="2">
                  <c:v>79.090224388180147</c:v>
                </c:pt>
              </c:numCache>
            </c:numRef>
          </c:val>
        </c:ser>
        <c:ser>
          <c:idx val="3"/>
          <c:order val="1"/>
          <c:tx>
            <c:strRef>
              <c:f>Analysis_LMC!$O$323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Analysis_LMC!$P$323:$R$323</c:f>
              <c:numCache>
                <c:formatCode>#,##0</c:formatCode>
                <c:ptCount val="3"/>
                <c:pt idx="0">
                  <c:v>29.44705522566716</c:v>
                </c:pt>
                <c:pt idx="1">
                  <c:v>32.621267873305015</c:v>
                </c:pt>
                <c:pt idx="2">
                  <c:v>32.516299500339912</c:v>
                </c:pt>
              </c:numCache>
            </c:numRef>
          </c:val>
        </c:ser>
        <c:ser>
          <c:idx val="4"/>
          <c:order val="2"/>
          <c:tx>
            <c:strRef>
              <c:f>Analysis_LMC!$O$324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Analysis_LMC!$P$324:$R$324</c:f>
              <c:numCache>
                <c:formatCode>#,##0</c:formatCode>
                <c:ptCount val="3"/>
                <c:pt idx="0">
                  <c:v>128.098947453916</c:v>
                </c:pt>
                <c:pt idx="1">
                  <c:v>136.95824622837785</c:v>
                </c:pt>
                <c:pt idx="2">
                  <c:v>143.34972902272136</c:v>
                </c:pt>
              </c:numCache>
            </c:numRef>
          </c:val>
        </c:ser>
        <c:ser>
          <c:idx val="5"/>
          <c:order val="3"/>
          <c:tx>
            <c:strRef>
              <c:f>Analysis_LMC!$O$325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Analysis_LMC!$P$325:$R$325</c:f>
              <c:numCache>
                <c:formatCode>#,##0</c:formatCode>
                <c:ptCount val="3"/>
                <c:pt idx="0">
                  <c:v>96.679486977600789</c:v>
                </c:pt>
                <c:pt idx="1">
                  <c:v>98.143206183713232</c:v>
                </c:pt>
                <c:pt idx="2">
                  <c:v>99.208466434355785</c:v>
                </c:pt>
              </c:numCache>
            </c:numRef>
          </c:val>
        </c:ser>
        <c:ser>
          <c:idx val="6"/>
          <c:order val="4"/>
          <c:tx>
            <c:strRef>
              <c:f>Analysis_LMC!$O$326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Analysis_LMC!$P$326:$R$326</c:f>
              <c:numCache>
                <c:formatCode>#,##0</c:formatCode>
                <c:ptCount val="3"/>
                <c:pt idx="0">
                  <c:v>62.81189484360025</c:v>
                </c:pt>
                <c:pt idx="1">
                  <c:v>62.40022807823933</c:v>
                </c:pt>
                <c:pt idx="2">
                  <c:v>63.255092851061399</c:v>
                </c:pt>
              </c:numCache>
            </c:numRef>
          </c:val>
        </c:ser>
        <c:ser>
          <c:idx val="0"/>
          <c:order val="5"/>
          <c:tx>
            <c:strRef>
              <c:f>Analysis_LMC!$O$327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Analysis_LMC!$P$327:$R$327</c:f>
              <c:numCache>
                <c:formatCode>#,##0</c:formatCode>
                <c:ptCount val="3"/>
                <c:pt idx="0">
                  <c:v>53.276712619728443</c:v>
                </c:pt>
                <c:pt idx="1">
                  <c:v>55.36222708893736</c:v>
                </c:pt>
                <c:pt idx="2">
                  <c:v>58.040038803483341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89008"/>
        <c:axId val="392789400"/>
      </c:barChart>
      <c:lineChart>
        <c:grouping val="standard"/>
        <c:varyColors val="0"/>
        <c:ser>
          <c:idx val="1"/>
          <c:order val="6"/>
          <c:tx>
            <c:strRef>
              <c:f>Analysis_LMC!$N$328</c:f>
              <c:strCache>
                <c:ptCount val="1"/>
                <c:pt idx="0">
                  <c:v>경상용차 소계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Analysis_LMC!$P$328:$R$328</c:f>
              <c:numCache>
                <c:formatCode>#,##0</c:formatCode>
                <c:ptCount val="3"/>
                <c:pt idx="0">
                  <c:v>443.44063434511179</c:v>
                </c:pt>
                <c:pt idx="1">
                  <c:v>459.75957067118571</c:v>
                </c:pt>
                <c:pt idx="2">
                  <c:v>475.45985100014195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789008"/>
        <c:axId val="392789400"/>
      </c:lineChart>
      <c:catAx>
        <c:axId val="3927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89400"/>
        <c:crosses val="autoZero"/>
        <c:auto val="1"/>
        <c:lblAlgn val="ctr"/>
        <c:lblOffset val="100"/>
        <c:noMultiLvlLbl val="0"/>
      </c:catAx>
      <c:valAx>
        <c:axId val="3927894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8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Analysis_LMC!$P$459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Analysis_LMC!$Q$459:$R$459</c:f>
              <c:numCache>
                <c:formatCode>#,##0</c:formatCode>
                <c:ptCount val="2"/>
                <c:pt idx="0">
                  <c:v>153.40731314121598</c:v>
                </c:pt>
                <c:pt idx="1">
                  <c:v>182.68652815205056</c:v>
                </c:pt>
              </c:numCache>
            </c:numRef>
          </c:val>
        </c:ser>
        <c:ser>
          <c:idx val="2"/>
          <c:order val="1"/>
          <c:tx>
            <c:strRef>
              <c:f>Analysis_LMC!$P$460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Analysis_LMC!$Q$460:$R$460</c:f>
              <c:numCache>
                <c:formatCode>#,##0</c:formatCode>
                <c:ptCount val="2"/>
                <c:pt idx="0">
                  <c:v>49.233056882427725</c:v>
                </c:pt>
                <c:pt idx="1">
                  <c:v>58.850962951973372</c:v>
                </c:pt>
              </c:numCache>
            </c:numRef>
          </c:val>
        </c:ser>
        <c:ser>
          <c:idx val="3"/>
          <c:order val="2"/>
          <c:tx>
            <c:strRef>
              <c:f>Analysis_LMC!$P$461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Analysis_LMC!$Q$461:$R$461</c:f>
              <c:numCache>
                <c:formatCode>#,##0</c:formatCode>
                <c:ptCount val="2"/>
                <c:pt idx="0">
                  <c:v>337.33333835040008</c:v>
                </c:pt>
                <c:pt idx="1">
                  <c:v>452.82415830344223</c:v>
                </c:pt>
              </c:numCache>
            </c:numRef>
          </c:val>
        </c:ser>
        <c:ser>
          <c:idx val="4"/>
          <c:order val="3"/>
          <c:tx>
            <c:strRef>
              <c:f>Analysis_LMC!$P$462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Analysis_LMC!$Q$462:$R$462</c:f>
              <c:numCache>
                <c:formatCode>#,##0</c:formatCode>
                <c:ptCount val="2"/>
                <c:pt idx="0">
                  <c:v>372.7623131276253</c:v>
                </c:pt>
                <c:pt idx="1">
                  <c:v>438.41458982166142</c:v>
                </c:pt>
              </c:numCache>
            </c:numRef>
          </c:val>
        </c:ser>
        <c:ser>
          <c:idx val="5"/>
          <c:order val="4"/>
          <c:tx>
            <c:strRef>
              <c:f>Analysis_LMC!$P$463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Analysis_LMC!$Q$463:$R$463</c:f>
              <c:numCache>
                <c:formatCode>#,##0</c:formatCode>
                <c:ptCount val="2"/>
                <c:pt idx="0">
                  <c:v>304.05580580399999</c:v>
                </c:pt>
                <c:pt idx="1">
                  <c:v>340.87238120778608</c:v>
                </c:pt>
              </c:numCache>
            </c:numRef>
          </c:val>
        </c:ser>
        <c:ser>
          <c:idx val="6"/>
          <c:order val="5"/>
          <c:tx>
            <c:strRef>
              <c:f>Analysis_LMC!$P$464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Analysis_LMC!$Q$464:$R$464</c:f>
              <c:numCache>
                <c:formatCode>#,##0</c:formatCode>
                <c:ptCount val="2"/>
                <c:pt idx="0">
                  <c:v>30.740088149737971</c:v>
                </c:pt>
                <c:pt idx="1">
                  <c:v>37.693624180340329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90184"/>
        <c:axId val="392790576"/>
      </c:barChart>
      <c:lineChart>
        <c:grouping val="standard"/>
        <c:varyColors val="0"/>
        <c:ser>
          <c:idx val="0"/>
          <c:order val="6"/>
          <c:tx>
            <c:strRef>
              <c:f>Analysis_LMC!$O$465</c:f>
              <c:strCache>
                <c:ptCount val="1"/>
                <c:pt idx="0">
                  <c:v>승용차 소계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Analysis_LMC!$Q$465:$R$465</c:f>
              <c:numCache>
                <c:formatCode>#,##0</c:formatCode>
                <c:ptCount val="2"/>
                <c:pt idx="0">
                  <c:v>1247.5319154554068</c:v>
                </c:pt>
                <c:pt idx="1">
                  <c:v>1511.342244617254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790184"/>
        <c:axId val="392790576"/>
      </c:lineChart>
      <c:catAx>
        <c:axId val="392790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90576"/>
        <c:crosses val="autoZero"/>
        <c:auto val="1"/>
        <c:lblAlgn val="ctr"/>
        <c:lblOffset val="100"/>
        <c:noMultiLvlLbl val="0"/>
      </c:catAx>
      <c:valAx>
        <c:axId val="39279057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90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Analysis_LMC!$P$302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Analysis_LMC!$Q$302:$R$302</c:f>
              <c:numCache>
                <c:formatCode>#,##0</c:formatCode>
                <c:ptCount val="2"/>
                <c:pt idx="0">
                  <c:v>28.945402777840155</c:v>
                </c:pt>
                <c:pt idx="1">
                  <c:v>31.221551102122394</c:v>
                </c:pt>
              </c:numCache>
            </c:numRef>
          </c:val>
        </c:ser>
        <c:ser>
          <c:idx val="2"/>
          <c:order val="1"/>
          <c:tx>
            <c:strRef>
              <c:f>Analysis_LMC!$P$303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Analysis_LMC!$Q$303:$R$303</c:f>
              <c:numCache>
                <c:formatCode>#,##0</c:formatCode>
                <c:ptCount val="2"/>
                <c:pt idx="0">
                  <c:v>15.727656010276494</c:v>
                </c:pt>
                <c:pt idx="1">
                  <c:v>19.693371409338855</c:v>
                </c:pt>
              </c:numCache>
            </c:numRef>
          </c:val>
        </c:ser>
        <c:ser>
          <c:idx val="3"/>
          <c:order val="2"/>
          <c:tx>
            <c:strRef>
              <c:f>Analysis_LMC!$P$304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Analysis_LMC!$Q$304:$R$304</c:f>
              <c:numCache>
                <c:formatCode>#,##0</c:formatCode>
                <c:ptCount val="2"/>
                <c:pt idx="0">
                  <c:v>54.244173484380859</c:v>
                </c:pt>
                <c:pt idx="1">
                  <c:v>68.285669811258643</c:v>
                </c:pt>
              </c:numCache>
            </c:numRef>
          </c:val>
        </c:ser>
        <c:ser>
          <c:idx val="4"/>
          <c:order val="3"/>
          <c:tx>
            <c:strRef>
              <c:f>Analysis_LMC!$P$305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Analysis_LMC!$Q$305:$R$305</c:f>
              <c:numCache>
                <c:formatCode>#,##0</c:formatCode>
                <c:ptCount val="2"/>
                <c:pt idx="0">
                  <c:v>37.811069901033498</c:v>
                </c:pt>
                <c:pt idx="1">
                  <c:v>48.129860684867793</c:v>
                </c:pt>
              </c:numCache>
            </c:numRef>
          </c:val>
        </c:ser>
        <c:ser>
          <c:idx val="5"/>
          <c:order val="4"/>
          <c:tx>
            <c:strRef>
              <c:f>Analysis_LMC!$P$306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Analysis_LMC!$Q$306:$R$306</c:f>
              <c:numCache>
                <c:formatCode>#,##0</c:formatCode>
                <c:ptCount val="2"/>
                <c:pt idx="0">
                  <c:v>26.336894774108636</c:v>
                </c:pt>
                <c:pt idx="1">
                  <c:v>31.823382956347814</c:v>
                </c:pt>
              </c:numCache>
            </c:numRef>
          </c:val>
        </c:ser>
        <c:ser>
          <c:idx val="6"/>
          <c:order val="5"/>
          <c:tx>
            <c:strRef>
              <c:f>Analysis_LMC!$P$307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Analysis_LMC!$Q$287:$R$287</c:f>
              <c:strCache>
                <c:ptCount val="2"/>
                <c:pt idx="0">
                  <c:v>2,014 €</c:v>
                </c:pt>
                <c:pt idx="1">
                  <c:v>2019F</c:v>
                </c:pt>
              </c:strCache>
            </c:strRef>
          </c:cat>
          <c:val>
            <c:numRef>
              <c:f>Analysis_LMC!$Q$307:$R$307</c:f>
              <c:numCache>
                <c:formatCode>#,##0</c:formatCode>
                <c:ptCount val="2"/>
                <c:pt idx="0">
                  <c:v>22.4794977019403</c:v>
                </c:pt>
                <c:pt idx="1">
                  <c:v>27.134774833954552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91360"/>
        <c:axId val="392791752"/>
      </c:barChart>
      <c:catAx>
        <c:axId val="3927913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2791752"/>
        <c:crosses val="autoZero"/>
        <c:auto val="1"/>
        <c:lblAlgn val="ctr"/>
        <c:lblOffset val="100"/>
        <c:noMultiLvlLbl val="0"/>
      </c:catAx>
      <c:valAx>
        <c:axId val="39279175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39279136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Analysis_LMC!$F$315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Analysis_LMC!$O$486:$Q$486</c:f>
              <c:numCache>
                <c:formatCode>#,##0</c:formatCode>
                <c:ptCount val="3"/>
                <c:pt idx="0">
                  <c:v>156.29628599999998</c:v>
                </c:pt>
                <c:pt idx="1">
                  <c:v>152.49967107599997</c:v>
                </c:pt>
                <c:pt idx="2">
                  <c:v>153.40731314121598</c:v>
                </c:pt>
              </c:numCache>
            </c:numRef>
          </c:val>
        </c:ser>
        <c:ser>
          <c:idx val="3"/>
          <c:order val="1"/>
          <c:tx>
            <c:strRef>
              <c:f>Analysis_LMC!$F$477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Analysis_LMC!$O$487:$Q$487</c:f>
              <c:numCache>
                <c:formatCode>#,##0</c:formatCode>
                <c:ptCount val="3"/>
                <c:pt idx="0">
                  <c:v>48.017741681856592</c:v>
                </c:pt>
                <c:pt idx="1">
                  <c:v>48.518449140023897</c:v>
                </c:pt>
                <c:pt idx="2">
                  <c:v>49.233056882427725</c:v>
                </c:pt>
              </c:numCache>
            </c:numRef>
          </c:val>
        </c:ser>
        <c:ser>
          <c:idx val="4"/>
          <c:order val="2"/>
          <c:tx>
            <c:strRef>
              <c:f>Analysis_LMC!$N$488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Analysis_LMC!$O$488:$Q$488</c:f>
              <c:numCache>
                <c:formatCode>#,##0</c:formatCode>
                <c:ptCount val="3"/>
                <c:pt idx="0">
                  <c:v>276.27085</c:v>
                </c:pt>
                <c:pt idx="1">
                  <c:v>305.00301840000003</c:v>
                </c:pt>
                <c:pt idx="2">
                  <c:v>337.33333835040008</c:v>
                </c:pt>
              </c:numCache>
            </c:numRef>
          </c:val>
        </c:ser>
        <c:ser>
          <c:idx val="5"/>
          <c:order val="3"/>
          <c:tx>
            <c:strRef>
              <c:f>Analysis_LMC!$F$318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Analysis_LMC!$O$489:$Q$489</c:f>
              <c:numCache>
                <c:formatCode>#,##0</c:formatCode>
                <c:ptCount val="3"/>
                <c:pt idx="0">
                  <c:v>352.68953078400062</c:v>
                </c:pt>
                <c:pt idx="1">
                  <c:v>356.32900014191745</c:v>
                </c:pt>
                <c:pt idx="2">
                  <c:v>372.7623131276253</c:v>
                </c:pt>
              </c:numCache>
            </c:numRef>
          </c:val>
        </c:ser>
        <c:ser>
          <c:idx val="6"/>
          <c:order val="4"/>
          <c:tx>
            <c:strRef>
              <c:f>Analysis_LMC!$F$319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Analysis_LMC!$O$490:$Q$490</c:f>
              <c:numCache>
                <c:formatCode>#,##0</c:formatCode>
                <c:ptCount val="3"/>
                <c:pt idx="0">
                  <c:v>289.6671513865366</c:v>
                </c:pt>
                <c:pt idx="1">
                  <c:v>297.31789860000004</c:v>
                </c:pt>
                <c:pt idx="2">
                  <c:v>304.05580580399999</c:v>
                </c:pt>
              </c:numCache>
            </c:numRef>
          </c:val>
        </c:ser>
        <c:ser>
          <c:idx val="0"/>
          <c:order val="5"/>
          <c:tx>
            <c:strRef>
              <c:f>Analysis_LMC!$F$320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Analysis_LMC!$O$491:$Q$491</c:f>
              <c:numCache>
                <c:formatCode>#,##0</c:formatCode>
                <c:ptCount val="3"/>
                <c:pt idx="0">
                  <c:v>31.616061250334038</c:v>
                </c:pt>
                <c:pt idx="1">
                  <c:v>28.222884635243002</c:v>
                </c:pt>
                <c:pt idx="2">
                  <c:v>30.740088149737971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92536"/>
        <c:axId val="392792928"/>
      </c:barChart>
      <c:lineChart>
        <c:grouping val="standard"/>
        <c:varyColors val="0"/>
        <c:ser>
          <c:idx val="1"/>
          <c:order val="6"/>
          <c:tx>
            <c:v>승용차소계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Analysis_LMC!$G$314:$I$314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Analysis_LMC!$O$492:$Q$492</c:f>
              <c:numCache>
                <c:formatCode>#,##0</c:formatCode>
                <c:ptCount val="3"/>
                <c:pt idx="0">
                  <c:v>1154.5576211027278</c:v>
                </c:pt>
                <c:pt idx="1">
                  <c:v>1187.8909219931843</c:v>
                </c:pt>
                <c:pt idx="2">
                  <c:v>1247.5319154554068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792536"/>
        <c:axId val="392792928"/>
      </c:lineChart>
      <c:catAx>
        <c:axId val="39279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92928"/>
        <c:crosses val="autoZero"/>
        <c:auto val="1"/>
        <c:lblAlgn val="ctr"/>
        <c:lblOffset val="100"/>
        <c:noMultiLvlLbl val="0"/>
      </c:catAx>
      <c:valAx>
        <c:axId val="39279292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9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Analysis_LMC!$O$322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Analysis_LMC!$O$493:$Q$493</c:f>
              <c:numCache>
                <c:formatCode>#,##0</c:formatCode>
                <c:ptCount val="3"/>
                <c:pt idx="0">
                  <c:v>55.924879599999997</c:v>
                </c:pt>
                <c:pt idx="1">
                  <c:v>55.953195732000005</c:v>
                </c:pt>
                <c:pt idx="2">
                  <c:v>59.088573750080002</c:v>
                </c:pt>
              </c:numCache>
            </c:numRef>
          </c:val>
        </c:ser>
        <c:ser>
          <c:idx val="3"/>
          <c:order val="1"/>
          <c:tx>
            <c:strRef>
              <c:f>Analysis_LMC!$O$323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Analysis_LMC!$O$494:$Q$494</c:f>
              <c:numCache>
                <c:formatCode>#,##0</c:formatCode>
                <c:ptCount val="3"/>
                <c:pt idx="0">
                  <c:v>23.081862824172124</c:v>
                </c:pt>
                <c:pt idx="1">
                  <c:v>24.169527830776367</c:v>
                </c:pt>
                <c:pt idx="2">
                  <c:v>24.120238527334614</c:v>
                </c:pt>
              </c:numCache>
            </c:numRef>
          </c:val>
        </c:ser>
        <c:ser>
          <c:idx val="4"/>
          <c:order val="2"/>
          <c:tx>
            <c:strRef>
              <c:f>Analysis_LMC!$O$324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Analysis_LMC!$O$495:$Q$495</c:f>
              <c:numCache>
                <c:formatCode>#,##0</c:formatCode>
                <c:ptCount val="3"/>
                <c:pt idx="0">
                  <c:v>174.35415284531379</c:v>
                </c:pt>
                <c:pt idx="1">
                  <c:v>187.79251660139204</c:v>
                </c:pt>
                <c:pt idx="2">
                  <c:v>204.0628603453215</c:v>
                </c:pt>
              </c:numCache>
            </c:numRef>
          </c:val>
        </c:ser>
        <c:ser>
          <c:idx val="5"/>
          <c:order val="3"/>
          <c:tx>
            <c:strRef>
              <c:f>Analysis_LMC!$O$325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Analysis_LMC!$O$496:$Q$496</c:f>
              <c:numCache>
                <c:formatCode>#,##0</c:formatCode>
                <c:ptCount val="3"/>
                <c:pt idx="0">
                  <c:v>119.22579904687198</c:v>
                </c:pt>
                <c:pt idx="1">
                  <c:v>122.57616280320471</c:v>
                </c:pt>
                <c:pt idx="2">
                  <c:v>124.13024966008787</c:v>
                </c:pt>
              </c:numCache>
            </c:numRef>
          </c:val>
        </c:ser>
        <c:ser>
          <c:idx val="6"/>
          <c:order val="4"/>
          <c:tx>
            <c:strRef>
              <c:f>Analysis_LMC!$O$326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Analysis_LMC!$O$497:$Q$497</c:f>
              <c:numCache>
                <c:formatCode>#,##0</c:formatCode>
                <c:ptCount val="3"/>
                <c:pt idx="0">
                  <c:v>59.318405032104394</c:v>
                </c:pt>
                <c:pt idx="1">
                  <c:v>58.169011401054057</c:v>
                </c:pt>
                <c:pt idx="2">
                  <c:v>59.836113578200226</c:v>
                </c:pt>
              </c:numCache>
            </c:numRef>
          </c:val>
        </c:ser>
        <c:ser>
          <c:idx val="0"/>
          <c:order val="5"/>
          <c:tx>
            <c:strRef>
              <c:f>Analysis_LMC!$O$327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Analysis_LMC!$O$498:$Q$498</c:f>
              <c:numCache>
                <c:formatCode>#,##0</c:formatCode>
                <c:ptCount val="3"/>
                <c:pt idx="0">
                  <c:v>20.640157314940648</c:v>
                </c:pt>
                <c:pt idx="1">
                  <c:v>20.253141722883491</c:v>
                </c:pt>
                <c:pt idx="2">
                  <c:v>21.288050608284241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94104"/>
        <c:axId val="392794496"/>
      </c:barChart>
      <c:lineChart>
        <c:grouping val="standard"/>
        <c:varyColors val="0"/>
        <c:ser>
          <c:idx val="1"/>
          <c:order val="6"/>
          <c:tx>
            <c:strRef>
              <c:f>Analysis_LMC!$N$328</c:f>
              <c:strCache>
                <c:ptCount val="1"/>
                <c:pt idx="0">
                  <c:v>경상용차 소계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Analysis_LMC!$P$314:$R$314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Analysis_LMC!$O$499:$Q$499</c:f>
              <c:numCache>
                <c:formatCode>#,##0</c:formatCode>
                <c:ptCount val="3"/>
                <c:pt idx="0">
                  <c:v>452.54525666340294</c:v>
                </c:pt>
                <c:pt idx="1">
                  <c:v>468.91355609131062</c:v>
                </c:pt>
                <c:pt idx="2">
                  <c:v>492.52608646930838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794104"/>
        <c:axId val="392794496"/>
      </c:lineChart>
      <c:catAx>
        <c:axId val="39279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94496"/>
        <c:crosses val="autoZero"/>
        <c:auto val="1"/>
        <c:lblAlgn val="ctr"/>
        <c:lblOffset val="100"/>
        <c:noMultiLvlLbl val="0"/>
      </c:catAx>
      <c:valAx>
        <c:axId val="39279449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94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Analysis_LMC!$P$466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Analysis_LMC!$Q$473:$R$473</c:f>
              <c:numCache>
                <c:formatCode>#,##0</c:formatCode>
                <c:ptCount val="2"/>
                <c:pt idx="0">
                  <c:v>17.862989215199999</c:v>
                </c:pt>
                <c:pt idx="1">
                  <c:v>19.555716024143155</c:v>
                </c:pt>
              </c:numCache>
            </c:numRef>
          </c:val>
        </c:ser>
        <c:ser>
          <c:idx val="2"/>
          <c:order val="1"/>
          <c:tx>
            <c:strRef>
              <c:f>Analysis_LMC!$P$460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Analysis_LMC!$Q$474:$R$474</c:f>
              <c:numCache>
                <c:formatCode>#,##0</c:formatCode>
                <c:ptCount val="2"/>
                <c:pt idx="0">
                  <c:v>10.846815029808916</c:v>
                </c:pt>
                <c:pt idx="1">
                  <c:v>13.555555216961354</c:v>
                </c:pt>
              </c:numCache>
            </c:numRef>
          </c:val>
        </c:ser>
        <c:ser>
          <c:idx val="3"/>
          <c:order val="2"/>
          <c:tx>
            <c:strRef>
              <c:f>Analysis_LMC!$P$461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Analysis_LMC!$Q$475:$R$475</c:f>
              <c:numCache>
                <c:formatCode>#,##0</c:formatCode>
                <c:ptCount val="2"/>
                <c:pt idx="0">
                  <c:v>85.834693559999991</c:v>
                </c:pt>
                <c:pt idx="1">
                  <c:v>109.33660179043704</c:v>
                </c:pt>
              </c:numCache>
            </c:numRef>
          </c:val>
        </c:ser>
        <c:ser>
          <c:idx val="4"/>
          <c:order val="3"/>
          <c:tx>
            <c:strRef>
              <c:f>Analysis_LMC!$P$462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Analysis_LMC!$Q$476:$R$476</c:f>
              <c:numCache>
                <c:formatCode>#,##0</c:formatCode>
                <c:ptCount val="2"/>
                <c:pt idx="0">
                  <c:v>43.460426759639716</c:v>
                </c:pt>
                <c:pt idx="1">
                  <c:v>52.719730395485286</c:v>
                </c:pt>
              </c:numCache>
            </c:numRef>
          </c:val>
        </c:ser>
        <c:ser>
          <c:idx val="5"/>
          <c:order val="4"/>
          <c:tx>
            <c:strRef>
              <c:f>Analysis_LMC!$P$463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Analysis_LMC!$Q$477:$R$477</c:f>
              <c:numCache>
                <c:formatCode>#,##0</c:formatCode>
                <c:ptCount val="2"/>
                <c:pt idx="0">
                  <c:v>22.752632016655305</c:v>
                </c:pt>
                <c:pt idx="1">
                  <c:v>25.922706329355467</c:v>
                </c:pt>
              </c:numCache>
            </c:numRef>
          </c:val>
        </c:ser>
        <c:ser>
          <c:idx val="6"/>
          <c:order val="5"/>
          <c:tx>
            <c:strRef>
              <c:f>Analysis_LMC!$P$464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Analysis_LMC!$Q$478:$R$478</c:f>
              <c:numCache>
                <c:formatCode>#,##0</c:formatCode>
                <c:ptCount val="2"/>
                <c:pt idx="0">
                  <c:v>6.0330207429966647</c:v>
                </c:pt>
                <c:pt idx="1">
                  <c:v>7.2087159648774781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95280"/>
        <c:axId val="392795672"/>
      </c:barChart>
      <c:lineChart>
        <c:grouping val="standard"/>
        <c:varyColors val="0"/>
        <c:ser>
          <c:idx val="0"/>
          <c:order val="6"/>
          <c:tx>
            <c:strRef>
              <c:f>Analysis_LMC!$O$465</c:f>
              <c:strCache>
                <c:ptCount val="1"/>
                <c:pt idx="0">
                  <c:v>승용차 소계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Analysis_LMC!$Q$479:$R$479</c:f>
              <c:numCache>
                <c:formatCode>#,##0</c:formatCode>
                <c:ptCount val="2"/>
                <c:pt idx="0">
                  <c:v>186.79057732430056</c:v>
                </c:pt>
                <c:pt idx="1">
                  <c:v>228.2990257212598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795280"/>
        <c:axId val="392795672"/>
      </c:lineChart>
      <c:catAx>
        <c:axId val="39279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95672"/>
        <c:crosses val="autoZero"/>
        <c:auto val="1"/>
        <c:lblAlgn val="ctr"/>
        <c:lblOffset val="100"/>
        <c:noMultiLvlLbl val="0"/>
      </c:catAx>
      <c:valAx>
        <c:axId val="39279567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9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Analysis_LMC!$P$466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Analysis_LMC!$Q$466:$R$466</c:f>
              <c:numCache>
                <c:formatCode>#,##0</c:formatCode>
                <c:ptCount val="2"/>
                <c:pt idx="0">
                  <c:v>41.225584534879999</c:v>
                </c:pt>
                <c:pt idx="1">
                  <c:v>46.450421354996237</c:v>
                </c:pt>
              </c:numCache>
            </c:numRef>
          </c:val>
        </c:ser>
        <c:ser>
          <c:idx val="2"/>
          <c:order val="1"/>
          <c:tx>
            <c:strRef>
              <c:f>Analysis_LMC!$P$467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Analysis_LMC!$Q$467:$R$467</c:f>
              <c:numCache>
                <c:formatCode>#,##0</c:formatCode>
                <c:ptCount val="2"/>
                <c:pt idx="0">
                  <c:v>13.273423497525698</c:v>
                </c:pt>
                <c:pt idx="1">
                  <c:v>17.808424632448158</c:v>
                </c:pt>
              </c:numCache>
            </c:numRef>
          </c:val>
        </c:ser>
        <c:ser>
          <c:idx val="3"/>
          <c:order val="2"/>
          <c:tx>
            <c:strRef>
              <c:f>Analysis_LMC!$P$468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Analysis_LMC!$Q$468:$R$468</c:f>
              <c:numCache>
                <c:formatCode>#,##0</c:formatCode>
                <c:ptCount val="2"/>
                <c:pt idx="0">
                  <c:v>118.22816678532151</c:v>
                </c:pt>
                <c:pt idx="1">
                  <c:v>168.26455445415579</c:v>
                </c:pt>
              </c:numCache>
            </c:numRef>
          </c:val>
        </c:ser>
        <c:ser>
          <c:idx val="4"/>
          <c:order val="3"/>
          <c:tx>
            <c:strRef>
              <c:f>Analysis_LMC!$P$469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Analysis_LMC!$Q$469:$R$469</c:f>
              <c:numCache>
                <c:formatCode>#,##0</c:formatCode>
                <c:ptCount val="2"/>
                <c:pt idx="0">
                  <c:v>80.669822900448153</c:v>
                </c:pt>
                <c:pt idx="1">
                  <c:v>89.915827550571791</c:v>
                </c:pt>
              </c:numCache>
            </c:numRef>
          </c:val>
        </c:ser>
        <c:ser>
          <c:idx val="5"/>
          <c:order val="4"/>
          <c:tx>
            <c:strRef>
              <c:f>Analysis_LMC!$P$470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Analysis_LMC!$Q$470:$R$470</c:f>
              <c:numCache>
                <c:formatCode>#,##0</c:formatCode>
                <c:ptCount val="2"/>
                <c:pt idx="0">
                  <c:v>37.083481561544922</c:v>
                </c:pt>
                <c:pt idx="1">
                  <c:v>40.265213314864859</c:v>
                </c:pt>
              </c:numCache>
            </c:numRef>
          </c:val>
        </c:ser>
        <c:ser>
          <c:idx val="6"/>
          <c:order val="5"/>
          <c:tx>
            <c:strRef>
              <c:f>Analysis_LMC!$P$471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Analysis_LMC!$Q$471:$R$471</c:f>
              <c:numCache>
                <c:formatCode>#,##0</c:formatCode>
                <c:ptCount val="2"/>
                <c:pt idx="0">
                  <c:v>15.255029865287577</c:v>
                </c:pt>
                <c:pt idx="1">
                  <c:v>18.42944521925601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96456"/>
        <c:axId val="392796848"/>
      </c:barChart>
      <c:lineChart>
        <c:grouping val="standard"/>
        <c:varyColors val="0"/>
        <c:ser>
          <c:idx val="0"/>
          <c:order val="6"/>
          <c:tx>
            <c:strRef>
              <c:f>Analysis_LMC!$O$472</c:f>
              <c:strCache>
                <c:ptCount val="1"/>
                <c:pt idx="0">
                  <c:v>경상용차 소계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Analysis_LMC!$Q$458:$R$458</c:f>
              <c:strCache>
                <c:ptCount val="2"/>
                <c:pt idx="0">
                  <c:v>2014</c:v>
                </c:pt>
                <c:pt idx="1">
                  <c:v>2019F</c:v>
                </c:pt>
              </c:strCache>
            </c:strRef>
          </c:cat>
          <c:val>
            <c:numRef>
              <c:f>Analysis_LMC!$Q$472:$R$472</c:f>
              <c:numCache>
                <c:formatCode>#,##0</c:formatCode>
                <c:ptCount val="2"/>
                <c:pt idx="0">
                  <c:v>305.73550914500782</c:v>
                </c:pt>
                <c:pt idx="1">
                  <c:v>381.13388652629288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796456"/>
        <c:axId val="392796848"/>
      </c:lineChart>
      <c:catAx>
        <c:axId val="39279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96848"/>
        <c:crosses val="autoZero"/>
        <c:auto val="1"/>
        <c:lblAlgn val="ctr"/>
        <c:lblOffset val="100"/>
        <c:noMultiLvlLbl val="0"/>
      </c:catAx>
      <c:valAx>
        <c:axId val="3927968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2796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Analysis_LMC!$E$90</c:f>
              <c:strCache>
                <c:ptCount val="1"/>
                <c:pt idx="0">
                  <c:v>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Analysis_LMC!$F$89:$K$89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Analysis_LMC!$F$90:$K$90</c:f>
              <c:numCache>
                <c:formatCode>#,##0</c:formatCode>
                <c:ptCount val="6"/>
                <c:pt idx="0">
                  <c:v>450.35182766785175</c:v>
                </c:pt>
                <c:pt idx="1">
                  <c:v>467.90901334374433</c:v>
                </c:pt>
                <c:pt idx="2">
                  <c:v>491.52671281850297</c:v>
                </c:pt>
                <c:pt idx="3">
                  <c:v>515.01349324466332</c:v>
                </c:pt>
                <c:pt idx="4">
                  <c:v>538.24633560421762</c:v>
                </c:pt>
                <c:pt idx="5">
                  <c:v>558.06610689371519</c:v>
                </c:pt>
              </c:numCache>
            </c:numRef>
          </c:val>
        </c:ser>
        <c:ser>
          <c:idx val="1"/>
          <c:order val="1"/>
          <c:tx>
            <c:strRef>
              <c:f>Analysis_LMC!$E$91</c:f>
              <c:strCache>
                <c:ptCount val="1"/>
                <c:pt idx="0">
                  <c:v>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Analysis_LMC!$F$89:$K$89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Analysis_LMC!$F$91:$K$91</c:f>
              <c:numCache>
                <c:formatCode>#,##0</c:formatCode>
                <c:ptCount val="6"/>
                <c:pt idx="0">
                  <c:v>1245.3731921998019</c:v>
                </c:pt>
                <c:pt idx="1">
                  <c:v>1293.9859176855498</c:v>
                </c:pt>
                <c:pt idx="2">
                  <c:v>1345.4447416144048</c:v>
                </c:pt>
                <c:pt idx="3">
                  <c:v>1405.5482992685356</c:v>
                </c:pt>
                <c:pt idx="4">
                  <c:v>1468.5785516517299</c:v>
                </c:pt>
                <c:pt idx="5">
                  <c:v>1525.6505872237524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0429656"/>
        <c:axId val="390430048"/>
      </c:barChart>
      <c:lineChart>
        <c:grouping val="standard"/>
        <c:varyColors val="0"/>
        <c:ser>
          <c:idx val="2"/>
          <c:order val="2"/>
          <c:tx>
            <c:strRef>
              <c:f>Analysis_LMC!$E$92</c:f>
              <c:strCache>
                <c:ptCount val="1"/>
                <c:pt idx="0">
                  <c:v>판매량 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Analysis_LMC!$F$89:$K$89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Analysis_LMC!$F$92:$K$92</c:f>
              <c:numCache>
                <c:formatCode>#,##0</c:formatCode>
                <c:ptCount val="6"/>
                <c:pt idx="0">
                  <c:v>1695.7250198676536</c:v>
                </c:pt>
                <c:pt idx="1">
                  <c:v>1761.8949310292942</c:v>
                </c:pt>
                <c:pt idx="2">
                  <c:v>1836.9714544329079</c:v>
                </c:pt>
                <c:pt idx="3">
                  <c:v>1920.561792513199</c:v>
                </c:pt>
                <c:pt idx="4">
                  <c:v>2006.8248872559475</c:v>
                </c:pt>
                <c:pt idx="5">
                  <c:v>2083.7166941174673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29656"/>
        <c:axId val="390430048"/>
      </c:lineChart>
      <c:catAx>
        <c:axId val="39042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0048"/>
        <c:crosses val="autoZero"/>
        <c:auto val="1"/>
        <c:lblAlgn val="ctr"/>
        <c:lblOffset val="100"/>
        <c:noMultiLvlLbl val="0"/>
      </c:catAx>
      <c:valAx>
        <c:axId val="3904300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2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Analysis_LMC!$E$158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Analysis_LMC!$F$157:$K$157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Analysis_LMC!$F$158:$K$158</c:f>
              <c:numCache>
                <c:formatCode>#,##0</c:formatCode>
                <c:ptCount val="6"/>
                <c:pt idx="0">
                  <c:v>377.42432047806818</c:v>
                </c:pt>
                <c:pt idx="1">
                  <c:v>386.43866816072796</c:v>
                </c:pt>
                <c:pt idx="2">
                  <c:v>394.02267392588203</c:v>
                </c:pt>
                <c:pt idx="3">
                  <c:v>399.85731378050411</c:v>
                </c:pt>
                <c:pt idx="4">
                  <c:v>407.15082284514813</c:v>
                </c:pt>
                <c:pt idx="5">
                  <c:v>412.66708250826434</c:v>
                </c:pt>
              </c:numCache>
            </c:numRef>
          </c:val>
        </c:ser>
        <c:ser>
          <c:idx val="1"/>
          <c:order val="1"/>
          <c:tx>
            <c:strRef>
              <c:f>Analysis_LMC!$E$159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Analysis_LMC!$F$157:$K$157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Analysis_LMC!$F$159:$K$159</c:f>
              <c:numCache>
                <c:formatCode>#,##0</c:formatCode>
                <c:ptCount val="6"/>
                <c:pt idx="0">
                  <c:v>98.804533908318959</c:v>
                </c:pt>
                <c:pt idx="1">
                  <c:v>102.97601057282992</c:v>
                </c:pt>
                <c:pt idx="2">
                  <c:v>108.08257943991875</c:v>
                </c:pt>
                <c:pt idx="3">
                  <c:v>112.28085675198378</c:v>
                </c:pt>
                <c:pt idx="4">
                  <c:v>117.49801178503819</c:v>
                </c:pt>
                <c:pt idx="5">
                  <c:v>122.51978285392832</c:v>
                </c:pt>
              </c:numCache>
            </c:numRef>
          </c:val>
        </c:ser>
        <c:ser>
          <c:idx val="2"/>
          <c:order val="2"/>
          <c:tx>
            <c:strRef>
              <c:f>Analysis_LMC!$E$160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Analysis_LMC!$F$157:$K$157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Analysis_LMC!$F$160:$K$160</c:f>
              <c:numCache>
                <c:formatCode>#,##0</c:formatCode>
                <c:ptCount val="6"/>
                <c:pt idx="0">
                  <c:v>305.03773453075917</c:v>
                </c:pt>
                <c:pt idx="1">
                  <c:v>333.24233970444078</c:v>
                </c:pt>
                <c:pt idx="2">
                  <c:v>365.08275061775419</c:v>
                </c:pt>
                <c:pt idx="3">
                  <c:v>402.08513695321449</c:v>
                </c:pt>
                <c:pt idx="4">
                  <c:v>441.77300024247728</c:v>
                </c:pt>
                <c:pt idx="5">
                  <c:v>476.22613550785138</c:v>
                </c:pt>
              </c:numCache>
            </c:numRef>
          </c:val>
        </c:ser>
        <c:ser>
          <c:idx val="3"/>
          <c:order val="3"/>
          <c:tx>
            <c:strRef>
              <c:f>Analysis_LMC!$E$161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Analysis_LMC!$F$157:$K$157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Analysis_LMC!$F$161:$K$161</c:f>
              <c:numCache>
                <c:formatCode>#,##0</c:formatCode>
                <c:ptCount val="6"/>
                <c:pt idx="0">
                  <c:v>317.78172582647522</c:v>
                </c:pt>
                <c:pt idx="1">
                  <c:v>329.57389786009537</c:v>
                </c:pt>
                <c:pt idx="2">
                  <c:v>339.25435414120125</c:v>
                </c:pt>
                <c:pt idx="3">
                  <c:v>350.50636363245911</c:v>
                </c:pt>
                <c:pt idx="4">
                  <c:v>363.08202160221339</c:v>
                </c:pt>
                <c:pt idx="5">
                  <c:v>377.09724805509308</c:v>
                </c:pt>
              </c:numCache>
            </c:numRef>
          </c:val>
        </c:ser>
        <c:ser>
          <c:idx val="4"/>
          <c:order val="4"/>
          <c:tx>
            <c:strRef>
              <c:f>Analysis_LMC!$E$162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Analysis_LMC!$F$157:$K$157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Analysis_LMC!$F$162:$K$162</c:f>
              <c:numCache>
                <c:formatCode>#,##0</c:formatCode>
                <c:ptCount val="6"/>
                <c:pt idx="0">
                  <c:v>427.222721787355</c:v>
                </c:pt>
                <c:pt idx="1">
                  <c:v>432.06029652023932</c:v>
                </c:pt>
                <c:pt idx="2">
                  <c:v>444.48015746361801</c:v>
                </c:pt>
                <c:pt idx="3">
                  <c:v>461.76047684798664</c:v>
                </c:pt>
                <c:pt idx="4">
                  <c:v>475.20679169962079</c:v>
                </c:pt>
                <c:pt idx="5">
                  <c:v>485.14650094292051</c:v>
                </c:pt>
              </c:numCache>
            </c:numRef>
          </c:val>
        </c:ser>
        <c:ser>
          <c:idx val="5"/>
          <c:order val="5"/>
          <c:tx>
            <c:strRef>
              <c:f>Analysis_LMC!$E$163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Analysis_LMC!$F$157:$K$157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Analysis_LMC!$F$163:$K$163</c:f>
              <c:numCache>
                <c:formatCode>#,##0</c:formatCode>
                <c:ptCount val="6"/>
                <c:pt idx="0">
                  <c:v>169.45398333667728</c:v>
                </c:pt>
                <c:pt idx="1">
                  <c:v>177.60371821096041</c:v>
                </c:pt>
                <c:pt idx="2">
                  <c:v>186.04893884453355</c:v>
                </c:pt>
                <c:pt idx="3">
                  <c:v>194.07164454705045</c:v>
                </c:pt>
                <c:pt idx="4">
                  <c:v>202.11423908145042</c:v>
                </c:pt>
                <c:pt idx="5">
                  <c:v>210.0599442494098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430832"/>
        <c:axId val="390431224"/>
      </c:barChart>
      <c:lineChart>
        <c:grouping val="standard"/>
        <c:varyColors val="0"/>
        <c:ser>
          <c:idx val="6"/>
          <c:order val="6"/>
          <c:tx>
            <c:strRef>
              <c:f>Analysis_LMC!$E$164</c:f>
              <c:strCache>
                <c:ptCount val="1"/>
                <c:pt idx="0">
                  <c:v>총합계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Analysis_LMC!$F$164:$K$164</c:f>
              <c:numCache>
                <c:formatCode>#,##0</c:formatCode>
                <c:ptCount val="6"/>
                <c:pt idx="0">
                  <c:v>1695.7250198676536</c:v>
                </c:pt>
                <c:pt idx="1">
                  <c:v>1761.8949310292937</c:v>
                </c:pt>
                <c:pt idx="2">
                  <c:v>1836.9714544329076</c:v>
                </c:pt>
                <c:pt idx="3">
                  <c:v>1920.5617925131987</c:v>
                </c:pt>
                <c:pt idx="4">
                  <c:v>2006.8248872559482</c:v>
                </c:pt>
                <c:pt idx="5">
                  <c:v>2083.7166941174673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30832"/>
        <c:axId val="390431224"/>
      </c:lineChart>
      <c:catAx>
        <c:axId val="39043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1224"/>
        <c:crosses val="autoZero"/>
        <c:auto val="1"/>
        <c:lblAlgn val="ctr"/>
        <c:lblOffset val="100"/>
        <c:noMultiLvlLbl val="0"/>
      </c:catAx>
      <c:valAx>
        <c:axId val="3904312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083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Analysis_LMC!$E$82</c:f>
              <c:strCache>
                <c:ptCount val="1"/>
                <c:pt idx="0">
                  <c:v>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Analysis_LMC!$F$81:$H$81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Analysis_LMC!$F$82:$H$82</c:f>
              <c:numCache>
                <c:formatCode>#,##0</c:formatCode>
                <c:ptCount val="3"/>
                <c:pt idx="0">
                  <c:v>429.23720152835915</c:v>
                </c:pt>
                <c:pt idx="1">
                  <c:v>443.0208238972109</c:v>
                </c:pt>
                <c:pt idx="2">
                  <c:v>450.35182766785175</c:v>
                </c:pt>
              </c:numCache>
            </c:numRef>
          </c:val>
        </c:ser>
        <c:ser>
          <c:idx val="1"/>
          <c:order val="1"/>
          <c:tx>
            <c:strRef>
              <c:f>Analysis_LMC!$E$83</c:f>
              <c:strCache>
                <c:ptCount val="1"/>
                <c:pt idx="0">
                  <c:v>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Analysis_LMC!$F$81:$H$81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Analysis_LMC!$F$83:$H$83</c:f>
              <c:numCache>
                <c:formatCode>#,##0</c:formatCode>
                <c:ptCount val="3"/>
                <c:pt idx="0">
                  <c:v>1145.7153514027707</c:v>
                </c:pt>
                <c:pt idx="1">
                  <c:v>1190.636586713058</c:v>
                </c:pt>
                <c:pt idx="2">
                  <c:v>1245.3731921998019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0432008"/>
        <c:axId val="390432400"/>
      </c:barChart>
      <c:lineChart>
        <c:grouping val="standard"/>
        <c:varyColors val="0"/>
        <c:ser>
          <c:idx val="2"/>
          <c:order val="2"/>
          <c:tx>
            <c:strRef>
              <c:f>Analysis_LMC!$E$84</c:f>
              <c:strCache>
                <c:ptCount val="1"/>
                <c:pt idx="0">
                  <c:v>판매량 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Analysis_LMC!$F$89:$H$89</c:f>
              <c:strCache>
                <c:ptCount val="3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</c:strCache>
            </c:strRef>
          </c:cat>
          <c:val>
            <c:numRef>
              <c:f>Analysis_LMC!$F$84:$H$84</c:f>
              <c:numCache>
                <c:formatCode>#,##0</c:formatCode>
                <c:ptCount val="3"/>
                <c:pt idx="0">
                  <c:v>1574.95255293113</c:v>
                </c:pt>
                <c:pt idx="1">
                  <c:v>1633.6574106102689</c:v>
                </c:pt>
                <c:pt idx="2">
                  <c:v>1695.7250198676536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32008"/>
        <c:axId val="390432400"/>
      </c:lineChart>
      <c:catAx>
        <c:axId val="39043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2400"/>
        <c:crosses val="autoZero"/>
        <c:auto val="1"/>
        <c:lblAlgn val="ctr"/>
        <c:lblOffset val="100"/>
        <c:noMultiLvlLbl val="0"/>
      </c:catAx>
      <c:valAx>
        <c:axId val="3904324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Analysis_LMC!$E$148</c:f>
              <c:strCache>
                <c:ptCount val="1"/>
                <c:pt idx="0">
                  <c:v>북미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Analysis_LMC!$F$147:$H$147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Analysis_LMC!$F$148:$H$148</c:f>
              <c:numCache>
                <c:formatCode>#,##0</c:formatCode>
                <c:ptCount val="3"/>
                <c:pt idx="0">
                  <c:v>349.22660838459922</c:v>
                </c:pt>
                <c:pt idx="1">
                  <c:v>361.48980414821295</c:v>
                </c:pt>
                <c:pt idx="2">
                  <c:v>377.42432047806818</c:v>
                </c:pt>
              </c:numCache>
            </c:numRef>
          </c:val>
        </c:ser>
        <c:ser>
          <c:idx val="1"/>
          <c:order val="1"/>
          <c:tx>
            <c:strRef>
              <c:f>Analysis_LMC!$E$149</c:f>
              <c:strCache>
                <c:ptCount val="1"/>
                <c:pt idx="0">
                  <c:v>남미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Analysis_LMC!$F$147:$H$147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Analysis_LMC!$F$149:$H$149</c:f>
              <c:numCache>
                <c:formatCode>#,##0</c:formatCode>
                <c:ptCount val="3"/>
                <c:pt idx="0">
                  <c:v>94.480200860614687</c:v>
                </c:pt>
                <c:pt idx="1">
                  <c:v>101.38096455904834</c:v>
                </c:pt>
                <c:pt idx="2">
                  <c:v>98.804533908318959</c:v>
                </c:pt>
              </c:numCache>
            </c:numRef>
          </c:val>
        </c:ser>
        <c:ser>
          <c:idx val="2"/>
          <c:order val="2"/>
          <c:tx>
            <c:strRef>
              <c:f>Analysis_LMC!$E$150</c:f>
              <c:strCache>
                <c:ptCount val="1"/>
                <c:pt idx="0">
                  <c:v>중국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Analysis_LMC!$F$147:$H$147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Analysis_LMC!$F$150:$H$150</c:f>
              <c:numCache>
                <c:formatCode>#,##0</c:formatCode>
                <c:ptCount val="3"/>
                <c:pt idx="0">
                  <c:v>257.569327453916</c:v>
                </c:pt>
                <c:pt idx="1">
                  <c:v>284.6313200283779</c:v>
                </c:pt>
                <c:pt idx="2">
                  <c:v>305.03773453075917</c:v>
                </c:pt>
              </c:numCache>
            </c:numRef>
          </c:val>
        </c:ser>
        <c:ser>
          <c:idx val="3"/>
          <c:order val="3"/>
          <c:tx>
            <c:strRef>
              <c:f>Analysis_LMC!$E$151</c:f>
              <c:strCache>
                <c:ptCount val="1"/>
                <c:pt idx="0">
                  <c:v>중국외아시아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Analysis_LMC!$F$147:$H$147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Analysis_LMC!$F$151:$H$151</c:f>
              <c:numCache>
                <c:formatCode>#,##0</c:formatCode>
                <c:ptCount val="3"/>
                <c:pt idx="0">
                  <c:v>306.09574755388252</c:v>
                </c:pt>
                <c:pt idx="1">
                  <c:v>310.91200349192565</c:v>
                </c:pt>
                <c:pt idx="2">
                  <c:v>317.78172582647522</c:v>
                </c:pt>
              </c:numCache>
            </c:numRef>
          </c:val>
        </c:ser>
        <c:ser>
          <c:idx val="4"/>
          <c:order val="4"/>
          <c:tx>
            <c:strRef>
              <c:f>Analysis_LMC!$E$152</c:f>
              <c:strCache>
                <c:ptCount val="1"/>
                <c:pt idx="0">
                  <c:v>유럽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Analysis_LMC!$F$147:$H$147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Analysis_LMC!$F$152:$H$152</c:f>
              <c:numCache>
                <c:formatCode>#,##0</c:formatCode>
                <c:ptCount val="3"/>
                <c:pt idx="0">
                  <c:v>413.40130409544247</c:v>
                </c:pt>
                <c:pt idx="1">
                  <c:v>416.86306019788111</c:v>
                </c:pt>
                <c:pt idx="2">
                  <c:v>427.222721787355</c:v>
                </c:pt>
              </c:numCache>
            </c:numRef>
          </c:val>
        </c:ser>
        <c:ser>
          <c:idx val="5"/>
          <c:order val="5"/>
          <c:tx>
            <c:strRef>
              <c:f>Analysis_LMC!$E$153</c:f>
              <c:strCache>
                <c:ptCount val="1"/>
                <c:pt idx="0">
                  <c:v>중동/아프리카/오세아니아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Analysis_LMC!$F$147:$H$147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Analysis_LMC!$F$153:$H$153</c:f>
              <c:numCache>
                <c:formatCode>#,##0</c:formatCode>
                <c:ptCount val="3"/>
                <c:pt idx="0">
                  <c:v>154.17936458267511</c:v>
                </c:pt>
                <c:pt idx="1">
                  <c:v>158.38025818482305</c:v>
                </c:pt>
                <c:pt idx="2">
                  <c:v>169.45398333667728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433184"/>
        <c:axId val="390433576"/>
      </c:barChart>
      <c:lineChart>
        <c:grouping val="standard"/>
        <c:varyColors val="0"/>
        <c:ser>
          <c:idx val="6"/>
          <c:order val="6"/>
          <c:tx>
            <c:strRef>
              <c:f>Analysis_LMC!$E$164</c:f>
              <c:strCache>
                <c:ptCount val="1"/>
                <c:pt idx="0">
                  <c:v>총합계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Analysis_LMC!$F$147:$H$147</c:f>
              <c:numCache>
                <c:formatCode>General</c:formatCode>
                <c:ptCount val="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</c:numCache>
            </c:numRef>
          </c:cat>
          <c:val>
            <c:numRef>
              <c:f>Analysis_LMC!$F$154:$H$154</c:f>
              <c:numCache>
                <c:formatCode>#,##0</c:formatCode>
                <c:ptCount val="3"/>
                <c:pt idx="0">
                  <c:v>1574.95255293113</c:v>
                </c:pt>
                <c:pt idx="1">
                  <c:v>1633.6574106102692</c:v>
                </c:pt>
                <c:pt idx="2">
                  <c:v>1695.7250198676536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33184"/>
        <c:axId val="390433576"/>
      </c:lineChart>
      <c:catAx>
        <c:axId val="39043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3576"/>
        <c:crosses val="autoZero"/>
        <c:auto val="1"/>
        <c:lblAlgn val="ctr"/>
        <c:lblOffset val="100"/>
        <c:noMultiLvlLbl val="0"/>
      </c:catAx>
      <c:valAx>
        <c:axId val="39043357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318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Analysis_LMC!$E$517</c:f>
              <c:strCache>
                <c:ptCount val="1"/>
                <c:pt idx="0">
                  <c:v>차량등록대수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Analysis_LMC!$Q$516:$V$516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Analysis_LMC!$Q$517:$V$517</c:f>
              <c:numCache>
                <c:formatCode>#,##0</c:formatCode>
                <c:ptCount val="6"/>
                <c:pt idx="0">
                  <c:v>252.16</c:v>
                </c:pt>
                <c:pt idx="1">
                  <c:v>254.62</c:v>
                </c:pt>
                <c:pt idx="2">
                  <c:v>256.61</c:v>
                </c:pt>
                <c:pt idx="3">
                  <c:v>258.29000000000002</c:v>
                </c:pt>
                <c:pt idx="4">
                  <c:v>259.89999999999998</c:v>
                </c:pt>
                <c:pt idx="5">
                  <c:v>261.56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434360"/>
        <c:axId val="390434752"/>
      </c:barChart>
      <c:lineChart>
        <c:grouping val="standard"/>
        <c:varyColors val="0"/>
        <c:ser>
          <c:idx val="1"/>
          <c:order val="1"/>
          <c:tx>
            <c:strRef>
              <c:f>Analysis_LMC!$E$518</c:f>
              <c:strCache>
                <c:ptCount val="1"/>
                <c:pt idx="0">
                  <c:v>차량생산대수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Analysis_LMC!$Q$516:$V$516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Analysis_LMC!$Q$518:$V$518</c:f>
              <c:numCache>
                <c:formatCode>#,##0.0</c:formatCode>
                <c:ptCount val="6"/>
                <c:pt idx="0">
                  <c:v>11.69</c:v>
                </c:pt>
                <c:pt idx="1">
                  <c:v>11.88</c:v>
                </c:pt>
                <c:pt idx="2">
                  <c:v>12.24</c:v>
                </c:pt>
                <c:pt idx="3">
                  <c:v>12.19</c:v>
                </c:pt>
                <c:pt idx="4">
                  <c:v>12.34</c:v>
                </c:pt>
                <c:pt idx="5">
                  <c:v>12.6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35536"/>
        <c:axId val="390435144"/>
      </c:lineChart>
      <c:catAx>
        <c:axId val="39043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4752"/>
        <c:crosses val="autoZero"/>
        <c:auto val="1"/>
        <c:lblAlgn val="ctr"/>
        <c:lblOffset val="100"/>
        <c:noMultiLvlLbl val="0"/>
      </c:catAx>
      <c:valAx>
        <c:axId val="390434752"/>
        <c:scaling>
          <c:orientation val="minMax"/>
          <c:max val="270"/>
        </c:scaling>
        <c:delete val="0"/>
        <c:axPos val="l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4360"/>
        <c:crosses val="autoZero"/>
        <c:crossBetween val="between"/>
      </c:valAx>
      <c:valAx>
        <c:axId val="390435144"/>
        <c:scaling>
          <c:orientation val="minMax"/>
          <c:min val="10"/>
        </c:scaling>
        <c:delete val="0"/>
        <c:axPos val="r"/>
        <c:numFmt formatCode="#,##0.0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5536"/>
        <c:crosses val="max"/>
        <c:crossBetween val="between"/>
      </c:valAx>
      <c:catAx>
        <c:axId val="390435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0435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Analysis_LMC!$E$524</c:f>
              <c:strCache>
                <c:ptCount val="1"/>
                <c:pt idx="0">
                  <c:v>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Analysis_LMC!$Q$523:$V$523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Analysis_LMC!$Q$524:$V$524</c:f>
              <c:numCache>
                <c:formatCode>#,##0</c:formatCode>
                <c:ptCount val="6"/>
                <c:pt idx="0">
                  <c:v>54.52</c:v>
                </c:pt>
                <c:pt idx="1">
                  <c:v>56.67</c:v>
                </c:pt>
                <c:pt idx="2">
                  <c:v>59.28</c:v>
                </c:pt>
                <c:pt idx="3">
                  <c:v>58.73</c:v>
                </c:pt>
                <c:pt idx="4">
                  <c:v>59.98</c:v>
                </c:pt>
                <c:pt idx="5">
                  <c:v>61.35</c:v>
                </c:pt>
              </c:numCache>
            </c:numRef>
          </c:val>
        </c:ser>
        <c:ser>
          <c:idx val="1"/>
          <c:order val="1"/>
          <c:tx>
            <c:strRef>
              <c:f>Analysis_LMC!$E$525</c:f>
              <c:strCache>
                <c:ptCount val="1"/>
                <c:pt idx="0">
                  <c:v>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Analysis_LMC!$Q$523:$V$523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Analysis_LMC!$Q$525:$V$525</c:f>
              <c:numCache>
                <c:formatCode>#,##0</c:formatCode>
                <c:ptCount val="6"/>
                <c:pt idx="0">
                  <c:v>252.89</c:v>
                </c:pt>
                <c:pt idx="1">
                  <c:v>255.88</c:v>
                </c:pt>
                <c:pt idx="2">
                  <c:v>256.95</c:v>
                </c:pt>
                <c:pt idx="3">
                  <c:v>258.67</c:v>
                </c:pt>
                <c:pt idx="4">
                  <c:v>260.93</c:v>
                </c:pt>
                <c:pt idx="5">
                  <c:v>262.72000000000003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436320"/>
        <c:axId val="390436712"/>
      </c:barChart>
      <c:lineChart>
        <c:grouping val="standard"/>
        <c:varyColors val="0"/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Analysis_LMC!$Q$523:$V$523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Analysis_LMC!$Q$526:$V$526</c:f>
              <c:numCache>
                <c:formatCode>#,##0</c:formatCode>
                <c:ptCount val="6"/>
                <c:pt idx="0">
                  <c:v>307.40999999999997</c:v>
                </c:pt>
                <c:pt idx="1">
                  <c:v>312.55</c:v>
                </c:pt>
                <c:pt idx="2">
                  <c:v>316.23</c:v>
                </c:pt>
                <c:pt idx="3">
                  <c:v>317.40000000000003</c:v>
                </c:pt>
                <c:pt idx="4">
                  <c:v>320.91000000000003</c:v>
                </c:pt>
                <c:pt idx="5">
                  <c:v>324.07000000000005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36320"/>
        <c:axId val="390436712"/>
      </c:lineChart>
      <c:catAx>
        <c:axId val="39043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6712"/>
        <c:crosses val="autoZero"/>
        <c:auto val="1"/>
        <c:lblAlgn val="ctr"/>
        <c:lblOffset val="100"/>
        <c:noMultiLvlLbl val="0"/>
      </c:catAx>
      <c:valAx>
        <c:axId val="390436712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Analysis_LMC!$E$517</c:f>
              <c:strCache>
                <c:ptCount val="1"/>
                <c:pt idx="0">
                  <c:v>차량등록대수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Analysis_LMC!$Q$551:$V$551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Analysis_LMC!$Q$552:$V$552</c:f>
              <c:numCache>
                <c:formatCode>#,##0.0</c:formatCode>
                <c:ptCount val="6"/>
                <c:pt idx="0">
                  <c:v>20.190000000000001</c:v>
                </c:pt>
                <c:pt idx="1">
                  <c:v>20.77</c:v>
                </c:pt>
                <c:pt idx="2">
                  <c:v>21.33</c:v>
                </c:pt>
                <c:pt idx="3">
                  <c:v>21.88</c:v>
                </c:pt>
                <c:pt idx="4">
                  <c:v>22.4</c:v>
                </c:pt>
                <c:pt idx="5">
                  <c:v>22.89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437496"/>
        <c:axId val="390437888"/>
      </c:barChart>
      <c:lineChart>
        <c:grouping val="standard"/>
        <c:varyColors val="0"/>
        <c:ser>
          <c:idx val="1"/>
          <c:order val="1"/>
          <c:tx>
            <c:strRef>
              <c:f>Analysis_LMC!$E$518</c:f>
              <c:strCache>
                <c:ptCount val="1"/>
                <c:pt idx="0">
                  <c:v>차량생산대수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j-ea"/>
                      <a:ea typeface="+mj-ea"/>
                      <a:cs typeface="+mn-cs"/>
                    </a:defRPr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j-ea"/>
                      <a:ea typeface="+mj-ea"/>
                      <a:cs typeface="+mn-cs"/>
                    </a:defRPr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j-ea"/>
                      <a:ea typeface="+mj-ea"/>
                      <a:cs typeface="+mn-cs"/>
                    </a:defRPr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Analysis_LMC!$Q$551:$V$551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Analysis_LMC!$Q$553:$V$553</c:f>
              <c:numCache>
                <c:formatCode>#,##0.00</c:formatCode>
                <c:ptCount val="6"/>
                <c:pt idx="0">
                  <c:v>4.57</c:v>
                </c:pt>
                <c:pt idx="1">
                  <c:v>4.57</c:v>
                </c:pt>
                <c:pt idx="2">
                  <c:v>4.5199999999999996</c:v>
                </c:pt>
                <c:pt idx="3">
                  <c:v>4.47</c:v>
                </c:pt>
                <c:pt idx="4">
                  <c:v>4.45</c:v>
                </c:pt>
                <c:pt idx="5">
                  <c:v>4.5199999999999996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38672"/>
        <c:axId val="390438280"/>
      </c:lineChart>
      <c:catAx>
        <c:axId val="39043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7888"/>
        <c:crosses val="autoZero"/>
        <c:auto val="1"/>
        <c:lblAlgn val="ctr"/>
        <c:lblOffset val="100"/>
        <c:noMultiLvlLbl val="0"/>
      </c:catAx>
      <c:valAx>
        <c:axId val="390437888"/>
        <c:scaling>
          <c:orientation val="minMax"/>
        </c:scaling>
        <c:delete val="0"/>
        <c:axPos val="l"/>
        <c:numFmt formatCode="#,##0.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7496"/>
        <c:crosses val="autoZero"/>
        <c:crossBetween val="between"/>
      </c:valAx>
      <c:valAx>
        <c:axId val="39043828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8672"/>
        <c:crosses val="max"/>
        <c:crossBetween val="between"/>
      </c:valAx>
      <c:catAx>
        <c:axId val="390438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043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Analysis_LMC!$E$524</c:f>
              <c:strCache>
                <c:ptCount val="1"/>
                <c:pt idx="0">
                  <c:v>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Analysis_LMC!$Q$558:$V$558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Analysis_LMC!$Q$559:$V$559</c:f>
              <c:numCache>
                <c:formatCode>#,##0.0</c:formatCode>
                <c:ptCount val="6"/>
                <c:pt idx="0">
                  <c:v>23.05</c:v>
                </c:pt>
                <c:pt idx="1">
                  <c:v>22.93</c:v>
                </c:pt>
                <c:pt idx="2">
                  <c:v>22.64</c:v>
                </c:pt>
                <c:pt idx="3">
                  <c:v>22.27</c:v>
                </c:pt>
                <c:pt idx="4">
                  <c:v>22.2</c:v>
                </c:pt>
                <c:pt idx="5">
                  <c:v>22.58</c:v>
                </c:pt>
              </c:numCache>
            </c:numRef>
          </c:val>
        </c:ser>
        <c:ser>
          <c:idx val="1"/>
          <c:order val="1"/>
          <c:tx>
            <c:strRef>
              <c:f>Analysis_LMC!$E$525</c:f>
              <c:strCache>
                <c:ptCount val="1"/>
                <c:pt idx="0">
                  <c:v>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Analysis_LMC!$Q$558:$V$558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Analysis_LMC!$Q$560:$V$560</c:f>
              <c:numCache>
                <c:formatCode>#,##0.0</c:formatCode>
                <c:ptCount val="6"/>
                <c:pt idx="0">
                  <c:v>18.39</c:v>
                </c:pt>
                <c:pt idx="1">
                  <c:v>19.079999999999998</c:v>
                </c:pt>
                <c:pt idx="2">
                  <c:v>19.77</c:v>
                </c:pt>
                <c:pt idx="3">
                  <c:v>20.43</c:v>
                </c:pt>
                <c:pt idx="4">
                  <c:v>20.97</c:v>
                </c:pt>
                <c:pt idx="5">
                  <c:v>21.47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439848"/>
        <c:axId val="390440240"/>
      </c:barChart>
      <c:lineChart>
        <c:grouping val="standard"/>
        <c:varyColors val="0"/>
        <c:ser>
          <c:idx val="2"/>
          <c:order val="2"/>
          <c:tx>
            <c:strRef>
              <c:f>Analysis_LMC!$E$561</c:f>
              <c:strCache>
                <c:ptCount val="1"/>
                <c:pt idx="0">
                  <c:v>총 판매량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Analysis_LMC!$Q$558:$V$558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Analysis_LMC!$Q$561:$V$561</c:f>
              <c:numCache>
                <c:formatCode>#,##0.0</c:formatCode>
                <c:ptCount val="6"/>
                <c:pt idx="0">
                  <c:v>41.44</c:v>
                </c:pt>
                <c:pt idx="1">
                  <c:v>42.01</c:v>
                </c:pt>
                <c:pt idx="2">
                  <c:v>42.41</c:v>
                </c:pt>
                <c:pt idx="3">
                  <c:v>42.7</c:v>
                </c:pt>
                <c:pt idx="4">
                  <c:v>43.17</c:v>
                </c:pt>
                <c:pt idx="5">
                  <c:v>44.05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39848"/>
        <c:axId val="390440240"/>
      </c:lineChart>
      <c:catAx>
        <c:axId val="39043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40240"/>
        <c:crosses val="autoZero"/>
        <c:auto val="1"/>
        <c:lblAlgn val="ctr"/>
        <c:lblOffset val="100"/>
        <c:noMultiLvlLbl val="0"/>
      </c:catAx>
      <c:valAx>
        <c:axId val="390440240"/>
        <c:scaling>
          <c:orientation val="minMax"/>
          <c:min val="0"/>
        </c:scaling>
        <c:delete val="0"/>
        <c:axPos val="l"/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3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Analysis_LMC!$E$517</c:f>
              <c:strCache>
                <c:ptCount val="1"/>
                <c:pt idx="0">
                  <c:v>차량등록대수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Analysis_LMC!$Q$551:$V$551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Analysis_LMC!$Q$587:$V$587</c:f>
              <c:numCache>
                <c:formatCode>#,##0</c:formatCode>
                <c:ptCount val="6"/>
                <c:pt idx="0">
                  <c:v>160.36000000000001</c:v>
                </c:pt>
                <c:pt idx="1">
                  <c:v>181.78</c:v>
                </c:pt>
                <c:pt idx="2">
                  <c:v>204.66</c:v>
                </c:pt>
                <c:pt idx="3">
                  <c:v>228.71</c:v>
                </c:pt>
                <c:pt idx="4">
                  <c:v>254.04</c:v>
                </c:pt>
                <c:pt idx="5">
                  <c:v>280.10000000000002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440632"/>
        <c:axId val="390441024"/>
      </c:barChart>
      <c:lineChart>
        <c:grouping val="standard"/>
        <c:varyColors val="0"/>
        <c:ser>
          <c:idx val="1"/>
          <c:order val="1"/>
          <c:tx>
            <c:strRef>
              <c:f>Analysis_LMC!$E$518</c:f>
              <c:strCache>
                <c:ptCount val="1"/>
                <c:pt idx="0">
                  <c:v>차량생산대수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Analysis_LMC!$Q$586:$V$586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Analysis_LMC!$Q$588:$V$588</c:f>
              <c:numCache>
                <c:formatCode>#,##0.0</c:formatCode>
                <c:ptCount val="6"/>
                <c:pt idx="0">
                  <c:v>23.38</c:v>
                </c:pt>
                <c:pt idx="1">
                  <c:v>24.9</c:v>
                </c:pt>
                <c:pt idx="2">
                  <c:v>27.15</c:v>
                </c:pt>
                <c:pt idx="3">
                  <c:v>29.21</c:v>
                </c:pt>
                <c:pt idx="4">
                  <c:v>31.14</c:v>
                </c:pt>
                <c:pt idx="5">
                  <c:v>32.57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41808"/>
        <c:axId val="390441416"/>
      </c:lineChart>
      <c:catAx>
        <c:axId val="39044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41024"/>
        <c:crosses val="autoZero"/>
        <c:auto val="1"/>
        <c:lblAlgn val="ctr"/>
        <c:lblOffset val="100"/>
        <c:noMultiLvlLbl val="0"/>
      </c:catAx>
      <c:valAx>
        <c:axId val="390441024"/>
        <c:scaling>
          <c:orientation val="minMax"/>
          <c:max val="370"/>
        </c:scaling>
        <c:delete val="0"/>
        <c:axPos val="l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40632"/>
        <c:crosses val="autoZero"/>
        <c:crossBetween val="between"/>
      </c:valAx>
      <c:valAx>
        <c:axId val="390441416"/>
        <c:scaling>
          <c:orientation val="minMax"/>
        </c:scaling>
        <c:delete val="0"/>
        <c:axPos val="r"/>
        <c:numFmt formatCode="#,##0.0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41808"/>
        <c:crosses val="max"/>
        <c:crossBetween val="between"/>
      </c:valAx>
      <c:catAx>
        <c:axId val="390441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0441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Analysis_LMC!$E$524</c:f>
              <c:strCache>
                <c:ptCount val="1"/>
                <c:pt idx="0">
                  <c:v>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Analysis_LMC!$Q$593:$V$593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Analysis_LMC!$Q$594:$V$594</c:f>
              <c:numCache>
                <c:formatCode>#,##0</c:formatCode>
                <c:ptCount val="6"/>
                <c:pt idx="0">
                  <c:v>121.85</c:v>
                </c:pt>
                <c:pt idx="1">
                  <c:v>129.01</c:v>
                </c:pt>
                <c:pt idx="2">
                  <c:v>140.57</c:v>
                </c:pt>
                <c:pt idx="3">
                  <c:v>151.28</c:v>
                </c:pt>
                <c:pt idx="4">
                  <c:v>161.37</c:v>
                </c:pt>
                <c:pt idx="5">
                  <c:v>168.56</c:v>
                </c:pt>
              </c:numCache>
            </c:numRef>
          </c:val>
        </c:ser>
        <c:ser>
          <c:idx val="1"/>
          <c:order val="1"/>
          <c:tx>
            <c:strRef>
              <c:f>Analysis_LMC!$E$525</c:f>
              <c:strCache>
                <c:ptCount val="1"/>
                <c:pt idx="0">
                  <c:v>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Analysis_LMC!$Q$593:$V$593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Analysis_LMC!$Q$595:$V$595</c:f>
              <c:numCache>
                <c:formatCode>#,##0</c:formatCode>
                <c:ptCount val="6"/>
                <c:pt idx="0">
                  <c:v>180.04</c:v>
                </c:pt>
                <c:pt idx="1">
                  <c:v>200.88</c:v>
                </c:pt>
                <c:pt idx="2">
                  <c:v>220.98</c:v>
                </c:pt>
                <c:pt idx="3">
                  <c:v>247.07</c:v>
                </c:pt>
                <c:pt idx="4">
                  <c:v>276.45</c:v>
                </c:pt>
                <c:pt idx="5">
                  <c:v>303.47000000000003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442984"/>
        <c:axId val="390443376"/>
      </c:barChart>
      <c:lineChart>
        <c:grouping val="standard"/>
        <c:varyColors val="0"/>
        <c:ser>
          <c:idx val="2"/>
          <c:order val="2"/>
          <c:tx>
            <c:strRef>
              <c:f>Analysis_LMC!$E$561</c:f>
              <c:strCache>
                <c:ptCount val="1"/>
                <c:pt idx="0">
                  <c:v>총 판매량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Analysis_LMC!$Q$593:$V$593</c:f>
              <c:strCache>
                <c:ptCount val="6"/>
                <c:pt idx="0">
                  <c:v>2014</c:v>
                </c:pt>
                <c:pt idx="1">
                  <c:v>2015F</c:v>
                </c:pt>
                <c:pt idx="2">
                  <c:v>2016F</c:v>
                </c:pt>
                <c:pt idx="3">
                  <c:v>2017F</c:v>
                </c:pt>
                <c:pt idx="4">
                  <c:v>2018F</c:v>
                </c:pt>
                <c:pt idx="5">
                  <c:v>2019F</c:v>
                </c:pt>
              </c:strCache>
            </c:strRef>
          </c:cat>
          <c:val>
            <c:numRef>
              <c:f>Analysis_LMC!$Q$596:$V$596</c:f>
              <c:numCache>
                <c:formatCode>#,##0</c:formatCode>
                <c:ptCount val="6"/>
                <c:pt idx="0">
                  <c:v>301.89</c:v>
                </c:pt>
                <c:pt idx="1">
                  <c:v>329.89</c:v>
                </c:pt>
                <c:pt idx="2">
                  <c:v>361.54999999999995</c:v>
                </c:pt>
                <c:pt idx="3">
                  <c:v>398.35</c:v>
                </c:pt>
                <c:pt idx="4">
                  <c:v>437.82</c:v>
                </c:pt>
                <c:pt idx="5">
                  <c:v>472.03000000000003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42984"/>
        <c:axId val="390443376"/>
      </c:lineChart>
      <c:catAx>
        <c:axId val="39044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43376"/>
        <c:crosses val="autoZero"/>
        <c:auto val="1"/>
        <c:lblAlgn val="ctr"/>
        <c:lblOffset val="100"/>
        <c:noMultiLvlLbl val="0"/>
      </c:catAx>
      <c:valAx>
        <c:axId val="390443376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ea"/>
                <a:ea typeface="+mj-ea"/>
                <a:cs typeface="+mn-cs"/>
              </a:defRPr>
            </a:pPr>
            <a:endParaRPr lang="ko-KR"/>
          </a:p>
        </c:txPr>
        <c:crossAx val="39044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ea"/>
              <a:ea typeface="+mj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ea"/>
          <a:ea typeface="+mj-ea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algn="l">
              <a:defRPr altLang="ko-KR" sz="1000" b="1">
                <a:solidFill>
                  <a:srgbClr val="A3202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Title</a:t>
            </a:r>
          </a:p>
        </c:rich>
      </c:tx>
      <c:layout>
        <c:manualLayout>
          <c:xMode val="edge"/>
          <c:yMode val="edge"/>
          <c:x val="5.675696088372823E-3"/>
          <c:y val="2.8972573239015059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생산판매물량흐름!$AAD$10001</c:f>
              <c:strCache>
                <c:ptCount val="1"/>
                <c:pt idx="0">
                  <c:v>Ends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D2EFFF"/>
              </a:solidFill>
            </c:spPr>
          </c:dPt>
          <c:dPt>
            <c:idx val="2"/>
            <c:invertIfNegative val="0"/>
            <c:bubble3D val="0"/>
            <c:spPr>
              <a:solidFill>
                <a:srgbClr val="D2EFFF"/>
              </a:solidFill>
            </c:spPr>
          </c:dPt>
          <c:dPt>
            <c:idx val="3"/>
            <c:invertIfNegative val="0"/>
            <c:bubble3D val="0"/>
            <c:spPr>
              <a:solidFill>
                <a:srgbClr val="D2EFFF"/>
              </a:solidFill>
            </c:spPr>
          </c:dPt>
          <c:cat>
            <c:strRef>
              <c:f>생산판매물량흐름!$AAA$10002:$AAA$10006</c:f>
              <c:strCache>
                <c:ptCount val="5"/>
                <c:pt idx="0">
                  <c:v>ㅁ</c:v>
                </c:pt>
                <c:pt idx="1">
                  <c:v>ㄴ</c:v>
                </c:pt>
                <c:pt idx="2">
                  <c:v>ㅇ</c:v>
                </c:pt>
                <c:pt idx="3">
                  <c:v>ㄹ</c:v>
                </c:pt>
                <c:pt idx="4">
                  <c:v>Finish</c:v>
                </c:pt>
              </c:strCache>
            </c:strRef>
          </c:cat>
          <c:val>
            <c:numRef>
              <c:f>생산판매물량흐름!$AAD$10002:$AAD$10006</c:f>
              <c:numCache>
                <c:formatCode>#,##0\ [$€-1];[Red]\-#,##0\ [$€-1]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</c:v>
                </c:pt>
              </c:numCache>
            </c:numRef>
          </c:val>
        </c:ser>
        <c:ser>
          <c:idx val="2"/>
          <c:order val="1"/>
          <c:tx>
            <c:strRef>
              <c:f>생산판매물량흐름!$AAE$10001</c:f>
              <c:strCache>
                <c:ptCount val="1"/>
                <c:pt idx="0">
                  <c:v>NegBlank</c:v>
                </c:pt>
              </c:strCache>
            </c:strRef>
          </c:tx>
          <c:spPr>
            <a:noFill/>
          </c:spPr>
          <c:invertIfNegative val="0"/>
          <c:cat>
            <c:strRef>
              <c:f>생산판매물량흐름!$AAA$10002:$AAA$10006</c:f>
              <c:strCache>
                <c:ptCount val="5"/>
                <c:pt idx="0">
                  <c:v>ㅁ</c:v>
                </c:pt>
                <c:pt idx="1">
                  <c:v>ㄴ</c:v>
                </c:pt>
                <c:pt idx="2">
                  <c:v>ㅇ</c:v>
                </c:pt>
                <c:pt idx="3">
                  <c:v>ㄹ</c:v>
                </c:pt>
                <c:pt idx="4">
                  <c:v>Finish</c:v>
                </c:pt>
              </c:strCache>
            </c:strRef>
          </c:cat>
          <c:val>
            <c:numRef>
              <c:f>생산판매물량흐름!$AAE$10002:$AAE$10006</c:f>
              <c:numCache>
                <c:formatCode>#,##0\ [$€-1];[Red]\-#,##0\ [$€-1]</c:formatCode>
                <c:ptCount val="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3"/>
          <c:order val="2"/>
          <c:tx>
            <c:strRef>
              <c:f>생산판매물량흐름!$AAF$10001</c:f>
              <c:strCache>
                <c:ptCount val="1"/>
                <c:pt idx="0">
                  <c:v>NegLoss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생산판매물량흐름!$AAA$10002:$AAA$10006</c:f>
              <c:strCache>
                <c:ptCount val="5"/>
                <c:pt idx="0">
                  <c:v>ㅁ</c:v>
                </c:pt>
                <c:pt idx="1">
                  <c:v>ㄴ</c:v>
                </c:pt>
                <c:pt idx="2">
                  <c:v>ㅇ</c:v>
                </c:pt>
                <c:pt idx="3">
                  <c:v>ㄹ</c:v>
                </c:pt>
                <c:pt idx="4">
                  <c:v>Finish</c:v>
                </c:pt>
              </c:strCache>
            </c:strRef>
          </c:cat>
          <c:val>
            <c:numRef>
              <c:f>생산판매물량흐름!$AAF$10002:$AAF$10006</c:f>
              <c:numCache>
                <c:formatCode>#,##0\ [$€-1];[Red]\-#,##0\ [$€-1]</c:formatCode>
                <c:ptCount val="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4"/>
          <c:order val="3"/>
          <c:tx>
            <c:strRef>
              <c:f>생산판매물량흐름!$AAG$10001</c:f>
              <c:strCache>
                <c:ptCount val="1"/>
                <c:pt idx="0">
                  <c:v>NegGain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strRef>
              <c:f>생산판매물량흐름!$AAA$10002:$AAA$10006</c:f>
              <c:strCache>
                <c:ptCount val="5"/>
                <c:pt idx="0">
                  <c:v>ㅁ</c:v>
                </c:pt>
                <c:pt idx="1">
                  <c:v>ㄴ</c:v>
                </c:pt>
                <c:pt idx="2">
                  <c:v>ㅇ</c:v>
                </c:pt>
                <c:pt idx="3">
                  <c:v>ㄹ</c:v>
                </c:pt>
                <c:pt idx="4">
                  <c:v>Finish</c:v>
                </c:pt>
              </c:strCache>
            </c:strRef>
          </c:cat>
          <c:val>
            <c:numRef>
              <c:f>생산판매물량흐름!$AAG$10002:$AAG$10006</c:f>
              <c:numCache>
                <c:formatCode>#,##0\ [$€-1];[Red]\-#,##0\ [$€-1]</c:formatCode>
                <c:ptCount val="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5"/>
          <c:order val="4"/>
          <c:tx>
            <c:strRef>
              <c:f>생산판매물량흐름!$AAH$10001</c:f>
              <c:strCache>
                <c:ptCount val="1"/>
                <c:pt idx="0">
                  <c:v>PosBlank</c:v>
                </c:pt>
              </c:strCache>
            </c:strRef>
          </c:tx>
          <c:spPr>
            <a:noFill/>
          </c:spPr>
          <c:invertIfNegative val="0"/>
          <c:cat>
            <c:strRef>
              <c:f>생산판매물량흐름!$AAA$10002:$AAA$10006</c:f>
              <c:strCache>
                <c:ptCount val="5"/>
                <c:pt idx="0">
                  <c:v>ㅁ</c:v>
                </c:pt>
                <c:pt idx="1">
                  <c:v>ㄴ</c:v>
                </c:pt>
                <c:pt idx="2">
                  <c:v>ㅇ</c:v>
                </c:pt>
                <c:pt idx="3">
                  <c:v>ㄹ</c:v>
                </c:pt>
                <c:pt idx="4">
                  <c:v>Finish</c:v>
                </c:pt>
              </c:strCache>
            </c:strRef>
          </c:cat>
          <c:val>
            <c:numRef>
              <c:f>생산판매물량흐름!$AAH$10002:$AAH$10006</c:f>
              <c:numCache>
                <c:formatCode>#,##0\ [$€-1];[Red]\-#,##0\ [$€-1]</c:formatCode>
                <c:ptCount val="5"/>
                <c:pt idx="1">
                  <c:v>100</c:v>
                </c:pt>
                <c:pt idx="2">
                  <c:v>300</c:v>
                </c:pt>
                <c:pt idx="3">
                  <c:v>350</c:v>
                </c:pt>
                <c:pt idx="4">
                  <c:v>0</c:v>
                </c:pt>
              </c:numCache>
            </c:numRef>
          </c:val>
        </c:ser>
        <c:ser>
          <c:idx val="6"/>
          <c:order val="5"/>
          <c:tx>
            <c:strRef>
              <c:f>생산판매물량흐름!$AAI$10001</c:f>
              <c:strCache>
                <c:ptCount val="1"/>
                <c:pt idx="0">
                  <c:v>PosLoss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생산판매물량흐름!$AAA$10002:$AAA$10006</c:f>
              <c:strCache>
                <c:ptCount val="5"/>
                <c:pt idx="0">
                  <c:v>ㅁ</c:v>
                </c:pt>
                <c:pt idx="1">
                  <c:v>ㄴ</c:v>
                </c:pt>
                <c:pt idx="2">
                  <c:v>ㅇ</c:v>
                </c:pt>
                <c:pt idx="3">
                  <c:v>ㄹ</c:v>
                </c:pt>
                <c:pt idx="4">
                  <c:v>Finish</c:v>
                </c:pt>
              </c:strCache>
            </c:strRef>
          </c:cat>
          <c:val>
            <c:numRef>
              <c:f>생산판매물량흐름!$AAI$10002:$AAI$10006</c:f>
              <c:numCache>
                <c:formatCode>#,##0\ [$€-1];[Red]\-#,##0\ [$€-1]</c:formatCode>
                <c:ptCount val="5"/>
                <c:pt idx="1">
                  <c:v>0</c:v>
                </c:pt>
                <c:pt idx="2">
                  <c:v>0</c:v>
                </c:pt>
                <c:pt idx="3">
                  <c:v>250</c:v>
                </c:pt>
                <c:pt idx="4">
                  <c:v>0</c:v>
                </c:pt>
              </c:numCache>
            </c:numRef>
          </c:val>
        </c:ser>
        <c:ser>
          <c:idx val="7"/>
          <c:order val="6"/>
          <c:tx>
            <c:strRef>
              <c:f>생산판매물량흐름!$AAJ$10001</c:f>
              <c:strCache>
                <c:ptCount val="1"/>
                <c:pt idx="0">
                  <c:v>PosGain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strRef>
              <c:f>생산판매물량흐름!$AAA$10002:$AAA$10006</c:f>
              <c:strCache>
                <c:ptCount val="5"/>
                <c:pt idx="0">
                  <c:v>ㅁ</c:v>
                </c:pt>
                <c:pt idx="1">
                  <c:v>ㄴ</c:v>
                </c:pt>
                <c:pt idx="2">
                  <c:v>ㅇ</c:v>
                </c:pt>
                <c:pt idx="3">
                  <c:v>ㄹ</c:v>
                </c:pt>
                <c:pt idx="4">
                  <c:v>Finish</c:v>
                </c:pt>
              </c:strCache>
            </c:strRef>
          </c:cat>
          <c:val>
            <c:numRef>
              <c:f>생산판매물량흐름!$AAJ$10002:$AAJ$10006</c:f>
              <c:numCache>
                <c:formatCode>#,##0\ [$€-1];[Red]\-#,##0\ [$€-1]</c:formatCode>
                <c:ptCount val="5"/>
                <c:pt idx="1">
                  <c:v>200</c:v>
                </c:pt>
                <c:pt idx="2">
                  <c:v>300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444160"/>
        <c:axId val="390444552"/>
      </c:barChart>
      <c:lineChart>
        <c:grouping val="standard"/>
        <c:varyColors val="0"/>
        <c:ser>
          <c:idx val="0"/>
          <c:order val="7"/>
          <c:tx>
            <c:strRef>
              <c:f>생산판매물량흐름!$AAK$10001</c:f>
              <c:strCache>
                <c:ptCount val="1"/>
                <c:pt idx="0">
                  <c:v>Label Y</c:v>
                </c:pt>
              </c:strCache>
            </c:strRef>
          </c:tx>
          <c:spPr>
            <a:ln w="28575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28575" cap="rnd" cmpd="sng" algn="ctr">
                  <a:solidFill>
                    <a:srgbClr val="A32020">
                      <a:shade val="76000"/>
                      <a:shade val="95000"/>
                      <a:satMod val="105000"/>
                    </a:srgbClr>
                  </a:solidFill>
                  <a:prstDash val="solid"/>
                  <a:round/>
                </a14:hiddenLine>
              </a:ext>
            </a:extLst>
          </c:spPr>
          <c:marker>
            <c:symbol val="none"/>
          </c:marker>
          <c:cat>
            <c:strRef>
              <c:f>생산판매물량흐름!$AAA$10002:$AAA$10006</c:f>
              <c:strCache>
                <c:ptCount val="5"/>
                <c:pt idx="0">
                  <c:v>ㅁ</c:v>
                </c:pt>
                <c:pt idx="1">
                  <c:v>ㄴ</c:v>
                </c:pt>
                <c:pt idx="2">
                  <c:v>ㅇ</c:v>
                </c:pt>
                <c:pt idx="3">
                  <c:v>ㄹ</c:v>
                </c:pt>
                <c:pt idx="4">
                  <c:v>Finish</c:v>
                </c:pt>
              </c:strCache>
            </c:strRef>
          </c:cat>
          <c:val>
            <c:numRef>
              <c:f>생산판매물량흐름!$AAK$10002:$AAK$10006</c:f>
              <c:numCache>
                <c:formatCode>_(* #,##0_);_(* \(#,##0\);_(* "-"_);@_)</c:formatCode>
                <c:ptCount val="5"/>
                <c:pt idx="0">
                  <c:v>100</c:v>
                </c:pt>
                <c:pt idx="1">
                  <c:v>300</c:v>
                </c:pt>
                <c:pt idx="2">
                  <c:v>600</c:v>
                </c:pt>
                <c:pt idx="3">
                  <c:v>600</c:v>
                </c:pt>
                <c:pt idx="4">
                  <c:v>350</c:v>
                </c:pt>
              </c:numCache>
            </c:numRef>
          </c:val>
          <c:smooth val="0"/>
        </c:ser>
        <c:ser>
          <c:idx val="8"/>
          <c:order val="8"/>
          <c:tx>
            <c:v>Label Y</c:v>
          </c:tx>
          <c:spPr>
            <a:ln w="28575">
              <a:noFill/>
            </a:ln>
          </c:spPr>
          <c:marker>
            <c:symbol val="none"/>
          </c:marker>
          <c:dLbls>
            <c:dLbl>
              <c:idx val="0"/>
              <c:tx>
                <c:strRef>
                  <c:f>생산판매물량흐름!$AAL$10002</c:f>
                  <c:strCache>
                    <c:ptCount val="1"/>
                    <c:pt idx="0">
                      <c:v> 100 
 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{74012610-41EA-41D7-B092-8CEA94D7B71E}</c15:txfldGUID>
                      <c15:f>생산판매물량흐름!$AAL$10002</c15:f>
                      <c15:dlblFieldTableCache>
                        <c:ptCount val="1"/>
                        <c:pt idx="0">
                          <c:v> 100 
 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1"/>
              <c:tx>
                <c:strRef>
                  <c:f>생산판매물량흐름!$AAL$10003</c:f>
                  <c:strCache>
                    <c:ptCount val="1"/>
                    <c:pt idx="0">
                      <c:v> 200 
 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{167D2F27-BA9F-4632-936D-913268315300}</c15:txfldGUID>
                      <c15:f>생산판매물량흐름!$AAL$10003</c15:f>
                      <c15:dlblFieldTableCache>
                        <c:ptCount val="1"/>
                        <c:pt idx="0">
                          <c:v> 200 
 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2"/>
              <c:tx>
                <c:strRef>
                  <c:f>생산판매물량흐름!$AAL$10004</c:f>
                  <c:strCache>
                    <c:ptCount val="1"/>
                    <c:pt idx="0">
                      <c:v> 300 
 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{3284035B-D7A5-4D79-AD2C-66C6FAA2B102}</c15:txfldGUID>
                      <c15:f>생산판매물량흐름!$AAL$10004</c15:f>
                      <c15:dlblFieldTableCache>
                        <c:ptCount val="1"/>
                        <c:pt idx="0">
                          <c:v> 300 
 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3"/>
              <c:tx>
                <c:strRef>
                  <c:f>생산판매물량흐름!$AAL$10005</c:f>
                  <c:strCache>
                    <c:ptCount val="1"/>
                    <c:pt idx="0">
                      <c:v> (250)
 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{C6844DF1-8F1F-4FA6-A822-187F20368479}</c15:txfldGUID>
                      <c15:f>생산판매물량흐름!$AAL$10005</c15:f>
                      <c15:dlblFieldTableCache>
                        <c:ptCount val="1"/>
                        <c:pt idx="0">
                          <c:v> (250)
 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4"/>
              <c:tx>
                <c:strRef>
                  <c:f>생산판매물량흐름!$AAL$10006</c:f>
                  <c:strCache>
                    <c:ptCount val="1"/>
                    <c:pt idx="0">
                      <c:v> 350 
 </c:v>
                    </c:pt>
                  </c:strCache>
                </c:strRef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{52D8ACF5-E4FA-4CE9-93F4-BDA6109FFCB0}</c15:txfldGUID>
                      <c15:f>생산판매물량흐름!$AAL$10006</c15:f>
                      <c15:dlblFieldTableCache>
                        <c:ptCount val="1"/>
                        <c:pt idx="0">
                          <c:v> 350 
 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생산판매물량흐름!$AAA$10002:$AAA$10006</c:f>
              <c:strCache>
                <c:ptCount val="5"/>
                <c:pt idx="0">
                  <c:v>ㅁ</c:v>
                </c:pt>
                <c:pt idx="1">
                  <c:v>ㄴ</c:v>
                </c:pt>
                <c:pt idx="2">
                  <c:v>ㅇ</c:v>
                </c:pt>
                <c:pt idx="3">
                  <c:v>ㄹ</c:v>
                </c:pt>
                <c:pt idx="4">
                  <c:v>Finish</c:v>
                </c:pt>
              </c:strCache>
            </c:strRef>
          </c:cat>
          <c:val>
            <c:numRef>
              <c:f>생산판매물량흐름!$AAK$10002:$AAK$10006</c:f>
              <c:numCache>
                <c:formatCode>_(* #,##0_);_(* \(#,##0\);_(* "-"_);@_)</c:formatCode>
                <c:ptCount val="5"/>
                <c:pt idx="0">
                  <c:v>100</c:v>
                </c:pt>
                <c:pt idx="1">
                  <c:v>300</c:v>
                </c:pt>
                <c:pt idx="2">
                  <c:v>600</c:v>
                </c:pt>
                <c:pt idx="3">
                  <c:v>600</c:v>
                </c:pt>
                <c:pt idx="4">
                  <c:v>350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44160"/>
        <c:axId val="390444552"/>
      </c:lineChart>
      <c:catAx>
        <c:axId val="3904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crossAx val="390444552"/>
        <c:crosses val="autoZero"/>
        <c:auto val="1"/>
        <c:lblAlgn val="ctr"/>
        <c:lblOffset val="100"/>
        <c:noMultiLvlLbl val="0"/>
      </c:catAx>
      <c:valAx>
        <c:axId val="390444552"/>
        <c:scaling>
          <c:orientation val="minMax"/>
        </c:scaling>
        <c:delete val="0"/>
        <c:axPos val="l"/>
        <c:majorGridlines>
          <c:spPr>
            <a:ln>
              <a:solidFill>
                <a:srgbClr val="BFBFBF"/>
              </a:solidFill>
            </a:ln>
          </c:spPr>
        </c:majorGridlines>
        <c:numFmt formatCode="_(* #,##0_);_(* \(#,##0\);_(* &quot;-&quot;_);_(@" sourceLinked="0"/>
        <c:majorTickMark val="none"/>
        <c:minorTickMark val="none"/>
        <c:tickLblPos val="low"/>
        <c:spPr>
          <a:noFill/>
          <a:ln>
            <a:noFill/>
          </a:ln>
        </c:spPr>
        <c:crossAx val="390444160"/>
        <c:crosses val="autoZero"/>
        <c:crossBetween val="between"/>
      </c:valAx>
      <c:spPr>
        <a:noFill/>
        <a:ln w="25400">
          <a:noFill/>
        </a:ln>
      </c:spPr>
    </c:plotArea>
    <c:plotVisOnly val="0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ko-KR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36640888473728"/>
          <c:y val="8.1105886130220808E-2"/>
          <c:w val="0.61010712316866611"/>
          <c:h val="0.828240738928021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ea"/>
                    <a:ea typeface="+mj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. 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'기타, 외부환경'!$D$17:$D$22</c:f>
              <c:strCache>
                <c:ptCount val="6"/>
                <c:pt idx="0">
                  <c:v>천연고무</c:v>
                </c:pt>
                <c:pt idx="1">
                  <c:v>합성고무</c:v>
                </c:pt>
                <c:pt idx="2">
                  <c:v>카본블랙</c:v>
                </c:pt>
                <c:pt idx="3">
                  <c:v>스틸코드</c:v>
                </c:pt>
                <c:pt idx="4">
                  <c:v>타이어코드</c:v>
                </c:pt>
                <c:pt idx="5">
                  <c:v>기타</c:v>
                </c:pt>
              </c:strCache>
            </c:strRef>
          </c:cat>
          <c:val>
            <c:numRef>
              <c:f>'기타, 외부환경'!$E$17:$E$22</c:f>
              <c:numCache>
                <c:formatCode>0.0%</c:formatCode>
                <c:ptCount val="6"/>
                <c:pt idx="0">
                  <c:v>0.25600000000000001</c:v>
                </c:pt>
                <c:pt idx="1">
                  <c:v>0.252</c:v>
                </c:pt>
                <c:pt idx="2">
                  <c:v>0.154</c:v>
                </c:pt>
                <c:pt idx="3">
                  <c:v>9.4E-2</c:v>
                </c:pt>
                <c:pt idx="4">
                  <c:v>7.5999999999999998E-2</c:v>
                </c:pt>
                <c:pt idx="5">
                  <c:v>0.16800000000000001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+mj-ea"/>
          <a:ea typeface="+mj-ea"/>
        </a:defRPr>
      </a:pPr>
      <a:endParaRPr lang="ko-KR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'기타, 외부환경'!$E$3</c:f>
              <c:strCache>
                <c:ptCount val="1"/>
                <c:pt idx="0">
                  <c:v>천연고무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'기타, 외부환경'!$D$4:$D$12</c:f>
              <c:strCache>
                <c:ptCount val="9"/>
                <c:pt idx="0">
                  <c:v>1Q13</c:v>
                </c:pt>
                <c:pt idx="1">
                  <c:v>2Q13</c:v>
                </c:pt>
                <c:pt idx="2">
                  <c:v>3Q13</c:v>
                </c:pt>
                <c:pt idx="3">
                  <c:v>4Q13</c:v>
                </c:pt>
                <c:pt idx="4">
                  <c:v>1Q14</c:v>
                </c:pt>
                <c:pt idx="5">
                  <c:v>2Q14</c:v>
                </c:pt>
                <c:pt idx="6">
                  <c:v>3Q14</c:v>
                </c:pt>
                <c:pt idx="7">
                  <c:v>4Q14</c:v>
                </c:pt>
                <c:pt idx="8">
                  <c:v>15(F)</c:v>
                </c:pt>
              </c:strCache>
            </c:strRef>
          </c:cat>
          <c:val>
            <c:numRef>
              <c:f>'기타, 외부환경'!$E$4:$E$12</c:f>
              <c:numCache>
                <c:formatCode>_(* #,##0_);_(* \(#,##0\);_(* "-"_);@_)</c:formatCode>
                <c:ptCount val="9"/>
                <c:pt idx="0">
                  <c:v>3015</c:v>
                </c:pt>
                <c:pt idx="1">
                  <c:v>3071</c:v>
                </c:pt>
                <c:pt idx="2">
                  <c:v>2801</c:v>
                </c:pt>
                <c:pt idx="3">
                  <c:v>2553</c:v>
                </c:pt>
                <c:pt idx="4">
                  <c:v>2478</c:v>
                </c:pt>
                <c:pt idx="5">
                  <c:v>2208</c:v>
                </c:pt>
                <c:pt idx="6">
                  <c:v>1925</c:v>
                </c:pt>
                <c:pt idx="7">
                  <c:v>1808</c:v>
                </c:pt>
                <c:pt idx="8">
                  <c:v>1794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'기타, 외부환경'!$F$3</c:f>
              <c:strCache>
                <c:ptCount val="1"/>
                <c:pt idx="0">
                  <c:v>합성고무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'기타, 외부환경'!$D$4:$D$12</c:f>
              <c:strCache>
                <c:ptCount val="9"/>
                <c:pt idx="0">
                  <c:v>1Q13</c:v>
                </c:pt>
                <c:pt idx="1">
                  <c:v>2Q13</c:v>
                </c:pt>
                <c:pt idx="2">
                  <c:v>3Q13</c:v>
                </c:pt>
                <c:pt idx="3">
                  <c:v>4Q13</c:v>
                </c:pt>
                <c:pt idx="4">
                  <c:v>1Q14</c:v>
                </c:pt>
                <c:pt idx="5">
                  <c:v>2Q14</c:v>
                </c:pt>
                <c:pt idx="6">
                  <c:v>3Q14</c:v>
                </c:pt>
                <c:pt idx="7">
                  <c:v>4Q14</c:v>
                </c:pt>
                <c:pt idx="8">
                  <c:v>15(F)</c:v>
                </c:pt>
              </c:strCache>
            </c:strRef>
          </c:cat>
          <c:val>
            <c:numRef>
              <c:f>'기타, 외부환경'!$F$4:$F$12</c:f>
              <c:numCache>
                <c:formatCode>_(* #,##0_);_(* \(#,##0\);_(* "-"_);@_)</c:formatCode>
                <c:ptCount val="9"/>
                <c:pt idx="0">
                  <c:v>3029</c:v>
                </c:pt>
                <c:pt idx="1">
                  <c:v>2945</c:v>
                </c:pt>
                <c:pt idx="2">
                  <c:v>2635</c:v>
                </c:pt>
                <c:pt idx="3">
                  <c:v>2570</c:v>
                </c:pt>
                <c:pt idx="4">
                  <c:v>2537</c:v>
                </c:pt>
                <c:pt idx="5">
                  <c:v>2405</c:v>
                </c:pt>
                <c:pt idx="6">
                  <c:v>2431</c:v>
                </c:pt>
                <c:pt idx="7">
                  <c:v>2463</c:v>
                </c:pt>
                <c:pt idx="8">
                  <c:v>2502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508584"/>
        <c:axId val="394508976"/>
      </c:lineChart>
      <c:catAx>
        <c:axId val="39450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4508976"/>
        <c:crosses val="autoZero"/>
        <c:auto val="1"/>
        <c:lblAlgn val="ctr"/>
        <c:lblOffset val="100"/>
        <c:noMultiLvlLbl val="0"/>
      </c:catAx>
      <c:valAx>
        <c:axId val="394508976"/>
        <c:scaling>
          <c:orientation val="minMax"/>
        </c:scaling>
        <c:delete val="0"/>
        <c:axPos val="l"/>
        <c:numFmt formatCode="_(* #,##0_);_(* \(#,##0\);_(* &quot;-&quot;_);_(@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4508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81770142752276E-2"/>
          <c:y val="1.3200100937811552E-2"/>
          <c:w val="0.86874450776702938"/>
          <c:h val="0.74401407938159425"/>
        </c:manualLayout>
      </c:layout>
      <c:lineChart>
        <c:grouping val="standard"/>
        <c:varyColors val="0"/>
        <c:ser>
          <c:idx val="0"/>
          <c:order val="0"/>
          <c:tx>
            <c:strRef>
              <c:f>'기타, 외부환경'!$D$33</c:f>
              <c:strCache>
                <c:ptCount val="1"/>
                <c:pt idx="0">
                  <c:v>Brent Spot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'기타, 외부환경'!$E$32:$M$32</c:f>
              <c:strCache>
                <c:ptCount val="9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15F</c:v>
                </c:pt>
                <c:pt idx="4">
                  <c:v>16F</c:v>
                </c:pt>
                <c:pt idx="5">
                  <c:v>17F</c:v>
                </c:pt>
                <c:pt idx="6">
                  <c:v>18F</c:v>
                </c:pt>
                <c:pt idx="7">
                  <c:v>19F</c:v>
                </c:pt>
                <c:pt idx="8">
                  <c:v>20F</c:v>
                </c:pt>
              </c:strCache>
            </c:strRef>
          </c:cat>
          <c:val>
            <c:numRef>
              <c:f>'기타, 외부환경'!$E$33:$M$33</c:f>
              <c:numCache>
                <c:formatCode>_(* #,##0_);_(* \(#,##0\);_(* "-"_);@_)</c:formatCode>
                <c:ptCount val="9"/>
                <c:pt idx="0">
                  <c:v>113.31</c:v>
                </c:pt>
                <c:pt idx="1">
                  <c:v>108.64</c:v>
                </c:pt>
                <c:pt idx="2">
                  <c:v>97.47</c:v>
                </c:pt>
                <c:pt idx="3">
                  <c:v>55.62</c:v>
                </c:pt>
                <c:pt idx="4">
                  <c:v>71.069999999999993</c:v>
                </c:pt>
                <c:pt idx="5">
                  <c:v>76.349999999999994</c:v>
                </c:pt>
                <c:pt idx="6">
                  <c:v>76.25</c:v>
                </c:pt>
                <c:pt idx="7">
                  <c:v>77.69</c:v>
                </c:pt>
                <c:pt idx="8">
                  <c:v>79.13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'기타, 외부환경'!$D$34</c:f>
              <c:strCache>
                <c:ptCount val="1"/>
                <c:pt idx="0">
                  <c:v>WTI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'기타, 외부환경'!$E$32:$M$32</c:f>
              <c:strCache>
                <c:ptCount val="9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15F</c:v>
                </c:pt>
                <c:pt idx="4">
                  <c:v>16F</c:v>
                </c:pt>
                <c:pt idx="5">
                  <c:v>17F</c:v>
                </c:pt>
                <c:pt idx="6">
                  <c:v>18F</c:v>
                </c:pt>
                <c:pt idx="7">
                  <c:v>19F</c:v>
                </c:pt>
                <c:pt idx="8">
                  <c:v>20F</c:v>
                </c:pt>
              </c:strCache>
            </c:strRef>
          </c:cat>
          <c:val>
            <c:numRef>
              <c:f>'기타, 외부환경'!$E$34:$M$34</c:f>
              <c:numCache>
                <c:formatCode>_(* #,##0_);_(* \(#,##0\);_(* "-"_);@_)</c:formatCode>
                <c:ptCount val="9"/>
                <c:pt idx="0">
                  <c:v>95.53</c:v>
                </c:pt>
                <c:pt idx="1">
                  <c:v>97.91</c:v>
                </c:pt>
                <c:pt idx="2">
                  <c:v>91.8</c:v>
                </c:pt>
                <c:pt idx="3">
                  <c:v>52.72</c:v>
                </c:pt>
                <c:pt idx="4">
                  <c:v>67.28</c:v>
                </c:pt>
                <c:pt idx="5">
                  <c:v>70.14</c:v>
                </c:pt>
                <c:pt idx="6">
                  <c:v>70.06</c:v>
                </c:pt>
                <c:pt idx="7">
                  <c:v>71.5</c:v>
                </c:pt>
                <c:pt idx="8">
                  <c:v>72.959999999999994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509760"/>
        <c:axId val="394510152"/>
      </c:lineChart>
      <c:catAx>
        <c:axId val="39450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4510152"/>
        <c:crosses val="autoZero"/>
        <c:auto val="1"/>
        <c:lblAlgn val="ctr"/>
        <c:lblOffset val="100"/>
        <c:noMultiLvlLbl val="0"/>
      </c:catAx>
      <c:valAx>
        <c:axId val="394510152"/>
        <c:scaling>
          <c:orientation val="minMax"/>
          <c:min val="40"/>
        </c:scaling>
        <c:delete val="0"/>
        <c:axPos val="l"/>
        <c:numFmt formatCode="_(* #,##0_);_(* \(#,##0\);_(* &quot;-&quot;_);_(@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45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305332197838431"/>
          <c:y val="0.90046940514058238"/>
          <c:w val="0.36814954883977358"/>
          <c:h val="7.31213570327938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134469</xdr:colOff>
      <xdr:row>22</xdr:row>
      <xdr:rowOff>66674</xdr:rowOff>
    </xdr:from>
    <xdr:ext cx="4639237" cy="2286561"/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twoCellAnchor editAs="oneCell">
    <xdr:from>
      <xdr:col>4</xdr:col>
      <xdr:colOff>0</xdr:colOff>
      <xdr:row>67</xdr:row>
      <xdr:rowOff>0</xdr:rowOff>
    </xdr:from>
    <xdr:to>
      <xdr:col>9</xdr:col>
      <xdr:colOff>798551</xdr:colOff>
      <xdr:row>78</xdr:row>
      <xdr:rowOff>124637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824" y="14354735"/>
          <a:ext cx="7914286" cy="2466667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0.01984</cdr:x>
      <cdr:y>0.03619</cdr:y>
    </cdr:from>
    <cdr:to>
      <cdr:x>0.04819</cdr:x>
      <cdr:y>0.0879</cdr:y>
    </cdr:to>
    <cdr:sp macro="" textlink="">
      <cdr:nvSpPr>
        <cdr:cNvPr id="4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ko-KR"/>
            <a:t>9da2973c43cc4f2da37f3984e85e5ced</a:t>
          </a:r>
          <a:endParaRPr lang="ko-KR"/>
        </a:p>
      </cdr:txBody>
    </cdr:sp>
  </cdr:relSizeAnchor>
  <cdr:relSizeAnchor xmlns:cdr="http://schemas.openxmlformats.org/drawingml/2006/chartDrawing">
    <cdr:from>
      <cdr:x>0.04011</cdr:x>
      <cdr:y>0.03978</cdr:y>
    </cdr:from>
    <cdr:to>
      <cdr:x>0.09742</cdr:x>
      <cdr:y>0.09662</cdr:y>
    </cdr:to>
    <cdr:sp macro="" textlink="">
      <cdr:nvSpPr>
        <cdr:cNvPr id="6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58f95ea816054c5fb2fcf4128662458b</a:t>
          </a:r>
        </a:p>
      </cdr:txBody>
    </cdr:sp>
  </cdr:relSizeAnchor>
  <cdr:relSizeAnchor xmlns:cdr="http://schemas.openxmlformats.org/drawingml/2006/chartDrawing">
    <cdr:from>
      <cdr:x>0.01984</cdr:x>
      <cdr:y>0.03619</cdr:y>
    </cdr:from>
    <cdr:to>
      <cdr:x>0.04819</cdr:x>
      <cdr:y>0.0879</cdr:y>
    </cdr:to>
    <cdr:sp macro="" textlink="">
      <cdr:nvSpPr>
        <cdr:cNvPr id="7" name="Chart Type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ko-KR"/>
            <a:t>Line</a:t>
          </a:r>
          <a:endParaRPr lang="ko-KR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196105</xdr:colOff>
      <xdr:row>283</xdr:row>
      <xdr:rowOff>141195</xdr:rowOff>
    </xdr:from>
    <xdr:to>
      <xdr:col>21</xdr:col>
      <xdr:colOff>767605</xdr:colOff>
      <xdr:row>291</xdr:row>
      <xdr:rowOff>56030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196105</xdr:colOff>
      <xdr:row>291</xdr:row>
      <xdr:rowOff>129989</xdr:rowOff>
    </xdr:from>
    <xdr:to>
      <xdr:col>21</xdr:col>
      <xdr:colOff>767605</xdr:colOff>
      <xdr:row>299</xdr:row>
      <xdr:rowOff>44823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196105</xdr:colOff>
      <xdr:row>299</xdr:row>
      <xdr:rowOff>118783</xdr:rowOff>
    </xdr:from>
    <xdr:to>
      <xdr:col>21</xdr:col>
      <xdr:colOff>767605</xdr:colOff>
      <xdr:row>307</xdr:row>
      <xdr:rowOff>33617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80682</xdr:colOff>
      <xdr:row>307</xdr:row>
      <xdr:rowOff>96373</xdr:rowOff>
    </xdr:from>
    <xdr:to>
      <xdr:col>25</xdr:col>
      <xdr:colOff>332814</xdr:colOff>
      <xdr:row>313</xdr:row>
      <xdr:rowOff>44824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98054</xdr:colOff>
      <xdr:row>312</xdr:row>
      <xdr:rowOff>20170</xdr:rowOff>
    </xdr:from>
    <xdr:to>
      <xdr:col>23</xdr:col>
      <xdr:colOff>542925</xdr:colOff>
      <xdr:row>324</xdr:row>
      <xdr:rowOff>19050</xdr:rowOff>
    </xdr:to>
    <xdr:graphicFrame macro="">
      <xdr:nvGraphicFramePr>
        <xdr:cNvPr id="14" name="차트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98054</xdr:colOff>
      <xdr:row>324</xdr:row>
      <xdr:rowOff>95250</xdr:rowOff>
    </xdr:from>
    <xdr:to>
      <xdr:col>23</xdr:col>
      <xdr:colOff>541617</xdr:colOff>
      <xdr:row>336</xdr:row>
      <xdr:rowOff>79562</xdr:rowOff>
    </xdr:to>
    <xdr:graphicFrame macro="">
      <xdr:nvGraphicFramePr>
        <xdr:cNvPr id="15" name="차트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154692</xdr:colOff>
      <xdr:row>457</xdr:row>
      <xdr:rowOff>50085</xdr:rowOff>
    </xdr:from>
    <xdr:to>
      <xdr:col>20</xdr:col>
      <xdr:colOff>726192</xdr:colOff>
      <xdr:row>464</xdr:row>
      <xdr:rowOff>138855</xdr:rowOff>
    </xdr:to>
    <xdr:graphicFrame macro="">
      <xdr:nvGraphicFramePr>
        <xdr:cNvPr id="23" name="차트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80682</xdr:colOff>
      <xdr:row>478</xdr:row>
      <xdr:rowOff>96373</xdr:rowOff>
    </xdr:from>
    <xdr:to>
      <xdr:col>25</xdr:col>
      <xdr:colOff>332814</xdr:colOff>
      <xdr:row>484</xdr:row>
      <xdr:rowOff>44824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98054</xdr:colOff>
      <xdr:row>483</xdr:row>
      <xdr:rowOff>20170</xdr:rowOff>
    </xdr:from>
    <xdr:to>
      <xdr:col>23</xdr:col>
      <xdr:colOff>542925</xdr:colOff>
      <xdr:row>495</xdr:row>
      <xdr:rowOff>19050</xdr:rowOff>
    </xdr:to>
    <xdr:graphicFrame macro="">
      <xdr:nvGraphicFramePr>
        <xdr:cNvPr id="27" name="차트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98054</xdr:colOff>
      <xdr:row>495</xdr:row>
      <xdr:rowOff>95250</xdr:rowOff>
    </xdr:from>
    <xdr:to>
      <xdr:col>23</xdr:col>
      <xdr:colOff>541617</xdr:colOff>
      <xdr:row>507</xdr:row>
      <xdr:rowOff>79562</xdr:rowOff>
    </xdr:to>
    <xdr:graphicFrame macro="">
      <xdr:nvGraphicFramePr>
        <xdr:cNvPr id="28" name="차트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792366</xdr:colOff>
      <xdr:row>459</xdr:row>
      <xdr:rowOff>116878</xdr:rowOff>
    </xdr:from>
    <xdr:to>
      <xdr:col>21</xdr:col>
      <xdr:colOff>726523</xdr:colOff>
      <xdr:row>461</xdr:row>
      <xdr:rowOff>58062</xdr:rowOff>
    </xdr:to>
    <xdr:sp macro="" textlink="">
      <xdr:nvSpPr>
        <xdr:cNvPr id="29" name="오른쪽 화살표 28"/>
        <xdr:cNvSpPr/>
      </xdr:nvSpPr>
      <xdr:spPr>
        <a:xfrm rot="20973265">
          <a:off x="16641966" y="63727549"/>
          <a:ext cx="832228" cy="289527"/>
        </a:xfrm>
        <a:prstGeom prst="rightArrow">
          <a:avLst>
            <a:gd name="adj1" fmla="val 50000"/>
            <a:gd name="adj2" fmla="val 56363"/>
          </a:avLst>
        </a:prstGeom>
        <a:solidFill>
          <a:schemeClr val="accent4">
            <a:lumMod val="20000"/>
            <a:lumOff val="80000"/>
          </a:schemeClr>
        </a:solidFill>
        <a:ln w="6350">
          <a:solidFill>
            <a:schemeClr val="tx1"/>
          </a:solidFill>
        </a:ln>
      </xdr:spPr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509412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018824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528237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37649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47061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056473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565886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075298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CAGR 3.9%</a:t>
          </a:r>
          <a:endParaRPr lang="ko-KR" altLang="en-US" sz="900" b="1"/>
        </a:p>
      </xdr:txBody>
    </xdr:sp>
    <xdr:clientData/>
  </xdr:twoCellAnchor>
  <xdr:twoCellAnchor>
    <xdr:from>
      <xdr:col>22</xdr:col>
      <xdr:colOff>0</xdr:colOff>
      <xdr:row>286</xdr:row>
      <xdr:rowOff>47625</xdr:rowOff>
    </xdr:from>
    <xdr:to>
      <xdr:col>22</xdr:col>
      <xdr:colOff>831512</xdr:colOff>
      <xdr:row>287</xdr:row>
      <xdr:rowOff>149862</xdr:rowOff>
    </xdr:to>
    <xdr:sp macro="" textlink="">
      <xdr:nvSpPr>
        <xdr:cNvPr id="30" name="오른쪽 화살표 29"/>
        <xdr:cNvSpPr/>
      </xdr:nvSpPr>
      <xdr:spPr>
        <a:xfrm rot="20973265">
          <a:off x="17602200" y="31203900"/>
          <a:ext cx="831512" cy="283212"/>
        </a:xfrm>
        <a:prstGeom prst="rightArrow">
          <a:avLst>
            <a:gd name="adj1" fmla="val 50000"/>
            <a:gd name="adj2" fmla="val 56363"/>
          </a:avLst>
        </a:prstGeom>
        <a:solidFill>
          <a:schemeClr val="accent4">
            <a:lumMod val="20000"/>
            <a:lumOff val="80000"/>
          </a:schemeClr>
        </a:solidFill>
        <a:ln w="6350">
          <a:solidFill>
            <a:schemeClr val="tx1"/>
          </a:solidFill>
        </a:ln>
      </xdr:spPr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509412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018824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528237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37649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47061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056473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565886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075298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CAGR 4.0%</a:t>
          </a:r>
          <a:endParaRPr lang="ko-KR" altLang="en-US" sz="900" b="1"/>
        </a:p>
      </xdr:txBody>
    </xdr:sp>
    <xdr:clientData/>
  </xdr:twoCellAnchor>
  <xdr:twoCellAnchor>
    <xdr:from>
      <xdr:col>22</xdr:col>
      <xdr:colOff>0</xdr:colOff>
      <xdr:row>294</xdr:row>
      <xdr:rowOff>0</xdr:rowOff>
    </xdr:from>
    <xdr:to>
      <xdr:col>22</xdr:col>
      <xdr:colOff>831512</xdr:colOff>
      <xdr:row>295</xdr:row>
      <xdr:rowOff>113494</xdr:rowOff>
    </xdr:to>
    <xdr:sp macro="" textlink="">
      <xdr:nvSpPr>
        <xdr:cNvPr id="31" name="오른쪽 화살표 30"/>
        <xdr:cNvSpPr/>
      </xdr:nvSpPr>
      <xdr:spPr>
        <a:xfrm rot="20973265">
          <a:off x="17602200" y="32546925"/>
          <a:ext cx="831512" cy="284944"/>
        </a:xfrm>
        <a:prstGeom prst="rightArrow">
          <a:avLst>
            <a:gd name="adj1" fmla="val 50000"/>
            <a:gd name="adj2" fmla="val 56363"/>
          </a:avLst>
        </a:prstGeom>
        <a:solidFill>
          <a:schemeClr val="accent4">
            <a:lumMod val="20000"/>
            <a:lumOff val="80000"/>
          </a:schemeClr>
        </a:solidFill>
        <a:ln w="6350">
          <a:solidFill>
            <a:schemeClr val="tx1"/>
          </a:solidFill>
        </a:ln>
      </xdr:spPr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509412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018824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528237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37649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47061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056473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565886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075298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CAGR 5.3%</a:t>
          </a:r>
          <a:endParaRPr lang="ko-KR" altLang="en-US" sz="900" b="1"/>
        </a:p>
      </xdr:txBody>
    </xdr:sp>
    <xdr:clientData/>
  </xdr:twoCellAnchor>
  <xdr:twoCellAnchor>
    <xdr:from>
      <xdr:col>22</xdr:col>
      <xdr:colOff>0</xdr:colOff>
      <xdr:row>302</xdr:row>
      <xdr:rowOff>0</xdr:rowOff>
    </xdr:from>
    <xdr:to>
      <xdr:col>22</xdr:col>
      <xdr:colOff>831512</xdr:colOff>
      <xdr:row>303</xdr:row>
      <xdr:rowOff>113494</xdr:rowOff>
    </xdr:to>
    <xdr:sp macro="" textlink="">
      <xdr:nvSpPr>
        <xdr:cNvPr id="32" name="오른쪽 화살표 31"/>
        <xdr:cNvSpPr/>
      </xdr:nvSpPr>
      <xdr:spPr>
        <a:xfrm rot="20973265">
          <a:off x="17602200" y="33928050"/>
          <a:ext cx="831512" cy="284944"/>
        </a:xfrm>
        <a:prstGeom prst="rightArrow">
          <a:avLst>
            <a:gd name="adj1" fmla="val 50000"/>
            <a:gd name="adj2" fmla="val 56363"/>
          </a:avLst>
        </a:prstGeom>
        <a:solidFill>
          <a:schemeClr val="accent4">
            <a:lumMod val="20000"/>
            <a:lumOff val="80000"/>
          </a:schemeClr>
        </a:solidFill>
        <a:ln w="6350">
          <a:solidFill>
            <a:schemeClr val="tx1"/>
          </a:solidFill>
        </a:ln>
      </xdr:spPr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509412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018824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528237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37649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47061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056473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565886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075298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CAGR 4.1%</a:t>
          </a:r>
          <a:endParaRPr lang="ko-KR" altLang="en-US" sz="900" b="1"/>
        </a:p>
      </xdr:txBody>
    </xdr:sp>
    <xdr:clientData/>
  </xdr:twoCellAnchor>
  <xdr:twoCellAnchor>
    <xdr:from>
      <xdr:col>24</xdr:col>
      <xdr:colOff>0</xdr:colOff>
      <xdr:row>317</xdr:row>
      <xdr:rowOff>0</xdr:rowOff>
    </xdr:from>
    <xdr:to>
      <xdr:col>24</xdr:col>
      <xdr:colOff>867777</xdr:colOff>
      <xdr:row>318</xdr:row>
      <xdr:rowOff>113494</xdr:rowOff>
    </xdr:to>
    <xdr:sp macro="" textlink="">
      <xdr:nvSpPr>
        <xdr:cNvPr id="34" name="오른쪽 화살표 33"/>
        <xdr:cNvSpPr/>
      </xdr:nvSpPr>
      <xdr:spPr>
        <a:xfrm>
          <a:off x="17602200" y="36528375"/>
          <a:ext cx="867777" cy="284944"/>
        </a:xfrm>
        <a:prstGeom prst="rightArrow">
          <a:avLst>
            <a:gd name="adj1" fmla="val 50000"/>
            <a:gd name="adj2" fmla="val 56363"/>
          </a:avLst>
        </a:prstGeom>
        <a:solidFill>
          <a:schemeClr val="accent4">
            <a:lumMod val="20000"/>
            <a:lumOff val="80000"/>
          </a:schemeClr>
        </a:solidFill>
        <a:ln w="6350">
          <a:solidFill>
            <a:schemeClr val="tx1"/>
          </a:solidFill>
        </a:ln>
      </xdr:spPr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509412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018824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528237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37649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47061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056473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565886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075298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’12-’14 CAGR 3.8%</a:t>
          </a:r>
          <a:endParaRPr lang="ko-KR" altLang="en-US" sz="900" b="1"/>
        </a:p>
      </xdr:txBody>
    </xdr:sp>
    <xdr:clientData/>
  </xdr:twoCellAnchor>
  <xdr:twoCellAnchor>
    <xdr:from>
      <xdr:col>24</xdr:col>
      <xdr:colOff>0</xdr:colOff>
      <xdr:row>328</xdr:row>
      <xdr:rowOff>0</xdr:rowOff>
    </xdr:from>
    <xdr:to>
      <xdr:col>24</xdr:col>
      <xdr:colOff>867777</xdr:colOff>
      <xdr:row>329</xdr:row>
      <xdr:rowOff>113494</xdr:rowOff>
    </xdr:to>
    <xdr:sp macro="" textlink="">
      <xdr:nvSpPr>
        <xdr:cNvPr id="35" name="오른쪽 화살표 34"/>
        <xdr:cNvSpPr/>
      </xdr:nvSpPr>
      <xdr:spPr>
        <a:xfrm>
          <a:off x="17602200" y="38433375"/>
          <a:ext cx="867777" cy="284944"/>
        </a:xfrm>
        <a:prstGeom prst="rightArrow">
          <a:avLst>
            <a:gd name="adj1" fmla="val 50000"/>
            <a:gd name="adj2" fmla="val 56363"/>
          </a:avLst>
        </a:prstGeom>
        <a:solidFill>
          <a:schemeClr val="accent4">
            <a:lumMod val="20000"/>
            <a:lumOff val="80000"/>
          </a:schemeClr>
        </a:solidFill>
        <a:ln w="6350">
          <a:solidFill>
            <a:schemeClr val="tx1"/>
          </a:solidFill>
        </a:ln>
      </xdr:spPr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509412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018824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528237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37649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47061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056473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565886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075298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’12-’14 CAGR 3.5%</a:t>
          </a:r>
          <a:endParaRPr lang="ko-KR" altLang="en-US" sz="900" b="1"/>
        </a:p>
      </xdr:txBody>
    </xdr:sp>
    <xdr:clientData/>
  </xdr:twoCellAnchor>
  <xdr:twoCellAnchor>
    <xdr:from>
      <xdr:col>18</xdr:col>
      <xdr:colOff>154692</xdr:colOff>
      <xdr:row>472</xdr:row>
      <xdr:rowOff>149477</xdr:rowOff>
    </xdr:from>
    <xdr:to>
      <xdr:col>20</xdr:col>
      <xdr:colOff>726192</xdr:colOff>
      <xdr:row>480</xdr:row>
      <xdr:rowOff>56029</xdr:rowOff>
    </xdr:to>
    <xdr:graphicFrame macro="">
      <xdr:nvGraphicFramePr>
        <xdr:cNvPr id="39" name="차트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154692</xdr:colOff>
      <xdr:row>465</xdr:row>
      <xdr:rowOff>8673</xdr:rowOff>
    </xdr:from>
    <xdr:to>
      <xdr:col>20</xdr:col>
      <xdr:colOff>726192</xdr:colOff>
      <xdr:row>472</xdr:row>
      <xdr:rowOff>97443</xdr:rowOff>
    </xdr:to>
    <xdr:graphicFrame macro="">
      <xdr:nvGraphicFramePr>
        <xdr:cNvPr id="40" name="차트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792366</xdr:colOff>
      <xdr:row>467</xdr:row>
      <xdr:rowOff>51562</xdr:rowOff>
    </xdr:from>
    <xdr:to>
      <xdr:col>21</xdr:col>
      <xdr:colOff>726523</xdr:colOff>
      <xdr:row>468</xdr:row>
      <xdr:rowOff>166918</xdr:rowOff>
    </xdr:to>
    <xdr:sp macro="" textlink="">
      <xdr:nvSpPr>
        <xdr:cNvPr id="41" name="오른쪽 화살표 40"/>
        <xdr:cNvSpPr/>
      </xdr:nvSpPr>
      <xdr:spPr>
        <a:xfrm rot="20973265">
          <a:off x="16641966" y="65061048"/>
          <a:ext cx="832228" cy="289527"/>
        </a:xfrm>
        <a:prstGeom prst="rightArrow">
          <a:avLst>
            <a:gd name="adj1" fmla="val 50000"/>
            <a:gd name="adj2" fmla="val 56363"/>
          </a:avLst>
        </a:prstGeom>
        <a:solidFill>
          <a:schemeClr val="accent4">
            <a:lumMod val="20000"/>
            <a:lumOff val="80000"/>
          </a:schemeClr>
        </a:solidFill>
        <a:ln w="6350">
          <a:solidFill>
            <a:schemeClr val="tx1"/>
          </a:solidFill>
        </a:ln>
      </xdr:spPr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509412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018824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528237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37649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47061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056473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565886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075298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CAGR 4.5%</a:t>
          </a:r>
          <a:endParaRPr lang="ko-KR" altLang="en-US" sz="900" b="1"/>
        </a:p>
      </xdr:txBody>
    </xdr:sp>
    <xdr:clientData/>
  </xdr:twoCellAnchor>
  <xdr:twoCellAnchor>
    <xdr:from>
      <xdr:col>20</xdr:col>
      <xdr:colOff>792366</xdr:colOff>
      <xdr:row>474</xdr:row>
      <xdr:rowOff>171305</xdr:rowOff>
    </xdr:from>
    <xdr:to>
      <xdr:col>21</xdr:col>
      <xdr:colOff>726523</xdr:colOff>
      <xdr:row>476</xdr:row>
      <xdr:rowOff>112490</xdr:rowOff>
    </xdr:to>
    <xdr:sp macro="" textlink="">
      <xdr:nvSpPr>
        <xdr:cNvPr id="42" name="오른쪽 화살표 41"/>
        <xdr:cNvSpPr/>
      </xdr:nvSpPr>
      <xdr:spPr>
        <a:xfrm rot="20973265">
          <a:off x="16641966" y="66405434"/>
          <a:ext cx="832228" cy="289527"/>
        </a:xfrm>
        <a:prstGeom prst="rightArrow">
          <a:avLst>
            <a:gd name="adj1" fmla="val 50000"/>
            <a:gd name="adj2" fmla="val 56363"/>
          </a:avLst>
        </a:prstGeom>
        <a:solidFill>
          <a:schemeClr val="accent4">
            <a:lumMod val="20000"/>
            <a:lumOff val="80000"/>
          </a:schemeClr>
        </a:solidFill>
        <a:ln w="6350">
          <a:solidFill>
            <a:schemeClr val="tx1"/>
          </a:solidFill>
        </a:ln>
      </xdr:spPr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509412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018824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528237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37649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47061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056473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565886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075298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CAGR 4.1%</a:t>
          </a:r>
          <a:endParaRPr lang="ko-KR" altLang="en-US" sz="900" b="1"/>
        </a:p>
      </xdr:txBody>
    </xdr:sp>
    <xdr:clientData/>
  </xdr:twoCellAnchor>
  <xdr:twoCellAnchor>
    <xdr:from>
      <xdr:col>23</xdr:col>
      <xdr:colOff>612913</xdr:colOff>
      <xdr:row>486</xdr:row>
      <xdr:rowOff>149087</xdr:rowOff>
    </xdr:from>
    <xdr:to>
      <xdr:col>24</xdr:col>
      <xdr:colOff>586168</xdr:colOff>
      <xdr:row>488</xdr:row>
      <xdr:rowOff>86915</xdr:rowOff>
    </xdr:to>
    <xdr:sp macro="" textlink="">
      <xdr:nvSpPr>
        <xdr:cNvPr id="43" name="오른쪽 화살표 42"/>
        <xdr:cNvSpPr/>
      </xdr:nvSpPr>
      <xdr:spPr>
        <a:xfrm>
          <a:off x="15953766" y="84316469"/>
          <a:ext cx="735255" cy="274005"/>
        </a:xfrm>
        <a:prstGeom prst="rightArrow">
          <a:avLst>
            <a:gd name="adj1" fmla="val 50000"/>
            <a:gd name="adj2" fmla="val 56363"/>
          </a:avLst>
        </a:prstGeom>
        <a:solidFill>
          <a:schemeClr val="accent4">
            <a:lumMod val="20000"/>
            <a:lumOff val="80000"/>
          </a:schemeClr>
        </a:solidFill>
        <a:ln w="6350">
          <a:solidFill>
            <a:schemeClr val="tx1"/>
          </a:solidFill>
        </a:ln>
      </xdr:spPr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509412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018824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528237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37649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47061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056473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565886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075298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’12-’14 CAGR 3.9%</a:t>
          </a:r>
          <a:endParaRPr lang="ko-KR" altLang="en-US" sz="900" b="1"/>
        </a:p>
      </xdr:txBody>
    </xdr:sp>
    <xdr:clientData/>
  </xdr:twoCellAnchor>
  <xdr:twoCellAnchor>
    <xdr:from>
      <xdr:col>23</xdr:col>
      <xdr:colOff>579783</xdr:colOff>
      <xdr:row>498</xdr:row>
      <xdr:rowOff>165652</xdr:rowOff>
    </xdr:from>
    <xdr:to>
      <xdr:col>24</xdr:col>
      <xdr:colOff>553038</xdr:colOff>
      <xdr:row>500</xdr:row>
      <xdr:rowOff>103480</xdr:rowOff>
    </xdr:to>
    <xdr:sp macro="" textlink="">
      <xdr:nvSpPr>
        <xdr:cNvPr id="45" name="오른쪽 화살표 44"/>
        <xdr:cNvSpPr/>
      </xdr:nvSpPr>
      <xdr:spPr>
        <a:xfrm>
          <a:off x="15920636" y="86361299"/>
          <a:ext cx="735255" cy="285210"/>
        </a:xfrm>
        <a:prstGeom prst="rightArrow">
          <a:avLst>
            <a:gd name="adj1" fmla="val 50000"/>
            <a:gd name="adj2" fmla="val 56363"/>
          </a:avLst>
        </a:prstGeom>
        <a:solidFill>
          <a:schemeClr val="accent4">
            <a:lumMod val="20000"/>
            <a:lumOff val="80000"/>
          </a:schemeClr>
        </a:solidFill>
        <a:ln w="6350">
          <a:solidFill>
            <a:schemeClr val="tx1"/>
          </a:solidFill>
        </a:ln>
      </xdr:spPr>
      <xdr:txBody>
        <a:bodyPr rot="0" spcFirstLastPara="0" vert="horz" wrap="square" lIns="0" tIns="0" rIns="0" bIns="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509412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018824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528237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37649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47061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056473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565886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4075298" algn="l" defTabSz="1018824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’13-’14 CAGR</a:t>
          </a:r>
          <a:r>
            <a:rPr lang="en-US" altLang="ko-KR" sz="900" b="1" baseline="0"/>
            <a:t> 4.3%</a:t>
          </a:r>
          <a:endParaRPr lang="ko-KR" altLang="en-US" sz="900" b="1"/>
        </a:p>
      </xdr:txBody>
    </xdr:sp>
    <xdr:clientData/>
  </xdr:twoCellAnchor>
  <xdr:twoCellAnchor>
    <xdr:from>
      <xdr:col>18</xdr:col>
      <xdr:colOff>661148</xdr:colOff>
      <xdr:row>78</xdr:row>
      <xdr:rowOff>106661</xdr:rowOff>
    </xdr:from>
    <xdr:to>
      <xdr:col>23</xdr:col>
      <xdr:colOff>669000</xdr:colOff>
      <xdr:row>92</xdr:row>
      <xdr:rowOff>11207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207309</xdr:colOff>
      <xdr:row>145</xdr:row>
      <xdr:rowOff>118783</xdr:rowOff>
    </xdr:from>
    <xdr:to>
      <xdr:col>26</xdr:col>
      <xdr:colOff>812427</xdr:colOff>
      <xdr:row>161</xdr:row>
      <xdr:rowOff>150160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537882</xdr:colOff>
      <xdr:row>78</xdr:row>
      <xdr:rowOff>106661</xdr:rowOff>
    </xdr:from>
    <xdr:to>
      <xdr:col>18</xdr:col>
      <xdr:colOff>545734</xdr:colOff>
      <xdr:row>92</xdr:row>
      <xdr:rowOff>11206</xdr:rowOff>
    </xdr:to>
    <xdr:graphicFrame macro="">
      <xdr:nvGraphicFramePr>
        <xdr:cNvPr id="47" name="차트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117662</xdr:colOff>
      <xdr:row>145</xdr:row>
      <xdr:rowOff>118783</xdr:rowOff>
    </xdr:from>
    <xdr:to>
      <xdr:col>21</xdr:col>
      <xdr:colOff>117662</xdr:colOff>
      <xdr:row>161</xdr:row>
      <xdr:rowOff>150159</xdr:rowOff>
    </xdr:to>
    <xdr:graphicFrame macro="">
      <xdr:nvGraphicFramePr>
        <xdr:cNvPr id="50" name="차트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162485</xdr:colOff>
      <xdr:row>527</xdr:row>
      <xdr:rowOff>118782</xdr:rowOff>
    </xdr:from>
    <xdr:to>
      <xdr:col>9</xdr:col>
      <xdr:colOff>599514</xdr:colOff>
      <xdr:row>544</xdr:row>
      <xdr:rowOff>4482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50426</xdr:colOff>
      <xdr:row>527</xdr:row>
      <xdr:rowOff>118782</xdr:rowOff>
    </xdr:from>
    <xdr:to>
      <xdr:col>16</xdr:col>
      <xdr:colOff>50426</xdr:colOff>
      <xdr:row>544</xdr:row>
      <xdr:rowOff>4482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162485</xdr:colOff>
      <xdr:row>562</xdr:row>
      <xdr:rowOff>118782</xdr:rowOff>
    </xdr:from>
    <xdr:to>
      <xdr:col>9</xdr:col>
      <xdr:colOff>599514</xdr:colOff>
      <xdr:row>579</xdr:row>
      <xdr:rowOff>4482</xdr:rowOff>
    </xdr:to>
    <xdr:graphicFrame macro="">
      <xdr:nvGraphicFramePr>
        <xdr:cNvPr id="33" name="차트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722779</xdr:colOff>
      <xdr:row>562</xdr:row>
      <xdr:rowOff>118782</xdr:rowOff>
    </xdr:from>
    <xdr:to>
      <xdr:col>15</xdr:col>
      <xdr:colOff>722779</xdr:colOff>
      <xdr:row>579</xdr:row>
      <xdr:rowOff>4482</xdr:rowOff>
    </xdr:to>
    <xdr:graphicFrame macro="">
      <xdr:nvGraphicFramePr>
        <xdr:cNvPr id="36" name="차트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162485</xdr:colOff>
      <xdr:row>597</xdr:row>
      <xdr:rowOff>118782</xdr:rowOff>
    </xdr:from>
    <xdr:to>
      <xdr:col>9</xdr:col>
      <xdr:colOff>599514</xdr:colOff>
      <xdr:row>614</xdr:row>
      <xdr:rowOff>4482</xdr:rowOff>
    </xdr:to>
    <xdr:graphicFrame macro="">
      <xdr:nvGraphicFramePr>
        <xdr:cNvPr id="37" name="차트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722779</xdr:colOff>
      <xdr:row>597</xdr:row>
      <xdr:rowOff>118782</xdr:rowOff>
    </xdr:from>
    <xdr:to>
      <xdr:col>15</xdr:col>
      <xdr:colOff>722779</xdr:colOff>
      <xdr:row>614</xdr:row>
      <xdr:rowOff>4482</xdr:rowOff>
    </xdr:to>
    <xdr:graphicFrame macro="">
      <xdr:nvGraphicFramePr>
        <xdr:cNvPr id="38" name="차트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909079</xdr:colOff>
      <xdr:row>87</xdr:row>
      <xdr:rowOff>188540</xdr:rowOff>
    </xdr:from>
    <xdr:to>
      <xdr:col>16</xdr:col>
      <xdr:colOff>480199</xdr:colOff>
      <xdr:row>98</xdr:row>
      <xdr:rowOff>38238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0.01996</cdr:x>
      <cdr:y>0.08488</cdr:y>
    </cdr:from>
    <cdr:to>
      <cdr:x>0.04847</cdr:x>
      <cdr:y>0.20615</cdr:y>
    </cdr:to>
    <cdr:sp macro="" textlink="">
      <cdr:nvSpPr>
        <cdr:cNvPr id="2" name="Chart Type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ko-KR"/>
            <a:t>Bridge</a:t>
          </a:r>
          <a:endParaRPr lang="ko-KR"/>
        </a:p>
      </cdr:txBody>
    </cdr:sp>
  </cdr:relSizeAnchor>
  <cdr:relSizeAnchor xmlns:cdr="http://schemas.openxmlformats.org/drawingml/2006/chartDrawing">
    <cdr:from>
      <cdr:x>0.01982</cdr:x>
      <cdr:y>0.08239</cdr:y>
    </cdr:from>
    <cdr:to>
      <cdr:x>0.04813</cdr:x>
      <cdr:y>0.20008</cdr:y>
    </cdr:to>
    <cdr:sp macro="" textlink="">
      <cdr:nvSpPr>
        <cdr:cNvPr id="3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ko-KR"/>
            <a:t>94f42f5a03264685b7be7f531d6965c6</a:t>
          </a:r>
          <a:endParaRPr lang="ko-KR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628381</xdr:colOff>
      <xdr:row>14</xdr:row>
      <xdr:rowOff>45534</xdr:rowOff>
    </xdr:from>
    <xdr:ext cx="2895869" cy="2234977"/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7</xdr:col>
      <xdr:colOff>407349</xdr:colOff>
      <xdr:row>2</xdr:row>
      <xdr:rowOff>27832</xdr:rowOff>
    </xdr:from>
    <xdr:ext cx="3715615" cy="1645847"/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twoCellAnchor>
    <xdr:from>
      <xdr:col>3</xdr:col>
      <xdr:colOff>90249</xdr:colOff>
      <xdr:row>36</xdr:row>
      <xdr:rowOff>47624</xdr:rowOff>
    </xdr:from>
    <xdr:to>
      <xdr:col>9</xdr:col>
      <xdr:colOff>234371</xdr:colOff>
      <xdr:row>51</xdr:row>
      <xdr:rowOff>139051</xdr:rowOff>
    </xdr:to>
    <xdr:graphicFrame macro="">
      <xdr:nvGraphicFramePr>
        <xdr:cNvPr id="4" name="차트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53</xdr:row>
      <xdr:rowOff>0</xdr:rowOff>
    </xdr:from>
    <xdr:to>
      <xdr:col>9</xdr:col>
      <xdr:colOff>340131</xdr:colOff>
      <xdr:row>75</xdr:row>
      <xdr:rowOff>120666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9086850"/>
          <a:ext cx="4454931" cy="3473466"/>
        </a:xfrm>
        <a:prstGeom prst="rect">
          <a:avLst/>
        </a:prstGeom>
      </xdr:spPr>
    </xdr:pic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0.01982</cdr:x>
      <cdr:y>0.03978</cdr:y>
    </cdr:from>
    <cdr:to>
      <cdr:x>0.04813</cdr:x>
      <cdr:y>0.09662</cdr:y>
    </cdr:to>
    <cdr:sp macro="" textlink="">
      <cdr:nvSpPr>
        <cdr:cNvPr id="4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ko-KR"/>
            <a:t>432ddf199f6d4af4a043b1bcb30229cb</a:t>
          </a:r>
          <a:endParaRPr lang="ko-KR"/>
        </a:p>
      </cdr:txBody>
    </cdr:sp>
  </cdr:relSizeAnchor>
  <cdr:relSizeAnchor xmlns:cdr="http://schemas.openxmlformats.org/drawingml/2006/chartDrawing">
    <cdr:from>
      <cdr:x>0.04011</cdr:x>
      <cdr:y>0.03978</cdr:y>
    </cdr:from>
    <cdr:to>
      <cdr:x>0.09742</cdr:x>
      <cdr:y>0.09662</cdr:y>
    </cdr:to>
    <cdr:sp macro="" textlink="">
      <cdr:nvSpPr>
        <cdr:cNvPr id="6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d661f019771647b99c1e42904726a00a</a:t>
          </a:r>
        </a:p>
      </cdr:txBody>
    </cdr:sp>
  </cdr:relSizeAnchor>
  <cdr:relSizeAnchor xmlns:cdr="http://schemas.openxmlformats.org/drawingml/2006/chartDrawing">
    <cdr:from>
      <cdr:x>0.04011</cdr:x>
      <cdr:y>0.03978</cdr:y>
    </cdr:from>
    <cdr:to>
      <cdr:x>0.09742</cdr:x>
      <cdr:y>0.09662</cdr:y>
    </cdr:to>
    <cdr:sp macro="" textlink="">
      <cdr:nvSpPr>
        <cdr:cNvPr id="9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66ad7f2c1ea54ede9b74a90d8453739d</a:t>
          </a:r>
        </a:p>
      </cdr:txBody>
    </cdr:sp>
  </cdr:relSizeAnchor>
  <cdr:relSizeAnchor xmlns:cdr="http://schemas.openxmlformats.org/drawingml/2006/chartDrawing">
    <cdr:from>
      <cdr:x>0.04011</cdr:x>
      <cdr:y>0.03978</cdr:y>
    </cdr:from>
    <cdr:to>
      <cdr:x>0.09742</cdr:x>
      <cdr:y>0.09662</cdr:y>
    </cdr:to>
    <cdr:sp macro="" textlink="">
      <cdr:nvSpPr>
        <cdr:cNvPr id="13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88bab05a940247e88fe92af1b927d5b1</a:t>
          </a:r>
        </a:p>
      </cdr:txBody>
    </cdr:sp>
  </cdr:relSizeAnchor>
  <cdr:relSizeAnchor xmlns:cdr="http://schemas.openxmlformats.org/drawingml/2006/chartDrawing">
    <cdr:from>
      <cdr:x>0.04011</cdr:x>
      <cdr:y>0.03978</cdr:y>
    </cdr:from>
    <cdr:to>
      <cdr:x>0.09742</cdr:x>
      <cdr:y>0.09662</cdr:y>
    </cdr:to>
    <cdr:sp macro="" textlink="">
      <cdr:nvSpPr>
        <cdr:cNvPr id="16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66ad7f2c1ea54ede9b74a90d8453739d</a:t>
          </a:r>
        </a:p>
      </cdr:txBody>
    </cdr:sp>
  </cdr:relSizeAnchor>
  <cdr:relSizeAnchor xmlns:cdr="http://schemas.openxmlformats.org/drawingml/2006/chartDrawing">
    <cdr:from>
      <cdr:x>0.01982</cdr:x>
      <cdr:y>0.03978</cdr:y>
    </cdr:from>
    <cdr:to>
      <cdr:x>0.04813</cdr:x>
      <cdr:y>0.09662</cdr:y>
    </cdr:to>
    <cdr:sp macro="" textlink="">
      <cdr:nvSpPr>
        <cdr:cNvPr id="18" name="Chart Type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ko-KR"/>
            <a:t>Doughnut</a:t>
          </a:r>
          <a:endParaRPr lang="ko-KR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0.01982</cdr:x>
      <cdr:y>0.03978</cdr:y>
    </cdr:from>
    <cdr:to>
      <cdr:x>0.04813</cdr:x>
      <cdr:y>0.09662</cdr:y>
    </cdr:to>
    <cdr:sp macro="" textlink="">
      <cdr:nvSpPr>
        <cdr:cNvPr id="4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ko-KR"/>
            <a:t>468145dc06f34fa3a6f4cc6ba52450bf</a:t>
          </a:r>
          <a:endParaRPr lang="ko-KR"/>
        </a:p>
      </cdr:txBody>
    </cdr:sp>
  </cdr:relSizeAnchor>
  <cdr:relSizeAnchor xmlns:cdr="http://schemas.openxmlformats.org/drawingml/2006/chartDrawing">
    <cdr:from>
      <cdr:x>0.04011</cdr:x>
      <cdr:y>0.03978</cdr:y>
    </cdr:from>
    <cdr:to>
      <cdr:x>0.09742</cdr:x>
      <cdr:y>0.09662</cdr:y>
    </cdr:to>
    <cdr:sp macro="" textlink="">
      <cdr:nvSpPr>
        <cdr:cNvPr id="6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58f95ea816054c5fb2fcf4128662458b</a:t>
          </a:r>
        </a:p>
      </cdr:txBody>
    </cdr:sp>
  </cdr:relSizeAnchor>
  <cdr:relSizeAnchor xmlns:cdr="http://schemas.openxmlformats.org/drawingml/2006/chartDrawing">
    <cdr:from>
      <cdr:x>0.04011</cdr:x>
      <cdr:y>0.03978</cdr:y>
    </cdr:from>
    <cdr:to>
      <cdr:x>0.09742</cdr:x>
      <cdr:y>0.09662</cdr:y>
    </cdr:to>
    <cdr:sp macro="" textlink="">
      <cdr:nvSpPr>
        <cdr:cNvPr id="5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0fc1fbdb09a3454dbc9ba6ffc4cd3b3f</a:t>
          </a:r>
        </a:p>
      </cdr:txBody>
    </cdr:sp>
  </cdr:relSizeAnchor>
  <cdr:relSizeAnchor xmlns:cdr="http://schemas.openxmlformats.org/drawingml/2006/chartDrawing">
    <cdr:from>
      <cdr:x>0.04011</cdr:x>
      <cdr:y>0.03978</cdr:y>
    </cdr:from>
    <cdr:to>
      <cdr:x>0.09742</cdr:x>
      <cdr:y>0.09662</cdr:y>
    </cdr:to>
    <cdr:sp macro="" textlink="">
      <cdr:nvSpPr>
        <cdr:cNvPr id="3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58f95ea816054c5fb2fcf4128662458b</a:t>
          </a:r>
        </a:p>
      </cdr:txBody>
    </cdr:sp>
  </cdr:relSizeAnchor>
  <cdr:relSizeAnchor xmlns:cdr="http://schemas.openxmlformats.org/drawingml/2006/chartDrawing">
    <cdr:from>
      <cdr:x>0.04011</cdr:x>
      <cdr:y>0.03978</cdr:y>
    </cdr:from>
    <cdr:to>
      <cdr:x>0.09742</cdr:x>
      <cdr:y>0.09662</cdr:y>
    </cdr:to>
    <cdr:sp macro="" textlink="">
      <cdr:nvSpPr>
        <cdr:cNvPr id="11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58f95ea816054c5fb2fcf4128662458b</a:t>
          </a:r>
        </a:p>
      </cdr:txBody>
    </cdr:sp>
  </cdr:relSizeAnchor>
  <cdr:relSizeAnchor xmlns:cdr="http://schemas.openxmlformats.org/drawingml/2006/chartDrawing">
    <cdr:from>
      <cdr:x>0.03564</cdr:x>
      <cdr:y>0.05861</cdr:y>
    </cdr:from>
    <cdr:to>
      <cdr:x>0.08656</cdr:x>
      <cdr:y>0.14233</cdr:y>
    </cdr:to>
    <cdr:sp macro="" textlink="">
      <cdr:nvSpPr>
        <cdr:cNvPr id="13" name="Chart Type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ko-KR"/>
            <a:t>Line</a:t>
          </a:r>
          <a:endParaRPr lang="ko-KR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0.01982</cdr:x>
      <cdr:y>0.03978</cdr:y>
    </cdr:from>
    <cdr:to>
      <cdr:x>0.04813</cdr:x>
      <cdr:y>0.09662</cdr:y>
    </cdr:to>
    <cdr:sp macro="" textlink="">
      <cdr:nvSpPr>
        <cdr:cNvPr id="4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ko-KR"/>
            <a:t>8369fda30b5640e2b23bf4af53adbf58</a:t>
          </a:r>
          <a:endParaRPr lang="ko-KR"/>
        </a:p>
      </cdr:txBody>
    </cdr:sp>
  </cdr:relSizeAnchor>
  <cdr:relSizeAnchor xmlns:cdr="http://schemas.openxmlformats.org/drawingml/2006/chartDrawing">
    <cdr:from>
      <cdr:x>0.04011</cdr:x>
      <cdr:y>0.03978</cdr:y>
    </cdr:from>
    <cdr:to>
      <cdr:x>0.09742</cdr:x>
      <cdr:y>0.09662</cdr:y>
    </cdr:to>
    <cdr:sp macro="" textlink="">
      <cdr:nvSpPr>
        <cdr:cNvPr id="6" name="Chart GUID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58f95ea816054c5fb2fcf4128662458b</a:t>
          </a:r>
        </a:p>
      </cdr:txBody>
    </cdr:sp>
  </cdr:relSizeAnchor>
  <cdr:relSizeAnchor xmlns:cdr="http://schemas.openxmlformats.org/drawingml/2006/chartDrawing">
    <cdr:from>
      <cdr:x>0.01982</cdr:x>
      <cdr:y>0.03978</cdr:y>
    </cdr:from>
    <cdr:to>
      <cdr:x>0.04813</cdr:x>
      <cdr:y>0.09662</cdr:y>
    </cdr:to>
    <cdr:sp macro="" textlink="">
      <cdr:nvSpPr>
        <cdr:cNvPr id="7" name="Chart Type" hidden="1"/>
        <cdr:cNvSpPr/>
      </cdr:nvSpPr>
      <cdr:spPr>
        <a:xfrm xmlns:a="http://schemas.openxmlformats.org/drawingml/2006/main">
          <a:off x="177800" y="177800"/>
          <a:ext cx="254000" cy="25400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ko-KR"/>
            <a:t>Line</a:t>
          </a:r>
          <a:endParaRPr lang="ko-KR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orks\01.%20PwC\2015.07%20&#44552;&#54840;&#53440;&#51060;&#50612;%20&#52264;&#51077;&#44552;%20&#49345;&#54872;&#44032;&#45733;&#49457;%20&#44160;&#53664;\02.%20Market\WTFS_Pivot_2015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orks\01.%20PwC\2015.07%20&#44552;&#54840;&#53440;&#51060;&#50612;%20&#52264;&#51077;&#44552;%20&#49345;&#54872;&#44032;&#45733;&#49457;%20&#44160;&#53664;\02.%20Market\WTFS_Pivot_2015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WP_HSKim_&#44552;&#54840;&#53440;&#51060;&#50612;_20150723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만든 이" refreshedDate="42195.705965624998" createdVersion="5" refreshedVersion="5" minRefreshableVersion="3" recordCount="1647">
  <cacheSource type="worksheet">
    <worksheetSource ref="A2:X1649" sheet="Data" r:id="rId2"/>
  </cacheSource>
  <cacheFields count="24">
    <cacheField name="Country" numFmtId="179">
      <sharedItems count="61">
        <s v="Nigeria"/>
        <s v="South Africa"/>
        <s v="Other Africa"/>
        <s v="Indonesia"/>
        <s v="Malaysia"/>
        <s v="Thailand"/>
        <s v="Philippines"/>
        <s v="Other ASEAN"/>
        <s v="Poland"/>
        <s v="Hungary"/>
        <s v="Slovenia"/>
        <s v="Slovakia"/>
        <s v="Czech"/>
        <s v="Croatia"/>
        <s v="Other Central Europe"/>
        <s v="China"/>
        <s v="Other Other Asia"/>
        <s v="Japan"/>
        <s v="Korea"/>
        <s v="Taiwan"/>
        <s v="Russia"/>
        <s v="Ukraine"/>
        <s v="Romania"/>
        <s v="Bulgaria"/>
        <s v="Baltics"/>
        <s v="Other EastEurope"/>
        <s v="India"/>
        <s v="Other India"/>
        <s v="Middle East"/>
        <s v="Turkey"/>
        <s v="North Africa"/>
        <s v="USA"/>
        <s v="Canada"/>
        <s v="Mexico"/>
        <s v="Australia"/>
        <s v="New Zealand"/>
        <s v="Other Oceania"/>
        <s v="Argentina"/>
        <s v="Brazil"/>
        <s v="Colombia"/>
        <s v="Venezuela"/>
        <s v="Chile"/>
        <s v="Other SouthAmerica"/>
        <s v="Norway"/>
        <s v="Switzerland"/>
        <s v="Other OtherEurope"/>
        <s v="Austria"/>
        <s v="Belgium/Lux"/>
        <s v="Cyprus/Malta"/>
        <s v="Denmark"/>
        <s v="Finland"/>
        <s v="France"/>
        <s v="Germany"/>
        <s v="Greece"/>
        <s v="Ireland"/>
        <s v="Italy"/>
        <s v="Netherlands"/>
        <s v="Portugal"/>
        <s v="Spain"/>
        <s v="Sweden"/>
        <s v="UK"/>
      </sharedItems>
    </cacheField>
    <cacheField name="Region" numFmtId="179">
      <sharedItems count="26">
        <s v="아프리카"/>
        <s v="동남아시아"/>
        <s v="중앙유럽"/>
        <s v="중국"/>
        <s v="동아시아"/>
        <s v="동유럽"/>
        <s v="인도"/>
        <s v="중동"/>
        <s v="북아프리카"/>
        <s v="북미"/>
        <s v="오세아니아"/>
        <s v="남미"/>
        <s v="서유럽"/>
        <s v="North Africa" u="1"/>
        <s v="Eastern Europe" u="1"/>
        <s v="East Asia" u="1"/>
        <s v="China" u="1"/>
        <s v="India" u="1"/>
        <s v="ASEAN" u="1"/>
        <s v="South America" u="1"/>
        <s v="Central Europe" u="1"/>
        <s v="Africa" u="1"/>
        <s v="NAFTA" u="1"/>
        <s v="Oceania" u="1"/>
        <s v="Middle East" u="1"/>
        <s v="Western Europe" u="1"/>
      </sharedItems>
    </cacheField>
    <cacheField name="Vehicle" numFmtId="179">
      <sharedItems count="3">
        <s v="승용차"/>
        <s v="경상용차"/>
        <s v="중상용차"/>
      </sharedItems>
    </cacheField>
    <cacheField name="Item" numFmtId="179">
      <sharedItems count="9">
        <s v="등록대수"/>
        <s v="신규차량판매"/>
        <s v="생산대수(차량)"/>
        <s v="OE판매량"/>
        <s v="RE판매량"/>
        <s v="총판매량(타이어)"/>
        <s v="수입"/>
        <s v="수출"/>
        <s v="생산본수(타이어)"/>
      </sharedItems>
    </cacheField>
    <cacheField name="2000" numFmtId="4">
      <sharedItems containsSemiMixedTypes="0" containsString="0" containsNumber="1" minValue="0" maxValue="259.06399999999996"/>
    </cacheField>
    <cacheField name="2001" numFmtId="4">
      <sharedItems containsSemiMixedTypes="0" containsString="0" containsNumber="1" minValue="0" maxValue="245.321"/>
    </cacheField>
    <cacheField name="2002" numFmtId="4">
      <sharedItems containsSemiMixedTypes="0" containsString="0" containsNumber="1" minValue="0" maxValue="247.834"/>
    </cacheField>
    <cacheField name="2003" numFmtId="4">
      <sharedItems containsSemiMixedTypes="0" containsString="0" containsNumber="1" minValue="-8.3999999999999995E-5" maxValue="248.15"/>
    </cacheField>
    <cacheField name="2004" numFmtId="4">
      <sharedItems containsSemiMixedTypes="0" containsString="0" containsNumber="1" minValue="0" maxValue="252.17699999999999"/>
    </cacheField>
    <cacheField name="2005" numFmtId="4">
      <sharedItems containsSemiMixedTypes="0" containsString="0" containsNumber="1" minValue="-1.7E-5" maxValue="255.04400000000001"/>
    </cacheField>
    <cacheField name="2006" numFmtId="4">
      <sharedItems containsSemiMixedTypes="0" containsString="0" containsNumber="1" minValue="0" maxValue="244.34299999999999"/>
    </cacheField>
    <cacheField name="2007" numFmtId="4">
      <sharedItems containsSemiMixedTypes="0" containsString="0" containsNumber="1" minValue="0" maxValue="250.291"/>
    </cacheField>
    <cacheField name="2008" numFmtId="4">
      <sharedItems containsSemiMixedTypes="0" containsString="0" containsNumber="1" minValue="0" maxValue="231.4"/>
    </cacheField>
    <cacheField name="2009" numFmtId="4">
      <sharedItems containsSemiMixedTypes="0" containsString="0" containsNumber="1" minValue="0" maxValue="208.59903951999999"/>
    </cacheField>
    <cacheField name="2010" numFmtId="4">
      <sharedItems containsSemiMixedTypes="0" containsString="0" containsNumber="1" minValue="0" maxValue="233"/>
    </cacheField>
    <cacheField name="2011" numFmtId="4">
      <sharedItems containsSemiMixedTypes="0" containsString="0" containsNumber="1" minValue="0" maxValue="250.941"/>
    </cacheField>
    <cacheField name="2012" numFmtId="4">
      <sharedItems containsSemiMixedTypes="0" containsString="0" containsNumber="1" minValue="0" maxValue="276.27085"/>
    </cacheField>
    <cacheField name="2013" numFmtId="4">
      <sharedItems containsSemiMixedTypes="0" containsString="0" containsNumber="1" minValue="0" maxValue="305.00301840000003"/>
    </cacheField>
    <cacheField name="2014" numFmtId="4">
      <sharedItems containsSemiMixedTypes="0" containsString="0" containsNumber="1" minValue="0" maxValue="337.33333835040008"/>
    </cacheField>
    <cacheField name="2015" numFmtId="4">
      <sharedItems containsSemiMixedTypes="0" containsString="0" containsNumber="1" minValue="0" maxValue="347.45333850091208"/>
    </cacheField>
    <cacheField name="2016" numFmtId="4">
      <sharedItems containsSemiMixedTypes="0" containsString="0" containsNumber="1" minValue="0" maxValue="366.56327211846224"/>
    </cacheField>
    <cacheField name="2017" numFmtId="4">
      <sharedItems containsSemiMixedTypes="0" containsString="0" containsNumber="1" minValue="0" maxValue="394.42208079946539"/>
    </cacheField>
    <cacheField name="2018" numFmtId="4">
      <sharedItems containsSemiMixedTypes="0" containsString="0" containsNumber="1" minValue="0" maxValue="425.18700310182373"/>
    </cacheField>
    <cacheField name="2019" numFmtId="4">
      <sharedItems containsSemiMixedTypes="0" containsString="0" containsNumber="1" minValue="0" maxValue="452.824158303442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만든 이" refreshedDate="42195.60692002315" createdVersion="5" refreshedVersion="5" minRefreshableVersion="3" recordCount="1647">
  <cacheSource type="worksheet">
    <worksheetSource ref="A2:X1649" sheet="Data" r:id="rId2"/>
  </cacheSource>
  <cacheFields count="24">
    <cacheField name="Country" numFmtId="179">
      <sharedItems count="61">
        <s v="Nigeria"/>
        <s v="South Africa"/>
        <s v="Other Africa"/>
        <s v="Indonesia"/>
        <s v="Malaysia"/>
        <s v="Thailand"/>
        <s v="Philippines"/>
        <s v="Other ASEAN"/>
        <s v="Poland"/>
        <s v="Hungary"/>
        <s v="Slovenia"/>
        <s v="Slovakia"/>
        <s v="Czech"/>
        <s v="Croatia"/>
        <s v="Other Central Europe"/>
        <s v="China"/>
        <s v="Other Other Asia"/>
        <s v="Japan"/>
        <s v="Korea"/>
        <s v="Taiwan"/>
        <s v="Russia"/>
        <s v="Ukraine"/>
        <s v="Romania"/>
        <s v="Bulgaria"/>
        <s v="Baltics"/>
        <s v="Other EastEurope"/>
        <s v="India"/>
        <s v="Other India"/>
        <s v="Middle East"/>
        <s v="Turkey"/>
        <s v="North Africa"/>
        <s v="USA"/>
        <s v="Canada"/>
        <s v="Mexico"/>
        <s v="Australia"/>
        <s v="New Zealand"/>
        <s v="Other Oceania"/>
        <s v="Argentina"/>
        <s v="Brazil"/>
        <s v="Colombia"/>
        <s v="Venezuela"/>
        <s v="Chile"/>
        <s v="Other SouthAmerica"/>
        <s v="Norway"/>
        <s v="Switzerland"/>
        <s v="Other OtherEurope"/>
        <s v="Austria"/>
        <s v="Belgium/Lux"/>
        <s v="Cyprus/Malta"/>
        <s v="Denmark"/>
        <s v="Finland"/>
        <s v="France"/>
        <s v="Germany"/>
        <s v="Greece"/>
        <s v="Ireland"/>
        <s v="Italy"/>
        <s v="Netherlands"/>
        <s v="Portugal"/>
        <s v="Spain"/>
        <s v="Sweden"/>
        <s v="UK"/>
      </sharedItems>
    </cacheField>
    <cacheField name="Region" numFmtId="179">
      <sharedItems count="13">
        <s v="Africa"/>
        <s v="ASEAN"/>
        <s v="Central Europe"/>
        <s v="China"/>
        <s v="East Asia"/>
        <s v="Eastern Europe"/>
        <s v="India"/>
        <s v="Middle East"/>
        <s v="North Africa"/>
        <s v="NAFTA"/>
        <s v="Oceania"/>
        <s v="South America"/>
        <s v="Western Europe"/>
      </sharedItems>
    </cacheField>
    <cacheField name="Vehicle" numFmtId="179">
      <sharedItems count="3">
        <s v="CAR"/>
        <s v="LCV"/>
        <s v="HCV"/>
      </sharedItems>
    </cacheField>
    <cacheField name="Item" numFmtId="179">
      <sharedItems count="10">
        <s v="Vehicle Parc"/>
        <s v="New Vehicle Sales"/>
        <s v="Vehicle Production"/>
        <s v="O.E. Tyre Sales"/>
        <s v="Replacement Sales"/>
        <s v="Total Sales"/>
        <s v="Imports"/>
        <s v="Exports"/>
        <s v="Production"/>
        <s v="Replacement Ratio" u="1"/>
      </sharedItems>
    </cacheField>
    <cacheField name="2000" numFmtId="4">
      <sharedItems containsSemiMixedTypes="0" containsString="0" containsNumber="1" minValue="0" maxValue="259.06399999999996"/>
    </cacheField>
    <cacheField name="2001" numFmtId="4">
      <sharedItems containsSemiMixedTypes="0" containsString="0" containsNumber="1" minValue="0" maxValue="245.321"/>
    </cacheField>
    <cacheField name="2002" numFmtId="4">
      <sharedItems containsSemiMixedTypes="0" containsString="0" containsNumber="1" minValue="0" maxValue="247.834"/>
    </cacheField>
    <cacheField name="2003" numFmtId="4">
      <sharedItems containsSemiMixedTypes="0" containsString="0" containsNumber="1" minValue="-8.3999999999999995E-5" maxValue="248.15"/>
    </cacheField>
    <cacheField name="2004" numFmtId="4">
      <sharedItems containsSemiMixedTypes="0" containsString="0" containsNumber="1" minValue="0" maxValue="252.17699999999999"/>
    </cacheField>
    <cacheField name="2005" numFmtId="4">
      <sharedItems containsSemiMixedTypes="0" containsString="0" containsNumber="1" minValue="-1.7E-5" maxValue="255.04400000000001"/>
    </cacheField>
    <cacheField name="2006" numFmtId="4">
      <sharedItems containsSemiMixedTypes="0" containsString="0" containsNumber="1" minValue="0" maxValue="244.34299999999999"/>
    </cacheField>
    <cacheField name="2007" numFmtId="4">
      <sharedItems containsSemiMixedTypes="0" containsString="0" containsNumber="1" minValue="0" maxValue="250.291"/>
    </cacheField>
    <cacheField name="2008" numFmtId="4">
      <sharedItems containsSemiMixedTypes="0" containsString="0" containsNumber="1" minValue="0" maxValue="231.4"/>
    </cacheField>
    <cacheField name="2009" numFmtId="4">
      <sharedItems containsSemiMixedTypes="0" containsString="0" containsNumber="1" minValue="0" maxValue="208.59903951999999"/>
    </cacheField>
    <cacheField name="2010" numFmtId="4">
      <sharedItems containsSemiMixedTypes="0" containsString="0" containsNumber="1" minValue="0" maxValue="233"/>
    </cacheField>
    <cacheField name="2011" numFmtId="4">
      <sharedItems containsSemiMixedTypes="0" containsString="0" containsNumber="1" minValue="0" maxValue="250.941"/>
    </cacheField>
    <cacheField name="2012" numFmtId="4">
      <sharedItems containsSemiMixedTypes="0" containsString="0" containsNumber="1" minValue="0" maxValue="276.27085"/>
    </cacheField>
    <cacheField name="2013" numFmtId="4">
      <sharedItems containsSemiMixedTypes="0" containsString="0" containsNumber="1" minValue="0" maxValue="305.00301840000003"/>
    </cacheField>
    <cacheField name="2014" numFmtId="4">
      <sharedItems containsSemiMixedTypes="0" containsString="0" containsNumber="1" minValue="0" maxValue="337.33333835040008"/>
    </cacheField>
    <cacheField name="2015" numFmtId="4">
      <sharedItems containsSemiMixedTypes="0" containsString="0" containsNumber="1" minValue="0" maxValue="347.45333850091208"/>
    </cacheField>
    <cacheField name="2016" numFmtId="4">
      <sharedItems containsSemiMixedTypes="0" containsString="0" containsNumber="1" minValue="0" maxValue="366.56327211846224"/>
    </cacheField>
    <cacheField name="2017" numFmtId="4">
      <sharedItems containsSemiMixedTypes="0" containsString="0" containsNumber="1" minValue="0" maxValue="394.42208079946539"/>
    </cacheField>
    <cacheField name="2018" numFmtId="4">
      <sharedItems containsSemiMixedTypes="0" containsString="0" containsNumber="1" minValue="0" maxValue="425.18700310182373"/>
    </cacheField>
    <cacheField name="2019" numFmtId="4">
      <sharedItems containsSemiMixedTypes="0" containsString="0" containsNumber="1" minValue="0" maxValue="452.824158303442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만든 이" refreshedDate="42208.815708101851" createdVersion="5" refreshedVersion="5" minRefreshableVersion="3" recordCount="21">
  <cacheSource type="worksheet">
    <worksheetSource ref="I22:L43" sheet="생산판매물량흐름" r:id="rId2"/>
  </cacheSource>
  <cacheFields count="4">
    <cacheField name="판매" numFmtId="179">
      <sharedItems count="8">
        <s v="한국"/>
        <s v="중국"/>
        <s v="북미"/>
        <s v="유럽"/>
        <s v="중남미"/>
        <s v="중동"/>
        <s v="아프리카"/>
        <s v="아시아/대양주"/>
      </sharedItems>
    </cacheField>
    <cacheField name="생산" numFmtId="179">
      <sharedItems count="4">
        <s v="KOR"/>
        <s v="CHN"/>
        <s v="VNM"/>
        <s v="USA"/>
      </sharedItems>
    </cacheField>
    <cacheField name="2014" numFmtId="3">
      <sharedItems containsSemiMixedTypes="0" containsString="0" containsNumber="1" minValue="0" maxValue="13251" count="20">
        <n v="13251"/>
        <n v="12502.14"/>
        <n v="4008.8280000000004"/>
        <n v="2488.5029999999997"/>
        <n v="1484"/>
        <n v="0"/>
        <n v="4452.6499999999996"/>
        <n v="3413.3039999999996"/>
        <n v="44"/>
        <n v="1154.3389999999999"/>
        <n v="861.92500000000007"/>
        <n v="718"/>
        <n v="1968.373"/>
        <n v="441.73199999999997"/>
        <n v="427"/>
        <n v="520.33400000000006"/>
        <n v="313.30699999999996"/>
        <n v="405"/>
        <n v="1658.877"/>
        <n v="469"/>
      </sharedItems>
    </cacheField>
    <cacheField name="2017" numFmtId="3">
      <sharedItems containsSemiMixedTypes="0" containsString="0" containsNumber="1" minValue="253.04700000000003" maxValue="16608.161200000002" count="21">
        <n v="14174"/>
        <n v="16608.161200000002"/>
        <n v="6146.9539893414103"/>
        <n v="253.04700000000003"/>
        <n v="1217"/>
        <n v="4000"/>
        <n v="3620.5244946692919"/>
        <n v="4885.5065385395083"/>
        <n v="1054"/>
        <n v="1454.0709730326394"/>
        <n v="1061.9564917528915"/>
        <n v="820"/>
        <n v="1780.6987316435398"/>
        <n v="423.30657202777417"/>
        <n v="349"/>
        <n v="556.30825103087614"/>
        <n v="272.6557204853774"/>
        <n v="487"/>
        <n v="1667.0722838098486"/>
        <n v="737.79399682725352"/>
        <n v="4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7">
  <r>
    <x v="0"/>
    <x v="0"/>
    <x v="0"/>
    <x v="0"/>
    <n v="0.91384065858439567"/>
    <n v="1.0135222519985516"/>
    <n v="1.0673490294785661"/>
    <n v="1.0781246820409234"/>
    <n v="1.0912723495062284"/>
    <n v="1.1072622145825946"/>
    <n v="1.1293115924367687"/>
    <n v="1.1567919765124011"/>
    <n v="1.1864190567472772"/>
    <n v="1.2042718661798044"/>
    <n v="1.2325695475180058"/>
    <n v="1.2602328720428255"/>
    <n v="1.2883588593223967"/>
    <n v="1.3170881135291721"/>
    <n v="1.3501076586338796"/>
    <n v="1.3828808786395399"/>
    <n v="1.4179762755067435"/>
    <n v="1.455469469068555"/>
    <n v="1.4953779876555719"/>
    <n v="1.537251769940438"/>
  </r>
  <r>
    <x v="0"/>
    <x v="0"/>
    <x v="0"/>
    <x v="1"/>
    <n v="1.1569672029883968E-2"/>
    <n v="1.2379549071975847E-2"/>
    <n v="1.3246117507014158E-2"/>
    <n v="1.4173345732505151E-2"/>
    <n v="1.5165479933780512E-2"/>
    <n v="1.6227063529145148E-2"/>
    <n v="1.7362957976185308E-2"/>
    <n v="1.857836503451828E-2"/>
    <n v="1.987885058693456E-2"/>
    <n v="2.127037012801998E-2"/>
    <n v="2.2759296036981382E-2"/>
    <n v="2.435244675957008E-2"/>
    <n v="2.6057118032739988E-2"/>
    <n v="2.7881116295031788E-2"/>
    <n v="2.9832794435684016E-2"/>
    <n v="3.1921090046181898E-2"/>
    <n v="3.4155566349414634E-2"/>
    <n v="3.6546455993873662E-2"/>
    <n v="3.9104707913444822E-2"/>
    <n v="4.1842037467385962E-2"/>
  </r>
  <r>
    <x v="0"/>
    <x v="0"/>
    <x v="0"/>
    <x v="2"/>
    <n v="7.8340000000000007E-3"/>
    <n v="7.8340000000000007E-3"/>
    <n v="5.4720000000000003E-3"/>
    <n v="3.0720000000000001E-3"/>
    <n v="4.2719999999999998E-3"/>
    <n v="2.4719999999999998E-3"/>
    <n v="3.0000000000000001E-3"/>
    <n v="3.0720000000000001E-3"/>
    <n v="2.0400000000000001E-3"/>
    <n v="9.6000000000000002E-5"/>
    <n v="0"/>
    <n v="0"/>
    <n v="0"/>
    <n v="0"/>
    <n v="0"/>
    <n v="0"/>
    <n v="0"/>
    <n v="0"/>
    <n v="0"/>
    <n v="0"/>
  </r>
  <r>
    <x v="0"/>
    <x v="0"/>
    <x v="0"/>
    <x v="3"/>
    <n v="3.9170000000000003E-2"/>
    <n v="3.9170000000000003E-2"/>
    <n v="2.7360000000000002E-2"/>
    <n v="1.536E-2"/>
    <n v="2.1359999999999997E-2"/>
    <n v="1.2359999999999999E-2"/>
    <n v="1.4999999999999999E-2"/>
    <n v="1.536E-2"/>
    <n v="1.0200000000000001E-2"/>
    <n v="4.8000000000000001E-4"/>
    <n v="0"/>
    <n v="0"/>
    <n v="0"/>
    <n v="0"/>
    <n v="0"/>
    <n v="0"/>
    <n v="0"/>
    <n v="0"/>
    <n v="0"/>
    <n v="0"/>
  </r>
  <r>
    <x v="0"/>
    <x v="0"/>
    <x v="0"/>
    <x v="4"/>
    <n v="1.050916757372055"/>
    <n v="1.2162267023982618"/>
    <n v="1.3341862868482077"/>
    <n v="1.4554683207552466"/>
    <n v="1.5277812893087197"/>
    <n v="1.5501671004156323"/>
    <n v="1.5810362294114761"/>
    <n v="1.6195087671173614"/>
    <n v="1.6609866794461881"/>
    <n v="1.75"/>
    <n v="1.9"/>
    <n v="2.0499999999999998"/>
    <n v="2.1524999999999999"/>
    <n v="2.2999999999999998"/>
    <n v="2.3919999999999999"/>
    <n v="2.4876800000000001"/>
    <n v="2.5523572959121386"/>
    <n v="2.6198450443233989"/>
    <n v="2.6916803777800293"/>
    <n v="2.7670531858927885"/>
  </r>
  <r>
    <x v="0"/>
    <x v="0"/>
    <x v="0"/>
    <x v="5"/>
    <n v="1.090086757372055"/>
    <n v="1.2553967023982617"/>
    <n v="1.3615462868482078"/>
    <n v="1.4708283207552466"/>
    <n v="1.5491412893087197"/>
    <n v="1.5625271004156323"/>
    <n v="1.596036229411476"/>
    <n v="1.6348687671173614"/>
    <n v="1.671186679446188"/>
    <n v="1.75048"/>
    <n v="1.9"/>
    <n v="2.0499999999999998"/>
    <n v="2.1524999999999999"/>
    <n v="2.2999999999999998"/>
    <n v="2.3919999999999999"/>
    <n v="2.4876800000000001"/>
    <n v="2.5523572959121386"/>
    <n v="2.6198450443233989"/>
    <n v="2.6916803777800293"/>
    <n v="2.7670531858927885"/>
  </r>
  <r>
    <x v="0"/>
    <x v="0"/>
    <x v="0"/>
    <x v="6"/>
    <n v="0.36699999999999999"/>
    <n v="0.59299999999999997"/>
    <n v="0.92900000000000005"/>
    <n v="0.89400000000000002"/>
    <n v="0.87899000000000005"/>
    <n v="1.1000000000000001"/>
    <n v="1.1307940000000001"/>
    <n v="2.1230000000000002"/>
    <n v="2.5510199999999998"/>
    <n v="2.89"/>
    <n v="3.23"/>
    <n v="4.0960000000000001"/>
    <n v="3.1880000000000002"/>
    <n v="4.2614784000000006"/>
    <n v="4.3893227520000009"/>
    <n v="4.5429490483200006"/>
    <n v="4.6792375197696003"/>
    <n v="4.8430108329615358"/>
    <n v="5.0028301904492665"/>
    <n v="5.1729264169245415"/>
  </r>
  <r>
    <x v="0"/>
    <x v="0"/>
    <x v="0"/>
    <x v="7"/>
    <n v="0"/>
    <n v="0"/>
    <n v="0"/>
    <n v="0"/>
    <n v="0"/>
    <n v="0"/>
    <n v="0"/>
    <n v="0.8"/>
    <n v="0.88"/>
    <n v="0.88"/>
    <n v="1.1200000000000001"/>
    <n v="1.75"/>
    <n v="1"/>
    <n v="1.9"/>
    <n v="1.976"/>
    <n v="2.05504"/>
    <n v="2.1372415999999994"/>
    <n v="2.2227312640000001"/>
    <n v="2.3116405145600001"/>
    <n v="2.4041061351424"/>
  </r>
  <r>
    <x v="0"/>
    <x v="0"/>
    <x v="0"/>
    <x v="8"/>
    <n v="0.61199999999999999"/>
    <n v="0.61812"/>
    <n v="0.6304824"/>
    <n v="0.64309204799999997"/>
    <n v="0.65595388896000006"/>
    <n v="0.45916772227199992"/>
    <n v="0.46835107671743992"/>
    <n v="0.32784575370220792"/>
    <n v="0.13113830148088318"/>
    <n v="0"/>
    <n v="0"/>
    <n v="0"/>
    <n v="0"/>
    <n v="0"/>
    <n v="0"/>
    <n v="0"/>
    <n v="0"/>
    <n v="0"/>
    <n v="0"/>
    <n v="0"/>
  </r>
  <r>
    <x v="0"/>
    <x v="0"/>
    <x v="1"/>
    <x v="0"/>
    <n v="0.26064473186728909"/>
    <n v="0.27177428454861624"/>
    <n v="0.29407654170313008"/>
    <n v="0.32709244295276541"/>
    <n v="0.36272028215960184"/>
    <n v="0.40438271509558277"/>
    <n v="0.45198165176281024"/>
    <n v="0.50495902430578943"/>
    <n v="0.56018468176818803"/>
    <n v="0.61206231587850746"/>
    <n v="0.66902754476079107"/>
    <n v="0.73115471292658962"/>
    <n v="0.79885791798000638"/>
    <n v="0.87255379330890814"/>
    <n v="0.95232702556219073"/>
    <n v="1.0386555568149269"/>
    <n v="1.1318756406387029"/>
    <n v="1.2323259056711593"/>
    <n v="1.3404432938265123"/>
    <n v="1.4567446070625725"/>
  </r>
  <r>
    <x v="0"/>
    <x v="0"/>
    <x v="1"/>
    <x v="1"/>
    <n v="1.4057017556839793E-2"/>
    <n v="1.4897537026698538E-2"/>
    <n v="1.5587891788353516E-2"/>
    <n v="1.6394277692754318E-2"/>
    <n v="1.7452452047450759E-2"/>
    <n v="1.8561342251412056E-2"/>
    <n v="1.957076379719588E-2"/>
    <n v="2.0620203680137193E-2"/>
    <n v="2.1672482289723214E-2"/>
    <n v="2.1691190914520653E-2"/>
    <n v="2.3462404933927858E-2"/>
    <n v="2.510477327930281E-2"/>
    <n v="2.6862107408854009E-2"/>
    <n v="2.866132113564494E-2"/>
    <n v="3.0591107299758093E-2"/>
    <n v="3.25519033061996E-2"/>
    <n v="3.4462711805360431E-2"/>
    <n v="3.6485117912467904E-2"/>
    <n v="3.8625598987732913E-2"/>
    <n v="4.0891005513861003E-2"/>
  </r>
  <r>
    <x v="0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x v="4"/>
    <n v="0.50825722714121369"/>
    <n v="0.52995985486980168"/>
    <n v="0.58227155257219754"/>
    <n v="0.64764303704647552"/>
    <n v="0.72544056431920367"/>
    <n v="0.80876543019116554"/>
    <n v="0.8813642209374799"/>
    <n v="0.98467009739628941"/>
    <n v="1.0363416612711478"/>
    <n v="1.0405059369934626"/>
    <n v="1.1574176524361688"/>
    <n v="1.316433737845794"/>
    <n v="1.4085840994949996"/>
    <n v="1.5226794115540945"/>
    <n v="1.6840834291788287"/>
    <n v="1.8384203355624205"/>
    <n v="2.0034198839305044"/>
    <n v="2.1812168530379519"/>
    <n v="2.372584630072927"/>
    <n v="2.5784379545007527"/>
  </r>
  <r>
    <x v="0"/>
    <x v="0"/>
    <x v="1"/>
    <x v="5"/>
    <n v="0.50825722714121369"/>
    <n v="0.52995985486980168"/>
    <n v="0.58227155257219754"/>
    <n v="0.64764303704647552"/>
    <n v="0.72544056431920367"/>
    <n v="0.80876543019116554"/>
    <n v="0.8813642209374799"/>
    <n v="0.98467009739628941"/>
    <n v="1.0363416612711478"/>
    <n v="1.0405059369934626"/>
    <n v="1.1574176524361688"/>
    <n v="1.316433737845794"/>
    <n v="1.4085840994949996"/>
    <n v="1.5226794115540945"/>
    <n v="1.6840834291788287"/>
    <n v="1.8384203355624205"/>
    <n v="2.0034198839305044"/>
    <n v="2.1812168530379519"/>
    <n v="2.372584630072927"/>
    <n v="2.5784379545007527"/>
  </r>
  <r>
    <x v="0"/>
    <x v="0"/>
    <x v="1"/>
    <x v="6"/>
    <n v="0.28956942028016169"/>
    <n v="0.42208685583590261"/>
    <n v="0.5551604905137415"/>
    <n v="0.54536981465136813"/>
    <n v="0.69029951690821245"/>
    <n v="0.56096969696969678"/>
    <n v="0.73596581196581201"/>
    <n v="0.914082474226804"/>
    <n v="0.98720907216494835"/>
    <n v="1.1846508865979379"/>
    <n v="1.31"/>
    <n v="1.32"/>
    <n v="1.2777000000000001"/>
    <n v="1.63"/>
    <n v="1.6952"/>
    <n v="1.8443776000000003"/>
    <n v="2.0011496960000001"/>
    <n v="2.181253168640001"/>
    <n v="2.3775659538176002"/>
    <n v="2.5796590598920965"/>
  </r>
  <r>
    <x v="0"/>
    <x v="0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x v="8"/>
    <n v="0.26637973423280153"/>
    <n v="0.26904353157512956"/>
    <n v="0.27173396689088086"/>
    <n v="0.27445130655978972"/>
    <n v="0.27719581962538759"/>
    <n v="0.27996777782164145"/>
    <n v="0.2883668111562907"/>
    <n v="0.18743842725158896"/>
    <n v="9.3719213625794481E-2"/>
    <n v="0"/>
    <n v="0"/>
    <n v="0"/>
    <n v="0"/>
    <n v="0"/>
    <n v="0"/>
    <n v="0"/>
    <n v="0"/>
    <n v="0"/>
    <n v="0"/>
    <n v="0"/>
  </r>
  <r>
    <x v="0"/>
    <x v="0"/>
    <x v="2"/>
    <x v="0"/>
    <n v="4.3274499818440886E-2"/>
    <n v="4.9709754820256476E-2"/>
    <n v="6.1722657272053907E-2"/>
    <n v="7.9083764032666704E-2"/>
    <n v="9.7742308210522086E-2"/>
    <n v="0.11592294179508353"/>
    <n v="0.13853597471046603"/>
    <n v="0.16251653322699769"/>
    <n v="0.18010027737473844"/>
    <n v="0.19454007560781955"/>
    <n v="0.21082910982548903"/>
    <n v="0.22799838821729312"/>
    <n v="0.24684815540901481"/>
    <n v="0.26740711243770249"/>
    <n v="0.28958910502521318"/>
    <n v="0.31347283390000436"/>
    <n v="0.33939491622545964"/>
    <n v="0.3673275912699443"/>
    <n v="0.39743403664687671"/>
    <n v="0.42992947947956106"/>
  </r>
  <r>
    <x v="0"/>
    <x v="0"/>
    <x v="2"/>
    <x v="1"/>
    <n v="1.0598490227442144E-3"/>
    <n v="1.1263415476605104E-3"/>
    <n v="1.3974195004670779E-3"/>
    <n v="1.6101522733955132E-3"/>
    <n v="1.6322437166680567E-3"/>
    <n v="1.6684352585538927E-3"/>
    <n v="1.8728003633680271E-3"/>
    <n v="2.1099743300605502E-3"/>
    <n v="2.4215064010863927E-3"/>
    <n v="3.8484370977375348E-3"/>
    <n v="3.6096007590658238E-3"/>
    <n v="3.3941891008635082E-3"/>
    <n v="3.1565958638030628E-3"/>
    <n v="3.1557166572181742E-3"/>
    <n v="3.1318287622033756E-3"/>
    <n v="3.192545442420805E-3"/>
    <n v="3.4270328953166541E-3"/>
    <n v="3.6786858600754966E-3"/>
    <n v="3.948756012411821E-3"/>
    <n v="4.2385858784487335E-3"/>
  </r>
  <r>
    <x v="0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4"/>
    <n v="0.10602252455518017"/>
    <n v="0.12427438705064119"/>
    <n v="0.15430664318013476"/>
    <n v="0.19770941008166676"/>
    <n v="0.24435577052630522"/>
    <n v="0.28980735448770883"/>
    <n v="0.31863274183407181"/>
    <n v="0.37378802642209463"/>
    <n v="0.37821058248695072"/>
    <n v="0.3890801512156391"/>
    <n v="0.44274113063352694"/>
    <n v="0.42"/>
    <n v="0.4536"/>
    <n v="0.49442400000000009"/>
    <n v="0.550293912"/>
    <n v="0.59559838441000823"/>
    <n v="0.64485034082837334"/>
    <n v="0.69792242341289412"/>
    <n v="0.75512466962906566"/>
    <n v="0.81686601101116596"/>
  </r>
  <r>
    <x v="0"/>
    <x v="0"/>
    <x v="2"/>
    <x v="5"/>
    <n v="0.10602252455518017"/>
    <n v="0.12427438705064119"/>
    <n v="0.15430664318013476"/>
    <n v="0.19770941008166676"/>
    <n v="0.24435577052630522"/>
    <n v="0.28980735448770883"/>
    <n v="0.31863274183407181"/>
    <n v="0.37378802642209463"/>
    <n v="0.37821058248695072"/>
    <n v="0.3890801512156391"/>
    <n v="0.44274113063352694"/>
    <n v="0.42"/>
    <n v="0.4536"/>
    <n v="0.49442400000000009"/>
    <n v="0.550293912"/>
    <n v="0.59559838441000823"/>
    <n v="0.64485034082837334"/>
    <n v="0.69792242341289412"/>
    <n v="0.75512466962906566"/>
    <n v="0.81686601101116596"/>
  </r>
  <r>
    <x v="0"/>
    <x v="0"/>
    <x v="2"/>
    <x v="6"/>
    <n v="2.7430579719838324E-2"/>
    <n v="4.0913144164097359E-2"/>
    <n v="6.2839509486258521E-2"/>
    <n v="6.7630185348631813E-2"/>
    <n v="8.0700483091787553E-2"/>
    <n v="6.3030303030303103E-2"/>
    <n v="8.8034188034188096E-2"/>
    <n v="0.11691752577319585"/>
    <n v="0.36837592783505169"/>
    <n v="0.3932281134020621"/>
    <n v="0.44"/>
    <n v="0.4"/>
    <n v="0.45400000000000001"/>
    <n v="0.6"/>
    <n v="0.63"/>
    <n v="0.66150000000000009"/>
    <n v="0.69457500000000016"/>
    <n v="0.73624950000000022"/>
    <n v="0.79294071150000023"/>
    <n v="0.85479008699700032"/>
  </r>
  <r>
    <x v="0"/>
    <x v="0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8"/>
    <n v="0.10886867584839156"/>
    <n v="0.18853912559411512"/>
    <n v="0.19230990810599743"/>
    <n v="0.19615610626811739"/>
    <n v="0.22557952220833496"/>
    <n v="0.23009111265250168"/>
    <n v="0.24159566828512677"/>
    <n v="0.24159566828512677"/>
    <n v="9.6638267314050716E-2"/>
    <n v="0"/>
    <n v="0"/>
    <n v="0"/>
    <n v="0"/>
    <n v="0"/>
    <n v="0"/>
    <n v="0"/>
    <n v="0"/>
    <n v="0"/>
    <n v="0"/>
    <n v="0"/>
  </r>
  <r>
    <x v="1"/>
    <x v="0"/>
    <x v="0"/>
    <x v="0"/>
    <n v="4.1372009600000004"/>
    <n v="4.2404809215999997"/>
    <n v="4.3548506847359993"/>
    <n v="4.4401081504991993"/>
    <n v="4.5141027429742397"/>
    <n v="4.6173976058255271"/>
    <n v="4.7205277255342502"/>
    <n v="4.7885013392575377"/>
    <n v="4.839076272294661"/>
    <n v="4.8221224586799272"/>
    <n v="4.8940357234525314"/>
    <n v="5.0255657586626414"/>
    <n v="5.1931129694267986"/>
    <n v="5.3706899052928101"/>
    <n v="5.5593232809065167"/>
    <n v="5.7278776455820495"/>
    <n v="5.9091709647959298"/>
    <n v="6.1027092140939274"/>
    <n v="6.3087212884348602"/>
    <n v="6.5274677426004022"/>
  </r>
  <r>
    <x v="1"/>
    <x v="0"/>
    <x v="0"/>
    <x v="1"/>
    <n v="0.23412200000000002"/>
    <n v="0.25156000000000001"/>
    <n v="0.24161600000000003"/>
    <n v="0.25825900000000002"/>
    <n v="0.32765100000000003"/>
    <n v="0.41988000000000003"/>
    <n v="0.48155799999999999"/>
    <n v="0.43469600000000003"/>
    <n v="0.32927300000000004"/>
    <n v="0.258129"/>
    <n v="0.33712999999999999"/>
    <n v="0.400702"/>
    <n v="0.44470500000000002"/>
    <n v="0.49126999999999998"/>
    <n v="0.53447950361076169"/>
    <n v="0.54314158521853173"/>
    <n v="0.56553771614245463"/>
    <n v="0.588159570367769"/>
    <n v="0.61168628848779116"/>
    <n v="0.6361539851266893"/>
  </r>
  <r>
    <x v="1"/>
    <x v="0"/>
    <x v="0"/>
    <x v="2"/>
    <n v="0.23458400000000001"/>
    <n v="0.26876799999999995"/>
    <n v="0.28398899999999999"/>
    <n v="0.30273800000000001"/>
    <n v="0.29572899999999996"/>
    <n v="0.328957"/>
    <n v="0.33446399999999998"/>
    <n v="0.27166899999999999"/>
    <n v="0.32212000000000002"/>
    <n v="0.22121499999999999"/>
    <n v="0.286881"/>
    <n v="0.28900300000000001"/>
    <n v="0.26832299999999998"/>
    <n v="0.26769900000000002"/>
    <n v="0.26909"/>
    <n v="0.29758600000000002"/>
    <n v="0.27634199999999998"/>
    <n v="0.27690900000000002"/>
    <n v="0.31894600000000001"/>
    <n v="0.31170999999999999"/>
  </r>
  <r>
    <x v="1"/>
    <x v="0"/>
    <x v="0"/>
    <x v="3"/>
    <n v="1.17292"/>
    <n v="1.3438399999999997"/>
    <n v="1.419945"/>
    <n v="1.51369"/>
    <n v="1.4786449999999998"/>
    <n v="1.6447849999999999"/>
    <n v="1.67232"/>
    <n v="1.3583449999999999"/>
    <n v="1.6106"/>
    <n v="1.1060749999999999"/>
    <n v="1.4344049999999999"/>
    <n v="1.4450150000000002"/>
    <n v="1.341615"/>
    <n v="1.338495"/>
    <n v="1.34545"/>
    <n v="1.48793"/>
    <n v="1.3817099999999995"/>
    <n v="1.3845450000000001"/>
    <n v="1.59473"/>
    <n v="1.5585499999999997"/>
  </r>
  <r>
    <x v="1"/>
    <x v="0"/>
    <x v="0"/>
    <x v="4"/>
    <n v="4.8818971327999998"/>
    <n v="5.0037674874879992"/>
    <n v="5.4435633559199994"/>
    <n v="5.7277395141439671"/>
    <n v="5.7780515110070274"/>
    <n v="6.0026168875731853"/>
    <n v="6.1366860431945254"/>
    <n v="6.3926492879088128"/>
    <n v="6.4601668235133722"/>
    <n v="6.1240955225235076"/>
    <n v="6.4465313998271689"/>
    <n v="6.8460000000000001"/>
    <n v="7.0171499999999991"/>
    <n v="7.1224072499999984"/>
    <n v="7.2648553949999988"/>
    <n v="7.5911599737501794"/>
    <n v="7.9773808024745056"/>
    <n v="8.3607116233086813"/>
    <n v="8.6429481651557598"/>
    <n v="8.9426308073625513"/>
  </r>
  <r>
    <x v="1"/>
    <x v="0"/>
    <x v="0"/>
    <x v="5"/>
    <n v="6.0548171328000002"/>
    <n v="6.3476074874879984"/>
    <n v="6.8635083559199996"/>
    <n v="7.2414295141439666"/>
    <n v="7.2566965110070267"/>
    <n v="7.6474018875731851"/>
    <n v="7.8090060431945254"/>
    <n v="7.7509942879088127"/>
    <n v="8.070766823513372"/>
    <n v="7.2301705225235073"/>
    <n v="7.8809363998271689"/>
    <n v="8.2910149999999998"/>
    <n v="8.3587649999999982"/>
    <n v="8.4609022499999984"/>
    <n v="8.6103053949999993"/>
    <n v="9.0790899737501789"/>
    <n v="9.3590908024745048"/>
    <n v="9.7452566233086806"/>
    <n v="10.23767816515576"/>
    <n v="10.501180807362552"/>
  </r>
  <r>
    <x v="1"/>
    <x v="0"/>
    <x v="0"/>
    <x v="6"/>
    <n v="1.475921"/>
    <n v="1.1276930000000001"/>
    <n v="1.0877859999999999"/>
    <n v="1.628477"/>
    <n v="1.746726"/>
    <n v="2.4460000000000002"/>
    <n v="2.7450000000000001"/>
    <n v="2.934177"/>
    <n v="2.7669999999999999"/>
    <n v="2.5347089999999999"/>
    <n v="3.8829910000000001"/>
    <n v="3.486116"/>
    <n v="3.4530859999999999"/>
    <n v="4.0353789999999998"/>
    <n v="3.7853517176381626"/>
    <n v="3.9740139215227437"/>
    <n v="4.1016613700518993"/>
    <n v="4.2990558585743681"/>
    <n v="4.5160132630087881"/>
    <n v="4.5803631543274959"/>
  </r>
  <r>
    <x v="1"/>
    <x v="0"/>
    <x v="0"/>
    <x v="7"/>
    <n v="3.4388529999999999"/>
    <n v="2.6239110000000001"/>
    <n v="2.5420159999999998"/>
    <n v="3.1168049999999998"/>
    <n v="3.4511609999999999"/>
    <n v="3.2320000000000002"/>
    <n v="2.5369999999999999"/>
    <n v="1.95"/>
    <n v="2.1669999999999998"/>
    <n v="1.800902"/>
    <n v="1.25254"/>
    <n v="2.203436"/>
    <n v="1.763245"/>
    <n v="1.0871519999999999"/>
    <n v="1.5415457280712821"/>
    <n v="1.4697858767171055"/>
    <n v="1.5315059341323833"/>
    <n v="1.5818927555196431"/>
    <n v="1.6270383946326805"/>
    <n v="1.681067742589887"/>
  </r>
  <r>
    <x v="1"/>
    <x v="0"/>
    <x v="0"/>
    <x v="8"/>
    <n v="8.03613"/>
    <n v="7.7569999999999997"/>
    <n v="8.5510000000000002"/>
    <n v="8.6790000000000003"/>
    <n v="8.9"/>
    <n v="8.4550000000000001"/>
    <n v="7.6095000000000006"/>
    <n v="7.0007400000000013"/>
    <n v="7.5607992000000017"/>
    <n v="6.5778953040000028"/>
    <n v="5.5648994271840015"/>
    <n v="7.1230712667955212"/>
    <n v="7.05"/>
    <n v="5.5765500000000001"/>
    <n v="6.3851497500000001"/>
    <n v="6.6022448415000001"/>
    <n v="6.8201189212694997"/>
    <n v="7.0588230835139321"/>
    <n v="7.3764701222720586"/>
    <n v="7.6346465765515799"/>
  </r>
  <r>
    <x v="1"/>
    <x v="0"/>
    <x v="1"/>
    <x v="0"/>
    <n v="1.9580237632930639"/>
    <n v="2.0351032880272024"/>
    <n v="2.1218602222666583"/>
    <n v="2.1950540178213251"/>
    <n v="2.2681529374648988"/>
    <n v="2.3557898787156009"/>
    <n v="2.4816740811412887"/>
    <n v="2.6590405995184629"/>
    <n v="2.8318597875280935"/>
    <n v="3.0012225917775317"/>
    <n v="3.0963501399419813"/>
    <n v="3.2076338878428512"/>
    <n v="3.3434840890209032"/>
    <n v="3.4782597038677965"/>
    <n v="3.6390549971306636"/>
    <n v="3.8211902964200113"/>
    <n v="4.0062021409913413"/>
    <n v="4.1931063426198714"/>
    <n v="4.3814553927120166"/>
    <n v="4.5731907686835838"/>
  </r>
  <r>
    <x v="1"/>
    <x v="0"/>
    <x v="1"/>
    <x v="1"/>
    <n v="0.11206100000000001"/>
    <n v="0.12176300000000001"/>
    <n v="0.11158"/>
    <n v="0.111764"/>
    <n v="0.138294"/>
    <n v="0.177951"/>
    <n v="0.20888100000000001"/>
    <n v="0.215253"/>
    <n v="0.17863800000000002"/>
    <n v="0.123996"/>
    <n v="0.140152"/>
    <n v="0.15772900000000001"/>
    <n v="0.18296899999999999"/>
    <n v="0.184644"/>
    <n v="0.20853059968401355"/>
    <n v="0.23022982528057986"/>
    <n v="0.23851287347626215"/>
    <n v="0.24177938512250499"/>
    <n v="0.24451240039737462"/>
    <n v="0.24909435142271172"/>
  </r>
  <r>
    <x v="1"/>
    <x v="0"/>
    <x v="1"/>
    <x v="2"/>
    <n v="0.11624"/>
    <n v="0.12745900000000002"/>
    <n v="0.11418600000000001"/>
    <n v="0.114998"/>
    <n v="0.133242"/>
    <n v="0.17258899999999999"/>
    <n v="0.227464"/>
    <n v="0.22645699999999999"/>
    <n v="0.21512999999999999"/>
    <n v="0.13761699999999999"/>
    <n v="0.155142"/>
    <n v="0.19281600000000002"/>
    <n v="0.24964"/>
    <n v="0.25490200000000002"/>
    <n v="0.26355900000000004"/>
    <n v="0.28088600000000002"/>
    <n v="0.29972599999999999"/>
    <n v="0.30060399999999998"/>
    <n v="0.29679300000000003"/>
    <n v="0.31821499999999997"/>
  </r>
  <r>
    <x v="1"/>
    <x v="0"/>
    <x v="1"/>
    <x v="3"/>
    <n v="0.58119999999999994"/>
    <n v="0.63729499999999994"/>
    <n v="0.57093000000000005"/>
    <n v="0.57499"/>
    <n v="0.66620999999999997"/>
    <n v="0.86294499999999996"/>
    <n v="1.1373200000000001"/>
    <n v="1.132285"/>
    <n v="1.07565"/>
    <n v="0.68808499999999995"/>
    <n v="0.77571000000000001"/>
    <n v="0.96408000000000005"/>
    <n v="1.2482"/>
    <n v="1.27451"/>
    <n v="1.3177950000000003"/>
    <n v="1.4044300000000001"/>
    <n v="1.4986299999999999"/>
    <n v="1.5030199999999998"/>
    <n v="1.4839650000000002"/>
    <n v="1.5910749999999998"/>
  </r>
  <r>
    <x v="1"/>
    <x v="0"/>
    <x v="1"/>
    <x v="4"/>
    <n v="1.4604729900619615"/>
    <n v="1.4971739455692916"/>
    <n v="1.5913951666999937"/>
    <n v="1.6331201892590659"/>
    <n v="1.6738968678490953"/>
    <n v="1.7244381912198199"/>
    <n v="1.8016953829085756"/>
    <n v="1.9145092316532932"/>
    <n v="1.9539832533943844"/>
    <n v="1.8607580069020697"/>
    <n v="2.013178790962288"/>
    <n v="2.1448402986859048"/>
    <n v="2.187737104659623"/>
    <n v="2.3408787019857966"/>
    <n v="2.5047402111248025"/>
    <n v="2.6299772216810426"/>
    <n v="2.8043414986939386"/>
    <n v="2.9351744398339097"/>
    <n v="3.0670187748984112"/>
    <n v="3.2012335380785086"/>
  </r>
  <r>
    <x v="1"/>
    <x v="0"/>
    <x v="1"/>
    <x v="5"/>
    <n v="2.0416729900619615"/>
    <n v="2.1344689455692913"/>
    <n v="2.1623251666999939"/>
    <n v="2.2081101892590658"/>
    <n v="2.3401068678490953"/>
    <n v="2.58738319121982"/>
    <n v="2.9390153829085754"/>
    <n v="3.0467942316532932"/>
    <n v="3.0296332533943842"/>
    <n v="2.5488430069020698"/>
    <n v="2.7888887909622881"/>
    <n v="3.1089202986859048"/>
    <n v="3.4359371046596232"/>
    <n v="3.6153887019857969"/>
    <n v="3.8225352111248028"/>
    <n v="4.0344072216810432"/>
    <n v="4.3029714986939389"/>
    <n v="4.438194439833909"/>
    <n v="4.5509837748984117"/>
    <n v="4.7923085380785082"/>
  </r>
  <r>
    <x v="1"/>
    <x v="0"/>
    <x v="1"/>
    <x v="6"/>
    <n v="0.371645"/>
    <n v="0.368365"/>
    <n v="0.566882"/>
    <n v="0.65231499999999998"/>
    <n v="0.68618699999999999"/>
    <n v="0.93200000000000005"/>
    <n v="0.96899999999999997"/>
    <n v="1.15866"/>
    <n v="0.92200000000000004"/>
    <n v="0.89328200000000002"/>
    <n v="1.410069"/>
    <n v="1.3317540000000001"/>
    <n v="1.30905"/>
    <n v="1.374762"/>
    <n v="1.4619465501073223"/>
    <n v="1.5367152327815798"/>
    <n v="1.6272023635467907"/>
    <n v="1.6946882655802009"/>
    <n v="1.7383775000774107"/>
    <n v="1.8128276651664914"/>
  </r>
  <r>
    <x v="1"/>
    <x v="0"/>
    <x v="1"/>
    <x v="7"/>
    <n v="0.93353299999999995"/>
    <n v="1.6835389999999999"/>
    <n v="1.4783740000000001"/>
    <n v="1.3625689999999999"/>
    <n v="1.4412849999999999"/>
    <n v="1.2270000000000001"/>
    <n v="1.2450000000000001"/>
    <n v="1.0155689999999999"/>
    <n v="0.91500000000000004"/>
    <n v="0.63022699999999998"/>
    <n v="0.56755299999999997"/>
    <n v="0.62997800000000004"/>
    <n v="0.58211900000000005"/>
    <n v="0.45699899999999999"/>
    <n v="0.53179628359243436"/>
    <n v="0.53771965510122921"/>
    <n v="0.56166519105379864"/>
    <n v="0.57570682083014368"/>
    <n v="0.59009949135089723"/>
    <n v="0.60485197863466955"/>
  </r>
  <r>
    <x v="1"/>
    <x v="0"/>
    <x v="1"/>
    <x v="8"/>
    <n v="2.3250000000000002"/>
    <n v="2.3690000000000002"/>
    <n v="2.5630000000000002"/>
    <n v="3.161"/>
    <n v="3.2561373619150173"/>
    <n v="3.0933304938192663"/>
    <n v="3.217063713572037"/>
    <n v="2.959698616486274"/>
    <n v="2.959698616486274"/>
    <n v="2.4565498516836071"/>
    <n v="2.0880673739310658"/>
    <n v="2.4430388274993469"/>
    <n v="2.78734271024928"/>
    <n v="2.6842110299700566"/>
    <n v="2.9526321329670626"/>
    <n v="3.100263739615416"/>
    <n v="3.2552769265961872"/>
    <n v="3.3366588497610916"/>
    <n v="3.4200753210051187"/>
    <n v="3.6081794636604001"/>
  </r>
  <r>
    <x v="1"/>
    <x v="0"/>
    <x v="2"/>
    <x v="0"/>
    <n v="0.19394192866535157"/>
    <n v="0.19173957992033086"/>
    <n v="0.19046278110148787"/>
    <n v="0.190259088095518"/>
    <n v="0.19206737703107574"/>
    <n v="0.19676929602924775"/>
    <n v="0.20519463155693907"/>
    <n v="0.21612435911241323"/>
    <n v="0.22641116151756541"/>
    <n v="0.22509285789888508"/>
    <n v="0.22158310155189184"/>
    <n v="0.22518770780731998"/>
    <n v="0.23130797194933886"/>
    <n v="0.24096662065820129"/>
    <n v="0.24910809693110375"/>
    <n v="0.2600776685640433"/>
    <n v="0.27144860440815627"/>
    <n v="0.28304049979681489"/>
    <n v="0.29474138898268321"/>
    <n v="0.30642615879144636"/>
  </r>
  <r>
    <x v="1"/>
    <x v="0"/>
    <x v="2"/>
    <x v="1"/>
    <n v="8.4489999999999999E-3"/>
    <n v="9.2059999999999989E-3"/>
    <n v="1.0002E-2"/>
    <n v="1.0999999999999999E-2"/>
    <n v="1.2999999999999999E-2"/>
    <n v="1.6E-2"/>
    <n v="0.02"/>
    <n v="2.3E-2"/>
    <n v="2.3E-2"/>
    <n v="1.2069000000000002E-2"/>
    <n v="1.6731000000000003E-2"/>
    <n v="2.0545999999999998E-2"/>
    <n v="2.1312000000000001E-2"/>
    <n v="2.3265000000000001E-2"/>
    <n v="2.1340000000000001E-2"/>
    <n v="2.2707999999999999E-2"/>
    <n v="2.4111E-2"/>
    <n v="2.5464000000000001E-2"/>
    <n v="2.6832000000000002E-2"/>
    <n v="2.8201E-2"/>
  </r>
  <r>
    <x v="1"/>
    <x v="0"/>
    <x v="2"/>
    <x v="2"/>
    <n v="8.4489999999999999E-3"/>
    <n v="9.2059999999999989E-3"/>
    <n v="1.0002E-2"/>
    <n v="1.2E-2"/>
    <n v="1.6E-2"/>
    <n v="1.6E-2"/>
    <n v="1.7000000000000001E-2"/>
    <n v="1.7000000000000001E-2"/>
    <n v="1.8000000000000002E-2"/>
    <n v="1.8255E-2"/>
    <n v="1.8710999999999998E-2"/>
    <n v="1.9E-2"/>
    <n v="0.02"/>
    <n v="0.02"/>
    <n v="2.1000000000000001E-2"/>
    <n v="2.1500000000000002E-2"/>
    <n v="2.1999999999999999E-2"/>
    <n v="2.2499999999999999E-2"/>
    <n v="2.3E-2"/>
    <n v="2.35E-2"/>
  </r>
  <r>
    <x v="1"/>
    <x v="0"/>
    <x v="2"/>
    <x v="3"/>
    <n v="0.10138800000000001"/>
    <n v="0.11047199999999999"/>
    <n v="0.12002400000000001"/>
    <n v="0.14400000000000002"/>
    <n v="0.192"/>
    <n v="0.192"/>
    <n v="0.20400000000000004"/>
    <n v="0.20400000000000004"/>
    <n v="0.21600000000000003"/>
    <n v="0.21906"/>
    <n v="0.22453199999999998"/>
    <n v="0.22799999999999998"/>
    <n v="0.24"/>
    <n v="0.24"/>
    <n v="0.252"/>
    <n v="0.25800000000000001"/>
    <n v="0.26400000000000001"/>
    <n v="0.27"/>
    <n v="0.27600000000000002"/>
    <n v="0.28199999999999997"/>
  </r>
  <r>
    <x v="1"/>
    <x v="0"/>
    <x v="2"/>
    <x v="4"/>
    <n v="0.60903956908464219"/>
    <n v="0.62492548132742165"/>
    <n v="0.68566601196535637"/>
    <n v="0.70395862595341663"/>
    <n v="0.71064929501498042"/>
    <n v="0.72804639530821669"/>
    <n v="0.75922013676067457"/>
    <n v="0.79966012871592895"/>
    <n v="0.82640073953911375"/>
    <n v="0.72029714527643229"/>
    <n v="0.79398235543162132"/>
    <n v="0.83368147320320241"/>
    <n v="0.86702873213133058"/>
    <n v="0.89303959409527056"/>
    <n v="0.92876117785908141"/>
    <n v="0.97713398655406991"/>
    <n v="1.0315046967509938"/>
    <n v="1.0897059242177374"/>
    <n v="1.1494914170324644"/>
    <n v="1.1950620192866408"/>
  </r>
  <r>
    <x v="1"/>
    <x v="0"/>
    <x v="2"/>
    <x v="5"/>
    <n v="0.71042756908464222"/>
    <n v="0.73539748132742166"/>
    <n v="0.80569001196535639"/>
    <n v="0.84795862595341664"/>
    <n v="0.90264929501498048"/>
    <n v="0.92004639530821675"/>
    <n v="0.96322013676067464"/>
    <n v="1.003660128715929"/>
    <n v="1.0424007395391137"/>
    <n v="0.93935714527643233"/>
    <n v="1.0185143554316214"/>
    <n v="1.0616814732032025"/>
    <n v="1.1070287321313306"/>
    <n v="1.1330395940952704"/>
    <n v="1.1807611778590814"/>
    <n v="1.2351339865540698"/>
    <n v="1.2955046967509938"/>
    <n v="1.3597059242177374"/>
    <n v="1.4254914170324644"/>
    <n v="1.4770620192866408"/>
  </r>
  <r>
    <x v="1"/>
    <x v="0"/>
    <x v="2"/>
    <x v="6"/>
    <n v="0.18469099999999999"/>
    <n v="0.189496"/>
    <n v="0.267621"/>
    <n v="0.27028099999999999"/>
    <n v="0.33800000000000002"/>
    <n v="0.372"/>
    <n v="0.37926300000000002"/>
    <n v="0.55721500000000002"/>
    <n v="0.52200000000000002"/>
    <n v="0.368448"/>
    <n v="0.74570599999999998"/>
    <n v="0.62890299999999999"/>
    <n v="0.75751900000000005"/>
    <n v="0.75714499999999996"/>
    <n v="0.67174782032635028"/>
    <n v="0.74135055184391851"/>
    <n v="0.75961671317482116"/>
    <n v="0.79309818632205653"/>
    <n v="0.82404452066281553"/>
    <n v="0.84991456434316859"/>
  </r>
  <r>
    <x v="1"/>
    <x v="0"/>
    <x v="2"/>
    <x v="7"/>
    <n v="0.15026700000000001"/>
    <n v="0.16830400000000001"/>
    <n v="0.19078899999999999"/>
    <n v="0.20519999999999999"/>
    <n v="0.22989699999999999"/>
    <n v="0.24"/>
    <n v="0.34"/>
    <n v="0.42438100000000001"/>
    <n v="0.254"/>
    <n v="0.16097500000000001"/>
    <n v="0.34835799999999995"/>
    <n v="0.25307299999999999"/>
    <n v="0.193772"/>
    <n v="0.20361399999999999"/>
    <n v="0.18144118898797093"/>
    <n v="0.20100364815748276"/>
    <n v="0.20426744101861499"/>
    <n v="0.21027714022136795"/>
    <n v="0.21658545442800897"/>
    <n v="0.22308301806084926"/>
  </r>
  <r>
    <x v="1"/>
    <x v="0"/>
    <x v="2"/>
    <x v="8"/>
    <n v="0.68300000000000005"/>
    <n v="0.621"/>
    <n v="0.72399999999999998"/>
    <n v="0.77700000000000002"/>
    <n v="0.78477000000000008"/>
    <n v="0.79261770000000009"/>
    <n v="0.85602711600000014"/>
    <n v="0.86458738716000016"/>
    <n v="0.7781286484440002"/>
    <n v="0.71587835656848009"/>
    <n v="0.53690876742636018"/>
    <n v="0.67113595928295022"/>
    <n v="0.57046556539050775"/>
    <n v="0.57046556539050775"/>
    <n v="0.67314936716079898"/>
    <n v="0.70680683551883894"/>
    <n v="0.74709482514341263"/>
    <n v="0.78444956640058339"/>
    <n v="0.82367204472061262"/>
    <n v="0.85661892650943716"/>
  </r>
  <r>
    <x v="2"/>
    <x v="0"/>
    <x v="0"/>
    <x v="0"/>
    <n v="2.6940000000000022"/>
    <n v="2.8240000000000021"/>
    <n v="3.11"/>
    <n v="3.4246000000000021"/>
    <n v="3.7706600000000021"/>
    <n v="4.1513260000000018"/>
    <n v="4.5700586000000021"/>
    <n v="5.0306644600000023"/>
    <n v="5.5373309060000029"/>
    <n v="5.858930906000003"/>
    <n v="6.1162109060000027"/>
    <n v="6.4410269060000038"/>
    <n v="6.7983245060000037"/>
    <n v="7.1842059140000041"/>
    <n v="7.6009578346400053"/>
    <n v="8.0510499089312066"/>
    <n v="8.537149349165702"/>
    <n v="9.0621367446189574"/>
    <n v="9.6291231317084733"/>
    <n v="10.241468429765153"/>
  </r>
  <r>
    <x v="2"/>
    <x v="0"/>
    <x v="0"/>
    <x v="1"/>
    <n v="0.13"/>
    <n v="0.14300000000000002"/>
    <n v="0.15730000000000002"/>
    <n v="0.17303000000000004"/>
    <n v="0.19033300000000006"/>
    <n v="0.20936630000000009"/>
    <n v="0.23030293000000013"/>
    <n v="0.25333322300000016"/>
    <n v="0.2679999999999999"/>
    <n v="0.21439999999999992"/>
    <n v="0.21654399999999993"/>
    <n v="0.23819839999999995"/>
    <n v="0.25725427199999995"/>
    <n v="0.27783461375999996"/>
    <n v="0.30006138286079997"/>
    <n v="0.32406629348966398"/>
    <n v="0.34999159696883714"/>
    <n v="0.37799092472634416"/>
    <n v="0.40823019870445171"/>
    <n v="0.44088861460080786"/>
  </r>
  <r>
    <x v="2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0"/>
    <x v="4"/>
    <n v="2.9634000000000027"/>
    <n v="3.0612160000000026"/>
    <n v="3.4210000000000025"/>
    <n v="3.9382900000000021"/>
    <n v="4.5247920000000024"/>
    <n v="5.1476442400000026"/>
    <n v="5.4383697340000019"/>
    <n v="6.0367973520000024"/>
    <n v="6.6447970872000033"/>
    <n v="6.4448239966000038"/>
    <n v="7.53"/>
    <n v="8.1999999999999993"/>
    <n v="8.7899999999999991"/>
    <n v="9.4053000000000004"/>
    <n v="9.9602126999999996"/>
    <n v="10.627385879789193"/>
    <n v="11.269037140898726"/>
    <n v="11.962020502897024"/>
    <n v="12.710442533855185"/>
    <n v="13.518738327290002"/>
  </r>
  <r>
    <x v="2"/>
    <x v="0"/>
    <x v="0"/>
    <x v="5"/>
    <n v="2.9634000000000027"/>
    <n v="3.0612160000000026"/>
    <n v="3.4210000000000025"/>
    <n v="3.9382900000000021"/>
    <n v="4.5247920000000024"/>
    <n v="5.1476442400000026"/>
    <n v="5.4383697340000019"/>
    <n v="6.0367973520000024"/>
    <n v="6.6447970872000033"/>
    <n v="6.4448239966000038"/>
    <n v="7.53"/>
    <n v="8.1999999999999993"/>
    <n v="8.7899999999999991"/>
    <n v="9.4053000000000004"/>
    <n v="9.9602126999999996"/>
    <n v="10.627385879789193"/>
    <n v="11.269037140898726"/>
    <n v="11.962020502897024"/>
    <n v="12.710442533855185"/>
    <n v="13.518738327290002"/>
  </r>
  <r>
    <x v="2"/>
    <x v="0"/>
    <x v="0"/>
    <x v="6"/>
    <n v="1.5649999999999999"/>
    <n v="1.6432500000000001"/>
    <n v="2.376881"/>
    <n v="2.6833589999999994"/>
    <n v="3.3582839999999998"/>
    <n v="4.2870000000000008"/>
    <n v="4.0952060000000001"/>
    <n v="5.4698230000000008"/>
    <n v="5.4709800000000017"/>
    <n v="5.485062000000001"/>
    <n v="7.2"/>
    <n v="7.7"/>
    <n v="8.06"/>
    <n v="8.5329999999999995"/>
    <n v="9.0279140000000009"/>
    <n v="9.4612538719999968"/>
    <n v="10.066774119807999"/>
    <n v="10.690914115236096"/>
    <n v="11.407205360956914"/>
    <n v="12.182895325501985"/>
  </r>
  <r>
    <x v="2"/>
    <x v="0"/>
    <x v="0"/>
    <x v="7"/>
    <n v="6.2600000000000003E-2"/>
    <n v="6.5730000000000011E-2"/>
    <n v="9.5075240000000005E-2"/>
    <n v="0.10733435999999998"/>
    <n v="0.13433135999999998"/>
    <n v="0.17148000000000005"/>
    <n v="0.16380824000000002"/>
    <n v="0.21879292000000003"/>
    <n v="0.21883920000000007"/>
    <n v="0.19695528000000007"/>
    <n v="0.21665080800000008"/>
    <n v="0.2383158888000001"/>
    <n v="0.20266700000000001"/>
    <n v="0.22293370000000004"/>
    <n v="0.23185104800000006"/>
    <n v="0.23996583468000005"/>
    <n v="0.24836463889380003"/>
    <n v="0.25705740125508303"/>
    <n v="0.26605441029901089"/>
    <n v="0.27536631465947631"/>
  </r>
  <r>
    <x v="2"/>
    <x v="0"/>
    <x v="0"/>
    <x v="8"/>
    <n v="1.2799429323"/>
    <n v="1.292742361623"/>
    <n v="1.3121334970473448"/>
    <n v="1.5089535216044465"/>
    <n v="1.4335058455242242"/>
    <n v="1.4550084332070874"/>
    <n v="1.4768335597051936"/>
    <n v="1.3291502037346743"/>
    <n v="1.4620652241081418"/>
    <n v="1.1696521792865135"/>
    <n v="1.3100104408008952"/>
    <n v="1.4148112760649669"/>
    <n v="1.5279961781501641"/>
    <n v="1.6043959870576725"/>
    <n v="1.6445058867341142"/>
    <n v="1.685618533902467"/>
    <n v="1.7277589972500285"/>
    <n v="1.7709529721812791"/>
    <n v="1.8152267964858109"/>
    <n v="1.8606074663979559"/>
  </r>
  <r>
    <x v="2"/>
    <x v="0"/>
    <x v="1"/>
    <x v="0"/>
    <n v="1.0547775000000001"/>
    <n v="1.1232891399999985"/>
    <n v="1.1848325766666641"/>
    <n v="1.2426887785111105"/>
    <n v="1.3005827905438549"/>
    <n v="1.3576017919023549"/>
    <n v="1.4091997560643077"/>
    <n v="1.4597657609430217"/>
    <n v="1.5093204457241614"/>
    <n v="1.557884036809678"/>
    <n v="1.6054763560734848"/>
    <n v="1.6521168289520149"/>
    <n v="1.6978244923729746"/>
    <n v="1.7426180025255151"/>
    <n v="1.7865156424750051"/>
    <n v="1.8295353296255052"/>
    <n v="1.8716946230329952"/>
    <n v="1.9130107305723356"/>
    <n v="1.9535005159608887"/>
    <n v="1.9931805056416709"/>
  </r>
  <r>
    <x v="2"/>
    <x v="0"/>
    <x v="1"/>
    <x v="1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</r>
  <r>
    <x v="2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1"/>
    <x v="4"/>
    <n v="2.2150327500000002"/>
    <n v="2.3589071939999968"/>
    <n v="2.5592383655999944"/>
    <n v="2.6717808737988875"/>
    <n v="2.8612821391964811"/>
    <n v="2.986723942185181"/>
    <n v="2.9593194877350464"/>
    <n v="3.0655080979803455"/>
    <n v="3.1393865271062555"/>
    <n v="3.053452712146969"/>
    <n v="3.2109527121469696"/>
    <n v="3.3868394993516309"/>
    <n v="3.6654314339832501"/>
    <n v="4.17"/>
    <n v="4.4619"/>
    <n v="4.7742330000000006"/>
    <n v="5.0535754821890873"/>
    <n v="5.1651289725453076"/>
    <n v="5.2744513930943997"/>
    <n v="5.3815873652325115"/>
  </r>
  <r>
    <x v="2"/>
    <x v="0"/>
    <x v="1"/>
    <x v="5"/>
    <n v="2.2150327500000002"/>
    <n v="2.3589071939999968"/>
    <n v="2.5592383655999944"/>
    <n v="2.6717808737988875"/>
    <n v="2.8612821391964811"/>
    <n v="2.986723942185181"/>
    <n v="2.9593194877350464"/>
    <n v="3.0655080979803455"/>
    <n v="3.1393865271062555"/>
    <n v="3.053452712146969"/>
    <n v="3.2109527121469696"/>
    <n v="3.3868394993516309"/>
    <n v="3.6654314339832501"/>
    <n v="4.17"/>
    <n v="4.4619"/>
    <n v="4.7742330000000006"/>
    <n v="5.0535754821890873"/>
    <n v="5.1651289725453076"/>
    <n v="5.2744513930943997"/>
    <n v="5.3815873652325115"/>
  </r>
  <r>
    <x v="2"/>
    <x v="0"/>
    <x v="1"/>
    <x v="6"/>
    <n v="1.3689473684210529"/>
    <n v="1.4227248552631582"/>
    <n v="1.6793071973684213"/>
    <n v="1.7235342631578947"/>
    <n v="2.0519534605263154"/>
    <n v="2.3855921052631586"/>
    <n v="1.9774156184210523"/>
    <n v="2.0441101973684215"/>
    <n v="2.3321816842105263"/>
    <n v="2.481380842105263"/>
    <n v="2.5806360757894735"/>
    <n v="2.7096678795789475"/>
    <n v="3.0501969999999998"/>
    <n v="3.93"/>
    <n v="3.7334999999999998"/>
    <n v="4.0023119999999999"/>
    <n v="4.2824738399999998"/>
    <n v="4.3809707383199994"/>
    <n v="4.4736960754826596"/>
    <n v="4.5645669059020673"/>
  </r>
  <r>
    <x v="2"/>
    <x v="0"/>
    <x v="1"/>
    <x v="7"/>
    <n v="1.0826921315280332E-3"/>
    <n v="1.1182868050821921E-3"/>
    <n v="1.2524812216920553E-3"/>
    <n v="1.3151052827766582E-3"/>
    <n v="1.380860546915491E-3"/>
    <n v="1.4499035742612659E-3"/>
    <n v="1.5223987529743293E-3"/>
    <n v="1.5985186906230459E-3"/>
    <n v="1.6784446251541982E-3"/>
    <n v="1.7623668564119082E-3"/>
    <n v="1.8504851992325038E-3"/>
    <n v="1.943009459194129E-3"/>
    <n v="2.0401599321538356E-3"/>
    <n v="2.1421679287615277E-3"/>
    <n v="2.2492763251996044E-3"/>
    <n v="2.3617401414595847E-3"/>
    <n v="2.4798271485325638E-3"/>
    <n v="2.603818505959192E-3"/>
    <n v="2.7340094312571519E-3"/>
    <n v="2.8707099028200097E-3"/>
  </r>
  <r>
    <x v="2"/>
    <x v="0"/>
    <x v="1"/>
    <x v="8"/>
    <n v="0.86174751697894736"/>
    <n v="0.89621741765810559"/>
    <n v="0.89621741765810559"/>
    <n v="0.89621741765810559"/>
    <n v="0.85140654677520022"/>
    <n v="0.85140654677520022"/>
    <n v="0.85140654677520022"/>
    <n v="0.86843467771070426"/>
    <n v="0.82501294382516899"/>
    <n v="0.66001035506013528"/>
    <n v="0.69301087281314211"/>
    <n v="0.70687109026940498"/>
    <n v="0.72100851207479311"/>
    <n v="0.735428682316289"/>
    <n v="0.75013725596261482"/>
    <n v="0.76514000108186697"/>
    <n v="0.78044280110350439"/>
    <n v="0.79605165712557446"/>
    <n v="0.81197269026808594"/>
    <n v="0.82821214407344768"/>
  </r>
  <r>
    <x v="2"/>
    <x v="0"/>
    <x v="2"/>
    <x v="0"/>
    <n v="0.45204749999999999"/>
    <n v="0.45839936000000159"/>
    <n v="0.47022215333333589"/>
    <n v="0.48426485688888932"/>
    <n v="0.49683177214814495"/>
    <n v="0.50886447953580505"/>
    <n v="0.52493718994508898"/>
    <n v="0.54068844614618716"/>
    <n v="0.55612467722326342"/>
    <n v="0.57125218367879815"/>
    <n v="0.58607714000522215"/>
    <n v="0.60060559720511775"/>
    <n v="0.6148434852610154"/>
    <n v="0.62879661555579502"/>
    <n v="0.64247068324467915"/>
    <n v="0.65587126957978559"/>
    <n v="0.66900384418818981"/>
    <n v="0.68187376730442595"/>
    <n v="0.69448629195833744"/>
    <n v="0.70684656611917063"/>
  </r>
  <r>
    <x v="2"/>
    <x v="0"/>
    <x v="2"/>
    <x v="1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</r>
  <r>
    <x v="2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2"/>
    <x v="4"/>
    <n v="1.3109377499999999"/>
    <n v="1.4897979200000051"/>
    <n v="1.5987553213333421"/>
    <n v="1.6465005134222237"/>
    <n v="1.7389112025185074"/>
    <n v="1.7810256783753178"/>
    <n v="1.8110333053105572"/>
    <n v="1.8653751392043458"/>
    <n v="1.9186301364202589"/>
    <n v="1.7708817694042742"/>
    <n v="1.9340545620172329"/>
    <n v="2.0720893103576565"/>
    <n v="2.2878564551862701"/>
    <n v="2.5"/>
    <n v="2.6749999999999998"/>
    <n v="2.8087499999999999"/>
    <n v="2.8767165300092161"/>
    <n v="2.9320571994090314"/>
    <n v="2.986291055420851"/>
    <n v="3.0394402343124334"/>
  </r>
  <r>
    <x v="2"/>
    <x v="0"/>
    <x v="2"/>
    <x v="5"/>
    <n v="1.3109377499999999"/>
    <n v="1.4897979200000051"/>
    <n v="1.5987553213333421"/>
    <n v="1.6465005134222237"/>
    <n v="1.7389112025185074"/>
    <n v="1.7810256783753178"/>
    <n v="1.8110333053105572"/>
    <n v="1.8653751392043458"/>
    <n v="1.9186301364202589"/>
    <n v="1.7708817694042742"/>
    <n v="1.9340545620172329"/>
    <n v="2.0720893103576565"/>
    <n v="2.2878564551862701"/>
    <n v="2.5"/>
    <n v="2.6749999999999998"/>
    <n v="2.8087499999999999"/>
    <n v="2.8767165300092161"/>
    <n v="2.9320571994090314"/>
    <n v="2.986291055420851"/>
    <n v="3.0394402343124334"/>
  </r>
  <r>
    <x v="2"/>
    <x v="0"/>
    <x v="2"/>
    <x v="6"/>
    <n v="0.87686315789473657"/>
    <n v="1.0474141447368419"/>
    <n v="1.1731898026315792"/>
    <n v="1.1948697368421053"/>
    <n v="1.3558595394736841"/>
    <n v="1.4044818600261308"/>
    <n v="1.3693213815789473"/>
    <n v="1.4020148026315793"/>
    <n v="1.5432263157894739"/>
    <n v="1.42"/>
    <n v="1.5468698556431351"/>
    <n v="1.6706194440945863"/>
    <n v="1.9259870523953799"/>
    <n v="2.2999999999999998"/>
    <n v="2.3574999999999999"/>
    <n v="2.3810749999999996"/>
    <n v="2.4239343499999997"/>
    <n v="2.4705646481579406"/>
    <n v="2.5162623403527231"/>
    <n v="2.5610460787036091"/>
  </r>
  <r>
    <x v="2"/>
    <x v="0"/>
    <x v="2"/>
    <x v="7"/>
    <n v="5.3073143702354539E-4"/>
    <n v="5.4817980641283894E-4"/>
    <n v="6.1396138318237971E-4"/>
    <n v="6.4465945234149869E-4"/>
    <n v="6.7689242495857366E-4"/>
    <n v="7.1073704620650241E-4"/>
    <n v="7.4627389851682755E-4"/>
    <n v="7.8358759344266901E-4"/>
    <n v="8.2276697311480245E-4"/>
    <n v="8.639053217705426E-4"/>
    <n v="9.0710058785906978E-4"/>
    <n v="9.5245561725202331E-4"/>
    <n v="1.0000783981146245E-3"/>
    <n v="1.0500823180203559E-3"/>
    <n v="1.1025864339213737E-3"/>
    <n v="1.1577157556174424E-3"/>
    <n v="1.2156015433983146E-3"/>
    <n v="1.2763816205682303E-3"/>
    <n v="1.3402007015966418E-3"/>
    <n v="1.407210736676474E-3"/>
  </r>
  <r>
    <x v="2"/>
    <x v="0"/>
    <x v="2"/>
    <x v="8"/>
    <n v="0.42242525342105253"/>
    <n v="0.4393222635578945"/>
    <n v="0.4481087088290524"/>
    <n v="0.45707088300563348"/>
    <n v="0.4342173388553518"/>
    <n v="0.41250647191258422"/>
    <n v="0.42488166606996175"/>
    <n v="0.43762811605206059"/>
    <n v="0.45075695953362244"/>
    <n v="0.36060556762689799"/>
    <n v="0.38584795736078087"/>
    <n v="0.40514035522881992"/>
    <n v="0.41324316233339631"/>
    <n v="0.42150802558006423"/>
    <n v="0.42572310583586487"/>
    <n v="0.43849479901094085"/>
    <n v="0.45164964298126908"/>
    <n v="0.46068263584089447"/>
    <n v="0.46989628855771237"/>
    <n v="0.47694473288607803"/>
  </r>
  <r>
    <x v="3"/>
    <x v="1"/>
    <x v="0"/>
    <x v="0"/>
    <n v="3.038913"/>
    <n v="3.2618070000000001"/>
    <n v="3.4034330000000002"/>
    <n v="3.8849999999999998"/>
    <n v="4.4640000000000004"/>
    <n v="5.4939999999999998"/>
    <n v="5.7639399999999998"/>
    <n v="6.1315793999999997"/>
    <n v="6.6028951940000002"/>
    <n v="7.0209241459400005"/>
    <n v="7.6204953873994006"/>
    <n v="8.2788540397190662"/>
    <n v="9.0898210215210948"/>
    <n v="9.9587013536827254"/>
    <n v="10.834330548267994"/>
    <n v="11.748304234430119"/>
    <n v="12.711467192085818"/>
    <n v="13.720863118588703"/>
    <n v="14.751542445572696"/>
    <n v="15.797148054215668"/>
  </r>
  <r>
    <x v="3"/>
    <x v="1"/>
    <x v="0"/>
    <x v="1"/>
    <n v="0.21384299999999998"/>
    <n v="0.2009"/>
    <n v="0.20177099999999998"/>
    <n v="0.22606800000000002"/>
    <n v="0.312865"/>
    <n v="0.364319"/>
    <n v="0.215"/>
    <n v="0.31"/>
    <n v="0.41"/>
    <n v="0.35125499999999998"/>
    <n v="0.529362"/>
    <n v="0.59913000000000005"/>
    <n v="0.78214200000000011"/>
    <n v="0.87700100000000003"/>
    <n v="0.91546400000000006"/>
    <n v="0.98981399999999997"/>
    <n v="1.080646"/>
    <n v="1.1746449999999999"/>
    <n v="1.2639339999999999"/>
    <n v="1.355388"/>
  </r>
  <r>
    <x v="3"/>
    <x v="1"/>
    <x v="0"/>
    <x v="2"/>
    <n v="0.24989800000000001"/>
    <n v="0.201125"/>
    <n v="0.202652"/>
    <n v="0.21299999999999999"/>
    <n v="0.309"/>
    <n v="0.312"/>
    <n v="0.20899999999999999"/>
    <n v="0.30399999999999999"/>
    <n v="0.41799999999999998"/>
    <n v="0.34337099999999998"/>
    <n v="0.49001800000000001"/>
    <n v="0.56382899999999991"/>
    <n v="0.74057399999999995"/>
    <n v="0.86948900000000007"/>
    <n v="1.0198070000000001"/>
    <n v="1.1480460000000001"/>
    <n v="1.249061"/>
    <n v="1.350835"/>
    <n v="1.4428830000000001"/>
    <n v="1.5354880000000002"/>
  </r>
  <r>
    <x v="3"/>
    <x v="1"/>
    <x v="0"/>
    <x v="3"/>
    <n v="1.24949"/>
    <n v="1.005625"/>
    <n v="1.01326"/>
    <n v="1.0649999999999999"/>
    <n v="1.5449999999999999"/>
    <n v="1.56"/>
    <n v="1.0449999999999999"/>
    <n v="1.52"/>
    <n v="2.09"/>
    <n v="1.7168549999999998"/>
    <n v="2.4500899999999999"/>
    <n v="2.8191449999999998"/>
    <n v="3.7028699999999999"/>
    <n v="4.3474449999999996"/>
    <n v="5.0990350000000007"/>
    <n v="5.7402300000000004"/>
    <n v="6.2453050000000001"/>
    <n v="6.754175"/>
    <n v="7.2144150000000007"/>
    <n v="7.6774400000000007"/>
  </r>
  <r>
    <x v="3"/>
    <x v="1"/>
    <x v="0"/>
    <x v="4"/>
    <n v="3.17"/>
    <n v="3.22"/>
    <n v="3.706"/>
    <n v="3.6850000000000001"/>
    <n v="4.0864000000000003"/>
    <n v="4.8959999999999999"/>
    <n v="5.1365581070258468"/>
    <n v="5.4641814238077906"/>
    <n v="5.6784898668400006"/>
    <n v="5.4763208338332001"/>
    <n v="6.2575293776675069"/>
    <n v="6.7331016103702375"/>
    <n v="7.5410738036146663"/>
    <n v="8.5214133980845723"/>
    <n v="9.4909790442664583"/>
    <n v="10.335676179206173"/>
    <n v="11.186091129035519"/>
    <n v="12.074359544358058"/>
    <n v="12.981357352103972"/>
    <n v="13.901490287709787"/>
  </r>
  <r>
    <x v="3"/>
    <x v="1"/>
    <x v="0"/>
    <x v="5"/>
    <n v="4.4194899999999997"/>
    <n v="4.225625"/>
    <n v="4.7192600000000002"/>
    <n v="4.75"/>
    <n v="5.6314000000000002"/>
    <n v="6.4559999999999995"/>
    <n v="6.1815581070258467"/>
    <n v="6.9841814238077902"/>
    <n v="7.7684898668400004"/>
    <n v="7.1931758338331999"/>
    <n v="8.7076193776675073"/>
    <n v="9.5522466103702364"/>
    <n v="11.243943803614666"/>
    <n v="12.868858398084573"/>
    <n v="14.590014044266459"/>
    <n v="16.075906179206171"/>
    <n v="17.431396129035519"/>
    <n v="18.828534544358057"/>
    <n v="20.195772352103972"/>
    <n v="21.578930287709788"/>
  </r>
  <r>
    <x v="3"/>
    <x v="1"/>
    <x v="0"/>
    <x v="6"/>
    <n v="2.6462089999999998"/>
    <n v="1.686223"/>
    <n v="1.7125159999999999"/>
    <n v="2.4910000000000001"/>
    <n v="1.331"/>
    <n v="1.0309999999999999"/>
    <n v="1.1319999999999999"/>
    <n v="0.53300000000000003"/>
    <n v="0.81200000000000006"/>
    <n v="0.32134000000000001"/>
    <n v="0.71711400000000003"/>
    <n v="0.82036500000000001"/>
    <n v="1.1536690000000001"/>
    <n v="1.0062880000000001"/>
    <n v="1.2147924714629372"/>
    <n v="1.4900928580889721"/>
    <n v="1.6305971118761264"/>
    <n v="1.719440893405868"/>
    <n v="1.8066662292285784"/>
    <n v="1.8969995406900073"/>
  </r>
  <r>
    <x v="3"/>
    <x v="1"/>
    <x v="0"/>
    <x v="7"/>
    <n v="11.664376000000001"/>
    <n v="10.656499999999999"/>
    <n v="15.257479"/>
    <n v="18.103949"/>
    <n v="18.989000000000001"/>
    <n v="22.617000000000001"/>
    <n v="23.678999999999998"/>
    <n v="24.982687141765378"/>
    <n v="27.27"/>
    <n v="26.930853279959997"/>
    <n v="35.030107743210003"/>
    <n v="40.102165757594598"/>
    <n v="33.183620660640003"/>
    <n v="34.476172732409999"/>
    <n v="37.078902639527868"/>
    <n v="39.299559286881724"/>
    <n v="40.789122915757808"/>
    <n v="42.408656608117418"/>
    <n v="43.78319281583785"/>
    <n v="45.471901099031633"/>
  </r>
  <r>
    <x v="3"/>
    <x v="1"/>
    <x v="0"/>
    <x v="8"/>
    <n v="13.013"/>
    <n v="13.228588245858212"/>
    <n v="15.188000000000001"/>
    <n v="19.956999999999997"/>
    <n v="24.501000000000001"/>
    <n v="29.815000000000001"/>
    <n v="28.928999999999998"/>
    <n v="30.327775956420698"/>
    <n v="34.85"/>
    <n v="33.46"/>
    <n v="43.24"/>
    <n v="46.44"/>
    <n v="44.9"/>
    <n v="45.573499999999996"/>
    <n v="50.586584999999999"/>
    <n v="54.026472780000006"/>
    <n v="56.727796419000008"/>
    <n v="59.734369629207002"/>
    <n v="62.42241626252131"/>
    <n v="65.293847410597294"/>
  </r>
  <r>
    <x v="3"/>
    <x v="1"/>
    <x v="1"/>
    <x v="0"/>
    <n v="1.9113345347683823"/>
    <n v="1.9871875080299635"/>
    <n v="2.1160709826284649"/>
    <n v="2.3576284334970423"/>
    <n v="2.7499970118221899"/>
    <n v="3.5898971612310806"/>
    <n v="3.6997961328433915"/>
    <n v="3.8177940941718256"/>
    <n v="3.9869720351135438"/>
    <n v="4.1128417554646797"/>
    <n v="4.3064711730193261"/>
    <n v="4.5402174896807574"/>
    <n v="4.8060533055233989"/>
    <n v="5.0729232618873308"/>
    <n v="5.3276918781967666"/>
    <n v="5.5965476457095535"/>
    <n v="5.887805836292392"/>
    <n v="6.201304059637561"/>
    <n v="6.5313139718164726"/>
    <n v="6.8829949137319204"/>
  </r>
  <r>
    <x v="3"/>
    <x v="1"/>
    <x v="1"/>
    <x v="1"/>
    <n v="5.3501000000000014E-2"/>
    <n v="6.0176999999999994E-2"/>
    <n v="7.2007000000000002E-2"/>
    <n v="0.105"/>
    <n v="0.17199999999999999"/>
    <n v="0.10691700000000003"/>
    <n v="7.3999999999999996E-2"/>
    <n v="8.1000000000000003E-2"/>
    <n v="0.14000000000000001"/>
    <n v="9.0175000000000005E-2"/>
    <n v="0.152501"/>
    <n v="0.195688"/>
    <n v="0.23153200000000002"/>
    <n v="0.23716100000000001"/>
    <n v="0.229404"/>
    <n v="0.24754499999999999"/>
    <n v="0.268872"/>
    <n v="0.28994700000000001"/>
    <n v="0.31140600000000002"/>
    <n v="0.33208700000000002"/>
  </r>
  <r>
    <x v="3"/>
    <x v="1"/>
    <x v="1"/>
    <x v="2"/>
    <n v="8.0077999999999996E-2"/>
    <n v="0.109191"/>
    <n v="0.14028399999999999"/>
    <n v="0.124"/>
    <n v="0.11600000000000001"/>
    <n v="0.14499999999999999"/>
    <n v="6.6000000000000003E-2"/>
    <n v="6.6000000000000003E-2"/>
    <n v="0.127"/>
    <n v="8.3292000000000005E-2"/>
    <n v="0.14421500000000001"/>
    <n v="0.18462400000000001"/>
    <n v="0.223077"/>
    <n v="0.21604900000000002"/>
    <n v="0.18191100000000002"/>
    <n v="0.27765400000000001"/>
    <n v="0.30171700000000001"/>
    <n v="0.32239999999999996"/>
    <n v="0.34159400000000001"/>
    <n v="0.36050400000000005"/>
  </r>
  <r>
    <x v="3"/>
    <x v="1"/>
    <x v="1"/>
    <x v="3"/>
    <n v="0.40038999999999997"/>
    <n v="0.54595499999999997"/>
    <n v="0.70141999999999993"/>
    <n v="0.62"/>
    <n v="0.57999999999999996"/>
    <n v="0.72499999999999998"/>
    <n v="0.33"/>
    <n v="0.33"/>
    <n v="0.63500000000000001"/>
    <n v="0.41646000000000005"/>
    <n v="0.72107500000000002"/>
    <n v="0.92312000000000005"/>
    <n v="1.1153850000000001"/>
    <n v="1.0802450000000003"/>
    <n v="0.90955500000000011"/>
    <n v="1.3882699999999999"/>
    <n v="1.5085850000000001"/>
    <n v="1.6119999999999999"/>
    <n v="1.70797"/>
    <n v="1.8025200000000001"/>
  </r>
  <r>
    <x v="3"/>
    <x v="1"/>
    <x v="1"/>
    <x v="4"/>
    <n v="3.6051578177952024"/>
    <n v="4.2206209449132839"/>
    <n v="4.4742954583028771"/>
    <n v="4.5324102312180212"/>
    <n v="4.5994204869984721"/>
    <n v="4.3549309991734333"/>
    <n v="4.5106915119363356"/>
    <n v="4.7722426177147819"/>
    <n v="5.0235847642430649"/>
    <n v="4.8942816890029688"/>
    <n v="5.2471836110835781"/>
    <n v="5.5095427916377568"/>
    <n v="6.0604970708015333"/>
    <n v="6.5453368364656566"/>
    <n v="6.9829000397846599"/>
    <n v="7.3501581838224199"/>
    <n v="7.6541475871801099"/>
    <n v="8.0616952775288304"/>
    <n v="8.4907081633614148"/>
    <n v="8.9478933878514972"/>
  </r>
  <r>
    <x v="3"/>
    <x v="1"/>
    <x v="1"/>
    <x v="5"/>
    <n v="4.0055478177952022"/>
    <n v="4.7665759449132841"/>
    <n v="5.1757154583028768"/>
    <n v="5.1524102312180213"/>
    <n v="5.1794204869984721"/>
    <n v="5.0799309991734329"/>
    <n v="4.8406915119363356"/>
    <n v="5.1022426177147819"/>
    <n v="5.6585847642430647"/>
    <n v="5.3107416890029686"/>
    <n v="5.968258611083578"/>
    <n v="6.4326627916377568"/>
    <n v="7.1758820708015332"/>
    <n v="7.6255818364656571"/>
    <n v="7.89245503978466"/>
    <n v="8.7384281838224194"/>
    <n v="9.1627325871801091"/>
    <n v="9.6736952775288305"/>
    <n v="10.198678163361414"/>
    <n v="10.750413387851497"/>
  </r>
  <r>
    <x v="3"/>
    <x v="1"/>
    <x v="1"/>
    <x v="6"/>
    <n v="0.19515781779520233"/>
    <n v="0.68062094491328351"/>
    <n v="0.76229545830287748"/>
    <n v="0.80041023121802135"/>
    <n v="0.82042048699847181"/>
    <n v="0.8409309991734335"/>
    <n v="0.86195427415276926"/>
    <n v="0.33134263764474736"/>
    <n v="0.47654640425829631"/>
    <n v="0.39389399999999991"/>
    <n v="0.70645436085851365"/>
    <n v="0.66008314393438605"/>
    <n v="0.75535941041694477"/>
    <n v="0.6694927651233088"/>
    <n v="0.6069018519076067"/>
    <n v="0.60972211304485002"/>
    <n v="0.61929527997032996"/>
    <n v="0.6495684032948611"/>
    <n v="0.6874409739371079"/>
    <n v="0.72827132078560952"/>
  </r>
  <r>
    <x v="3"/>
    <x v="1"/>
    <x v="1"/>
    <x v="7"/>
    <n v="3.477861866127677"/>
    <n v="2.7222320448951995"/>
    <n v="3.0926241823270653"/>
    <n v="4.0549999999999997"/>
    <n v="4.077"/>
    <n v="4.0659999999999998"/>
    <n v="5.0760000000000005"/>
    <n v="4.8760000000000003"/>
    <n v="4.91"/>
    <n v="4.7005864016844683"/>
    <n v="5.7619885416159038"/>
    <n v="4.1964626929585513"/>
    <n v="4.4920197415962759"/>
    <n v="4.0805841352714847"/>
    <n v="4.2148110212528902"/>
    <n v="4.0885518543517732"/>
    <n v="4.1650768933534312"/>
    <n v="4.2845344875139721"/>
    <n v="4.4130705221393915"/>
    <n v="4.5454626378035732"/>
  </r>
  <r>
    <x v="3"/>
    <x v="1"/>
    <x v="1"/>
    <x v="8"/>
    <n v="7.5060000000000002"/>
    <n v="7.2"/>
    <n v="7.28"/>
    <n v="10.074"/>
    <n v="9.32"/>
    <n v="9.1720000000000006"/>
    <n v="9.3239999999999998"/>
    <n v="9.7748343536820013"/>
    <n v="8.27"/>
    <n v="7.91"/>
    <n v="10"/>
    <n v="9.9365249999999996"/>
    <n v="10.781129624999998"/>
    <n v="11.072220124874997"/>
    <n v="11.293664527372497"/>
    <n v="12.25362601219916"/>
    <n v="12.743771052687126"/>
    <n v="13.380959605321483"/>
    <n v="14.009864706771591"/>
    <n v="14.640308618576311"/>
  </r>
  <r>
    <x v="3"/>
    <x v="1"/>
    <x v="2"/>
    <x v="0"/>
    <n v="0.46207946523161753"/>
    <n v="0.46012949197003661"/>
    <n v="0.46354901737153476"/>
    <n v="0.48737156650295799"/>
    <n v="0.49800298817781008"/>
    <n v="0.5141028387689196"/>
    <n v="0.51939769683047354"/>
    <n v="0.52742781198894984"/>
    <n v="0.53805642138950238"/>
    <n v="0.54215360032002724"/>
    <n v="0.59701192030402583"/>
    <n v="0.6675105720357345"/>
    <n v="0.73244014017040238"/>
    <n v="0.81096226714383157"/>
    <n v="0.88333602459569871"/>
    <n v="0.96051913419024704"/>
    <n v="1.0404095792036643"/>
    <n v="1.1228588532798489"/>
    <n v="1.2078032065233741"/>
    <n v="1.2951578337321488"/>
  </r>
  <r>
    <x v="3"/>
    <x v="1"/>
    <x v="2"/>
    <x v="1"/>
    <n v="1.8414E-2"/>
    <n v="2.1153999999999999E-2"/>
    <n v="2.6425999999999998E-2"/>
    <n v="4.7E-2"/>
    <n v="3.5000000000000003E-2"/>
    <n v="4.1000000000000002E-2"/>
    <n v="4.9493000000000002E-2"/>
    <n v="2.8323000000000001E-2"/>
    <n v="4.0545999999999999E-2"/>
    <n v="5.6406999999999999E-2"/>
    <n v="7.8965999999999995E-2"/>
    <n v="9.7099000000000005E-2"/>
    <n v="9.474500000000001E-2"/>
    <n v="0.11006100000000001"/>
    <n v="0.10882299999999999"/>
    <n v="0.11702600000000001"/>
    <n v="0.12413800000000001"/>
    <n v="0.131386"/>
    <n v="0.13885800000000001"/>
    <n v="0.14654"/>
  </r>
  <r>
    <x v="3"/>
    <x v="1"/>
    <x v="2"/>
    <x v="2"/>
    <n v="3.2413999999999998E-2"/>
    <n v="3.5154000000000005E-2"/>
    <n v="4.0426000000000004E-2"/>
    <n v="6.0999999999999999E-2"/>
    <n v="4.9000000000000002E-2"/>
    <n v="5.5E-2"/>
    <n v="6.3492999999999994E-2"/>
    <n v="4.2323E-2"/>
    <n v="5.4545999999999997E-2"/>
    <n v="7.0406999999999997E-2"/>
    <n v="9.2965999999999993E-2"/>
    <n v="0.10209900000000001"/>
    <n v="9.9745E-2"/>
    <n v="0.11506100000000001"/>
    <n v="0.11382299999999999"/>
    <n v="0.122026"/>
    <n v="0.129138"/>
    <n v="0.13638600000000001"/>
    <n v="0.14385800000000001"/>
    <n v="0.15154000000000001"/>
  </r>
  <r>
    <x v="3"/>
    <x v="1"/>
    <x v="2"/>
    <x v="3"/>
    <n v="0.25931199999999999"/>
    <n v="0.28123200000000004"/>
    <n v="0.32340799999999997"/>
    <n v="0.48799999999999999"/>
    <n v="0.39200000000000002"/>
    <n v="0.44"/>
    <n v="0.50794399999999995"/>
    <n v="0.338584"/>
    <n v="0.43636799999999998"/>
    <n v="0.56325599999999998"/>
    <n v="0.74372799999999994"/>
    <n v="0.81679200000000007"/>
    <n v="0.79796"/>
    <n v="0.92048800000000008"/>
    <n v="0.91058399999999995"/>
    <n v="0.97620799999999996"/>
    <n v="1.033104"/>
    <n v="1.0910880000000001"/>
    <n v="1.1508640000000001"/>
    <n v="1.2123200000000001"/>
  </r>
  <r>
    <x v="3"/>
    <x v="1"/>
    <x v="2"/>
    <x v="4"/>
    <n v="0.9703668769863969"/>
    <n v="1.058297831531084"/>
    <n v="1.1079999999999999"/>
    <n v="0.95599999999999996"/>
    <n v="1.0359999999999998"/>
    <n v="1.069492660904344"/>
    <n v="1.0805076007380208"/>
    <n v="1.0972127199876489"/>
    <n v="1.0761128427790048"/>
    <n v="0.97587648057604903"/>
    <n v="1.2330000000000001"/>
    <n v="1.2576000000000001"/>
    <n v="1.2669999999999999"/>
    <n v="1.3303499999999999"/>
    <n v="1.4234745"/>
    <n v="1.5515872050000001"/>
    <n v="1.7686962846462293"/>
    <n v="2.021145935903728"/>
    <n v="2.2948260923944108"/>
    <n v="2.4607998840910827"/>
  </r>
  <r>
    <x v="3"/>
    <x v="1"/>
    <x v="2"/>
    <x v="5"/>
    <n v="1.2296788769863969"/>
    <n v="1.3395298315310842"/>
    <n v="1.4314079999999998"/>
    <n v="1.444"/>
    <n v="1.4279999999999999"/>
    <n v="1.509492660904344"/>
    <n v="1.5884516007380207"/>
    <n v="1.4357967199876489"/>
    <n v="1.5124808427790049"/>
    <n v="1.5391324805760491"/>
    <n v="1.976728"/>
    <n v="2.074392"/>
    <n v="2.0649600000000001"/>
    <n v="2.2508379999999999"/>
    <n v="2.3340584999999998"/>
    <n v="2.5277952050000003"/>
    <n v="2.8018002846462293"/>
    <n v="3.1122339359037281"/>
    <n v="3.4456900923944112"/>
    <n v="3.6731198840910828"/>
  </r>
  <r>
    <x v="3"/>
    <x v="1"/>
    <x v="2"/>
    <x v="6"/>
    <n v="0.31384218220479765"/>
    <n v="0.43937905508671665"/>
    <n v="0.4921045416971227"/>
    <n v="0.51670976878197883"/>
    <n v="0.5322110618454382"/>
    <n v="0.54817739370080132"/>
    <n v="0.56462271551182541"/>
    <n v="0.21704582881234152"/>
    <n v="0.31216148339677091"/>
    <n v="0.25801799999999997"/>
    <n v="0.42238677771539546"/>
    <n v="0.43239059732034829"/>
    <n v="0.49480176802423353"/>
    <n v="0.43855441435434439"/>
    <n v="0.4025965563707144"/>
    <n v="0.46036355959990799"/>
    <n v="0.54256799203003614"/>
    <n v="0.61455421350525374"/>
    <n v="0.68672265048741454"/>
    <n v="0.75538180708943781"/>
  </r>
  <r>
    <x v="3"/>
    <x v="1"/>
    <x v="2"/>
    <x v="7"/>
    <n v="0.67600000000000005"/>
    <n v="0.67600000000000005"/>
    <n v="0.68276000000000003"/>
    <n v="0.47400000000000003"/>
    <n v="0.42599999999999999"/>
    <n v="0.254"/>
    <n v="0.186"/>
    <n v="0.186"/>
    <n v="0.1"/>
    <n v="0.15759197399238514"/>
    <n v="0.14626630237980429"/>
    <n v="0.10652591145238682"/>
    <n v="0.11402853599499038"/>
    <n v="0.10358436999745728"/>
    <n v="0.10876479865363738"/>
    <n v="0.11159468195780807"/>
    <n v="0.1198016688410105"/>
    <n v="0.1232647042836858"/>
    <n v="0.12666646012153296"/>
    <n v="0.12937319992079174"/>
  </r>
  <r>
    <x v="3"/>
    <x v="1"/>
    <x v="2"/>
    <x v="8"/>
    <n v="1.754"/>
    <n v="1.78305877070893"/>
    <n v="1.556"/>
    <n v="1.4770000000000001"/>
    <n v="1.5230000000000001"/>
    <n v="1.58"/>
    <n v="1.2529999999999999"/>
    <n v="1.3135850970788874"/>
    <n v="1.3054247697031731"/>
    <n v="1.2754000000000001"/>
    <n v="1.5860999999999998"/>
    <n v="1.4036985"/>
    <n v="1.554862"/>
    <n v="1.4460216599999998"/>
    <n v="1.7569163168999997"/>
    <n v="2.0204537644349996"/>
    <n v="2.3235218291002493"/>
    <n v="2.5558740120102743"/>
    <n v="2.8370201533314043"/>
    <n v="2.9930562617646319"/>
  </r>
  <r>
    <x v="4"/>
    <x v="1"/>
    <x v="0"/>
    <x v="0"/>
    <n v="4.9000315347919212"/>
    <n v="5.1465169040960825"/>
    <n v="5.4202415660141607"/>
    <n v="5.6918367346938776"/>
    <n v="6.0090000000000003"/>
    <n v="6.28"/>
    <n v="6.5309999999999997"/>
    <n v="6.6420000000000003"/>
    <n v="7.1269999999999998"/>
    <n v="7.5375859999999992"/>
    <n v="8.0014621399999992"/>
    <n v="8.4123942078999985"/>
    <n v="8.7946223237419989"/>
    <n v="9.146746765648448"/>
    <n v="9.4803586316402715"/>
    <n v="9.8240425575884842"/>
    <n v="10.157219280860829"/>
    <n v="10.485393263873283"/>
    <n v="10.79891789290159"/>
    <n v="11.093945848757134"/>
  </r>
  <r>
    <x v="4"/>
    <x v="1"/>
    <x v="0"/>
    <x v="1"/>
    <n v="0.29655599999999999"/>
    <n v="0.34448600000000001"/>
    <n v="0.37665499999999996"/>
    <n v="0.38"/>
    <n v="0.43099999999999999"/>
    <n v="0.499"/>
    <n v="0.44"/>
    <n v="0.439"/>
    <n v="0.49399999999999999"/>
    <n v="0.48185600000000001"/>
    <n v="0.53925199999999995"/>
    <n v="0.53095399999999993"/>
    <n v="0.55047599999999997"/>
    <n v="0.57199"/>
    <n v="0.57534000000000007"/>
    <n v="0.59571799999999997"/>
    <n v="0.62789800000000007"/>
    <n v="0.65320500000000004"/>
    <n v="0.67002800000000007"/>
    <n v="0.68378899999999998"/>
  </r>
  <r>
    <x v="4"/>
    <x v="1"/>
    <x v="0"/>
    <x v="2"/>
    <n v="0.29595399999999999"/>
    <n v="0.37579399999999996"/>
    <n v="0.397314"/>
    <n v="0.372"/>
    <n v="0.40400000000000003"/>
    <n v="0.50700000000000001"/>
    <n v="0.45100000000000001"/>
    <n v="0.39900000000000002"/>
    <n v="0.47300000000000003"/>
    <n v="0.44174099999999999"/>
    <n v="0.51787499999999997"/>
    <n v="0.48255500000000001"/>
    <n v="0.50470999999999999"/>
    <n v="0.53807700000000003"/>
    <n v="0.541709"/>
    <n v="0.57584500000000005"/>
    <n v="0.60460599999999998"/>
    <n v="0.62838699999999992"/>
    <n v="0.64532000000000012"/>
    <n v="0.65862500000000002"/>
  </r>
  <r>
    <x v="4"/>
    <x v="1"/>
    <x v="0"/>
    <x v="3"/>
    <n v="1.47977"/>
    <n v="1.8789699999999998"/>
    <n v="1.9865699999999999"/>
    <n v="1.86"/>
    <n v="2.02"/>
    <n v="2.5350000000000001"/>
    <n v="2.2549999999999999"/>
    <n v="1.9950000000000001"/>
    <n v="2.3650000000000002"/>
    <n v="2.2087050000000001"/>
    <n v="2.589375"/>
    <n v="2.4127749999999999"/>
    <n v="2.5235500000000002"/>
    <n v="2.690385"/>
    <n v="2.708545"/>
    <n v="2.8792250000000004"/>
    <n v="3.0230299999999999"/>
    <n v="3.1419349999999997"/>
    <n v="3.2266000000000004"/>
    <n v="3.2931249999999999"/>
  </r>
  <r>
    <x v="4"/>
    <x v="1"/>
    <x v="0"/>
    <x v="4"/>
    <n v="4.212567"/>
    <n v="4.2372000000000005"/>
    <n v="4.6612282500000006"/>
    <n v="5.0958943127999996"/>
    <n v="5.3798501877201321"/>
    <n v="5.6224761489236856"/>
    <n v="5.8471961351306669"/>
    <n v="6.1390635275747947"/>
    <n v="6.3991000000000007"/>
    <n v="6.3987999999999996"/>
    <n v="6.7699199999999999"/>
    <n v="7.3115136000000005"/>
    <n v="7.6770892800000006"/>
    <n v="8.1377146368000002"/>
    <n v="8.5357929056493944"/>
    <n v="8.8856569521363831"/>
    <n v="9.1414973527747456"/>
    <n v="9.436853937485953"/>
    <n v="9.71902610361143"/>
    <n v="9.9845512638814196"/>
  </r>
  <r>
    <x v="4"/>
    <x v="1"/>
    <x v="0"/>
    <x v="5"/>
    <n v="5.6923370000000002"/>
    <n v="6.1161700000000003"/>
    <n v="6.647798250000001"/>
    <n v="6.9558943127999999"/>
    <n v="7.3998501877201317"/>
    <n v="8.1574761489236849"/>
    <n v="8.1021961351306668"/>
    <n v="8.1340635275747957"/>
    <n v="8.7641000000000009"/>
    <n v="8.6075049999999997"/>
    <n v="9.3592949999999995"/>
    <n v="9.7242886000000013"/>
    <n v="10.200639280000001"/>
    <n v="10.828099636800001"/>
    <n v="11.244337905649395"/>
    <n v="11.764881952136383"/>
    <n v="12.164527352774746"/>
    <n v="12.578788937485953"/>
    <n v="12.945626103611431"/>
    <n v="13.277676263881419"/>
  </r>
  <r>
    <x v="4"/>
    <x v="1"/>
    <x v="0"/>
    <x v="6"/>
    <n v="1.1158999999999999"/>
    <n v="0.99"/>
    <n v="1.5960000000000001"/>
    <n v="2.0700940000000001"/>
    <n v="3.1273740000000001"/>
    <n v="3.331"/>
    <n v="3.1480000000000001"/>
    <n v="3.585"/>
    <n v="4.5979999999999999"/>
    <n v="4.1561870000000001"/>
    <n v="5.3865990000000004"/>
    <n v="5.7009369999999997"/>
    <n v="6.260885"/>
    <n v="6.7269160000000001"/>
    <n v="7.0809772272935323"/>
    <n v="7.2760941299931146"/>
    <n v="7.4761516230462775"/>
    <n v="7.6360832647023518"/>
    <n v="7.7971497828301821"/>
    <n v="8.0201289914946656"/>
  </r>
  <r>
    <x v="4"/>
    <x v="1"/>
    <x v="0"/>
    <x v="7"/>
    <n v="1.465263"/>
    <n v="1.8765350000000001"/>
    <n v="1.901902"/>
    <n v="2.1275629999999999"/>
    <n v="2.3558629999999998"/>
    <n v="2.3119999999999998"/>
    <n v="1.8859999999999999"/>
    <n v="2.75"/>
    <n v="2.5209999999999999"/>
    <n v="1.6639299999999999"/>
    <n v="1.754183"/>
    <n v="1.8317380000000001"/>
    <n v="1.6268389999999999"/>
    <n v="1.8993519999999999"/>
    <n v="3.5095409752393096"/>
    <n v="3.8280512699003508"/>
    <n v="4.503963361157326"/>
    <n v="4.8370573976398914"/>
    <n v="5.0277221375729981"/>
    <n v="5.3946209134210115"/>
  </r>
  <r>
    <x v="4"/>
    <x v="1"/>
    <x v="0"/>
    <x v="8"/>
    <n v="6.3470000000000004"/>
    <n v="6.7759999999999998"/>
    <n v="7.2069999999999999"/>
    <n v="7.6589999999999998"/>
    <n v="7.585"/>
    <n v="7.3550000000000004"/>
    <n v="7.2370000000000001"/>
    <n v="7.0922599999999996"/>
    <n v="6.7376469999999991"/>
    <n v="6.1312587699999996"/>
    <n v="6.2538839454000001"/>
    <n v="6.3039150169632006"/>
    <n v="6.3039150169632006"/>
    <n v="6.3669541671328327"/>
    <n v="7.7040145422307269"/>
    <n v="8.3588557783203381"/>
    <n v="9.2365356350439729"/>
    <n v="9.8184373800517424"/>
    <n v="10.220993312633865"/>
    <n v="10.701379998327655"/>
  </r>
  <r>
    <x v="4"/>
    <x v="1"/>
    <x v="1"/>
    <x v="0"/>
    <n v="0.66241375563907035"/>
    <n v="0.68311415756780636"/>
    <n v="0.70824954202138013"/>
    <n v="0.71645608367262448"/>
    <n v="0.76140390031106187"/>
    <n v="0.78142359116938143"/>
    <n v="0.80763906408016084"/>
    <n v="0.83522848175221542"/>
    <n v="0.86599733023404635"/>
    <n v="0.89536539697819517"/>
    <n v="0.93057643506884935"/>
    <n v="0.96594698914664612"/>
    <n v="1.0068947915156601"/>
    <n v="1.0488964738126119"/>
    <n v="1.0859270972291704"/>
    <n v="1.1244426488261492"/>
    <n v="1.166936156117234"/>
    <n v="1.2119683906531307"/>
    <n v="1.2576904969802711"/>
    <n v="1.3036153295859616"/>
  </r>
  <r>
    <x v="4"/>
    <x v="1"/>
    <x v="1"/>
    <x v="1"/>
    <n v="4.4160999999999999E-2"/>
    <n v="4.9500999999999996E-2"/>
    <n v="5.4835999999999996E-2"/>
    <n v="3.9E-2"/>
    <n v="4.5999999999999999E-2"/>
    <n v="4.8000000000000001E-2"/>
    <n v="4.5999999999999999E-2"/>
    <n v="4.4999999999999998E-2"/>
    <n v="0.05"/>
    <n v="5.1018000000000001E-2"/>
    <n v="6.2072000000000002E-2"/>
    <n v="6.5148999999999999E-2"/>
    <n v="7.3790000000000008E-2"/>
    <n v="7.7242999999999992E-2"/>
    <n v="7.3742000000000002E-2"/>
    <n v="7.6522999999999994E-2"/>
    <n v="8.1849000000000005E-2"/>
    <n v="8.5875000000000007E-2"/>
    <n v="8.8141000000000011E-2"/>
    <n v="8.994400000000001E-2"/>
  </r>
  <r>
    <x v="4"/>
    <x v="1"/>
    <x v="1"/>
    <x v="2"/>
    <n v="4.3874999999999997E-2"/>
    <n v="4.5744999999999994E-2"/>
    <n v="5.5487000000000002E-2"/>
    <n v="4.7E-2"/>
    <n v="0.05"/>
    <n v="5.2999999999999999E-2"/>
    <n v="4.5999999999999999E-2"/>
    <n v="0.04"/>
    <n v="4.5999999999999999E-2"/>
    <n v="4.4309000000000001E-2"/>
    <n v="4.6069000000000006E-2"/>
    <n v="4.6030000000000001E-2"/>
    <n v="6.1635000000000002E-2"/>
    <n v="5.7171E-2"/>
    <n v="5.0902000000000003E-2"/>
    <n v="6.0258000000000006E-2"/>
    <n v="6.4934000000000006E-2"/>
    <n v="6.8357000000000001E-2"/>
    <n v="6.9839999999999999E-2"/>
    <n v="7.1447999999999998E-2"/>
  </r>
  <r>
    <x v="4"/>
    <x v="1"/>
    <x v="1"/>
    <x v="3"/>
    <n v="0.21937499999999999"/>
    <n v="0.22872499999999993"/>
    <n v="0.27743499999999999"/>
    <n v="0.23499999999999999"/>
    <n v="0.25"/>
    <n v="0.26500000000000001"/>
    <n v="0.23"/>
    <n v="0.2"/>
    <n v="0.23"/>
    <n v="0.22154499999999999"/>
    <n v="0.23034500000000002"/>
    <n v="0.23015000000000002"/>
    <n v="0.30817500000000003"/>
    <n v="0.28585499999999991"/>
    <n v="0.25451000000000001"/>
    <n v="0.30129000000000006"/>
    <n v="0.32467000000000001"/>
    <n v="0.34178500000000001"/>
    <n v="0.34920000000000001"/>
    <n v="0.35724"/>
  </r>
  <r>
    <x v="4"/>
    <x v="1"/>
    <x v="1"/>
    <x v="4"/>
    <n v="0.9"/>
    <n v="0.98317719522167568"/>
    <n v="1.0469415600026621"/>
    <n v="1.0753350311552003"/>
    <n v="1.1135368724379768"/>
    <n v="1.1362150692557209"/>
    <n v="1.1567344140706894"/>
    <n v="1.1748416134589204"/>
    <n v="1.1997615433085325"/>
    <n v="1.1928780506328893"/>
    <n v="1.2426624454178785"/>
    <n v="1.3047955676887726"/>
    <n v="1.3439394347194358"/>
    <n v="1.4111364064554077"/>
    <n v="1.5099159549072863"/>
    <n v="1.5731011580954284"/>
    <n v="1.6337106185641275"/>
    <n v="1.6967557469143828"/>
    <n v="1.7607666957723795"/>
    <n v="1.8250614614203462"/>
  </r>
  <r>
    <x v="4"/>
    <x v="1"/>
    <x v="1"/>
    <x v="5"/>
    <n v="1.119375"/>
    <n v="1.2119021952216755"/>
    <n v="1.324376560002662"/>
    <n v="1.3103350311552004"/>
    <n v="1.3635368724379768"/>
    <n v="1.4012150692557208"/>
    <n v="1.3867344140706894"/>
    <n v="1.3748416134589203"/>
    <n v="1.4297615433085324"/>
    <n v="1.4144230506328892"/>
    <n v="1.4730074454178785"/>
    <n v="1.5349455676887727"/>
    <n v="1.6521144347194359"/>
    <n v="1.6969914064554077"/>
    <n v="1.7644259549072863"/>
    <n v="1.8743911580954284"/>
    <n v="1.9583806185641275"/>
    <n v="2.038540746914383"/>
    <n v="2.1099666957723797"/>
    <n v="2.1823014614203462"/>
  </r>
  <r>
    <x v="4"/>
    <x v="1"/>
    <x v="1"/>
    <x v="6"/>
    <n v="0.10651953952757845"/>
    <n v="9.5867585574820613E-2"/>
    <n v="0.2026210395737735"/>
    <n v="0.33531406048474022"/>
    <n v="0.54618599076098673"/>
    <n v="0.35689156478088141"/>
    <n v="0.35320593760586372"/>
    <n v="0.42691848110621788"/>
    <n v="0.42175860306119312"/>
    <n v="0.29867587417191765"/>
    <n v="0.47317721776970234"/>
    <n v="0.51827009227433718"/>
    <n v="0.63712793832589087"/>
    <n v="0.6314877493474178"/>
    <n v="0.62436121717383419"/>
    <n v="0.64173513678918814"/>
    <n v="0.65644074674554931"/>
    <n v="0.68463801815947856"/>
    <n v="0.71544672897665529"/>
    <n v="0.74726528698425221"/>
  </r>
  <r>
    <x v="4"/>
    <x v="1"/>
    <x v="1"/>
    <x v="7"/>
    <n v="9.1796905605477111E-2"/>
    <n v="0.11933597728712025"/>
    <n v="0.23820910888018829"/>
    <n v="0.38848733683279629"/>
    <n v="0.54480413459772215"/>
    <n v="0.20716729001802067"/>
    <n v="0.27241668326246077"/>
    <n v="0.4540278054374346"/>
    <n v="0.4035235888775402"/>
    <n v="0.27616411666713381"/>
    <n v="0.47253302088892107"/>
    <n v="0.50913437812729023"/>
    <n v="0.48132552570037296"/>
    <n v="0.38267057165976953"/>
    <n v="0.3115337040614069"/>
    <n v="0.39617228633439444"/>
    <n v="0.4111162978371628"/>
    <n v="0.42033591936672199"/>
    <n v="0.4319187825077232"/>
    <n v="0.44113461163484669"/>
  </r>
  <r>
    <x v="4"/>
    <x v="1"/>
    <x v="1"/>
    <x v="8"/>
    <n v="1.3584804219094693"/>
    <n v="1.2299555127064523"/>
    <n v="1.3223680837755605"/>
    <n v="1.4063039878960573"/>
    <n v="1.4335354566846505"/>
    <n v="1.1784315460666341"/>
    <n v="1.3056015568955683"/>
    <n v="1.4361617125851254"/>
    <n v="1.4218000954592742"/>
    <n v="1.3507100906863105"/>
    <n v="1.5127953015686679"/>
    <n v="1.558179160615728"/>
    <n v="1.558179160615728"/>
    <n v="1.558179160615728"/>
    <n v="1.5737609522218854"/>
    <n v="1.6524489998329797"/>
    <n v="1.7102847148271338"/>
    <n v="1.7701446798460834"/>
    <n v="1.826789309601158"/>
    <n v="1.8724590423411869"/>
  </r>
  <r>
    <x v="4"/>
    <x v="1"/>
    <x v="2"/>
    <x v="0"/>
    <n v="0.16441810284434902"/>
    <n v="0.16904154347974348"/>
    <n v="0.17525574557308632"/>
    <n v="0.1867647920333424"/>
    <n v="0.21119609968893815"/>
    <n v="0.23137640883061864"/>
    <n v="0.2463609359198391"/>
    <n v="0.26317151824778467"/>
    <n v="0.28034266976595379"/>
    <n v="0.29463524306829425"/>
    <n v="0.30476353820692836"/>
    <n v="0.31581126744278981"/>
    <n v="0.32785504209393401"/>
    <n v="0.34152143542842806"/>
    <n v="0.35336959003338453"/>
    <n v="0.36655624149394811"/>
    <n v="0.38133392579171355"/>
    <n v="0.39521618603852088"/>
    <n v="0.40873960995183256"/>
    <n v="0.42175638921436914"/>
  </r>
  <r>
    <x v="4"/>
    <x v="1"/>
    <x v="2"/>
    <x v="1"/>
    <n v="1.1169999999999999E-2"/>
    <n v="1.0712999999999999E-2"/>
    <n v="1.2475E-2"/>
    <n v="1.7999999999999999E-2"/>
    <n v="2.3E-2"/>
    <n v="2.5999999999999999E-2"/>
    <n v="1.9E-2"/>
    <n v="0.02"/>
    <n v="2.1999999999999999E-2"/>
    <n v="1.7096E-2"/>
    <n v="1.6021000000000001E-2"/>
    <n v="1.7143000000000002E-2"/>
    <n v="1.8360000000000001E-2"/>
    <n v="2.0223494176372713E-2"/>
    <n v="1.867858331352508E-2"/>
    <n v="2.0254043261231279E-2"/>
    <n v="2.2108809127644395E-2"/>
    <n v="2.3636263370572851E-2"/>
    <n v="2.5076434513905396E-2"/>
    <n v="2.6525333967197525E-2"/>
  </r>
  <r>
    <x v="4"/>
    <x v="1"/>
    <x v="2"/>
    <x v="2"/>
    <n v="8.1700000000000002E-3"/>
    <n v="7.7130000000000002E-3"/>
    <n v="9.6010000000000002E-3"/>
    <n v="1.4999999999999999E-2"/>
    <n v="0.02"/>
    <n v="2.3E-2"/>
    <n v="1.6E-2"/>
    <n v="1.7000000000000001E-2"/>
    <n v="1.9E-2"/>
    <n v="1.4095999999999999E-2"/>
    <n v="1.3021E-2"/>
    <n v="1.4143000000000001E-2"/>
    <n v="1.536E-2"/>
    <n v="1.6919001663893513E-2"/>
    <n v="1.5626527216543853E-2"/>
    <n v="1.6944559068219629E-2"/>
    <n v="1.8496258616591387E-2"/>
    <n v="1.9774128832897545E-2"/>
    <n v="2.0978977893986207E-2"/>
    <n v="2.2191129070596619E-2"/>
  </r>
  <r>
    <x v="4"/>
    <x v="1"/>
    <x v="2"/>
    <x v="3"/>
    <n v="6.5360000000000001E-2"/>
    <n v="6.1704000000000002E-2"/>
    <n v="7.6808000000000001E-2"/>
    <n v="0.12"/>
    <n v="0.16"/>
    <n v="0.184"/>
    <n v="0.128"/>
    <n v="0.13600000000000001"/>
    <n v="0.152"/>
    <n v="0.11276799999999999"/>
    <n v="0.104168"/>
    <n v="0.11314400000000001"/>
    <n v="0.12288"/>
    <n v="0.1353520133111481"/>
    <n v="0.12501221773235083"/>
    <n v="0.13555647254575703"/>
    <n v="0.14797006893273107"/>
    <n v="0.15819303066318036"/>
    <n v="0.16783182315188966"/>
    <n v="0.17752903256477295"/>
  </r>
  <r>
    <x v="4"/>
    <x v="1"/>
    <x v="2"/>
    <x v="4"/>
    <n v="0.48"/>
    <n v="0.51746168169561879"/>
    <n v="0.52437311836812539"/>
    <n v="0.54640157991209715"/>
    <n v="0.58012589924583979"/>
    <n v="0.61777531196073387"/>
    <n v="0.63373434478707569"/>
    <n v="0.64537954627363336"/>
    <n v="0.64646426350635355"/>
    <n v="0.59187552210688998"/>
    <n v="0.64228550453878208"/>
    <n v="0.68082263481110905"/>
    <n v="0.70805554020355299"/>
    <n v="0.73637776181169501"/>
    <n v="0.77319664990227988"/>
    <n v="0.80315637740987234"/>
    <n v="0.83512129748385266"/>
    <n v="0.87737993300551642"/>
    <n v="0.91966412239162332"/>
    <n v="0.970039695193049"/>
  </r>
  <r>
    <x v="4"/>
    <x v="1"/>
    <x v="2"/>
    <x v="5"/>
    <n v="0.54535999999999996"/>
    <n v="0.57916568169561877"/>
    <n v="0.60118111836812538"/>
    <n v="0.66640157991209714"/>
    <n v="0.74012589924583982"/>
    <n v="0.80177531196073382"/>
    <n v="0.76173434478707569"/>
    <n v="0.78137954627363337"/>
    <n v="0.79846426350635358"/>
    <n v="0.70464352210688996"/>
    <n v="0.74645350453878212"/>
    <n v="0.79396663481110907"/>
    <n v="0.83093554020355298"/>
    <n v="0.87172977512284311"/>
    <n v="0.8982088676346307"/>
    <n v="0.93871284995562942"/>
    <n v="0.98309136641658368"/>
    <n v="1.0355729636686968"/>
    <n v="1.0874959455435129"/>
    <n v="1.1475687277578219"/>
  </r>
  <r>
    <x v="4"/>
    <x v="1"/>
    <x v="2"/>
    <x v="6"/>
    <n v="6.6888460472421543E-2"/>
    <n v="6.019961442517939E-2"/>
    <n v="0.12723496042622648"/>
    <n v="0.21055893951525984"/>
    <n v="0.34297500923901325"/>
    <n v="0.22410843521911855"/>
    <n v="0.22179406239413624"/>
    <n v="0.26808151889378207"/>
    <n v="0.26484139693880687"/>
    <n v="0.18755368397432773"/>
    <n v="0.29712948223029778"/>
    <n v="0.3254453477256628"/>
    <n v="0.40008159167410912"/>
    <n v="0.39653986065258218"/>
    <n v="0.39177470146865123"/>
    <n v="0.40917968235610175"/>
    <n v="0.42116490076894963"/>
    <n v="0.4410752264253891"/>
    <n v="0.46359555570604616"/>
    <n v="0.49029598960563714"/>
  </r>
  <r>
    <x v="4"/>
    <x v="1"/>
    <x v="2"/>
    <x v="7"/>
    <n v="9.6850094394522898E-2"/>
    <n v="0.12590512271287976"/>
    <n v="0.14479089111981172"/>
    <n v="0.23613466316720372"/>
    <n v="0.33114886540227784"/>
    <n v="0.12592270998197932"/>
    <n v="0.16558331673753923"/>
    <n v="0.27597219456256539"/>
    <n v="0.24527416393144857"/>
    <n v="0.16232049361877915"/>
    <n v="0.27773989657864495"/>
    <n v="0.29925301148202083"/>
    <n v="0.28290785155543346"/>
    <n v="0.2249216039897862"/>
    <n v="0.18013876924466818"/>
    <n v="0.22335165284029185"/>
    <n v="0.22870362116396897"/>
    <n v="0.23352075442164755"/>
    <n v="0.23996010250459276"/>
    <n v="0.24508154488276318"/>
  </r>
  <r>
    <x v="4"/>
    <x v="1"/>
    <x v="2"/>
    <x v="8"/>
    <n v="0.70751957809053068"/>
    <n v="0.64204448729354779"/>
    <n v="0.60163191622443923"/>
    <n v="0.7136960121039434"/>
    <n v="0.76646454331534941"/>
    <n v="0.68981808898381447"/>
    <n v="0.7932908023313866"/>
    <n v="0.90435151465778063"/>
    <n v="0.7415682420193801"/>
    <n v="0.66741141781744207"/>
    <n v="0.7741972446682327"/>
    <n v="0.81290710690164436"/>
    <n v="0.79664896476361147"/>
    <n v="0.74885002687779478"/>
    <n v="0.71140752553390485"/>
    <n v="0.76191745984681214"/>
    <n v="0.80001333283915277"/>
    <n v="0.83201386615271888"/>
    <n v="0.86529442079882768"/>
    <n v="0.89990619763078084"/>
  </r>
  <r>
    <x v="5"/>
    <x v="1"/>
    <x v="0"/>
    <x v="0"/>
    <n v="2.2599999999999998"/>
    <n v="2.4"/>
    <n v="2.4500000000000002"/>
    <n v="2.56"/>
    <n v="2.73"/>
    <n v="2.83"/>
    <n v="2.9130915750915753"/>
    <n v="2.9771046626145532"/>
    <n v="3.093975715804901"/>
    <n v="3.2101102411097155"/>
    <n v="3.4488435085720104"/>
    <n v="3.6850908026176938"/>
    <n v="4.2608044446776479"/>
    <n v="4.7558530046650551"/>
    <n v="4.9548870159108098"/>
    <n v="5.1805352300357148"/>
    <n v="5.4392275247687323"/>
    <n v="5.7286567833816822"/>
    <n v="6.0416596751206173"/>
    <n v="6.3753930736387421"/>
  </r>
  <r>
    <x v="5"/>
    <x v="1"/>
    <x v="0"/>
    <x v="1"/>
    <n v="8.4557000000000007E-2"/>
    <n v="0.10448200000000001"/>
    <n v="0.126164"/>
    <n v="0.2"/>
    <n v="0.22600000000000001"/>
    <n v="0.23400000000000001"/>
    <n v="0.222"/>
    <n v="0.20700000000000002"/>
    <n v="0.26300000000000001"/>
    <n v="0.26810500000000004"/>
    <n v="0.40565899999999999"/>
    <n v="0.41903600000000002"/>
    <n v="0.77286600000000005"/>
    <n v="0.725132"/>
    <n v="0.45822800000000002"/>
    <n v="0.49816699999999997"/>
    <n v="0.54621200000000003"/>
    <n v="0.59402599999999994"/>
    <n v="0.63667200000000002"/>
    <n v="0.67810799999999993"/>
  </r>
  <r>
    <x v="5"/>
    <x v="1"/>
    <x v="0"/>
    <x v="2"/>
    <n v="9.9159999999999998E-2"/>
    <n v="0.15920500000000001"/>
    <n v="0.16964199999999999"/>
    <n v="0.29799999999999999"/>
    <n v="0.315"/>
    <n v="0.33900000000000002"/>
    <n v="0.35199999999999998"/>
    <n v="0.35799999999999998"/>
    <n v="0.45600000000000002"/>
    <n v="0.385633"/>
    <n v="0.66820100000000004"/>
    <n v="0.63169600000000004"/>
    <n v="1.133958"/>
    <n v="1.1668969999999999"/>
    <n v="0.87634100000000004"/>
    <n v="1.2402449999999998"/>
    <n v="1.3427850000000001"/>
    <n v="1.4165560000000001"/>
    <n v="1.5034130000000001"/>
    <n v="1.5790489999999999"/>
  </r>
  <r>
    <x v="5"/>
    <x v="1"/>
    <x v="0"/>
    <x v="3"/>
    <n v="0.49580000000000002"/>
    <n v="0.79602500000000009"/>
    <n v="0.84820999999999991"/>
    <n v="1.49"/>
    <n v="1.575"/>
    <n v="1.6950000000000001"/>
    <n v="1.76"/>
    <n v="1.79"/>
    <n v="2.2799999999999998"/>
    <n v="1.9281649999999999"/>
    <n v="3.341005"/>
    <n v="3.15848"/>
    <n v="5.6697899999999999"/>
    <n v="5.834484999999999"/>
    <n v="4.3817050000000002"/>
    <n v="6.2012249999999991"/>
    <n v="6.7139250000000006"/>
    <n v="7.0827800000000005"/>
    <n v="7.5170650000000006"/>
    <n v="7.8952449999999992"/>
  </r>
  <r>
    <x v="5"/>
    <x v="1"/>
    <x v="0"/>
    <x v="4"/>
    <n v="1.3559999999999999"/>
    <n v="1.3440000000000001"/>
    <n v="1.3720000000000003"/>
    <n v="1.4233600000000002"/>
    <n v="1.5288000000000002"/>
    <n v="1.5848000000000002"/>
    <n v="1.6458967399267399"/>
    <n v="1.6820641343772225"/>
    <n v="1.748096279429769"/>
    <n v="1.7013584277881493"/>
    <n v="1.8785494147459534"/>
    <n v="1.9724768854832511"/>
    <n v="2.1105502674670786"/>
    <n v="2.2899470402017803"/>
    <n v="2.3815449218098514"/>
    <n v="2.5974163750802468"/>
    <n v="2.7196137623843661"/>
    <n v="2.9789015273584747"/>
    <n v="3.2624962245651337"/>
    <n v="3.5702201212376958"/>
  </r>
  <r>
    <x v="5"/>
    <x v="1"/>
    <x v="0"/>
    <x v="5"/>
    <n v="1.8517999999999999"/>
    <n v="2.1400250000000001"/>
    <n v="2.2202100000000002"/>
    <n v="2.9133599999999999"/>
    <n v="3.1038000000000001"/>
    <n v="3.2798000000000003"/>
    <n v="3.4058967399267397"/>
    <n v="3.4720641343772227"/>
    <n v="4.0280962794297697"/>
    <n v="3.6295234277881492"/>
    <n v="5.2195544147459536"/>
    <n v="5.1309568854832506"/>
    <n v="7.7803402674670785"/>
    <n v="8.1244320402017784"/>
    <n v="6.7632499218098516"/>
    <n v="8.7986413750802459"/>
    <n v="9.4335387623843658"/>
    <n v="10.061681527358475"/>
    <n v="10.779561224565134"/>
    <n v="11.465465121237695"/>
  </r>
  <r>
    <x v="5"/>
    <x v="1"/>
    <x v="0"/>
    <x v="6"/>
    <n v="0.70439200000000002"/>
    <n v="1.0926769999999999"/>
    <n v="0.95384000000000002"/>
    <n v="1.186687"/>
    <n v="1.4391940000000001"/>
    <n v="1.615"/>
    <n v="1.9339999999999999"/>
    <n v="2.3660000000000001"/>
    <n v="1.8979999999999999"/>
    <n v="1.7455959999999999"/>
    <n v="2.451908"/>
    <n v="2.970869"/>
    <n v="3.3820860000000001"/>
    <n v="3.0798169999999998"/>
    <n v="2.9194011054207256"/>
    <n v="2.9812346218953407"/>
    <n v="2.9704336550218651"/>
    <n v="3.0203144156728094"/>
    <n v="3.0111271651563198"/>
    <n v="3.0595347829379009"/>
  </r>
  <r>
    <x v="5"/>
    <x v="1"/>
    <x v="0"/>
    <x v="7"/>
    <n v="3.3893719999999998"/>
    <n v="4.2699680000000004"/>
    <n v="4.697438"/>
    <n v="5.6896409999999999"/>
    <n v="9.9170940000000005"/>
    <n v="10.587"/>
    <n v="12.175000000000001"/>
    <n v="16.972999999999999"/>
    <n v="22.507000000000001"/>
    <n v="24.349706999999999"/>
    <n v="32.772945999999997"/>
    <n v="37.541167999999999"/>
    <n v="37.243259999999999"/>
    <n v="40.365957999999999"/>
    <n v="47.321878968361453"/>
    <n v="48.951568794376605"/>
    <n v="51.625299232838081"/>
    <n v="53.669656203416082"/>
    <n v="55.410195398276862"/>
    <n v="57.55054472836563"/>
  </r>
  <r>
    <x v="5"/>
    <x v="1"/>
    <x v="0"/>
    <x v="8"/>
    <n v="4.3099999999999996"/>
    <n v="5.1719999999999997"/>
    <n v="5.6892000000000014"/>
    <n v="6.8270400000000002"/>
    <n v="11.264616"/>
    <n v="12.616369920000002"/>
    <n v="13.878006912000004"/>
    <n v="18.180189054720007"/>
    <n v="24.725057114419212"/>
    <n v="26.208560541284367"/>
    <n v="35.450000000000003"/>
    <n v="38.640500000000003"/>
    <n v="41.35"/>
    <n v="45.071500000000007"/>
    <n v="50.885723500000012"/>
    <n v="54.829367071250005"/>
    <n v="58.119129095525011"/>
    <n v="60.792609033919163"/>
    <n v="63.285106004309846"/>
    <n v="66.069650668499477"/>
  </r>
  <r>
    <x v="5"/>
    <x v="1"/>
    <x v="1"/>
    <x v="0"/>
    <n v="3.3720630000000003"/>
    <n v="3.4297034800000001"/>
    <n v="3.5755253408000001"/>
    <n v="3.7485043271679999"/>
    <n v="3.9805641540812799"/>
    <n v="4.2733415879180283"/>
    <n v="4.5464079244013069"/>
    <n v="4.7735516074252553"/>
    <n v="4.9186095431282455"/>
    <n v="4.987865161403116"/>
    <n v="5.1128455549469907"/>
    <n v="5.2553265614256572"/>
    <n v="5.6740585084772412"/>
    <n v="6.0073173653214624"/>
    <n v="6.1526242793459893"/>
    <n v="6.3187048416172358"/>
    <n v="6.5196716479525456"/>
    <n v="6.7517237820344436"/>
    <n v="7.002386830753065"/>
    <n v="7.2627253575229425"/>
  </r>
  <r>
    <x v="5"/>
    <x v="1"/>
    <x v="1"/>
    <x v="1"/>
    <n v="0.17142299999999999"/>
    <n v="0.192523"/>
    <n v="0.28300999999999998"/>
    <n v="0.316"/>
    <n v="0.38200000000000001"/>
    <n v="0.45200000000000001"/>
    <n v="0.44400000000000001"/>
    <n v="0.40900000000000003"/>
    <n v="0.33600000000000002"/>
    <n v="0.265565"/>
    <n v="0.37349500000000002"/>
    <n v="0.35501600000000005"/>
    <n v="0.62994500000000009"/>
    <n v="0.56126399999999999"/>
    <n v="0.388793"/>
    <n v="0.41533600000000004"/>
    <n v="0.45371499999999998"/>
    <n v="0.49283900000000003"/>
    <n v="0.52073199999999997"/>
    <n v="0.54043399999999997"/>
  </r>
  <r>
    <x v="5"/>
    <x v="1"/>
    <x v="1"/>
    <x v="2"/>
    <n v="0.32260899999999998"/>
    <n v="0.29808899999999999"/>
    <n v="0.40123799999999998"/>
    <n v="0.443"/>
    <n v="0.59699999999999998"/>
    <n v="0.76800000000000002"/>
    <n v="0.82799999999999996"/>
    <n v="0.91400000000000003"/>
    <n v="0.92200000000000004"/>
    <n v="0.60050999999999999"/>
    <n v="0.95502100000000001"/>
    <n v="0.80774000000000001"/>
    <n v="1.2477119999999999"/>
    <n v="1.2481769999999999"/>
    <n v="1.0029060000000001"/>
    <n v="1.045981"/>
    <n v="1.05827"/>
    <n v="1.1379700000000001"/>
    <n v="1.232942"/>
    <n v="1.31778"/>
  </r>
  <r>
    <x v="5"/>
    <x v="1"/>
    <x v="1"/>
    <x v="3"/>
    <n v="1.6130449999999998"/>
    <n v="1.490445"/>
    <n v="2.0061900000000001"/>
    <n v="2.2149999999999999"/>
    <n v="2.9849999999999999"/>
    <n v="3.84"/>
    <n v="4.1399999999999997"/>
    <n v="4.57"/>
    <n v="4.6100000000000003"/>
    <n v="3.0025499999999998"/>
    <n v="4.7751049999999999"/>
    <n v="4.0387000000000004"/>
    <n v="6.2385599999999997"/>
    <n v="6.2408849999999996"/>
    <n v="5.0145300000000006"/>
    <n v="5.2299050000000014"/>
    <n v="5.2913500000000004"/>
    <n v="5.6898500000000007"/>
    <n v="6.1647099999999995"/>
    <n v="6.5888999999999998"/>
  </r>
  <r>
    <x v="5"/>
    <x v="1"/>
    <x v="1"/>
    <x v="4"/>
    <n v="2.82"/>
    <n v="2.9167323843529682"/>
    <n v="3.0407440798893912"/>
    <n v="3.1878510861639087"/>
    <n v="3.3436738894282749"/>
    <n v="3.5896069338511438"/>
    <n v="3.8189826564970977"/>
    <n v="4.009783350237214"/>
    <n v="4.1316320162277265"/>
    <n v="4.1399280839645858"/>
    <n v="4.2324609606060024"/>
    <n v="4.3975269380696362"/>
    <n v="4.5734280155924214"/>
    <n v="4.7792322762940804"/>
    <n v="4.9226092445829028"/>
    <n v="5.1687397068120484"/>
    <n v="5.4765241842801382"/>
    <n v="5.6714479769089321"/>
    <n v="5.8820049378325745"/>
    <n v="6.1006893003192717"/>
  </r>
  <r>
    <x v="5"/>
    <x v="1"/>
    <x v="1"/>
    <x v="5"/>
    <n v="4.4330449999999999"/>
    <n v="4.407177384352968"/>
    <n v="5.0469340798893914"/>
    <n v="5.4028510861639081"/>
    <n v="6.3286738894282752"/>
    <n v="7.4296069338511437"/>
    <n v="7.9589826564970974"/>
    <n v="8.5797833502372143"/>
    <n v="8.7416320162277259"/>
    <n v="7.1424780839645852"/>
    <n v="9.0075659606060015"/>
    <n v="8.4362269380696375"/>
    <n v="10.811988015592421"/>
    <n v="11.02011727629408"/>
    <n v="9.9371392445829034"/>
    <n v="10.39864470681205"/>
    <n v="10.767874184280139"/>
    <n v="11.361297976908933"/>
    <n v="12.046714937832574"/>
    <n v="12.689589300319271"/>
  </r>
  <r>
    <x v="5"/>
    <x v="1"/>
    <x v="1"/>
    <x v="6"/>
    <n v="8.2992538250885609E-2"/>
    <n v="6.942645026756776E-2"/>
    <n v="9.8910347486370356E-2"/>
    <n v="0.13081778642313391"/>
    <n v="0.1706390426852247"/>
    <n v="0.25376564580559252"/>
    <n v="0.41097266537698157"/>
    <n v="0.77063040594930021"/>
    <n v="0.63521211968947056"/>
    <n v="0.33773015436022413"/>
    <n v="0.50206894618496078"/>
    <n v="0.51926755372710598"/>
    <n v="0.47840889073687914"/>
    <n v="0.502617175740522"/>
    <n v="0.44838084527905647"/>
    <n v="0.49236579513241807"/>
    <n v="0.51564777162029918"/>
    <n v="0.54143016020131418"/>
    <n v="0.56790911271766698"/>
    <n v="0.59138421919644835"/>
  </r>
  <r>
    <x v="5"/>
    <x v="1"/>
    <x v="1"/>
    <x v="7"/>
    <n v="0.78136019857229444"/>
    <n v="1.6802137061443867"/>
    <n v="1.921823730008231"/>
    <n v="1.8982821565081571"/>
    <n v="2.0961299540425484"/>
    <n v="2.0925524060905274"/>
    <n v="2.954680026395053"/>
    <n v="3.4006521387438258"/>
    <n v="2.9735973409783054"/>
    <n v="2.5647844585375381"/>
    <n v="3.9398722961824038"/>
    <n v="4.5410364333056839"/>
    <n v="4.0312746249034106"/>
    <n v="4.7776864146756761"/>
    <n v="5.0638622860064997"/>
    <n v="5.5123367774011029"/>
    <n v="5.9573017800004688"/>
    <n v="6.2723873031349511"/>
    <n v="6.4632706591047162"/>
    <n v="6.5492102074348661"/>
  </r>
  <r>
    <x v="5"/>
    <x v="1"/>
    <x v="1"/>
    <x v="8"/>
    <n v="5.2470000000000008"/>
    <n v="6.0340500000000006"/>
    <n v="6.8788169999999997"/>
    <n v="7.2227578499999998"/>
    <n v="8.3061715274999983"/>
    <n v="9.1367886802499996"/>
    <n v="10.507306982287501"/>
    <n v="11.242818471047626"/>
    <n v="11.467674840468579"/>
    <n v="9.5181701175889195"/>
    <n v="12.611575405805318"/>
    <n v="12.926864790950452"/>
    <n v="14.090282622135991"/>
    <n v="15.273866362395415"/>
    <n v="14.632363975174806"/>
    <n v="15.437143993809419"/>
    <n v="16.239875481487509"/>
    <n v="17.124948695228582"/>
    <n v="17.981196129990007"/>
    <n v="18.682462779059616"/>
  </r>
  <r>
    <x v="5"/>
    <x v="1"/>
    <x v="2"/>
    <x v="0"/>
    <n v="0.71187940740740741"/>
    <n v="0.71502150342935533"/>
    <n v="0.72264322552456439"/>
    <n v="0.73687866161624715"/>
    <n v="0.75758685933416392"/>
    <n v="0.78252808676623187"/>
    <n v="0.80554556503414931"/>
    <n v="0.83071054410695855"/>
    <n v="0.85694348691781197"/>
    <n v="0.86520483925418923"/>
    <n v="0.88318021557810811"/>
    <n v="0.90296583722336343"/>
    <n v="0.92710012152321508"/>
    <n v="0.96487387089726662"/>
    <n v="0.97274628342444769"/>
    <n v="0.99101334884124193"/>
    <n v="1.0126893500705607"/>
    <n v="1.0368280799950833"/>
    <n v="1.0631549907566908"/>
    <n v="1.0915142232721706"/>
  </r>
  <r>
    <x v="5"/>
    <x v="1"/>
    <x v="2"/>
    <x v="1"/>
    <n v="2.9000000000000001E-2"/>
    <n v="2.9508E-2"/>
    <n v="3.4104000000000002E-2"/>
    <n v="4.1000000000000002E-2"/>
    <n v="4.8000000000000001E-2"/>
    <n v="5.2999999999999999E-2"/>
    <n v="5.1999999999999998E-2"/>
    <n v="5.5E-2"/>
    <n v="5.7000000000000002E-2"/>
    <n v="3.9871000000000004E-2"/>
    <n v="5.0020000000000002E-2"/>
    <n v="5.2496000000000001E-2"/>
    <n v="5.6578000000000003E-2"/>
    <n v="7.1111749246041717E-2"/>
    <n v="4.2598797625031409E-2"/>
    <n v="5.3309372769540078E-2"/>
    <n v="5.7409820306609689E-2"/>
    <n v="6.0779758984669509E-2"/>
    <n v="6.4057273184217126E-2"/>
    <n v="6.7352561321940174E-2"/>
  </r>
  <r>
    <x v="5"/>
    <x v="1"/>
    <x v="2"/>
    <x v="2"/>
    <n v="3.5000000000000003E-2"/>
    <n v="3.5508000000000005E-2"/>
    <n v="4.1023000000000004E-2"/>
    <n v="4.7E-2"/>
    <n v="5.3999999999999999E-2"/>
    <n v="5.8999999999999997E-2"/>
    <n v="5.8000000000000003E-2"/>
    <n v="6.4000000000000001E-2"/>
    <n v="6.5000000000000002E-2"/>
    <n v="6.6000000000000003E-2"/>
    <n v="6.7000000000000004E-2"/>
    <n v="6.8000000000000005E-2"/>
    <n v="6.9000000000000006E-2"/>
    <n v="8.6724710982658951E-2"/>
    <n v="5.1951589595375706E-2"/>
    <n v="6.5013728323699393E-2"/>
    <n v="7.0014450867051992E-2"/>
    <n v="7.4124277456647361E-2"/>
    <n v="7.8121387283236962E-2"/>
    <n v="8.2140173410404582E-2"/>
  </r>
  <r>
    <x v="5"/>
    <x v="1"/>
    <x v="2"/>
    <x v="3"/>
    <n v="0.28000000000000003"/>
    <n v="0.28406400000000004"/>
    <n v="0.32818400000000003"/>
    <n v="0.376"/>
    <n v="0.432"/>
    <n v="0.47199999999999998"/>
    <n v="0.46400000000000002"/>
    <n v="0.51200000000000001"/>
    <n v="0.52"/>
    <n v="0.52800000000000002"/>
    <n v="0.53600000000000003"/>
    <n v="0.54400000000000004"/>
    <n v="0.55200000000000005"/>
    <n v="0.69379768786127161"/>
    <n v="0.41561271676300565"/>
    <n v="0.52010982658959515"/>
    <n v="0.56011560693641593"/>
    <n v="0.59299421965317889"/>
    <n v="0.6249710982658957"/>
    <n v="0.65712138728323666"/>
  </r>
  <r>
    <x v="5"/>
    <x v="1"/>
    <x v="2"/>
    <x v="4"/>
    <n v="1.5947987416548828"/>
    <n v="1.4720507552698854"/>
    <n v="1.5802960409496021"/>
    <n v="1.6153801329989983"/>
    <n v="1.6562067369053701"/>
    <n v="1.7107322720182481"/>
    <n v="1.7786627038317915"/>
    <n v="1.8525698183744903"/>
    <n v="1.75"/>
    <n v="1.66"/>
    <n v="1.8899628613371515"/>
    <n v="1.9655613757906376"/>
    <n v="1.9852169895485441"/>
    <n v="2.0844778390259715"/>
    <n v="2.0219435038551925"/>
    <n v="2.1046607107363848"/>
    <n v="2.1772821026517053"/>
    <n v="2.229180371989429"/>
    <n v="2.2857832301268854"/>
    <n v="2.3467555800351669"/>
  </r>
  <r>
    <x v="5"/>
    <x v="1"/>
    <x v="2"/>
    <x v="5"/>
    <n v="1.8747987416548828"/>
    <n v="1.7561147552698855"/>
    <n v="1.9084800409496021"/>
    <n v="1.9913801329989984"/>
    <n v="2.0882067369053701"/>
    <n v="2.182732272018248"/>
    <n v="2.2426627038317917"/>
    <n v="2.3645698183744903"/>
    <n v="2.27"/>
    <n v="2.1879999999999997"/>
    <n v="2.4259628613371516"/>
    <n v="2.5095613757906374"/>
    <n v="2.5372169895485444"/>
    <n v="2.778275526887243"/>
    <n v="2.4375562206181982"/>
    <n v="2.62477053732598"/>
    <n v="2.7373977095881212"/>
    <n v="2.8221745916426078"/>
    <n v="2.9107543283927813"/>
    <n v="3.0038769673184036"/>
  </r>
  <r>
    <x v="5"/>
    <x v="1"/>
    <x v="2"/>
    <x v="6"/>
    <n v="2.1007461749114387E-2"/>
    <n v="1.7573549732432234E-2"/>
    <n v="2.5036652513629645E-2"/>
    <n v="3.3113213576866085E-2"/>
    <n v="4.3192957314775293E-2"/>
    <n v="6.4234354194407484E-2"/>
    <n v="0.10402733462301844"/>
    <n v="0.19506559405069979"/>
    <n v="0.16078788031052949"/>
    <n v="8.5487845639775906E-2"/>
    <n v="0.12708605381503904"/>
    <n v="0.13143944627289397"/>
    <n v="0.12109710926312083"/>
    <n v="0.12722482425947795"/>
    <n v="0.11496043703839601"/>
    <n v="0.13531282664819091"/>
    <n v="0.14514559012289271"/>
    <n v="0.1533330678587965"/>
    <n v="0.16099972125173634"/>
    <n v="0.16904970731432317"/>
  </r>
  <r>
    <x v="5"/>
    <x v="1"/>
    <x v="2"/>
    <x v="7"/>
    <n v="2.1586398014277055"/>
    <n v="2.1999222938556131"/>
    <n v="2.4721522699917693"/>
    <n v="2.1445168434918425"/>
    <n v="2.2960670459574519"/>
    <n v="2.3574475939094728"/>
    <n v="2.4753199736049467"/>
    <n v="3.2506158612561742"/>
    <n v="2.8424026590216944"/>
    <n v="2.4516265414624621"/>
    <n v="3.7660457038175963"/>
    <n v="4.3406865666943162"/>
    <n v="3.8534153750965894"/>
    <n v="4.5668955853243238"/>
    <n v="4.8883898373666588"/>
    <n v="4.9071298133035262"/>
    <n v="5.1134242550416822"/>
    <n v="5.3179612252433506"/>
    <n v="5.5306796742530846"/>
    <n v="5.7552800917393458"/>
  </r>
  <r>
    <x v="5"/>
    <x v="1"/>
    <x v="2"/>
    <x v="8"/>
    <n v="3.9740000000000002"/>
    <n v="4.05"/>
    <n v="4.05"/>
    <n v="4.1310000000000002"/>
    <n v="4.3375500000000002"/>
    <n v="4.4893642499999995"/>
    <n v="4.6689388199999993"/>
    <n v="5.3692796429999987"/>
    <n v="5.1545084572799986"/>
    <n v="4.6390576115519986"/>
    <n v="6.040053010240702"/>
    <n v="6.7"/>
    <n v="6.3315000000000001"/>
    <n v="7.0912800000000011"/>
    <n v="7.1621928000000015"/>
    <n v="7.4128695480000006"/>
    <n v="7.7242100690160012"/>
    <n v="8.0061437365350852"/>
    <n v="8.3023710547868834"/>
    <n v="8.6095587838139966"/>
  </r>
  <r>
    <x v="6"/>
    <x v="1"/>
    <x v="0"/>
    <x v="0"/>
    <n v="0.77383500000000005"/>
    <n v="0.78"/>
    <n v="0.79"/>
    <n v="0.8"/>
    <n v="0.82"/>
    <n v="0.78800000000000003"/>
    <n v="0.96499999999999997"/>
    <n v="1.0129999999999999"/>
    <n v="1.0629999999999999"/>
    <n v="1.1140000000000001"/>
    <n v="1.1939890000000002"/>
    <n v="1.2637435720000001"/>
    <n v="1.3415821626840001"/>
    <n v="1.433315308061748"/>
    <n v="1.5331572814264136"/>
    <n v="1.6400147882293872"/>
    <n v="1.7508409748767708"/>
    <n v="1.8636127212585483"/>
    <n v="1.978544021589328"/>
    <n v="2.0958511004019149"/>
  </r>
  <r>
    <x v="6"/>
    <x v="1"/>
    <x v="0"/>
    <x v="1"/>
    <n v="3.023E-2"/>
    <n v="2.6422000000000001E-2"/>
    <n v="2.3171000000000001E-2"/>
    <n v="7.4999999999999997E-2"/>
    <n v="7.0000000000000007E-2"/>
    <n v="0.08"/>
    <n v="8.2000000000000003E-2"/>
    <n v="9.7000000000000003E-2"/>
    <n v="0.1"/>
    <n v="0.106374"/>
    <n v="0.13791700000000001"/>
    <n v="0.13184200000000001"/>
    <n v="0.144817"/>
    <n v="0.16283699999999998"/>
    <n v="0.17724100000000001"/>
    <n v="0.18964800000000001"/>
    <n v="0.20102699999999998"/>
    <n v="0.209068"/>
    <n v="0.21743000000000001"/>
    <n v="0.22612700000000002"/>
  </r>
  <r>
    <x v="6"/>
    <x v="1"/>
    <x v="0"/>
    <x v="2"/>
    <n v="2.8162E-2"/>
    <n v="2.3123000000000001E-2"/>
    <n v="2.9460999999999998E-2"/>
    <n v="9.2999999999999999E-2"/>
    <n v="0.105"/>
    <n v="6.0999999999999999E-2"/>
    <n v="5.6000000000000001E-2"/>
    <n v="6.0999999999999999E-2"/>
    <n v="0.06"/>
    <n v="6.2953000000000009E-2"/>
    <n v="7.3172000000000001E-2"/>
    <n v="5.7763000000000002E-2"/>
    <n v="5.5888E-2"/>
    <n v="5.8914000000000001E-2"/>
    <n v="6.4254000000000006E-2"/>
    <n v="6.3439999999999996E-2"/>
    <n v="6.7931000000000005E-2"/>
    <n v="7.0578999999999989E-2"/>
    <n v="7.3358999999999994E-2"/>
    <n v="7.5462000000000001E-2"/>
  </r>
  <r>
    <x v="6"/>
    <x v="1"/>
    <x v="0"/>
    <x v="3"/>
    <n v="0.14080999999999999"/>
    <n v="0.11561500000000001"/>
    <n v="0.14730499999999999"/>
    <n v="0.46500000000000002"/>
    <n v="0.52500000000000002"/>
    <n v="0.30499999999999999"/>
    <n v="0.28000000000000003"/>
    <n v="0.30499999999999999"/>
    <n v="0.3"/>
    <n v="0.31476500000000007"/>
    <n v="0.36586000000000002"/>
    <n v="0.28881499999999999"/>
    <n v="0.27944000000000002"/>
    <n v="0.29457"/>
    <n v="0.32127000000000006"/>
    <n v="0.31719999999999998"/>
    <n v="0.33965500000000004"/>
    <n v="0.35289499999999996"/>
    <n v="0.36679499999999998"/>
    <n v="0.37731000000000003"/>
  </r>
  <r>
    <x v="6"/>
    <x v="1"/>
    <x v="0"/>
    <x v="4"/>
    <n v="0.96729375000000006"/>
    <n v="1.014"/>
    <n v="1.0665000000000002"/>
    <n v="1.08"/>
    <n v="1.107"/>
    <n v="1.0638000000000001"/>
    <n v="1.3027500000000001"/>
    <n v="1.36755"/>
    <n v="1.4137900000000001"/>
    <n v="1.4036400000000002"/>
    <n v="1.5170999999999999"/>
    <n v="1.6104000000000001"/>
    <n v="1.6426080000000001"/>
    <n v="1.7575905600000001"/>
    <n v="1.9333496160000003"/>
    <n v="2.1308393989036163"/>
    <n v="2.3286184965861052"/>
    <n v="2.5158771736990402"/>
    <n v="2.6710344291455934"/>
    <n v="2.8293989855425852"/>
  </r>
  <r>
    <x v="6"/>
    <x v="1"/>
    <x v="0"/>
    <x v="5"/>
    <n v="1.1081037500000002"/>
    <n v="1.129615"/>
    <n v="1.2138050000000002"/>
    <n v="1.5449999999999999"/>
    <n v="1.6320000000000001"/>
    <n v="1.3688"/>
    <n v="1.5827500000000001"/>
    <n v="1.67255"/>
    <n v="1.7137900000000001"/>
    <n v="1.7184050000000002"/>
    <n v="1.88296"/>
    <n v="1.8992150000000001"/>
    <n v="1.9220480000000002"/>
    <n v="2.0521605599999999"/>
    <n v="2.2546196160000003"/>
    <n v="2.4480393989036164"/>
    <n v="2.6682734965861052"/>
    <n v="2.8687721736990399"/>
    <n v="3.0378294291455932"/>
    <n v="3.2067089855425852"/>
  </r>
  <r>
    <x v="6"/>
    <x v="1"/>
    <x v="0"/>
    <x v="6"/>
    <n v="1.101"/>
    <n v="1.1830000000000001"/>
    <n v="1.444"/>
    <n v="1.6187260000000001"/>
    <n v="1.5226329999999999"/>
    <n v="1.0009999999999999"/>
    <n v="0.97699999999999998"/>
    <n v="0.68400000000000005"/>
    <n v="0.71299999999999997"/>
    <n v="1.06"/>
    <n v="1.47"/>
    <n v="1.35"/>
    <n v="1.37025"/>
    <n v="1.4387624999999999"/>
    <n v="1.7265149999999998"/>
    <n v="1.8819013499999999"/>
    <n v="1.9759964175"/>
    <n v="2.0846762204624998"/>
    <n v="2.1784866503833116"/>
    <n v="2.2797862796261361"/>
  </r>
  <r>
    <x v="6"/>
    <x v="1"/>
    <x v="0"/>
    <x v="7"/>
    <n v="2.1367142857142856"/>
    <n v="1.7461428571428572"/>
    <n v="1.7584285714285712"/>
    <n v="1.44099"/>
    <n v="2.0854300000000001"/>
    <n v="2.5870000000000002"/>
    <n v="4.1470000000000002"/>
    <n v="5.9269999999999996"/>
    <n v="6.5529999999999999"/>
    <n v="4.96"/>
    <n v="5.92"/>
    <n v="5.92"/>
    <n v="5.3280000000000003"/>
    <n v="5.8288320000000011"/>
    <n v="6.994598400000001"/>
    <n v="8.0437881600000001"/>
    <n v="9.2825315366399987"/>
    <n v="10.674911267135998"/>
    <n v="10.941784048814398"/>
    <n v="11.215328650034756"/>
  </r>
  <r>
    <x v="6"/>
    <x v="1"/>
    <x v="0"/>
    <x v="8"/>
    <n v="2.16"/>
    <n v="1.9248000000000001"/>
    <n v="1.682544"/>
    <n v="1.0936536000000001"/>
    <n v="1.9685764800000003"/>
    <n v="2.9528647200000009"/>
    <n v="4.7245835520000012"/>
    <n v="6.9923836569600022"/>
    <n v="7.6216981860864026"/>
    <n v="5.65"/>
    <n v="6.3789040798631538"/>
    <n v="6.5383766818597318"/>
    <n v="5.897615767037478"/>
    <n v="6.4578892649060382"/>
    <n v="7.5557304399400644"/>
    <n v="8.6135327015316747"/>
    <n v="9.9658573356721476"/>
    <n v="11.460735936022969"/>
    <n v="11.804558014103659"/>
    <n v="12.146890196512665"/>
  </r>
  <r>
    <x v="6"/>
    <x v="1"/>
    <x v="1"/>
    <x v="0"/>
    <n v="1.3878779999999999"/>
    <n v="1.488998"/>
    <n v="1.6520360000000001"/>
    <n v="1.6858960000000001"/>
    <n v="1.788"/>
    <n v="1.7909999999999999"/>
    <n v="1.7886869999999999"/>
    <n v="1.7886249999999999"/>
    <n v="1.7905180000000001"/>
    <n v="1.865575"/>
    <n v="1.8771194430933937"/>
    <n v="1.8883838128908392"/>
    <n v="1.9045554099637347"/>
    <n v="1.9262926391106217"/>
    <n v="1.9527569921679275"/>
    <n v="1.9812895992915163"/>
    <n v="2.0126750597139438"/>
    <n v="2.04602848218601"/>
    <n v="2.0814229651135832"/>
    <n v="2.1189335430863072"/>
  </r>
  <r>
    <x v="6"/>
    <x v="1"/>
    <x v="1"/>
    <x v="1"/>
    <n v="5.3302000000000002E-2"/>
    <n v="5.1175999999999999E-2"/>
    <n v="6.2243E-2"/>
    <n v="1.7999999999999999E-2"/>
    <n v="1.6E-2"/>
    <n v="1.6E-2"/>
    <n v="1.7000000000000001E-2"/>
    <n v="0.02"/>
    <n v="2.4E-2"/>
    <n v="2.4821000000000003E-2"/>
    <n v="3.1238000000000002E-2"/>
    <n v="3.2109000000000006E-2"/>
    <n v="3.6091000000000005E-2"/>
    <n v="4.2856000000000005E-2"/>
    <n v="4.6768000000000004E-2"/>
    <n v="4.9106999999999998E-2"/>
    <n v="5.2052999999999995E-2"/>
    <n v="5.4135000000000003E-2"/>
    <n v="5.6301000000000004E-2"/>
    <n v="5.8553000000000001E-2"/>
  </r>
  <r>
    <x v="6"/>
    <x v="1"/>
    <x v="1"/>
    <x v="2"/>
    <n v="4.1084000000000002E-2"/>
    <n v="4.1619999999999997E-2"/>
    <n v="5.7896000000000003E-2"/>
    <n v="1.4999999999999999E-2"/>
    <n v="1.7999999999999999E-2"/>
    <n v="0.01"/>
    <n v="0.01"/>
    <n v="0.01"/>
    <n v="0.01"/>
    <n v="9.8710000000000013E-3"/>
    <n v="1.3184E-2"/>
    <n v="1.2313000000000001E-2"/>
    <n v="1.4286E-2"/>
    <n v="1.3838E-2"/>
    <n v="1.7844000000000002E-2"/>
    <n v="1.6952000000000002E-2"/>
    <n v="1.8044000000000001E-2"/>
    <n v="1.8768999999999997E-2"/>
    <n v="1.9533000000000002E-2"/>
    <n v="2.0312999999999998E-2"/>
  </r>
  <r>
    <x v="6"/>
    <x v="1"/>
    <x v="1"/>
    <x v="3"/>
    <n v="0.20542000000000002"/>
    <n v="0.20809999999999998"/>
    <n v="0.28948000000000002"/>
    <n v="7.4999999999999997E-2"/>
    <n v="0.09"/>
    <n v="0.05"/>
    <n v="0.05"/>
    <n v="0.05"/>
    <n v="0.05"/>
    <n v="4.935500000000001E-2"/>
    <n v="6.5919999999999979E-2"/>
    <n v="6.1565000000000009E-2"/>
    <n v="7.1429999999999993E-2"/>
    <n v="6.9190000000000002E-2"/>
    <n v="8.9220000000000008E-2"/>
    <n v="8.4760000000000002E-2"/>
    <n v="9.0220000000000009E-2"/>
    <n v="9.3844999999999984E-2"/>
    <n v="9.7665000000000002E-2"/>
    <n v="0.10156499999999999"/>
  </r>
  <r>
    <x v="6"/>
    <x v="1"/>
    <x v="1"/>
    <x v="4"/>
    <n v="2.2899986999999999"/>
    <n v="2.4568466999999998"/>
    <n v="2.7258594"/>
    <n v="2.7817284"/>
    <n v="2.9501999999999997"/>
    <n v="2.9551499999999997"/>
    <n v="2.9513335499999998"/>
    <n v="2.9512312499999998"/>
    <n v="2.9543547000000001"/>
    <n v="2.8222521274000001"/>
    <n v="2.9069196912220003"/>
    <n v="3.1104040696075406"/>
    <n v="3.2970283137839931"/>
    <n v="3.4289094463353531"/>
    <n v="3.4631985407987065"/>
    <n v="3.5303228459604905"/>
    <n v="3.56243485569368"/>
    <n v="3.6214704134692375"/>
    <n v="3.6841186482510424"/>
    <n v="3.7505123712627637"/>
  </r>
  <r>
    <x v="6"/>
    <x v="1"/>
    <x v="1"/>
    <x v="5"/>
    <n v="2.4954187000000001"/>
    <n v="2.6649466999999998"/>
    <n v="3.0153394000000002"/>
    <n v="2.8567284000000002"/>
    <n v="3.0401999999999996"/>
    <n v="3.0051499999999995"/>
    <n v="3.0013335499999996"/>
    <n v="3.0012312499999996"/>
    <n v="3.0043546999999999"/>
    <n v="2.8716071273999999"/>
    <n v="2.9728396912220001"/>
    <n v="3.1719690696075404"/>
    <n v="3.368458313783993"/>
    <n v="3.498099446335353"/>
    <n v="3.5524185407987066"/>
    <n v="3.6150828459604907"/>
    <n v="3.65265485569368"/>
    <n v="3.7153154134692374"/>
    <n v="3.7817836482510425"/>
    <n v="3.8520773712627636"/>
  </r>
  <r>
    <x v="6"/>
    <x v="1"/>
    <x v="1"/>
    <x v="6"/>
    <n v="1.75"/>
    <n v="1.95"/>
    <n v="1.982"/>
    <n v="1.946"/>
    <n v="1.7430000000000001"/>
    <n v="1.554"/>
    <n v="1.345"/>
    <n v="1.339"/>
    <n v="1.08"/>
    <n v="1.306"/>
    <n v="2.12"/>
    <n v="2.1602799999999998"/>
    <n v="2.3114995999999999"/>
    <n v="2.4316975792000002"/>
    <n v="2.4316975792000002"/>
    <n v="2.4803315307840004"/>
    <n v="2.5051348460918406"/>
    <n v="2.5552375430136776"/>
    <n v="2.6063422938739511"/>
    <n v="2.6584691397514302"/>
  </r>
  <r>
    <x v="6"/>
    <x v="1"/>
    <x v="1"/>
    <x v="7"/>
    <n v="1.1520089842775144E-2"/>
    <n v="5.0000000000000001E-3"/>
    <n v="5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x v="1"/>
    <x v="8"/>
    <n v="1.0970609000000007"/>
    <n v="1.0092960280000007"/>
    <n v="1.0294819485600009"/>
    <n v="1.0552189972740007"/>
    <n v="1.2662627967288007"/>
    <n v="1.4308769603035447"/>
    <n v="1.6455085043490763"/>
    <n v="1.7442390146100208"/>
    <n v="1.8663357456327223"/>
    <n v="1.5677220263314866"/>
    <n v="1.0425351475104387"/>
    <n v="1.0529604989855432"/>
    <n v="1.0529604989855432"/>
    <n v="1.0529604989855432"/>
    <n v="1.095078918944965"/>
    <n v="1.127931286513314"/>
    <n v="1.1561295686761468"/>
    <n v="1.1700031235002606"/>
    <n v="1.1852131641057639"/>
    <n v="1.2029913615673502"/>
  </r>
  <r>
    <x v="6"/>
    <x v="1"/>
    <x v="2"/>
    <x v="0"/>
    <n v="0.28223100000000001"/>
    <n v="0.28525400000000001"/>
    <n v="0.29166200000000003"/>
    <n v="0.286825"/>
    <n v="0.30292799999999998"/>
    <n v="0.29782199999999998"/>
    <n v="0.31490099999999999"/>
    <n v="0.31124099999999999"/>
    <n v="0.32582099999999997"/>
    <n v="0.33283799999999997"/>
    <n v="0.33904480999999997"/>
    <n v="0.34584558594999998"/>
    <n v="0.35283351243429995"/>
    <n v="0.36067618951723901"/>
    <n v="0.36937103005424621"/>
    <n v="0.37672417569383476"/>
    <n v="0.3845718170051845"/>
    <n v="0.39290053101473976"/>
    <n v="0.40173094104603296"/>
    <n v="0.4110834641893612"/>
  </r>
  <r>
    <x v="6"/>
    <x v="1"/>
    <x v="2"/>
    <x v="1"/>
    <n v="4.8730000000000006E-3"/>
    <n v="5.2359999999999993E-3"/>
    <n v="5.9820000000000003E-3"/>
    <n v="7.0000000000000001E-3"/>
    <n v="8.0000000000000002E-3"/>
    <n v="0.01"/>
    <n v="8.0000000000000002E-3"/>
    <n v="9.0000000000000011E-3"/>
    <n v="9.0000000000000011E-3"/>
    <n v="7.0170000000000007E-3"/>
    <n v="7.8709999999999995E-3"/>
    <n v="8.4960000000000001E-3"/>
    <n v="9.0630000000000033E-3"/>
    <n v="1.0665345182413475E-2"/>
    <n v="1.2301602432179613E-2"/>
    <n v="1.1046855940130967E-2"/>
    <n v="1.1614883068288126E-2"/>
    <n v="1.2174432179607116E-2"/>
    <n v="1.2759415341440605E-2"/>
    <n v="1.3369832553788595E-2"/>
  </r>
  <r>
    <x v="6"/>
    <x v="1"/>
    <x v="2"/>
    <x v="2"/>
    <n v="4.8730000000000006E-3"/>
    <n v="5.2359999999999993E-3"/>
    <n v="5.9820000000000003E-3"/>
    <n v="7.0000000000000001E-3"/>
    <n v="8.0000000000000002E-3"/>
    <n v="0.01"/>
    <n v="8.0000000000000002E-3"/>
    <n v="9.0000000000000011E-3"/>
    <n v="9.0000000000000011E-3"/>
    <n v="7.0170000000000007E-3"/>
    <n v="7.8709999999999995E-3"/>
    <n v="8.4960000000000001E-3"/>
    <n v="9.0630000000000033E-3"/>
    <n v="1.0665345182413475E-2"/>
    <n v="1.2301602432179613E-2"/>
    <n v="1.1046855940130967E-2"/>
    <n v="1.1614883068288126E-2"/>
    <n v="1.2174432179607116E-2"/>
    <n v="1.2759415341440605E-2"/>
    <n v="1.3369832553788595E-2"/>
  </r>
  <r>
    <x v="6"/>
    <x v="1"/>
    <x v="2"/>
    <x v="3"/>
    <n v="3.8984000000000005E-2"/>
    <n v="4.1887999999999995E-2"/>
    <n v="4.7856000000000003E-2"/>
    <n v="5.6000000000000001E-2"/>
    <n v="6.4000000000000001E-2"/>
    <n v="0.08"/>
    <n v="6.4000000000000001E-2"/>
    <n v="7.2000000000000008E-2"/>
    <n v="7.2000000000000008E-2"/>
    <n v="5.6136000000000005E-2"/>
    <n v="6.2967999999999996E-2"/>
    <n v="6.7968000000000001E-2"/>
    <n v="7.2504000000000027E-2"/>
    <n v="8.5322761459307797E-2"/>
    <n v="9.8412819457436906E-2"/>
    <n v="8.8374847521047739E-2"/>
    <n v="9.2919064546305011E-2"/>
    <n v="9.739545743685693E-2"/>
    <n v="0.10207532273152484"/>
    <n v="0.10695866043030876"/>
  </r>
  <r>
    <x v="6"/>
    <x v="1"/>
    <x v="2"/>
    <x v="4"/>
    <n v="0.70557749999999997"/>
    <n v="0.78444849999999999"/>
    <n v="0.87498600000000004"/>
    <n v="1.0038875"/>
    <n v="1.0602479999999999"/>
    <n v="1.0423769999999999"/>
    <n v="1.0524163822925416"/>
    <n v="1.064657167919264"/>
    <n v="1.0788737290174266"/>
    <n v="0.9816513484318411"/>
    <n v="1.0700117761131407"/>
    <n v="1.1342124826799291"/>
    <n v="1.1909231068139257"/>
    <n v="1.2504692621546221"/>
    <n v="1.2640079153255963"/>
    <n v="1.300343718772341"/>
    <n v="1.3267727686678865"/>
    <n v="1.3555068320008523"/>
    <n v="1.3859717466088137"/>
    <n v="1.4182379514532963"/>
  </r>
  <r>
    <x v="6"/>
    <x v="1"/>
    <x v="2"/>
    <x v="5"/>
    <n v="0.74456149999999999"/>
    <n v="0.82633650000000003"/>
    <n v="0.92284200000000005"/>
    <n v="1.0598875000000001"/>
    <n v="1.1242479999999999"/>
    <n v="1.122377"/>
    <n v="1.1164163822925417"/>
    <n v="1.1366571679192641"/>
    <n v="1.1508737290174267"/>
    <n v="1.0377873484318412"/>
    <n v="1.1329797761131406"/>
    <n v="1.2021804826799292"/>
    <n v="1.2634271068139258"/>
    <n v="1.3357920236139298"/>
    <n v="1.3624207347830333"/>
    <n v="1.3887185662933887"/>
    <n v="1.4196918332141915"/>
    <n v="1.4529022894377093"/>
    <n v="1.4880470693403385"/>
    <n v="1.5251966118836051"/>
  </r>
  <r>
    <x v="6"/>
    <x v="1"/>
    <x v="2"/>
    <x v="6"/>
    <n v="0.50960000000000005"/>
    <n v="0.58499999999999996"/>
    <n v="0.77108963093145866"/>
    <n v="1.1946748681898065"/>
    <n v="1.0538224956063267"/>
    <n v="0.99213532513181002"/>
    <n v="0.99213532513181002"/>
    <n v="0.99213532513181002"/>
    <n v="0.89292179261862903"/>
    <n v="0.93756788224956056"/>
    <n v="1.1399999999999999"/>
    <n v="1.2069253878435542"/>
    <n v="1.2672716572357319"/>
    <n v="1.3306352400975185"/>
    <n v="1.3625704858598591"/>
    <n v="1.391184466062916"/>
    <n v="1.420399339850237"/>
    <n v="1.4530685246667923"/>
    <n v="1.4893952377834618"/>
    <n v="1.525140723490265"/>
  </r>
  <r>
    <x v="6"/>
    <x v="1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x v="2"/>
    <x v="8"/>
    <n v="0.1274691"/>
    <n v="0.13894131900000001"/>
    <n v="0.13894131900000001"/>
    <n v="0.14519367835499999"/>
    <n v="0.15245336227275"/>
    <n v="0.16160056400911502"/>
    <n v="0.17129659784966192"/>
    <n v="0.18842625763462811"/>
    <n v="0.19690543922818637"/>
    <n v="9.8452719614093187E-2"/>
    <n v="0"/>
    <n v="0"/>
    <n v="0"/>
    <n v="0"/>
    <n v="0"/>
    <n v="0"/>
    <n v="0"/>
    <n v="0"/>
    <n v="0"/>
    <n v="0"/>
  </r>
  <r>
    <x v="7"/>
    <x v="1"/>
    <x v="0"/>
    <x v="0"/>
    <n v="0.84895668901044996"/>
    <n v="0.94022399813969515"/>
    <n v="1.0686797403760551"/>
    <n v="1.160021018192041"/>
    <n v="1.275135228693882"/>
    <n v="1.4600383394394645"/>
    <n v="1.681099866455219"/>
    <n v="1.9271827857311932"/>
    <n v="2.1518561778533485"/>
    <n v="2.3536109087844861"/>
    <n v="2.500454313242245"/>
    <n v="2.6629583258592562"/>
    <n v="2.875843681204814"/>
    <n v="3.1110258023391903"/>
    <n v="3.3543762104720827"/>
    <n v="3.6062982449536949"/>
    <n v="3.867212839687026"/>
    <n v="4.1375593828951338"/>
    <n v="4.4177966132617055"/>
    <n v="4.7084035534582274"/>
  </r>
  <r>
    <x v="7"/>
    <x v="1"/>
    <x v="0"/>
    <x v="1"/>
    <n v="0.13371514357976777"/>
    <n v="0.14726022219915369"/>
    <n v="0.14477526483478856"/>
    <n v="0.17311526141144312"/>
    <n v="0.21040581531946023"/>
    <n v="0.25026229380454384"/>
    <n v="0.2797049166050784"/>
    <n v="0.26321704783677907"/>
    <n v="0.24479185448820456"/>
    <n v="0.2"/>
    <n v="0.19700000000000001"/>
    <n v="0.21590641565859647"/>
    <n v="0.26988301957324556"/>
    <n v="0.29687132153057016"/>
    <n v="0.31023053099944581"/>
    <n v="0.32419090489442087"/>
    <n v="0.3387794956146698"/>
    <n v="0.35402457291732992"/>
    <n v="0.36995567869860974"/>
    <n v="0.38660368424004715"/>
  </r>
  <r>
    <x v="7"/>
    <x v="1"/>
    <x v="0"/>
    <x v="2"/>
    <n v="5.62E-3"/>
    <n v="7.228E-3"/>
    <n v="1.2082000000000001E-2"/>
    <n v="1.0517E-2"/>
    <n v="1.6978E-2"/>
    <n v="2.0760000000000001E-2"/>
    <n v="1.7516E-2"/>
    <n v="2.2542E-2"/>
    <n v="3.1683999999999997E-2"/>
    <n v="3.2085000000000002E-2"/>
    <n v="3.5293499999999998E-2"/>
    <n v="4.1500000000000002E-2"/>
    <n v="4.5499999999999999E-2"/>
    <n v="4.87E-2"/>
    <n v="5.387721327999806E-2"/>
    <n v="5.808983282399538E-2"/>
    <n v="6.184934401919584E-2"/>
    <n v="6.6126652323353241E-2"/>
    <n v="7.0522474465080975E-2"/>
    <n v="7.4491305943181985E-2"/>
  </r>
  <r>
    <x v="7"/>
    <x v="1"/>
    <x v="0"/>
    <x v="3"/>
    <n v="2.81E-2"/>
    <n v="3.6139999999999999E-2"/>
    <n v="6.0410000000000005E-2"/>
    <n v="5.2585E-2"/>
    <n v="8.4889999999999993E-2"/>
    <n v="0.1038"/>
    <n v="8.7580000000000005E-2"/>
    <n v="0.11271"/>
    <n v="0.15841999999999998"/>
    <n v="0.16042500000000001"/>
    <n v="0.1764675"/>
    <n v="0.20749999999999999"/>
    <n v="0.22750000000000001"/>
    <n v="0.24349999999999999"/>
    <n v="0.2693860663999903"/>
    <n v="0.2904491641199769"/>
    <n v="0.3092467200959792"/>
    <n v="0.33063326161676621"/>
    <n v="0.35261237232540488"/>
    <n v="0.37245652971590992"/>
  </r>
  <r>
    <x v="7"/>
    <x v="1"/>
    <x v="0"/>
    <x v="4"/>
    <n v="0.950831491691704"/>
    <n v="1.0530508779164587"/>
    <n v="1.3358496754700688"/>
    <n v="1.4500262727400512"/>
    <n v="1.5939190358673525"/>
    <n v="1.8250479242993305"/>
    <n v="2.0173198397462628"/>
    <n v="2.3126193428774311"/>
    <n v="2.5391902898669509"/>
    <n v="2.8"/>
    <n v="3"/>
    <n v="3.25"/>
    <n v="3.38"/>
    <n v="3.718"/>
    <n v="4.0252514525664989"/>
    <n v="4.3275578939444337"/>
    <n v="4.6406554076244309"/>
    <n v="4.9650712594741604"/>
    <n v="5.3013559359140467"/>
    <n v="5.6500842641498723"/>
  </r>
  <r>
    <x v="7"/>
    <x v="1"/>
    <x v="0"/>
    <x v="5"/>
    <n v="0.97893149169170401"/>
    <n v="1.0891908779164587"/>
    <n v="1.3962596754700689"/>
    <n v="1.5026112727400514"/>
    <n v="1.6788090358673524"/>
    <n v="1.9288479242993306"/>
    <n v="2.1048998397462628"/>
    <n v="2.425329342877431"/>
    <n v="2.6976102898669509"/>
    <n v="2.9604249999999999"/>
    <n v="3.1764675000000002"/>
    <n v="3.4575"/>
    <n v="3.6074999999999999"/>
    <n v="3.9615"/>
    <n v="4.2946375189664892"/>
    <n v="4.6180070580644106"/>
    <n v="4.94990212772041"/>
    <n v="5.2957045210909266"/>
    <n v="5.6539683082394516"/>
    <n v="6.0225407938657822"/>
  </r>
  <r>
    <x v="7"/>
    <x v="1"/>
    <x v="0"/>
    <x v="6"/>
    <n v="3.3359999999999999"/>
    <n v="2.9820000000000002"/>
    <n v="3.2709999999999999"/>
    <n v="3.6989999999999998"/>
    <n v="3.9757569999999993"/>
    <n v="3.9689999999999999"/>
    <n v="4.224132"/>
    <n v="4.8730000000000011"/>
    <n v="4.84"/>
    <n v="4.78"/>
    <n v="5.51"/>
    <n v="6.08"/>
    <n v="4.9800000000000004"/>
    <n v="5.44"/>
    <n v="5.9296000000000006"/>
    <n v="6.2260800000000005"/>
    <n v="6.350601600000001"/>
    <n v="6.668131680000001"/>
    <n v="7.0015382640000015"/>
    <n v="7.351615177200002"/>
  </r>
  <r>
    <x v="7"/>
    <x v="1"/>
    <x v="0"/>
    <x v="7"/>
    <n v="1.69"/>
    <n v="2.3090000000000002"/>
    <n v="1.823"/>
    <n v="1.843"/>
    <n v="2.1579999999999999"/>
    <n v="1.9630000000000001"/>
    <n v="2.1539159999999997"/>
    <n v="2.5519999999999996"/>
    <n v="3.1"/>
    <n v="3"/>
    <n v="3.11"/>
    <n v="3.55"/>
    <n v="4"/>
    <n v="3.875"/>
    <n v="4.7662500000000003"/>
    <n v="5.8148249999999999"/>
    <n v="7.3266795"/>
    <n v="7.7662802700000002"/>
    <n v="8.1545942834999998"/>
    <n v="8.5623239976749996"/>
  </r>
  <r>
    <x v="7"/>
    <x v="1"/>
    <x v="0"/>
    <x v="8"/>
    <n v="0"/>
    <n v="0"/>
    <n v="0"/>
    <n v="0"/>
    <n v="0"/>
    <n v="0"/>
    <n v="0"/>
    <n v="0.1"/>
    <n v="0.99"/>
    <n v="1.39"/>
    <n v="1.55"/>
    <n v="1.77"/>
    <n v="2.5"/>
    <n v="3"/>
    <n v="3.36"/>
    <n v="4.4016000000000002"/>
    <n v="5.9949792000000004"/>
    <n v="6.4146277440000006"/>
    <n v="6.8315785473600004"/>
    <n v="7.2414732602016008"/>
  </r>
  <r>
    <x v="7"/>
    <x v="1"/>
    <x v="1"/>
    <x v="0"/>
    <n v="0.385435723332963"/>
    <n v="0.42420994862211142"/>
    <n v="0.48280774334557386"/>
    <n v="0.53865911574127279"/>
    <n v="0.59940111975094845"/>
    <n v="0.66278553677474417"/>
    <n v="0.7306899191190126"/>
    <n v="0.80085193661444365"/>
    <n v="0.86961071375996613"/>
    <n v="0.92851673377479704"/>
    <n v="1.0121860330479417"/>
    <n v="1.1012364810780795"/>
    <n v="1.1956989767945609"/>
    <n v="1.2956622717649842"/>
    <n v="1.4013469004613828"/>
    <n v="1.5128824829322463"/>
    <n v="1.6313681383243652"/>
    <n v="1.7572717106928661"/>
    <n v="1.8910918786475299"/>
    <n v="2.0333601999361877"/>
  </r>
  <r>
    <x v="7"/>
    <x v="1"/>
    <x v="1"/>
    <x v="1"/>
    <n v="5.8904973204799545E-2"/>
    <n v="6.2607026590705411E-2"/>
    <n v="6.708199369590466E-2"/>
    <n v="6.550752726261036E-2"/>
    <n v="7.151518632450117E-2"/>
    <n v="7.5372439418814635E-2"/>
    <n v="8.116009307976331E-2"/>
    <n v="8.4775815877811397E-2"/>
    <n v="8.4775815877811397E-2"/>
    <n v="7.6298234290030256E-2"/>
    <n v="0.10223963394864055"/>
    <n v="0.10929416869109675"/>
    <n v="0.11648722533804298"/>
    <n v="0.12387727450631433"/>
    <n v="0.1315978741316981"/>
    <n v="0.13956252048009116"/>
    <n v="0.14874330505076386"/>
    <n v="0.1585309351349885"/>
    <n v="0.16896560216852136"/>
    <n v="0.18009015886160845"/>
  </r>
  <r>
    <x v="7"/>
    <x v="1"/>
    <x v="1"/>
    <x v="2"/>
    <n v="1.8E-3"/>
    <n v="3.4450000000000001E-3"/>
    <n v="1.1150000000000001E-3"/>
    <n v="4.7159999999999997E-3"/>
    <n v="1.1524E-2"/>
    <n v="1.1524E-2"/>
    <n v="0.01"/>
    <n v="4.0000000000000001E-3"/>
    <n v="4.1999999999999997E-3"/>
    <n v="3.3600000000000001E-3"/>
    <n v="3.6960000000000005E-3"/>
    <n v="4.1395200000000007E-3"/>
    <n v="4.3464960000000009E-3"/>
    <n v="4.5638208000000008E-3"/>
    <n v="4.7920118400000006E-3"/>
    <n v="5.0316124320000013E-3"/>
    <n v="5.2831930536000014E-3"/>
    <n v="5.5473527062800017E-3"/>
    <n v="5.8247203415940016E-3"/>
    <n v="6.1159563586737015E-3"/>
  </r>
  <r>
    <x v="7"/>
    <x v="1"/>
    <x v="1"/>
    <x v="3"/>
    <n v="8.9999999999999993E-3"/>
    <n v="1.7225000000000001E-2"/>
    <n v="5.5750000000000001E-3"/>
    <n v="2.3579999999999997E-2"/>
    <n v="5.7619999999999998E-2"/>
    <n v="5.7619999999999998E-2"/>
    <n v="0.05"/>
    <n v="0.02"/>
    <n v="2.0999999999999998E-2"/>
    <n v="1.6800000000000002E-2"/>
    <n v="1.8480000000000003E-2"/>
    <n v="2.0697600000000003E-2"/>
    <n v="2.1732480000000005E-2"/>
    <n v="2.2819104000000003E-2"/>
    <n v="2.3960059199999998E-2"/>
    <n v="2.5158062160000008E-2"/>
    <n v="2.6415965268000007E-2"/>
    <n v="2.7736763531400008E-2"/>
    <n v="2.9123601707970008E-2"/>
    <n v="3.0579781793368507E-2"/>
  </r>
  <r>
    <x v="7"/>
    <x v="1"/>
    <x v="1"/>
    <x v="4"/>
    <n v="0.54418062002000822"/>
    <n v="0.59892433130910594"/>
    <n v="0.68165611337818"/>
    <n v="0.76051033632472365"/>
    <n v="0.86913162363887519"/>
    <n v="0.96103902832337906"/>
    <n v="1.0595003827225682"/>
    <n v="1.1612353080909432"/>
    <n v="1.2174549992639525"/>
    <n v="1.253497590595976"/>
    <n v="1.3988169835402997"/>
    <n v="1.5334178733526209"/>
    <n v="1.6744923177010622"/>
    <n v="1.7967302568932397"/>
    <n v="1.9260948353895531"/>
    <n v="2.1180354761051445"/>
    <n v="2.283915393654111"/>
    <n v="2.4601803949700125"/>
    <n v="2.6475286301065419"/>
    <n v="2.8467042799106625"/>
  </r>
  <r>
    <x v="7"/>
    <x v="1"/>
    <x v="1"/>
    <x v="5"/>
    <n v="0.55318062002000823"/>
    <n v="0.61614933130910599"/>
    <n v="0.68723111337817999"/>
    <n v="0.78409033632472369"/>
    <n v="0.9267516236388752"/>
    <n v="1.018659028323379"/>
    <n v="1.1095003827225682"/>
    <n v="1.1812353080909432"/>
    <n v="1.2384549992639524"/>
    <n v="1.2702975905959759"/>
    <n v="1.4172969835402998"/>
    <n v="1.554115473352621"/>
    <n v="1.6962247977010623"/>
    <n v="1.8195493608932398"/>
    <n v="1.9500548945895531"/>
    <n v="2.1431935382651446"/>
    <n v="2.3103313589221108"/>
    <n v="2.4879171585014124"/>
    <n v="2.6766522318145118"/>
    <n v="2.8772840617040312"/>
  </r>
  <r>
    <x v="7"/>
    <x v="1"/>
    <x v="1"/>
    <x v="6"/>
    <n v="0.91681151264549388"/>
    <n v="0.78958279206649262"/>
    <n v="0.9612649488451761"/>
    <n v="1.2152250477378406"/>
    <n v="1.5698630285645534"/>
    <n v="1.4380638304021911"/>
    <n v="1.8016936275460276"/>
    <n v="1.7670467833940129"/>
    <n v="1.89"/>
    <n v="2.2000000000000002"/>
    <n v="2.29"/>
    <n v="2.5"/>
    <n v="2.6779999999999999"/>
    <n v="2.7107000000000001"/>
    <n v="2.9275560000000005"/>
    <n v="3.1734707040000005"/>
    <n v="3.4035473300400008"/>
    <n v="3.6554098324629609"/>
    <n v="3.8893560617405907"/>
    <n v="4.153832273938951"/>
  </r>
  <r>
    <x v="7"/>
    <x v="1"/>
    <x v="1"/>
    <x v="7"/>
    <n v="0.19713012046643724"/>
    <n v="0.27931252676647078"/>
    <n v="0.19565013029505873"/>
    <n v="0.48118783737390081"/>
    <n v="0.56154277793500684"/>
    <n v="0.47214965591880304"/>
    <n v="0.64704709586220366"/>
    <n v="0.49621944564204601"/>
    <n v="0.94281694671988736"/>
    <n v="1.2428169467198873"/>
    <n v="1.5162366749982625"/>
    <n v="1.6375356089981234"/>
    <n v="1.71"/>
    <n v="1.4"/>
    <n v="1.75"/>
    <n v="2.1"/>
    <n v="2.2155"/>
    <n v="2.3262750000000003"/>
    <n v="2.4193260000000003"/>
    <n v="2.523357018"/>
  </r>
  <r>
    <x v="7"/>
    <x v="1"/>
    <x v="1"/>
    <x v="8"/>
    <n v="0"/>
    <n v="0"/>
    <n v="0"/>
    <n v="0"/>
    <n v="0"/>
    <n v="0"/>
    <n v="0"/>
    <n v="0"/>
    <n v="0.35"/>
    <n v="0.65"/>
    <n v="0.76700000000000002"/>
    <n v="0.79000999999999999"/>
    <n v="0.85321080000000005"/>
    <n v="0.6"/>
    <n v="0.80400000000000005"/>
    <n v="1.0854000000000001"/>
    <n v="1.1288160000000003"/>
    <n v="1.1739686400000002"/>
    <n v="1.2209273856000002"/>
    <n v="1.2636598440960001"/>
  </r>
  <r>
    <x v="7"/>
    <x v="1"/>
    <x v="2"/>
    <x v="0"/>
    <n v="0.13230516551763835"/>
    <n v="0.14090500127628486"/>
    <n v="0.15006382635924334"/>
    <n v="0.15981797507259415"/>
    <n v="0.1702061434523128"/>
    <n v="0.18126954277671309"/>
    <n v="0.19844817665331665"/>
    <n v="0.21845706611999713"/>
    <n v="0.23887179924135837"/>
    <n v="0.26005127427163077"/>
    <n v="0.28207792830311407"/>
    <n v="0.30901649063716746"/>
    <n v="0.33769602545553196"/>
    <n v="0.36852185256478104"/>
    <n v="0.40179812030959972"/>
    <n v="0.43796704420986976"/>
    <n v="0.47646948750529633"/>
    <n v="0.51744605017230416"/>
    <n v="0.56104555404709233"/>
    <n v="0.6074255153273157"/>
  </r>
  <r>
    <x v="7"/>
    <x v="1"/>
    <x v="2"/>
    <x v="1"/>
    <n v="7.2476095540196352E-3"/>
    <n v="7.8454740474370142E-3"/>
    <n v="7.9499194837170124E-3"/>
    <n v="1.4401460273686715E-2"/>
    <n v="1.3587885401655226E-2"/>
    <n v="1.5262331969541904E-2"/>
    <n v="1.5365938448836425E-2"/>
    <n v="1.802440770014729E-2"/>
    <n v="2.0414733121361238E-2"/>
    <n v="2.1179475030272406E-2"/>
    <n v="2.2026654031483302E-2"/>
    <n v="2.4117783051022263E-2"/>
    <n v="2.5589369911992843E-2"/>
    <n v="2.7448866854693801E-2"/>
    <n v="2.9591049219170863E-2"/>
    <n v="3.2150942697174056E-2"/>
    <n v="3.4122772853327883E-2"/>
    <n v="3.6211867791954823E-2"/>
    <n v="3.8425043373065071E-2"/>
    <n v="4.0769505739752424E-2"/>
  </r>
  <r>
    <x v="7"/>
    <x v="1"/>
    <x v="2"/>
    <x v="2"/>
    <n v="2.1700000000000001E-3"/>
    <n v="2.3500000000000001E-3"/>
    <n v="2.3800000000000002E-3"/>
    <n v="4.3200000000000001E-3"/>
    <n v="4.0800000000000003E-3"/>
    <n v="4.5799999999999999E-3"/>
    <n v="4.6100000000000004E-3"/>
    <n v="5.4099999999999999E-3"/>
    <n v="6.1199999999999996E-3"/>
    <n v="6.3499999999999997E-3"/>
    <n v="6.1000000000000004E-3"/>
    <n v="7.2399999999999999E-3"/>
    <n v="7.6800000000000002E-3"/>
    <n v="8.2299999999999995E-3"/>
    <n v="8.8800000000000007E-3"/>
    <n v="9.6500000000000006E-3"/>
    <n v="1.0240000000000001E-2"/>
    <n v="1.153E-2"/>
    <n v="1.153E-2"/>
    <n v="1.226E-2"/>
  </r>
  <r>
    <x v="7"/>
    <x v="1"/>
    <x v="2"/>
    <x v="3"/>
    <n v="1.736E-2"/>
    <n v="1.8800000000000001E-2"/>
    <n v="1.9040000000000001E-2"/>
    <n v="3.456E-2"/>
    <n v="3.2640000000000002E-2"/>
    <n v="3.6639999999999999E-2"/>
    <n v="3.6880000000000003E-2"/>
    <n v="4.3279999999999999E-2"/>
    <n v="4.8959999999999997E-2"/>
    <n v="5.0799999999999998E-2"/>
    <n v="4.8800000000000003E-2"/>
    <n v="5.7919999999999999E-2"/>
    <n v="6.1440000000000002E-2"/>
    <n v="6.5839999999999996E-2"/>
    <n v="7.1040000000000006E-2"/>
    <n v="7.7200000000000005E-2"/>
    <n v="8.1920000000000007E-2"/>
    <n v="9.2240000000000003E-2"/>
    <n v="9.2240000000000003E-2"/>
    <n v="9.8080000000000001E-2"/>
  </r>
  <r>
    <x v="7"/>
    <x v="1"/>
    <x v="2"/>
    <x v="4"/>
    <n v="0.33076291379409589"/>
    <n v="0.35226250319071217"/>
    <n v="0.40517233116995705"/>
    <n v="0.43150853269600425"/>
    <n v="0.4595565873212446"/>
    <n v="0.48942776549712536"/>
    <n v="0.535810076963955"/>
    <n v="0.58983407852399228"/>
    <n v="0.59717949810339599"/>
    <n v="0.54610767597042464"/>
    <n v="0.63121425653876717"/>
    <n v="0.73386852959518933"/>
    <n v="0.8072553825547083"/>
    <n v="0.89433760751628222"/>
    <n v="1.0044953007739994"/>
    <n v="1.0949176105246745"/>
    <n v="1.1911737187632407"/>
    <n v="1.2936151254307604"/>
    <n v="1.4026138851177308"/>
    <n v="1.5185637883182892"/>
  </r>
  <r>
    <x v="7"/>
    <x v="1"/>
    <x v="2"/>
    <x v="5"/>
    <n v="0.34812291379409588"/>
    <n v="0.37106250319071216"/>
    <n v="0.42421233116995705"/>
    <n v="0.46606853269600423"/>
    <n v="0.49219658732124461"/>
    <n v="0.52606776549712531"/>
    <n v="0.57269007696395502"/>
    <n v="0.63311407852399226"/>
    <n v="0.64613949810339599"/>
    <n v="0.5969076759704246"/>
    <n v="0.68001425653876713"/>
    <n v="0.79178852959518931"/>
    <n v="0.86869538255470835"/>
    <n v="0.96017760751628223"/>
    <n v="1.0755353007739994"/>
    <n v="1.1721176105246744"/>
    <n v="1.2730937187632407"/>
    <n v="1.3858551254307605"/>
    <n v="1.4948538851177309"/>
    <n v="1.6166437883182891"/>
  </r>
  <r>
    <x v="7"/>
    <x v="1"/>
    <x v="2"/>
    <x v="6"/>
    <n v="0.54818848735450609"/>
    <n v="0.45141720793350743"/>
    <n v="0.56673505115482414"/>
    <n v="0.66877495226215911"/>
    <n v="0.77846197143544649"/>
    <n v="0.6909361695978089"/>
    <n v="0.87009037245397236"/>
    <n v="0.88235121660598748"/>
    <n v="0.86666827477315445"/>
    <n v="0.79733481279130214"/>
    <n v="1.02"/>
    <n v="1.2"/>
    <n v="1.427"/>
    <n v="1.38"/>
    <n v="1.46556"/>
    <n v="1.5564247200000001"/>
    <n v="1.6420280796"/>
    <n v="1.7438338205352"/>
    <n v="1.8502076835878472"/>
    <n v="1.9667707676538815"/>
  </r>
  <r>
    <x v="7"/>
    <x v="1"/>
    <x v="2"/>
    <x v="7"/>
    <n v="0.11786987953356273"/>
    <n v="0.15968747323352922"/>
    <n v="0.11534986970494128"/>
    <n v="0.26481216262609908"/>
    <n v="0.27845722206499313"/>
    <n v="0.226850344081197"/>
    <n v="0.31247790413779625"/>
    <n v="0.24778055435795401"/>
    <n v="0.24418305328011247"/>
    <n v="0.19534644262408998"/>
    <n v="0.3"/>
    <n v="0.497"/>
    <n v="0.54500000000000004"/>
    <n v="0.48"/>
    <n v="0.48"/>
    <n v="0.48"/>
    <n v="0.47519999999999996"/>
    <n v="0.47044799999999998"/>
    <n v="0.46574351999999997"/>
    <n v="0.46108608480000002"/>
  </r>
  <r>
    <x v="7"/>
    <x v="1"/>
    <x v="2"/>
    <x v="8"/>
    <n v="6.8000000000000005E-2"/>
    <n v="7.1849999999999997E-2"/>
    <n v="7.5600000000000001E-2"/>
    <n v="7.9509999999999997E-2"/>
    <n v="8.3799999999999999E-2"/>
    <n v="8.8209999999999997E-2"/>
    <n v="9.2850000000000002E-2"/>
    <n v="9.7739999999999994E-2"/>
    <n v="0.10289"/>
    <n v="0.10829999999999999"/>
    <n v="0.114"/>
    <n v="0.12"/>
    <n v="0.12"/>
    <n v="0.12"/>
    <n v="0.12"/>
    <n v="0.12"/>
    <n v="0.12"/>
    <n v="0.12"/>
    <n v="0.12"/>
    <n v="0.12"/>
  </r>
  <r>
    <x v="8"/>
    <x v="2"/>
    <x v="0"/>
    <x v="0"/>
    <n v="9.991299999999999"/>
    <n v="10.503"/>
    <n v="11.0289"/>
    <n v="11.243799999999998"/>
    <n v="11.975200000000001"/>
    <n v="12.339"/>
    <n v="13.384"/>
    <n v="14.589"/>
    <n v="16.079999999999998"/>
    <n v="16.495000000000001"/>
    <n v="17.239799999999999"/>
    <n v="18.125489999999999"/>
    <n v="18.744399999999999"/>
    <n v="19.145238399999997"/>
    <n v="19.508075876799996"/>
    <n v="19.817166725046395"/>
    <n v="20.085822724696115"/>
    <n v="20.311309497449155"/>
    <n v="20.533419783479765"/>
    <n v="20.74377890651105"/>
  </r>
  <r>
    <x v="8"/>
    <x v="2"/>
    <x v="0"/>
    <x v="1"/>
    <n v="0.47875200000000001"/>
    <n v="0.32725099999999996"/>
    <n v="0.30815800000000004"/>
    <n v="0.35799999999999998"/>
    <n v="0.318"/>
    <n v="0.23599999999999999"/>
    <n v="0.23899999999999999"/>
    <n v="0.29299999999999998"/>
    <n v="0.32"/>
    <n v="0.32039600000000001"/>
    <n v="0.33313099999999995"/>
    <n v="0.27455900000000005"/>
    <n v="0.27055000000000001"/>
    <n v="0.28837200000000002"/>
    <n v="0.32454700000000003"/>
    <n v="0.34810700000000006"/>
    <n v="0.38755900000000004"/>
    <n v="0.42634500000000003"/>
    <n v="0.46584600000000004"/>
    <n v="0.49782700000000002"/>
  </r>
  <r>
    <x v="8"/>
    <x v="2"/>
    <x v="0"/>
    <x v="2"/>
    <n v="0.53758099999999998"/>
    <n v="0.35504199999999997"/>
    <n v="0.27991500000000002"/>
    <n v="0.28699999999999998"/>
    <n v="0.48899999999999999"/>
    <n v="0.50700000000000001"/>
    <n v="0.58899999999999997"/>
    <n v="0.63"/>
    <n v="0.79200000000000004"/>
    <n v="0.814689"/>
    <n v="0.79307700000000003"/>
    <n v="0.72070000000000001"/>
    <n v="0.53904200000000002"/>
    <n v="0.48044200000000004"/>
    <n v="0.48249500000000001"/>
    <n v="0.52863899999999997"/>
    <n v="0.55715099999999995"/>
    <n v="0.66392700000000004"/>
    <n v="0.68706899999999993"/>
    <n v="0.62414200000000009"/>
  </r>
  <r>
    <x v="8"/>
    <x v="2"/>
    <x v="0"/>
    <x v="3"/>
    <n v="2.6879049999999993"/>
    <n v="1.77521"/>
    <n v="1.399575"/>
    <n v="1.4350000000000001"/>
    <n v="2.4449999999999998"/>
    <n v="2.5350000000000001"/>
    <n v="2.9449999999999998"/>
    <n v="3.15"/>
    <n v="3.96"/>
    <n v="4.0734449999999995"/>
    <n v="3.9653850000000004"/>
    <n v="3.6034999999999999"/>
    <n v="2.6952100000000003"/>
    <n v="2.4022100000000002"/>
    <n v="2.4124750000000001"/>
    <n v="2.643195"/>
    <n v="2.785755"/>
    <n v="3.3196350000000003"/>
    <n v="3.4353449999999999"/>
    <n v="3.1207100000000003"/>
  </r>
  <r>
    <x v="8"/>
    <x v="2"/>
    <x v="0"/>
    <x v="4"/>
    <n v="5.49505"/>
    <n v="5.1965000000000003"/>
    <n v="5.8799950000000001"/>
    <n v="6.1289999999999996"/>
    <n v="6.406625"/>
    <n v="6.6700116912030367"/>
    <n v="7.6475314346994727"/>
    <n v="8.6546109300000005"/>
    <n v="9.2691710500000006"/>
    <n v="9.3694770250000001"/>
    <n v="9.6657889749999999"/>
    <n v="10.821045049999999"/>
    <n v="9.7783405999999999"/>
    <n v="9.3137258499999991"/>
    <n v="9.6081313304540963"/>
    <n v="9.8514646141653923"/>
    <n v="10.444627816841976"/>
    <n v="10.968107128622545"/>
    <n v="11.498715078748669"/>
    <n v="11.616516187646189"/>
  </r>
  <r>
    <x v="8"/>
    <x v="2"/>
    <x v="0"/>
    <x v="5"/>
    <n v="8.1829549999999998"/>
    <n v="6.9717099999999999"/>
    <n v="7.2795699999999997"/>
    <n v="7.5639999999999992"/>
    <n v="8.8516250000000003"/>
    <n v="9.2050116912030369"/>
    <n v="10.592531434699472"/>
    <n v="11.804610930000001"/>
    <n v="13.229171050000001"/>
    <n v="13.442922025"/>
    <n v="13.631173974999999"/>
    <n v="14.424545049999999"/>
    <n v="12.473550599999999"/>
    <n v="11.715935849999999"/>
    <n v="12.020606330454097"/>
    <n v="12.494659614165393"/>
    <n v="13.230382816841976"/>
    <n v="14.287742128622545"/>
    <n v="14.934060078748669"/>
    <n v="14.73722618764619"/>
  </r>
  <r>
    <x v="8"/>
    <x v="2"/>
    <x v="0"/>
    <x v="6"/>
    <n v="2.8220719999999999"/>
    <n v="2.693975"/>
    <n v="3.86375"/>
    <n v="4.7200769999999999"/>
    <n v="5.6660000000000004"/>
    <n v="7.4950000000000001"/>
    <n v="9.0489999999999995"/>
    <n v="12.44"/>
    <n v="12.74"/>
    <n v="11.354061"/>
    <n v="11.662407"/>
    <n v="13.910138999999999"/>
    <n v="11.262961000000001"/>
    <n v="11.047174999999999"/>
    <n v="12.040710342829263"/>
    <n v="11.528952972238471"/>
    <n v="12.223777859870269"/>
    <n v="12.679115662022307"/>
    <n v="13.349562770840437"/>
    <n v="13.820898071649822"/>
  </r>
  <r>
    <x v="8"/>
    <x v="2"/>
    <x v="0"/>
    <x v="7"/>
    <n v="10.646585999999999"/>
    <n v="14.058028999999999"/>
    <n v="16.917898999999998"/>
    <n v="19.166381000000001"/>
    <n v="21.096"/>
    <n v="24.305"/>
    <n v="25.67"/>
    <n v="28.574999999999999"/>
    <n v="26.167000000000002"/>
    <n v="26.849437999999999"/>
    <n v="29.790967999999996"/>
    <n v="31.505369000000002"/>
    <n v="27.323295000000002"/>
    <n v="28.970354"/>
    <n v="31.600775861037285"/>
    <n v="32.125663775429864"/>
    <n v="33.728180363799666"/>
    <n v="34.964782363276377"/>
    <n v="36.074841709426849"/>
    <n v="37.464711132735623"/>
  </r>
  <r>
    <x v="8"/>
    <x v="2"/>
    <x v="0"/>
    <x v="8"/>
    <n v="16.879000000000001"/>
    <n v="18.199000000000002"/>
    <n v="19.632000000000001"/>
    <n v="21.593"/>
    <n v="24.055"/>
    <n v="25.09"/>
    <n v="27.146000000000001"/>
    <n v="28.245999999999999"/>
    <n v="26.74"/>
    <n v="28.77"/>
    <n v="31.8"/>
    <n v="32.619999999999997"/>
    <n v="29.1"/>
    <n v="29.827500000000001"/>
    <n v="32.064562500000001"/>
    <n v="33.667790625000002"/>
    <n v="35.014502250000007"/>
    <n v="36.765227362500006"/>
    <n v="37.868184183375007"/>
    <n v="38.549811498675759"/>
  </r>
  <r>
    <x v="8"/>
    <x v="2"/>
    <x v="1"/>
    <x v="0"/>
    <n v="1.4331623543289063"/>
    <n v="1.4600085454706837"/>
    <n v="1.5205353455839166"/>
    <n v="1.5717154748193189"/>
    <n v="1.6094351365620856"/>
    <n v="1.6569486715188497"/>
    <n v="1.7098021075584329"/>
    <n v="1.7780336451254417"/>
    <n v="1.8517532956800979"/>
    <n v="1.9090003199414536"/>
    <n v="1.9666468764666643"/>
    <n v="2.025848319770752"/>
    <n v="2.0800774096893764"/>
    <n v="2.135022796737823"/>
    <n v="2.1911938879247743"/>
    <n v="2.2475964695885482"/>
    <n v="2.3084296625277254"/>
    <n v="2.373499092190253"/>
    <n v="2.4415520921902529"/>
    <n v="2.5122235400980628"/>
  </r>
  <r>
    <x v="8"/>
    <x v="2"/>
    <x v="1"/>
    <x v="1"/>
    <n v="3.3023000000000004E-2"/>
    <n v="2.2402999999999999E-2"/>
    <n v="2.0438999999999999E-2"/>
    <n v="2.5999999999999999E-2"/>
    <n v="3.6999999999999998E-2"/>
    <n v="3.5999999999999997E-2"/>
    <n v="4.1000000000000002E-2"/>
    <n v="5.6000000000000001E-2"/>
    <n v="6.0999999999999999E-2"/>
    <n v="4.3919E-2"/>
    <n v="4.299E-2"/>
    <n v="4.6133E-2"/>
    <n v="4.2074E-2"/>
    <n v="4.4545000000000001E-2"/>
    <n v="4.7631E-2"/>
    <n v="4.9828999999999998E-2"/>
    <n v="5.6337999999999999E-2"/>
    <n v="6.2760999999999997E-2"/>
    <n v="6.8053000000000002E-2"/>
    <n v="7.3112999999999997E-2"/>
  </r>
  <r>
    <x v="8"/>
    <x v="2"/>
    <x v="1"/>
    <x v="2"/>
    <n v="4.9959000000000003E-2"/>
    <n v="2.6984999999999999E-2"/>
    <n v="2.6747E-2"/>
    <n v="1.7999999999999999E-2"/>
    <n v="6.2E-2"/>
    <n v="7.1999999999999995E-2"/>
    <n v="0.08"/>
    <n v="9.1999999999999998E-2"/>
    <n v="9.2999999999999999E-2"/>
    <n v="5.4375E-2"/>
    <n v="7.6333999999999999E-2"/>
    <n v="8.204800000000001E-2"/>
    <n v="8.4501000000000007E-2"/>
    <n v="8.6607000000000003E-2"/>
    <n v="9.4177999999999998E-2"/>
    <n v="8.9175000000000004E-2"/>
    <n v="7.6287999999999995E-2"/>
    <n v="0.14329800000000001"/>
    <n v="0.14888800000000002"/>
    <n v="0.163101"/>
  </r>
  <r>
    <x v="8"/>
    <x v="2"/>
    <x v="1"/>
    <x v="3"/>
    <n v="0.24979500000000002"/>
    <n v="0.13492499999999999"/>
    <n v="0.13373499999999999"/>
    <n v="0.09"/>
    <n v="0.31"/>
    <n v="0.36"/>
    <n v="0.4"/>
    <n v="0.46"/>
    <n v="0.46500000000000002"/>
    <n v="0.27187499999999998"/>
    <n v="0.38167000000000001"/>
    <n v="0.41024000000000005"/>
    <n v="0.42250500000000002"/>
    <n v="0.433035"/>
    <n v="0.47088999999999998"/>
    <n v="0.44587500000000002"/>
    <n v="0.38144"/>
    <n v="0.71649000000000007"/>
    <n v="0.7444400000000001"/>
    <n v="0.81550499999999992"/>
  </r>
  <r>
    <x v="8"/>
    <x v="2"/>
    <x v="1"/>
    <x v="4"/>
    <n v="0.87429023352988466"/>
    <n v="0.72580489520000002"/>
    <n v="0.84354497533005601"/>
    <n v="0.91159497539520495"/>
    <n v="1.0944158928622183"/>
    <n v="1.2592809903543256"/>
    <n v="1.3507436649711622"/>
    <n v="1.5024384301309981"/>
    <n v="1.3702974388032725"/>
    <n v="1.1549451935645794"/>
    <n v="1.1491575000000001"/>
    <n v="1.4286428875785298"/>
    <n v="1.6047731249999999"/>
    <n v="1.3797495"/>
    <n v="1.2211006165982987"/>
    <n v="1.3546531303627742"/>
    <n v="1.5235635772682989"/>
    <n v="1.6614493645331772"/>
    <n v="1.7823330272988847"/>
    <n v="1.9092898904745279"/>
  </r>
  <r>
    <x v="8"/>
    <x v="2"/>
    <x v="1"/>
    <x v="5"/>
    <n v="1.1240852335298848"/>
    <n v="0.86072989519999998"/>
    <n v="0.97727997533005606"/>
    <n v="1.0015949753952049"/>
    <n v="1.4044158928622184"/>
    <n v="1.6192809903543255"/>
    <n v="1.7507436649711621"/>
    <n v="1.9624384301309981"/>
    <n v="1.8352974388032726"/>
    <n v="1.4268201935645792"/>
    <n v="1.5308275"/>
    <n v="1.8388828875785297"/>
    <n v="2.027278125"/>
    <n v="1.8127845"/>
    <n v="1.6919906165982987"/>
    <n v="1.8005281303627743"/>
    <n v="1.9050035772682989"/>
    <n v="2.3779393645331774"/>
    <n v="2.5267730272988849"/>
    <n v="2.7247948904745281"/>
  </r>
  <r>
    <x v="8"/>
    <x v="2"/>
    <x v="1"/>
    <x v="6"/>
    <n v="0.37729099999999999"/>
    <n v="0.36427999999999999"/>
    <n v="0.481323"/>
    <n v="0.53119899999999998"/>
    <n v="0.64"/>
    <n v="0.83899999999999997"/>
    <n v="1.0169999999999999"/>
    <n v="1.0980000000000001"/>
    <n v="0.82779400000000003"/>
    <n v="0.67817499999999997"/>
    <n v="0.75526400000000005"/>
    <n v="1.0612760000000001"/>
    <n v="1.1414420000000001"/>
    <n v="1.1226769999999999"/>
    <n v="1.015091207913922"/>
    <n v="1.1058093551465167"/>
    <n v="1.1882322822685774"/>
    <n v="1.3566327154421494"/>
    <n v="1.4504646364370026"/>
    <n v="1.5529351181699189"/>
  </r>
  <r>
    <x v="8"/>
    <x v="2"/>
    <x v="1"/>
    <x v="7"/>
    <n v="0.47380800000000001"/>
    <n v="0.53817300000000001"/>
    <n v="0.56030000000000002"/>
    <n v="0.50038099999999996"/>
    <n v="0.59650000000000003"/>
    <n v="0.73488900000000001"/>
    <n v="0.55800000000000005"/>
    <n v="1.48"/>
    <n v="1.724"/>
    <n v="1.4751529999999999"/>
    <n v="2.0191256499999999"/>
    <n v="2.8742540000000001"/>
    <n v="3.0790730000000002"/>
    <n v="2.8548079999999998"/>
    <n v="2.5366714920218145"/>
    <n v="2.6606893758940822"/>
    <n v="2.7065765098189094"/>
    <n v="2.7607080400152886"/>
    <n v="2.815922200815594"/>
    <n v="2.8722406448319058"/>
  </r>
  <r>
    <x v="8"/>
    <x v="2"/>
    <x v="1"/>
    <x v="8"/>
    <n v="1.1498582083411391"/>
    <n v="1.0428504786001411"/>
    <n v="1.1200986622001516"/>
    <n v="1.1137668438722819"/>
    <n v="1.245468665091972"/>
    <n v="1.2518004834198415"/>
    <n v="1.1283300260263822"/>
    <n v="2.2566600520527644"/>
    <n v="2.7079920624633171"/>
    <n v="2.2205534912199201"/>
    <n v="2.76"/>
    <n v="3.68"/>
    <n v="3.9376000000000002"/>
    <n v="3.6225920000000005"/>
    <n v="3.2241068800000003"/>
    <n v="3.3691916896"/>
    <n v="3.4365755233919999"/>
    <n v="3.7802330757312004"/>
    <n v="3.8936400680031364"/>
    <n v="4.0493856707232618"/>
  </r>
  <r>
    <x v="8"/>
    <x v="2"/>
    <x v="2"/>
    <x v="0"/>
    <n v="0.44583764567109369"/>
    <n v="0.44599170452931636"/>
    <n v="0.44333491191608337"/>
    <n v="0.44125153911818132"/>
    <n v="0.44322025064022674"/>
    <n v="0.4441397443742211"/>
    <n v="0.46899999999999997"/>
    <n v="0.48127500000000001"/>
    <n v="0.491243125"/>
    <n v="0.488879046875"/>
    <n v="0.49008007070312498"/>
    <n v="0.49665667271723202"/>
    <n v="0.50158135658213854"/>
    <n v="0.50905582266758509"/>
    <n v="0.51771042710089543"/>
    <n v="0.52638666642337295"/>
    <n v="0.53673492994749061"/>
    <n v="0.54821472243547897"/>
    <n v="0.56075096269101721"/>
    <n v="0.5743309924326454"/>
  </r>
  <r>
    <x v="8"/>
    <x v="2"/>
    <x v="2"/>
    <x v="1"/>
    <n v="1.0500000000000001E-2"/>
    <n v="1.1300000000000001E-2"/>
    <n v="8.4930000000000005E-3"/>
    <n v="8.9999999999999993E-3"/>
    <n v="1.2999999999999999E-2"/>
    <n v="1.2E-2"/>
    <n v="1.6E-2"/>
    <n v="2.4E-2"/>
    <n v="2.1999999999999999E-2"/>
    <n v="9.9170000000000005E-3"/>
    <n v="1.3423000000000001E-2"/>
    <n v="1.9872000000000001E-2"/>
    <n v="1.8388999999999999E-2"/>
    <n v="2.0014000000000001E-2"/>
    <n v="2.1381000000000001E-2"/>
    <n v="2.1618999999999999E-2"/>
    <n v="2.3415999999999999E-2"/>
    <n v="2.4760000000000001E-2"/>
    <n v="2.6103000000000001E-2"/>
    <n v="2.7505999999999999E-2"/>
  </r>
  <r>
    <x v="8"/>
    <x v="2"/>
    <x v="2"/>
    <x v="2"/>
    <n v="6.0000000000000001E-3"/>
    <n v="7.0000000000000001E-3"/>
    <n v="1.0629999999999999E-3"/>
    <n v="1E-3"/>
    <n v="2E-3"/>
    <n v="2E-3"/>
    <n v="1E-3"/>
    <n v="3.0000000000000001E-3"/>
    <n v="1.4E-2"/>
    <n v="6.1970000000000003E-3"/>
    <n v="6.6860000000000001E-3"/>
    <n v="1.1178E-2"/>
    <n v="8.9819999999999987E-3"/>
    <n v="1.1372E-2"/>
    <n v="1.1680999999999999E-2"/>
    <n v="1.2388999999999999E-2"/>
    <n v="1.3377000000000002E-2"/>
    <n v="1.4255E-2"/>
    <n v="1.5023E-2"/>
    <n v="1.5729E-2"/>
  </r>
  <r>
    <x v="8"/>
    <x v="2"/>
    <x v="2"/>
    <x v="3"/>
    <n v="4.8000000000000001E-2"/>
    <n v="5.6000000000000001E-2"/>
    <n v="8.5039999999999994E-3"/>
    <n v="8.0000000000000002E-3"/>
    <n v="1.6E-2"/>
    <n v="1.6E-2"/>
    <n v="8.0000000000000002E-3"/>
    <n v="2.4E-2"/>
    <n v="0.112"/>
    <n v="4.9576000000000002E-2"/>
    <n v="5.3488000000000001E-2"/>
    <n v="8.9424000000000003E-2"/>
    <n v="7.1855999999999989E-2"/>
    <n v="9.0976000000000001E-2"/>
    <n v="9.3447999999999989E-2"/>
    <n v="9.9111999999999992E-2"/>
    <n v="0.10701600000000001"/>
    <n v="0.11404"/>
    <n v="0.120184"/>
    <n v="0.125832"/>
  </r>
  <r>
    <x v="8"/>
    <x v="2"/>
    <x v="2"/>
    <x v="4"/>
    <n v="0.73296964370204576"/>
    <n v="0.70750729279999991"/>
    <n v="0.7473712035059531"/>
    <n v="0.76777767806563546"/>
    <n v="0.75347442608838544"/>
    <n v="0.71950638588623828"/>
    <n v="0.83071706391500111"/>
    <n v="0.90976637865661547"/>
    <n v="0.79812799514286192"/>
    <n v="0.7621427031527519"/>
    <n v="0.98103809042879597"/>
    <n v="1.0791418994716757"/>
    <n v="0.83697420600000005"/>
    <n v="0.95684075999999996"/>
    <n v="1.022141045503504"/>
    <n v="1.0415242726047198"/>
    <n v="1.0681025105955062"/>
    <n v="1.0964294448709579"/>
    <n v="1.1215019253820344"/>
    <n v="1.1486619848652906"/>
  </r>
  <r>
    <x v="8"/>
    <x v="2"/>
    <x v="2"/>
    <x v="5"/>
    <n v="0.7809696437020458"/>
    <n v="0.76350729279999996"/>
    <n v="0.75587520350595305"/>
    <n v="0.77577767806563547"/>
    <n v="0.76947442608838545"/>
    <n v="0.73550638588623829"/>
    <n v="0.83871706391500112"/>
    <n v="0.93376637865661549"/>
    <n v="0.91012799514286191"/>
    <n v="0.81171870315275185"/>
    <n v="1.0345260904287961"/>
    <n v="1.1685658994716757"/>
    <n v="0.90883020600000008"/>
    <n v="1.0478167599999999"/>
    <n v="1.115589045503504"/>
    <n v="1.1406362726047199"/>
    <n v="1.1751185105955062"/>
    <n v="1.2104694448709579"/>
    <n v="1.2416859253820345"/>
    <n v="1.2744939848652905"/>
  </r>
  <r>
    <x v="8"/>
    <x v="2"/>
    <x v="2"/>
    <x v="6"/>
    <n v="0.39283200000000001"/>
    <n v="0.34246100000000002"/>
    <n v="0.86299999999999999"/>
    <n v="0.45393600000000001"/>
    <n v="0.54500000000000004"/>
    <n v="0.627"/>
    <n v="0.84499999999999997"/>
    <n v="0.98499999999999999"/>
    <n v="0.85145800000000005"/>
    <n v="0.71029799999999998"/>
    <n v="0.89711700000000005"/>
    <n v="1.0068649999999999"/>
    <n v="0.79128799999999999"/>
    <n v="1.036332"/>
    <n v="1.1251467314532904"/>
    <n v="1.1214049757736686"/>
    <n v="1.156889820227917"/>
    <n v="1.191892689157295"/>
    <n v="1.227649469832014"/>
    <n v="1.263778296613788"/>
  </r>
  <r>
    <x v="8"/>
    <x v="2"/>
    <x v="2"/>
    <x v="7"/>
    <n v="0.53675200000000001"/>
    <n v="0.56517399999999995"/>
    <n v="0.69069999999999998"/>
    <n v="0.86908700000000005"/>
    <n v="0.94199999999999995"/>
    <n v="1.002"/>
    <n v="1.1584730000000001"/>
    <n v="1.135"/>
    <n v="1.008"/>
    <n v="0.81142000000000003"/>
    <n v="1.241404"/>
    <n v="1.691478"/>
    <n v="1.732572"/>
    <n v="2.0320239999999998"/>
    <n v="1.9347579409048639"/>
    <n v="1.9465471562670351"/>
    <n v="2.0278566535745011"/>
    <n v="2.1083292174129897"/>
    <n v="2.1851446772281466"/>
    <n v="2.2749615257276128"/>
  </r>
  <r>
    <x v="8"/>
    <x v="2"/>
    <x v="2"/>
    <x v="8"/>
    <n v="0.64856121159020685"/>
    <n v="0.58820501954243987"/>
    <n v="0.63177576173076877"/>
    <n v="0.82130849024999941"/>
    <n v="0.90343933927499942"/>
    <n v="0.99378327320249948"/>
    <n v="1.0931616005227496"/>
    <n v="1.1259564485384321"/>
    <n v="1.0696586261115104"/>
    <n v="0.85572690088920833"/>
    <n v="1.3777203104316256"/>
    <n v="1.9425856377085917"/>
    <n v="1.8260304994460761"/>
    <n v="2.0999350743629872"/>
    <n v="1.9529396191575781"/>
    <n v="2.0115278077323056"/>
    <n v="2.0718736419642747"/>
    <n v="2.134029851223203"/>
    <n v="2.2087208960160147"/>
    <n v="2.2860261273765752"/>
  </r>
  <r>
    <x v="9"/>
    <x v="2"/>
    <x v="0"/>
    <x v="0"/>
    <n v="2.3639999999999999"/>
    <n v="2.5089999999999999"/>
    <n v="2.6539999999999999"/>
    <n v="2.8"/>
    <n v="2.8279999999999998"/>
    <n v="2.8889999999999998"/>
    <n v="2.9540000000000002"/>
    <n v="3.012"/>
    <n v="3.0550000000000002"/>
    <n v="3.013719"/>
    <n v="2.9840629999999999"/>
    <n v="2.9670000000000001"/>
    <n v="2.9860000000000002"/>
    <n v="3.0407320000000002"/>
    <n v="3.0472763600000001"/>
    <n v="3.046068451"/>
    <n v="3.0417673974699997"/>
    <n v="3.0287090037636095"/>
    <n v="3.0267370616205924"/>
    <n v="3.0335223162173892"/>
  </r>
  <r>
    <x v="9"/>
    <x v="2"/>
    <x v="0"/>
    <x v="1"/>
    <n v="0.13323599999999999"/>
    <n v="0.14880199999999999"/>
    <n v="0.17233799999999999"/>
    <n v="0.20799999999999999"/>
    <n v="0.20799999999999999"/>
    <n v="0.19900000000000001"/>
    <n v="0.188"/>
    <n v="0.17699999999999999"/>
    <n v="0.159"/>
    <n v="7.8590999999999994E-2"/>
    <n v="5.1574000000000002E-2"/>
    <n v="4.5052999999999996E-2"/>
    <n v="5.2993999999999999E-2"/>
    <n v="5.6107999999999998E-2"/>
    <n v="6.7359000000000002E-2"/>
    <n v="7.4973999999999999E-2"/>
    <n v="8.7081000000000006E-2"/>
    <n v="9.9486999999999992E-2"/>
    <n v="0.113119"/>
    <n v="0.12482800000000001"/>
  </r>
  <r>
    <x v="9"/>
    <x v="2"/>
    <x v="0"/>
    <x v="2"/>
    <n v="0.134049"/>
    <n v="0.14230500000000001"/>
    <n v="0.138207"/>
    <n v="0.123"/>
    <n v="0.11700000000000001"/>
    <n v="0.14799999999999999"/>
    <n v="0.188"/>
    <n v="0.28999999999999998"/>
    <n v="0.34200000000000003"/>
    <n v="0.21276900000000001"/>
    <n v="0.20857200000000001"/>
    <n v="0.21134500000000001"/>
    <n v="0.23069800000000001"/>
    <n v="0.31322000000000005"/>
    <n v="0.42565900000000001"/>
    <n v="0.47019600000000006"/>
    <n v="0.50932699999999997"/>
    <n v="0.51153500000000007"/>
    <n v="0.50630300000000006"/>
    <n v="0.53086100000000003"/>
  </r>
  <r>
    <x v="9"/>
    <x v="2"/>
    <x v="0"/>
    <x v="3"/>
    <n v="0.67024499999999998"/>
    <n v="0.71152500000000007"/>
    <n v="0.69103499999999995"/>
    <n v="0.61499999999999999"/>
    <n v="0.58499999999999996"/>
    <n v="0.74"/>
    <n v="0.94"/>
    <n v="1.45"/>
    <n v="1.71"/>
    <n v="1.0638450000000002"/>
    <n v="1.0428600000000001"/>
    <n v="1.0567250000000001"/>
    <n v="1.1534900000000001"/>
    <n v="1.5661"/>
    <n v="2.128295"/>
    <n v="2.3509800000000003"/>
    <n v="2.5466349999999993"/>
    <n v="2.5576750000000006"/>
    <n v="2.5315150000000002"/>
    <n v="2.6543049999999999"/>
  </r>
  <r>
    <x v="9"/>
    <x v="2"/>
    <x v="0"/>
    <x v="4"/>
    <n v="1.3238400000000001"/>
    <n v="1.3297700000000003"/>
    <n v="1.5393199999999998"/>
    <n v="1.92"/>
    <n v="2.1360000000000001"/>
    <n v="2.0787840000000002"/>
    <n v="2.16319902"/>
    <n v="1.9052300800000002"/>
    <n v="2.0591251499999998"/>
    <n v="1.6377506499999999"/>
    <n v="1.793766175"/>
    <n v="1.9382403750000001"/>
    <n v="1.8153992250000002"/>
    <n v="2.040214475"/>
    <n v="2.3243342255433621"/>
    <n v="2.4230801365684504"/>
    <n v="2.4334139179759999"/>
    <n v="2.422967203010888"/>
    <n v="2.4213896492964739"/>
    <n v="2.4268178529739117"/>
  </r>
  <r>
    <x v="9"/>
    <x v="2"/>
    <x v="0"/>
    <x v="5"/>
    <n v="1.9940850000000001"/>
    <n v="2.0412950000000003"/>
    <n v="2.2303549999999999"/>
    <n v="2.5350000000000001"/>
    <n v="2.7210000000000001"/>
    <n v="2.818784"/>
    <n v="3.1031990199999999"/>
    <n v="3.3552300800000001"/>
    <n v="3.7691251499999998"/>
    <n v="2.7015956499999998"/>
    <n v="2.8366261750000001"/>
    <n v="2.9949653750000005"/>
    <n v="2.9688892250000003"/>
    <n v="3.606314475"/>
    <n v="4.4526292255433617"/>
    <n v="4.7740601365684512"/>
    <n v="4.9800489179759992"/>
    <n v="4.9806422030108886"/>
    <n v="4.9529046492964746"/>
    <n v="5.0811228529739116"/>
  </r>
  <r>
    <x v="9"/>
    <x v="2"/>
    <x v="0"/>
    <x v="6"/>
    <n v="2.0102099999999998"/>
    <n v="2.030529"/>
    <n v="2.6195949999999999"/>
    <n v="3.383705"/>
    <n v="3.7450000000000001"/>
    <n v="4.3876999999999997"/>
    <n v="3.6659999999999999"/>
    <n v="4.6929999999999996"/>
    <n v="5.8390000000000004"/>
    <n v="6.2421759999999997"/>
    <n v="7.1218760000000003"/>
    <n v="8.4676919999999996"/>
    <n v="8.1590640000000008"/>
    <n v="8.4137009999999997"/>
    <n v="8.7774898842611329"/>
    <n v="9.3632877041455789"/>
    <n v="9.4710238301791971"/>
    <n v="9.6284323937698062"/>
    <n v="9.7891367983862807"/>
    <n v="10.016040820625506"/>
  </r>
  <r>
    <x v="9"/>
    <x v="2"/>
    <x v="0"/>
    <x v="7"/>
    <n v="9.9256999999999998E-2"/>
    <n v="0.22934399999999999"/>
    <n v="0.352016"/>
    <n v="0.56893899999999997"/>
    <n v="0.79700000000000004"/>
    <n v="1.6066"/>
    <n v="2.149"/>
    <n v="3.0859999999999999"/>
    <n v="7.2729999999999997"/>
    <n v="10.474815"/>
    <n v="13.137791999999999"/>
    <n v="18.499479000000001"/>
    <n v="18.938296000000001"/>
    <n v="20.680485000000001"/>
    <n v="19.381108041636448"/>
    <n v="21.951843857463317"/>
    <n v="23.264186866071277"/>
    <n v="24.822490191460055"/>
    <n v="25.577455745159817"/>
    <n v="26.213324004269651"/>
  </r>
  <r>
    <x v="9"/>
    <x v="2"/>
    <x v="0"/>
    <x v="8"/>
    <n v="0"/>
    <n v="0"/>
    <n v="0"/>
    <n v="0"/>
    <n v="0"/>
    <n v="0.35"/>
    <n v="1.3"/>
    <n v="2.13"/>
    <n v="5.33"/>
    <n v="7.6563999999999997"/>
    <n v="9.1111160000000009"/>
    <n v="13.120007039999999"/>
    <n v="14.3"/>
    <n v="16.399999999999999"/>
    <n v="15.415999999999999"/>
    <n v="17.497159999999997"/>
    <n v="18.896932799999998"/>
    <n v="20.314202759999997"/>
    <n v="20.883000437279996"/>
    <n v="21.405075448211996"/>
  </r>
  <r>
    <x v="9"/>
    <x v="2"/>
    <x v="1"/>
    <x v="0"/>
    <n v="0.35162633842573987"/>
    <n v="0.3652294604782152"/>
    <n v="0.38219714512894132"/>
    <n v="0.39345724029130991"/>
    <n v="0.40534199894826622"/>
    <n v="0.41383059898332403"/>
    <n v="0.42303624568387987"/>
    <n v="0.4349350374944172"/>
    <n v="0.44643720291126993"/>
    <n v="0.44135584322962956"/>
    <n v="0.43699198178864201"/>
    <n v="0.43396458239568725"/>
    <n v="0.43052209631583099"/>
    <n v="0.42771635977196998"/>
    <n v="0.42947214777957093"/>
    <n v="0.4328644095202519"/>
    <n v="0.43927206712142131"/>
    <n v="0.44821196637345684"/>
    <n v="0.45929464612623744"/>
    <n v="0.47189068032025133"/>
  </r>
  <r>
    <x v="9"/>
    <x v="2"/>
    <x v="1"/>
    <x v="1"/>
    <n v="2.7141999999999999E-2"/>
    <n v="2.5324000000000003E-2"/>
    <n v="2.9141999999999998E-2"/>
    <n v="2.4E-2"/>
    <n v="2.5000000000000001E-2"/>
    <n v="2.1999999999999999E-2"/>
    <n v="2.3E-2"/>
    <n v="2.6000000000000002E-2"/>
    <n v="2.6000000000000002E-2"/>
    <n v="1.2663000000000001E-2"/>
    <n v="1.0348000000000001E-2"/>
    <n v="1.1539000000000001E-2"/>
    <n v="1.1023E-2"/>
    <n v="1.1545E-2"/>
    <n v="1.6013000000000003E-2"/>
    <n v="1.7707999999999998E-2"/>
    <n v="2.0624E-2"/>
    <n v="2.3263000000000002E-2"/>
    <n v="2.5702000000000003E-2"/>
    <n v="2.7690000000000003E-2"/>
  </r>
  <r>
    <x v="9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x v="1"/>
    <x v="4"/>
    <n v="0.19775726313956365"/>
    <n v="0.19069897613156586"/>
    <n v="0.2105389237421583"/>
    <n v="0.25574720618935143"/>
    <n v="0.28981952924801035"/>
    <n v="0.2896814192883268"/>
    <n v="0.30035573443555469"/>
    <n v="0.29793050068367583"/>
    <n v="0.31697041406700166"/>
    <n v="0.24895133917596743"/>
    <n v="0.23420513114476391"/>
    <n v="0.28573025999661206"/>
    <n v="0.26246829600000005"/>
    <n v="0.24839751600000001"/>
    <n v="0.26924089905618531"/>
    <n v="0.28888106287325793"/>
    <n v="0.29431228497135231"/>
    <n v="0.30478413713395069"/>
    <n v="0.31691330582710375"/>
    <n v="0.32560456942097338"/>
  </r>
  <r>
    <x v="9"/>
    <x v="2"/>
    <x v="1"/>
    <x v="5"/>
    <n v="0.19775726313956365"/>
    <n v="0.19069897613156586"/>
    <n v="0.2105389237421583"/>
    <n v="0.25574720618935143"/>
    <n v="0.28981952924801035"/>
    <n v="0.2896814192883268"/>
    <n v="0.30035573443555469"/>
    <n v="0.29793050068367583"/>
    <n v="0.31697041406700166"/>
    <n v="0.24895133917596743"/>
    <n v="0.23420513114476391"/>
    <n v="0.28573025999661206"/>
    <n v="0.26246829600000005"/>
    <n v="0.24839751600000001"/>
    <n v="0.26924089905618531"/>
    <n v="0.28888106287325793"/>
    <n v="0.29431228497135231"/>
    <n v="0.30478413713395069"/>
    <n v="0.31691330582710375"/>
    <n v="0.32560456942097338"/>
  </r>
  <r>
    <x v="9"/>
    <x v="2"/>
    <x v="1"/>
    <x v="6"/>
    <n v="0.240343"/>
    <n v="0.23320199999999999"/>
    <n v="0.25505100000000003"/>
    <n v="0.31124299999999999"/>
    <n v="0.38700000000000001"/>
    <n v="0.374"/>
    <n v="0.376799"/>
    <n v="0.375"/>
    <n v="0.33900000000000002"/>
    <n v="0.24226700000000001"/>
    <n v="0.27804299999999998"/>
    <n v="0.45042199999999999"/>
    <n v="0.48593500000000001"/>
    <n v="0.52335600000000004"/>
    <n v="0.63281848274101982"/>
    <n v="0.63115455189275083"/>
    <n v="0.65358031056273203"/>
    <n v="0.6774809597614585"/>
    <n v="0.70167852019188048"/>
    <n v="0.72623726839859626"/>
  </r>
  <r>
    <x v="9"/>
    <x v="2"/>
    <x v="1"/>
    <x v="7"/>
    <n v="1.6858000000000001E-2"/>
    <n v="3.4456000000000001E-2"/>
    <n v="4.8584000000000002E-2"/>
    <n v="6.6113000000000005E-2"/>
    <n v="7.0666000000000007E-2"/>
    <n v="0.154973"/>
    <n v="0.15775"/>
    <n v="0.15"/>
    <n v="0.19078800000000001"/>
    <n v="0.156413"/>
    <n v="0.20305300000000001"/>
    <n v="0.32237199999999999"/>
    <n v="1.373254"/>
    <n v="1.3026629999999999"/>
    <n v="3.1037540699332333"/>
    <n v="1.8529838523340181"/>
    <n v="2.023510802670113"/>
    <n v="2.1097316380066862"/>
    <n v="2.1915406045616068"/>
    <n v="2.2607289225455647"/>
  </r>
  <r>
    <x v="9"/>
    <x v="2"/>
    <x v="1"/>
    <x v="8"/>
    <n v="0"/>
    <n v="0"/>
    <n v="0"/>
    <n v="0"/>
    <n v="0"/>
    <n v="0.1"/>
    <n v="0.105"/>
    <n v="0.11025000000000001"/>
    <n v="0.16537500000000002"/>
    <n v="0.19845000000000002"/>
    <n v="0.20638800000000002"/>
    <n v="0.20845188000000001"/>
    <n v="1.1777531220000002"/>
    <n v="1.08"/>
    <n v="2.7432000000000003"/>
    <n v="1.5087600000000003"/>
    <n v="1.6671798000000004"/>
    <n v="1.7388685314000003"/>
    <n v="1.8084232726560001"/>
    <n v="1.8626759708356804"/>
  </r>
  <r>
    <x v="9"/>
    <x v="2"/>
    <x v="2"/>
    <x v="0"/>
    <n v="5.1765173337140806E-2"/>
    <n v="5.3475667559236113E-2"/>
    <n v="5.5288145307261581E-2"/>
    <n v="5.7445207130352866E-2"/>
    <n v="6.0530366892674436E-2"/>
    <n v="6.3512687996251954E-2"/>
    <n v="6.6395598396376904E-2"/>
    <n v="7.0182411783164339E-2"/>
    <n v="7.3842998057058865E-2"/>
    <n v="7.3002515161252432E-2"/>
    <n v="7.3100432160931095E-2"/>
    <n v="7.4915117899620368E-2"/>
    <n v="7.695191900893289E-2"/>
    <n v="7.9551505681638102E-2"/>
    <n v="8.178830599414405E-2"/>
    <n v="8.4092291896337296E-2"/>
    <n v="8.6678246263758169E-2"/>
    <n v="8.9523864137054154E-2"/>
    <n v="9.2630576620531355E-2"/>
    <n v="9.598376759205382E-2"/>
  </r>
  <r>
    <x v="9"/>
    <x v="2"/>
    <x v="2"/>
    <x v="1"/>
    <n v="2.787E-3"/>
    <n v="3.4359999999999998E-3"/>
    <n v="3.5950000000000001E-3"/>
    <n v="4.0000000000000001E-3"/>
    <n v="5.0000000000000001E-3"/>
    <n v="5.0000000000000001E-3"/>
    <n v="5.0000000000000001E-3"/>
    <n v="6.0000000000000001E-3"/>
    <n v="6.0000000000000001E-3"/>
    <n v="2.0560000000000001E-3"/>
    <n v="2.5070000000000001E-3"/>
    <n v="4.2270000000000007E-3"/>
    <n v="4.5090000000000009E-3"/>
    <n v="5.1390000000000003E-3"/>
    <n v="4.862E-3"/>
    <n v="5.0030000000000005E-3"/>
    <n v="5.3609999999999994E-3"/>
    <n v="5.7060000000000001E-3"/>
    <n v="6.0610000000000004E-3"/>
    <n v="6.4099999999999999E-3"/>
  </r>
  <r>
    <x v="9"/>
    <x v="2"/>
    <x v="2"/>
    <x v="2"/>
    <n v="1.1000000000000001E-3"/>
    <n v="2E-3"/>
    <n v="3.274E-3"/>
    <n v="4.0000000000000001E-3"/>
    <n v="4.0000000000000001E-3"/>
    <n v="4.0000000000000001E-3"/>
    <n v="4.0000000000000001E-3"/>
    <n v="4.0000000000000001E-3"/>
    <n v="4.0000000000000001E-3"/>
    <n v="3.0000000000000001E-3"/>
    <n v="3.1000000000000003E-3"/>
    <n v="3.5000000000000001E-3"/>
    <n v="3.7000000000000002E-3"/>
    <n v="3.8999999999999998E-3"/>
    <n v="4.0000000000000001E-3"/>
    <n v="4.0999999999999995E-3"/>
    <n v="4.2000000000000006E-3"/>
    <n v="4.3E-3"/>
    <n v="4.4000000000000003E-3"/>
    <n v="4.5000000000000005E-3"/>
  </r>
  <r>
    <x v="9"/>
    <x v="2"/>
    <x v="2"/>
    <x v="3"/>
    <n v="8.8000000000000005E-3"/>
    <n v="1.6E-2"/>
    <n v="2.6192E-2"/>
    <n v="3.2000000000000001E-2"/>
    <n v="3.2000000000000001E-2"/>
    <n v="3.2000000000000001E-2"/>
    <n v="3.2000000000000001E-2"/>
    <n v="3.2000000000000001E-2"/>
    <n v="3.2000000000000001E-2"/>
    <n v="2.4E-2"/>
    <n v="2.4800000000000003E-2"/>
    <n v="2.8000000000000001E-2"/>
    <n v="2.9600000000000001E-2"/>
    <n v="3.1199999999999999E-2"/>
    <n v="3.2000000000000001E-2"/>
    <n v="3.2799999999999996E-2"/>
    <n v="3.3600000000000005E-2"/>
    <n v="3.44E-2"/>
    <n v="3.5200000000000002E-2"/>
    <n v="3.6000000000000004E-2"/>
  </r>
  <r>
    <x v="9"/>
    <x v="2"/>
    <x v="2"/>
    <x v="4"/>
    <n v="0.272107803404318"/>
    <n v="0.23744274206286523"/>
    <n v="0.22944580302513559"/>
    <n v="0.2383976095909644"/>
    <n v="0.23909494922606403"/>
    <n v="0.26675328958425815"/>
    <n v="0.28550959781897634"/>
    <n v="0.27722052654349916"/>
    <n v="0.23629759378258838"/>
    <n v="0.20179930316834815"/>
    <n v="0.2484763393244101"/>
    <n v="0.22362870539196913"/>
    <n v="0.17546496000000003"/>
    <n v="0.19784115199999999"/>
    <n v="0.21461207240655275"/>
    <n v="0.2316730766332058"/>
    <n v="0.2513669141648987"/>
    <n v="0.2775239788248679"/>
    <n v="0.31031243167878003"/>
    <n v="0.34074237495179099"/>
  </r>
  <r>
    <x v="9"/>
    <x v="2"/>
    <x v="2"/>
    <x v="5"/>
    <n v="0.28090780340431798"/>
    <n v="0.25344274206286521"/>
    <n v="0.25563780302513561"/>
    <n v="0.27039760959096437"/>
    <n v="0.27109494922606403"/>
    <n v="0.29875328958425817"/>
    <n v="0.31750959781897636"/>
    <n v="0.30922052654349919"/>
    <n v="0.26829759378258838"/>
    <n v="0.22579930316834815"/>
    <n v="0.27327633932441009"/>
    <n v="0.25162870539196913"/>
    <n v="0.20506496000000002"/>
    <n v="0.229041152"/>
    <n v="0.24661207240655275"/>
    <n v="0.26447307663320579"/>
    <n v="0.28496691416489872"/>
    <n v="0.31192397882486789"/>
    <n v="0.34551243167878004"/>
    <n v="0.37674237495179097"/>
  </r>
  <r>
    <x v="9"/>
    <x v="2"/>
    <x v="2"/>
    <x v="6"/>
    <n v="0.17088"/>
    <n v="0.203712"/>
    <n v="0.25440400000000002"/>
    <n v="0.32275700000000002"/>
    <n v="0.27300000000000002"/>
    <n v="0.41799999999999998"/>
    <n v="0.313"/>
    <n v="0.33800000000000002"/>
    <n v="0.25800000000000001"/>
    <n v="0.19168299999999999"/>
    <n v="0.29633999999999999"/>
    <n v="0.32648300000000002"/>
    <n v="0.29792299999999999"/>
    <n v="0.33267600000000003"/>
    <n v="0.36857222796903377"/>
    <n v="0.42165808796111404"/>
    <n v="0.43549196106942434"/>
    <n v="0.4594399153664539"/>
    <n v="0.4945381262598354"/>
    <n v="0.52757625064657221"/>
  </r>
  <r>
    <x v="9"/>
    <x v="2"/>
    <x v="2"/>
    <x v="7"/>
    <n v="0.32415699999999997"/>
    <n v="0.42513699999999999"/>
    <n v="0.44770300000000002"/>
    <n v="0.46388700000000005"/>
    <n v="0.57457599999999998"/>
    <n v="0.64475300000000002"/>
    <n v="0.66841700000000004"/>
    <n v="0.72099999999999997"/>
    <n v="0.64100000000000001"/>
    <n v="0.41535"/>
    <n v="0.58817200000000003"/>
    <n v="0.70042499999999996"/>
    <n v="0.65578000000000003"/>
    <n v="0.726495"/>
    <n v="0.53582117072740831"/>
    <n v="0.24210909054598384"/>
    <n v="0.26125486295028055"/>
    <n v="0.31517739716771487"/>
    <n v="0.39012573168312681"/>
    <n v="0.46123232052266283"/>
  </r>
  <r>
    <x v="9"/>
    <x v="2"/>
    <x v="2"/>
    <x v="8"/>
    <n v="0.42330000000000001"/>
    <n v="0.48679499999999998"/>
    <n v="0.4965309"/>
    <n v="0.50646151800000005"/>
    <n v="0.55710766980000015"/>
    <n v="0.5292522863100001"/>
    <n v="0.68802797220300027"/>
    <n v="0.70178853164706012"/>
    <n v="0.66669910506470709"/>
    <n v="0.45335539144400083"/>
    <n v="0.56669423930500107"/>
    <n v="0.64"/>
    <n v="0.64583800000000002"/>
    <n v="0.64583800000000002"/>
    <n v="0.32291900000000001"/>
    <n v="3.2291900000000029E-3"/>
    <n v="8.3958940000000079E-2"/>
    <n v="0.16791788000000016"/>
    <n v="0.28546039600000028"/>
    <n v="0.34255247520000032"/>
  </r>
  <r>
    <x v="10"/>
    <x v="2"/>
    <x v="0"/>
    <x v="0"/>
    <n v="0.81299999999999994"/>
    <n v="0.82967400000000002"/>
    <n v="0.84794100000000006"/>
    <n v="0.86264799999999997"/>
    <n v="0.87396200000000002"/>
    <n v="0.88958000000000004"/>
    <n v="0.93799999999999994"/>
    <n v="1.014"/>
    <n v="1.0449999999999999"/>
    <n v="1.0588580000000001"/>
    <n v="1.0616460000000001"/>
    <n v="1.066495"/>
    <n v="1.066028"/>
    <n v="1.063795"/>
    <n v="1.0633522500000001"/>
    <n v="1.05962187625"/>
    <n v="1.053874563675"/>
    <n v="1.049592466163475"/>
    <n v="1.0484275483290126"/>
    <n v="1.0483567576876269"/>
  </r>
  <r>
    <x v="10"/>
    <x v="2"/>
    <x v="0"/>
    <x v="1"/>
    <n v="6.8611999999999992E-2"/>
    <n v="7.9813000000000009E-2"/>
    <n v="6.3640000000000002E-2"/>
    <n v="5.4834000000000001E-2"/>
    <n v="5.2700999999999998E-2"/>
    <n v="6.0999999999999999E-2"/>
    <n v="6.4000000000000001E-2"/>
    <n v="6.6000000000000003E-2"/>
    <n v="6.9000000000000006E-2"/>
    <n v="5.5966000000000002E-2"/>
    <n v="5.9244999999999999E-2"/>
    <n v="5.8375000000000003E-2"/>
    <n v="4.8628999999999999E-2"/>
    <n v="5.0783000000000002E-2"/>
    <n v="5.2747000000000002E-2"/>
    <n v="5.4753999999999997E-2"/>
    <n v="5.7829999999999999E-2"/>
    <n v="6.2112000000000001E-2"/>
    <n v="6.6008999999999998E-2"/>
    <n v="6.8076999999999999E-2"/>
  </r>
  <r>
    <x v="10"/>
    <x v="2"/>
    <x v="0"/>
    <x v="2"/>
    <n v="0.12719900000000001"/>
    <n v="0.118132"/>
    <n v="0.122946"/>
    <n v="0.11609399999999999"/>
    <n v="0.126662"/>
    <n v="0.11799999999999999"/>
    <n v="0.13200000000000001"/>
    <n v="0.2"/>
    <n v="0.217"/>
    <n v="0.21268000000000001"/>
    <n v="0.21149299999999999"/>
    <n v="0.17430699999999999"/>
    <n v="0.13094900000000001"/>
    <n v="9.3692999999999999E-2"/>
    <n v="0.120377"/>
    <n v="0.19966900000000001"/>
    <n v="0.18105500000000002"/>
    <n v="0.16564699999999999"/>
    <n v="0.15191300000000002"/>
    <n v="0.133795"/>
  </r>
  <r>
    <x v="10"/>
    <x v="2"/>
    <x v="0"/>
    <x v="3"/>
    <n v="0.63599500000000009"/>
    <n v="0.59065999999999996"/>
    <n v="0.61473"/>
    <n v="0.58046999999999993"/>
    <n v="0.63331000000000004"/>
    <n v="0.59"/>
    <n v="0.66"/>
    <n v="1"/>
    <n v="1.085"/>
    <n v="1.0634000000000001"/>
    <n v="1.0363157000000001"/>
    <n v="0.83667359999999991"/>
    <n v="0.61546030000000007"/>
    <n v="0.43567245000000004"/>
    <n v="0.55373419999999995"/>
    <n v="0.91448402000000006"/>
    <n v="0.82742135000000017"/>
    <n v="0.74541149999999989"/>
    <n v="0.68360850000000006"/>
    <n v="0.60207750000000004"/>
  </r>
  <r>
    <x v="10"/>
    <x v="2"/>
    <x v="0"/>
    <x v="4"/>
    <n v="0.78047999999999995"/>
    <n v="0.7467066"/>
    <n v="0.863147"/>
    <n v="0.98539500000000002"/>
    <n v="1.032702"/>
    <n v="1.08798975"/>
    <n v="1.0523116799999999"/>
    <n v="1.0133968400000002"/>
    <n v="1.0327330499999998"/>
    <n v="1.0044814499999999"/>
    <n v="1.1833604750000002"/>
    <n v="1.2853140975000001"/>
    <n v="1.1901950749999997"/>
    <n v="1.184817475"/>
    <n v="1.2487767271113117"/>
    <n v="1.2924273158717829"/>
    <n v="1.2857269676834999"/>
    <n v="1.3014946580427089"/>
    <n v="1.3000501599279759"/>
    <n v="1.2999623795326574"/>
  </r>
  <r>
    <x v="10"/>
    <x v="2"/>
    <x v="0"/>
    <x v="5"/>
    <n v="1.4164750000000002"/>
    <n v="1.3373666"/>
    <n v="1.4778769999999999"/>
    <n v="1.5658650000000001"/>
    <n v="1.666012"/>
    <n v="1.6779897500000001"/>
    <n v="1.71231168"/>
    <n v="2.0133968400000004"/>
    <n v="2.11773305"/>
    <n v="2.0678814499999998"/>
    <n v="2.219676175"/>
    <n v="2.1219876974999998"/>
    <n v="1.8056553749999997"/>
    <n v="1.620489925"/>
    <n v="1.8025109271113116"/>
    <n v="2.2069113358717831"/>
    <n v="2.1131483176835002"/>
    <n v="2.0469061580427086"/>
    <n v="1.983658659927976"/>
    <n v="1.9020398795326574"/>
  </r>
  <r>
    <x v="10"/>
    <x v="2"/>
    <x v="0"/>
    <x v="6"/>
    <n v="1.720764"/>
    <n v="1.905538"/>
    <n v="1.969106"/>
    <n v="2.214445"/>
    <n v="2.383893"/>
    <n v="2.5550000000000002"/>
    <n v="3.093"/>
    <n v="3.22"/>
    <n v="3.3410000000000002"/>
    <n v="3.237428"/>
    <n v="3.3584580000000002"/>
    <n v="3.6842649999999999"/>
    <n v="2.9366430000000001"/>
    <n v="2.8642400000000001"/>
    <n v="3.2241384647043048"/>
    <n v="3.3954475770415193"/>
    <n v="3.4784786760371245"/>
    <n v="3.4892655031771649"/>
    <n v="3.5192466135633906"/>
    <n v="3.5580383870504093"/>
  </r>
  <r>
    <x v="10"/>
    <x v="2"/>
    <x v="0"/>
    <x v="7"/>
    <n v="4.8049299999999997"/>
    <n v="5.1154999999999999"/>
    <n v="5.8256459999999999"/>
    <n v="6.207999"/>
    <n v="6.4975839999999998"/>
    <n v="7.0359999999999996"/>
    <n v="7.8209999999999997"/>
    <n v="7.3540000000000001"/>
    <n v="6.7729999999999997"/>
    <n v="6.5472549999999998"/>
    <n v="7.202718"/>
    <n v="7.5238990000000001"/>
    <n v="6.1240059999999996"/>
    <n v="6.1710880000000001"/>
    <n v="7.1584204504796123"/>
    <n v="7.4160348920604404"/>
    <n v="7.7973246897189927"/>
    <n v="7.9783603525408981"/>
    <n v="8.1723519063307553"/>
    <n v="8.3766607039890264"/>
  </r>
  <r>
    <x v="10"/>
    <x v="2"/>
    <x v="0"/>
    <x v="8"/>
    <n v="4.3616990340478896"/>
    <n v="4.6399999999999997"/>
    <n v="5.42"/>
    <n v="5.6"/>
    <n v="5.79"/>
    <n v="6.12"/>
    <n v="6.42"/>
    <n v="6.15"/>
    <n v="5.44"/>
    <n v="5.39"/>
    <n v="6.04"/>
    <n v="6.13"/>
    <n v="5.0878999999999994"/>
    <n v="5.0064935999999998"/>
    <n v="5.7074027040000006"/>
    <n v="6.2210689473600009"/>
    <n v="6.4388063605176002"/>
    <n v="6.5353884559253634"/>
    <n v="6.6334192827642431"/>
    <n v="6.719653733440178"/>
  </r>
  <r>
    <x v="10"/>
    <x v="2"/>
    <x v="1"/>
    <x v="0"/>
    <n v="5.4553914973954079E-2"/>
    <n v="5.6564451141488947E-2"/>
    <n v="5.9033969436772651E-2"/>
    <n v="6.2066170455546896E-2"/>
    <n v="6.4997298107028673E-2"/>
    <n v="6.8830721503461048E-2"/>
    <n v="7.3536364120012354E-2"/>
    <n v="7.9085151982678611E-2"/>
    <n v="8.544898024992266E-2"/>
    <n v="8.6329897572086811E-2"/>
    <n v="8.8773234319683925E-2"/>
    <n v="9.3354008118844992E-2"/>
    <n v="9.7753357442194197E-2"/>
    <n v="0.10131491219412106"/>
    <n v="0.10512174845431702"/>
    <n v="0.10931773075532455"/>
    <n v="0.11371324564039884"/>
    <n v="0.11835570853426568"/>
    <n v="0.1232149701526349"/>
    <n v="0.12828687613759795"/>
  </r>
  <r>
    <x v="10"/>
    <x v="2"/>
    <x v="1"/>
    <x v="1"/>
    <n v="3.9689999999999994E-3"/>
    <n v="3.8290000000000004E-3"/>
    <n v="4.3550000000000004E-3"/>
    <n v="5.0000000000000001E-3"/>
    <n v="5.0000000000000001E-3"/>
    <n v="6.0000000000000001E-3"/>
    <n v="7.0000000000000001E-3"/>
    <n v="8.0000000000000002E-3"/>
    <n v="9.0000000000000011E-3"/>
    <n v="5.1190000000000003E-3"/>
    <n v="5.3210000000000002E-3"/>
    <n v="6.5500000000000003E-3"/>
    <n v="6.5039999999999994E-3"/>
    <n v="6.8200000000000005E-3"/>
    <n v="7.1840000000000003E-3"/>
    <n v="7.6649999999999999E-3"/>
    <n v="8.0029999999999997E-3"/>
    <n v="8.3949999999999997E-3"/>
    <n v="8.7650000000000002E-3"/>
    <n v="9.1380000000000003E-3"/>
  </r>
  <r>
    <x v="10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1"/>
    <x v="4"/>
    <n v="0.14020966113914241"/>
    <n v="0.13951976187345505"/>
    <n v="0.14190697977941083"/>
    <n v="0.15516542613886725"/>
    <n v="0.17874256979432884"/>
    <n v="0.18584294805934481"/>
    <n v="0.18016409209403028"/>
    <n v="0.18585010715929468"/>
    <n v="0.19226020556232595"/>
    <n v="0.19706671070138415"/>
    <n v="0.18803303689395134"/>
    <n v="0.22563964427274164"/>
    <n v="0.21351056999999998"/>
    <n v="0.18746800799999996"/>
    <n v="0.18030430036006556"/>
    <n v="0.18528905860454303"/>
    <n v="0.19899817987069796"/>
    <n v="0.21895806078839147"/>
    <n v="0.24026919179763803"/>
    <n v="0.2629880960820758"/>
  </r>
  <r>
    <x v="10"/>
    <x v="2"/>
    <x v="1"/>
    <x v="5"/>
    <n v="0.14020966113914241"/>
    <n v="0.13951976187345505"/>
    <n v="0.14190697977941083"/>
    <n v="0.15516542613886725"/>
    <n v="0.17874256979432884"/>
    <n v="0.18584294805934481"/>
    <n v="0.18016409209403028"/>
    <n v="0.18585010715929468"/>
    <n v="0.19226020556232595"/>
    <n v="0.19706671070138415"/>
    <n v="0.18803303689395134"/>
    <n v="0.22563964427274164"/>
    <n v="0.21351056999999998"/>
    <n v="0.18746800799999996"/>
    <n v="0.18030430036006556"/>
    <n v="0.18528905860454303"/>
    <n v="0.19899817987069796"/>
    <n v="0.21895806078839147"/>
    <n v="0.24026919179763803"/>
    <n v="0.2629880960820758"/>
  </r>
  <r>
    <x v="10"/>
    <x v="2"/>
    <x v="1"/>
    <x v="6"/>
    <n v="4.1860000000000001E-2"/>
    <n v="3.9201E-2"/>
    <n v="5.4921999999999999E-2"/>
    <n v="8.2285999999999998E-2"/>
    <n v="0.107378"/>
    <n v="0.111917"/>
    <n v="0.15538199999999999"/>
    <n v="0.214"/>
    <n v="0.191"/>
    <n v="0.191827"/>
    <n v="0.14291699999999999"/>
    <n v="0.17838999999999999"/>
    <n v="0.15445"/>
    <n v="0.16366800000000001"/>
    <n v="0.15591137104223377"/>
    <n v="0.16123107409406312"/>
    <n v="0.16825773457518597"/>
    <n v="0.17979563811938504"/>
    <n v="0.19351166918014734"/>
    <n v="0.20547346891846929"/>
  </r>
  <r>
    <x v="10"/>
    <x v="2"/>
    <x v="1"/>
    <x v="7"/>
    <n v="0.43415199999999998"/>
    <n v="0.50203399999999998"/>
    <n v="0.57860100000000003"/>
    <n v="0.63179300000000005"/>
    <n v="0.73161200000000004"/>
    <n v="0.71212299999999995"/>
    <n v="0.59099999999999997"/>
    <n v="0.52800000000000002"/>
    <n v="0.41199999999999998"/>
    <n v="0.31999899999999998"/>
    <n v="0.338835"/>
    <n v="0.40822900000000001"/>
    <n v="0.30021100000000001"/>
    <n v="0.21810099999999999"/>
    <n v="0.19137590452099495"/>
    <n v="0.23008721997150011"/>
    <n v="0.23233444108893295"/>
    <n v="0.23698112991071163"/>
    <n v="0.24172075250892588"/>
    <n v="0.24655516755910442"/>
  </r>
  <r>
    <x v="10"/>
    <x v="2"/>
    <x v="1"/>
    <x v="8"/>
    <n v="0.50834131178040232"/>
    <n v="0.51850813801601037"/>
    <n v="0.5962843587184119"/>
    <n v="0.65591279459025298"/>
    <n v="0.75429971377879101"/>
    <n v="0.75429971377879101"/>
    <n v="0.64115475671197231"/>
    <n v="0.57703928104077495"/>
    <n v="0.4616314248326201"/>
    <n v="0.32314199738283406"/>
    <n v="0.39972665076256575"/>
    <n v="0.49965831345320721"/>
    <n v="0.38473690135896954"/>
    <n v="0.31933162812794469"/>
    <n v="0.28739846531515023"/>
    <n v="0.29314643462145323"/>
    <n v="0.30194082766009683"/>
    <n v="0.31099905248989973"/>
    <n v="0.31721903353969771"/>
    <n v="0.32673560454588868"/>
  </r>
  <r>
    <x v="10"/>
    <x v="2"/>
    <x v="2"/>
    <x v="0"/>
    <n v="1.2467736926910125E-2"/>
    <n v="1.2852145696013123E-2"/>
    <n v="1.3263740839479352E-2"/>
    <n v="1.382161614483004E-2"/>
    <n v="1.5360895606669039E-2"/>
    <n v="1.6848865753113406E-2"/>
    <n v="1.828723689467629E-2"/>
    <n v="1.9677662331520414E-2"/>
    <n v="2.1021740253803066E-2"/>
    <n v="2.1238459225491755E-2"/>
    <n v="2.1730510584642031E-2"/>
    <n v="2.2506160231820633E-2"/>
    <n v="2.3555954890759942E-2"/>
    <n v="2.477075639440128E-2"/>
    <n v="2.6145064514587906E-2"/>
    <n v="2.7773562364101639E-2"/>
    <n v="2.9647776951964917E-2"/>
    <n v="3.1759517720232749E-2"/>
    <n v="3.4100867129558322E-2"/>
    <n v="3.6364171558573043E-2"/>
  </r>
  <r>
    <x v="10"/>
    <x v="2"/>
    <x v="2"/>
    <x v="1"/>
    <n v="7.5900000000000002E-4"/>
    <n v="8.0000000000000004E-4"/>
    <n v="8.3999999999999993E-4"/>
    <n v="1E-3"/>
    <n v="2E-3"/>
    <n v="2E-3"/>
    <n v="2E-3"/>
    <n v="2E-3"/>
    <n v="2E-3"/>
    <n v="9.0000000000000008E-4"/>
    <n v="1.1999999999999999E-3"/>
    <n v="1.5E-3"/>
    <n v="1.8000000000000002E-3"/>
    <n v="2E-3"/>
    <n v="2.2000000000000001E-3"/>
    <n v="2.5000000000000001E-3"/>
    <n v="2.8E-3"/>
    <n v="3.1000000000000003E-3"/>
    <n v="3.3999999999999998E-3"/>
    <n v="3.3999999999999998E-3"/>
  </r>
  <r>
    <x v="10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2"/>
    <x v="4"/>
    <n v="4.5999999999999999E-2"/>
    <n v="4.8000000000000001E-2"/>
    <n v="4.9000000000000002E-2"/>
    <n v="5.2999999999999999E-2"/>
    <n v="5.8000000000000003E-2"/>
    <n v="5.8000000000000003E-2"/>
    <n v="5.8000000000000003E-2"/>
    <n v="5.8999999999999997E-2"/>
    <n v="5.7000000000000016E-2"/>
    <n v="4.8999999999999995E-2"/>
    <n v="5.3000000000000005E-2"/>
    <n v="5.8169831000000005E-2"/>
    <n v="4.9000666000000005E-2"/>
    <n v="5.8326488999999995E-2"/>
    <n v="6.8930998836441423E-2"/>
    <n v="6.8947318429244245E-2"/>
    <n v="7.4119442379912276E-2"/>
    <n v="8.2574746072605149E-2"/>
    <n v="9.2072341249807454E-2"/>
    <n v="9.8183263208147201E-2"/>
  </r>
  <r>
    <x v="10"/>
    <x v="2"/>
    <x v="2"/>
    <x v="5"/>
    <n v="4.5999999999999999E-2"/>
    <n v="4.8000000000000001E-2"/>
    <n v="4.9000000000000002E-2"/>
    <n v="5.2999999999999999E-2"/>
    <n v="5.8000000000000003E-2"/>
    <n v="5.8000000000000003E-2"/>
    <n v="5.8000000000000003E-2"/>
    <n v="5.8999999999999997E-2"/>
    <n v="5.7000000000000016E-2"/>
    <n v="4.8999999999999995E-2"/>
    <n v="5.3000000000000005E-2"/>
    <n v="5.8169831000000005E-2"/>
    <n v="4.9000666000000005E-2"/>
    <n v="5.8326488999999995E-2"/>
    <n v="6.8930998836441423E-2"/>
    <n v="6.8947318429244245E-2"/>
    <n v="7.4119442379912276E-2"/>
    <n v="8.2574746072605149E-2"/>
    <n v="9.2072341249807454E-2"/>
    <n v="9.8183263208147201E-2"/>
  </r>
  <r>
    <x v="10"/>
    <x v="2"/>
    <x v="2"/>
    <x v="6"/>
    <n v="6.3733999999999999E-2"/>
    <n v="0.12959300000000001"/>
    <n v="0.14987400000000001"/>
    <n v="0.167603"/>
    <n v="0.15154999999999999"/>
    <n v="0.16348299999999999"/>
    <n v="0.192742"/>
    <n v="0.17915800000000001"/>
    <n v="0.17097699999999999"/>
    <n v="0.122082"/>
    <n v="0.13109799999999999"/>
    <n v="0.18471399999999999"/>
    <n v="0.140347"/>
    <n v="0.16796700000000001"/>
    <n v="0.19392700424378639"/>
    <n v="0.19542509547743611"/>
    <n v="0.20174787407913952"/>
    <n v="0.20938802474984072"/>
    <n v="0.21628217580316716"/>
    <n v="0.22320320542886854"/>
  </r>
  <r>
    <x v="10"/>
    <x v="2"/>
    <x v="2"/>
    <x v="7"/>
    <n v="0.30351899999999998"/>
    <n v="0.44264100000000001"/>
    <n v="0.53929199999999999"/>
    <n v="0.66078599999999998"/>
    <n v="0.63739199999999996"/>
    <n v="0.67654199999999998"/>
    <n v="0.71199999999999997"/>
    <n v="0.735626"/>
    <n v="0.70620095999999999"/>
    <n v="0.48121599999999998"/>
    <n v="0.59800399999999998"/>
    <n v="0.63042299999999996"/>
    <n v="0.52021099999999998"/>
    <n v="0.63271599999999995"/>
    <n v="0.58412048811373884"/>
    <n v="0.60334685499765262"/>
    <n v="0.61706153567126909"/>
    <n v="0.6294027663846945"/>
    <n v="0.64199082171238842"/>
    <n v="0.65483063814663611"/>
  </r>
  <r>
    <x v="10"/>
    <x v="2"/>
    <x v="2"/>
    <x v="8"/>
    <n v="0.44733127576318488"/>
    <n v="0.45627790127844858"/>
    <n v="0.46540345930401755"/>
    <n v="0.53"/>
    <n v="0.54060000000000008"/>
    <n v="0.56000000000000005"/>
    <n v="0.56999999999999995"/>
    <n v="0.6"/>
    <n v="0.59"/>
    <n v="0.42"/>
    <n v="0.52"/>
    <n v="0.54"/>
    <n v="0.43200000000000005"/>
    <n v="0.53136000000000005"/>
    <n v="0.48353760000000007"/>
    <n v="0.48837297600000007"/>
    <n v="0.50302416528000005"/>
    <n v="0.51409069691616005"/>
    <n v="0.52540069224831554"/>
    <n v="0.53695950747777854"/>
  </r>
  <r>
    <x v="11"/>
    <x v="2"/>
    <x v="0"/>
    <x v="0"/>
    <n v="1.2742439999999999"/>
    <n v="1.292843"/>
    <n v="1.326891"/>
    <n v="1.356185"/>
    <n v="1.395"/>
    <n v="1.304"/>
    <n v="1.3340000000000001"/>
    <n v="1.4339999999999999"/>
    <n v="1.5449999999999999"/>
    <n v="1.589"/>
    <n v="1.669"/>
    <n v="1.7492700000000001"/>
    <n v="1.82419"/>
    <n v="1.8373369489216798"/>
    <n v="1.8440260094356968"/>
    <n v="1.8430162930174026"/>
    <n v="1.8425167115876162"/>
    <n v="1.8434506634069554"/>
    <n v="1.8452841006825678"/>
    <n v="1.8477490477729064"/>
  </r>
  <r>
    <x v="11"/>
    <x v="2"/>
    <x v="0"/>
    <x v="1"/>
    <n v="5.4718000000000003E-2"/>
    <n v="6.9654999999999995E-2"/>
    <n v="6.5311999999999995E-2"/>
    <n v="5.8000000000000003E-2"/>
    <n v="5.7000000000000002E-2"/>
    <n v="5.7000000000000002E-2"/>
    <n v="5.8999999999999997E-2"/>
    <n v="0.06"/>
    <n v="7.0000000000000007E-2"/>
    <n v="7.4247000000000007E-2"/>
    <n v="6.4063999999999996E-2"/>
    <n v="6.8232000000000001E-2"/>
    <n v="6.9308999999999996E-2"/>
    <n v="6.5947000000000006E-2"/>
    <n v="7.3408000000000001E-2"/>
    <n v="7.6419000000000001E-2"/>
    <n v="8.1299999999999997E-2"/>
    <n v="8.6596999999999993E-2"/>
    <n v="9.1586000000000001E-2"/>
    <n v="9.6522000000000011E-2"/>
  </r>
  <r>
    <x v="11"/>
    <x v="2"/>
    <x v="0"/>
    <x v="2"/>
    <n v="0.18080299999999999"/>
    <n v="0.181644"/>
    <n v="0.225442"/>
    <n v="0.24099999999999999"/>
    <n v="0.18099999999999999"/>
    <n v="0.17799999999999999"/>
    <n v="0.26700000000000002"/>
    <n v="0.51200000000000001"/>
    <n v="0.48799999999999999"/>
    <n v="0.39562900000000001"/>
    <n v="0.47059200000000001"/>
    <n v="0.51475000000000004"/>
    <n v="0.78147100000000003"/>
    <n v="0.81917600000000002"/>
    <n v="0.82091000000000003"/>
    <n v="0.82972900000000005"/>
    <n v="0.89804600000000012"/>
    <n v="0.95140499999999995"/>
    <n v="1.0461320000000001"/>
    <n v="1.1173810000000002"/>
  </r>
  <r>
    <x v="11"/>
    <x v="2"/>
    <x v="0"/>
    <x v="3"/>
    <n v="0.90401500000000001"/>
    <n v="0.90822000000000003"/>
    <n v="1.12721"/>
    <n v="1.2050000000000001"/>
    <n v="0.90500000000000003"/>
    <n v="0.89"/>
    <n v="1.335"/>
    <n v="2.56"/>
    <n v="2.44"/>
    <n v="1.978145"/>
    <n v="2.3529599999999999"/>
    <n v="2.57375"/>
    <n v="3.9073549999999999"/>
    <n v="4.0958800000000002"/>
    <n v="4.1045499999999997"/>
    <n v="4.1486450000000001"/>
    <n v="4.4902300000000004"/>
    <n v="4.7570249999999987"/>
    <n v="5.2306600000000003"/>
    <n v="5.5869050000000007"/>
  </r>
  <r>
    <x v="11"/>
    <x v="2"/>
    <x v="0"/>
    <x v="4"/>
    <n v="1.6055474399999996"/>
    <n v="1.64191061"/>
    <n v="1.6851515700000002"/>
    <n v="1.7223549499999999"/>
    <n v="1.7716499999999999"/>
    <n v="1.6952"/>
    <n v="1.7075200000000001"/>
    <n v="1.6634400000000003"/>
    <n v="1.6159999999999997"/>
    <n v="1.4775991750000004"/>
    <n v="1.5351534250000003"/>
    <n v="1.7355541249999999"/>
    <n v="1.5633438250000002"/>
    <n v="1.4614285750000002"/>
    <n v="1.4484655186978312"/>
    <n v="1.5573094158801006"/>
    <n v="1.6582650404288548"/>
    <n v="1.7512781302366074"/>
    <n v="1.8083784186689162"/>
    <n v="1.8477490477729062"/>
  </r>
  <r>
    <x v="11"/>
    <x v="2"/>
    <x v="0"/>
    <x v="5"/>
    <n v="2.5095624399999998"/>
    <n v="2.5501306100000001"/>
    <n v="2.8123615700000002"/>
    <n v="2.9273549499999998"/>
    <n v="2.67665"/>
    <n v="2.5851999999999999"/>
    <n v="3.0425200000000001"/>
    <n v="4.2234400000000001"/>
    <n v="4.0559999999999992"/>
    <n v="3.4557441750000004"/>
    <n v="3.8881134250000002"/>
    <n v="4.3093041250000006"/>
    <n v="5.4706988250000004"/>
    <n v="5.5573085750000004"/>
    <n v="5.5530155186978307"/>
    <n v="5.7059544158801003"/>
    <n v="6.1484950404288554"/>
    <n v="6.5083031302366061"/>
    <n v="7.0390384186689161"/>
    <n v="7.4346540477729066"/>
  </r>
  <r>
    <x v="11"/>
    <x v="2"/>
    <x v="0"/>
    <x v="6"/>
    <n v="0.84639399999999998"/>
    <n v="1.1656470000000001"/>
    <n v="1.3510789999999999"/>
    <n v="1.5858479999999999"/>
    <n v="1.976853"/>
    <n v="3.4889999999999999"/>
    <n v="4.2549999999999999"/>
    <n v="4.9379999999999997"/>
    <n v="4.38"/>
    <n v="3.659319"/>
    <n v="2.8951950000000002"/>
    <n v="5.2297159999999998"/>
    <n v="6.7015969999999996"/>
    <n v="6.7733730000000003"/>
    <n v="7.3492124420604892"/>
    <n v="7.5110311502780318"/>
    <n v="7.7200265603751781"/>
    <n v="8.1724510802191404"/>
    <n v="8.461562097846695"/>
    <n v="8.7724554952205427"/>
  </r>
  <r>
    <x v="11"/>
    <x v="2"/>
    <x v="0"/>
    <x v="7"/>
    <n v="2.02"/>
    <n v="2.2220000000000004"/>
    <n v="3.2866140000000001"/>
    <n v="3.7925200000000001"/>
    <n v="3.871"/>
    <n v="4.26"/>
    <n v="5.1150000000000002"/>
    <n v="4.931"/>
    <n v="4.8390000000000004"/>
    <n v="5.1885180000000002"/>
    <n v="7.2760249999999997"/>
    <n v="9.1586010000000009"/>
    <n v="11.19097"/>
    <n v="12.361814000000001"/>
    <n v="12.21624189302174"/>
    <n v="13.15541466134056"/>
    <n v="13.607330602577775"/>
    <n v="14.123560729699914"/>
    <n v="14.444668279806443"/>
    <n v="14.737941172317422"/>
  </r>
  <r>
    <x v="11"/>
    <x v="2"/>
    <x v="0"/>
    <x v="8"/>
    <n v="3.97"/>
    <n v="3.9530000000000003"/>
    <n v="4.9430000000000005"/>
    <n v="5.2329999999999997"/>
    <n v="4.6376599999999994"/>
    <n v="3.9179400000000006"/>
    <n v="4.1442000000000005"/>
    <n v="4.3514099999999996"/>
    <n v="4.4245711999999999"/>
    <n v="4.6457997600000001"/>
    <n v="7"/>
    <n v="8.51"/>
    <n v="9.75"/>
    <n v="10.647"/>
    <n v="10.96641"/>
    <n v="11.514730500000001"/>
    <n v="12.090467025000001"/>
    <n v="12.574085706000002"/>
    <n v="13.077049134240003"/>
    <n v="13.469360608267204"/>
  </r>
  <r>
    <x v="11"/>
    <x v="2"/>
    <x v="1"/>
    <x v="0"/>
    <n v="0.11350421586831275"/>
    <n v="0.11650474200603565"/>
    <n v="0.11843125060583447"/>
    <n v="0.12448354225230665"/>
    <n v="0.13033409084389644"/>
    <n v="0.14098962114909988"/>
    <n v="0.16238568820001248"/>
    <n v="0.18527984698472036"/>
    <n v="0.21366484984407494"/>
    <n v="0.23069986169193679"/>
    <n v="0.23535986307501741"/>
    <n v="0.23784003790456018"/>
    <n v="0.23836852315813123"/>
    <n v="0.2387077193187869"/>
    <n v="0.23940445368329025"/>
    <n v="0.24029759863376443"/>
    <n v="0.24332323527430666"/>
    <n v="0.24885774314004583"/>
    <n v="0.25719676047460455"/>
    <n v="0.26872269278611433"/>
  </r>
  <r>
    <x v="11"/>
    <x v="2"/>
    <x v="1"/>
    <x v="1"/>
    <n v="6.0229999999999997E-3"/>
    <n v="6.7840000000000001E-3"/>
    <n v="5.8099999999999992E-3"/>
    <n v="0.01"/>
    <n v="0.01"/>
    <n v="1.4999999999999999E-2"/>
    <n v="0.02"/>
    <n v="2.4E-2"/>
    <n v="2.7E-2"/>
    <n v="1.5754000000000001E-2"/>
    <n v="6.9670000000000001E-3"/>
    <n v="5.7960000000000008E-3"/>
    <n v="5.1210000000000006E-3"/>
    <n v="5.0750000000000005E-3"/>
    <n v="5.6109999999999997E-3"/>
    <n v="6.9620000000000003E-3"/>
    <n v="9.1389999999999996E-3"/>
    <n v="1.1793E-2"/>
    <n v="1.485E-2"/>
    <n v="1.8405000000000001E-2"/>
  </r>
  <r>
    <x v="11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1"/>
    <x v="4"/>
    <n v="0.17519636280000001"/>
    <n v="0.217056"/>
    <n v="0.23120000000000002"/>
    <n v="0.26763961584245927"/>
    <n v="0.29194836349032804"/>
    <n v="0.38067197710256973"/>
    <n v="0.39697651646142329"/>
    <n v="0.42894673877406997"/>
    <n v="0.43762477002066802"/>
    <n v="0.44637510878027858"/>
    <n v="0.47372808833239183"/>
    <n v="0.54478730158225042"/>
    <n v="0.65615044000000011"/>
    <n v="0.49505720000000009"/>
    <n v="0.55278756040385779"/>
    <n v="0.57780468075152203"/>
    <n v="0.60830808818576643"/>
    <n v="0.6470301321641192"/>
    <n v="0.66871157723397201"/>
    <n v="0.69867900124389726"/>
  </r>
  <r>
    <x v="11"/>
    <x v="2"/>
    <x v="1"/>
    <x v="5"/>
    <n v="0.17519636280000001"/>
    <n v="0.217056"/>
    <n v="0.23120000000000002"/>
    <n v="0.26763961584245927"/>
    <n v="0.29194836349032804"/>
    <n v="0.38067197710256973"/>
    <n v="0.39697651646142329"/>
    <n v="0.42894673877406997"/>
    <n v="0.43762477002066802"/>
    <n v="0.44637510878027858"/>
    <n v="0.47372808833239183"/>
    <n v="0.54478730158225042"/>
    <n v="0.65615044000000011"/>
    <n v="0.49505720000000009"/>
    <n v="0.55278756040385779"/>
    <n v="0.57780468075152203"/>
    <n v="0.60830808818576643"/>
    <n v="0.6470301321641192"/>
    <n v="0.66871157723397201"/>
    <n v="0.69867900124389726"/>
  </r>
  <r>
    <x v="11"/>
    <x v="2"/>
    <x v="1"/>
    <x v="6"/>
    <n v="3.9791E-2"/>
    <n v="5.6176999999999998E-2"/>
    <n v="4.9086999999999999E-2"/>
    <n v="7.7216999999999994E-2"/>
    <n v="7.7169000000000001E-2"/>
    <n v="8.5067000000000004E-2"/>
    <n v="0.10985300000000001"/>
    <n v="0.14157700000000001"/>
    <n v="0.11700000000000001"/>
    <n v="0.22312599999999999"/>
    <n v="0.16351399999999999"/>
    <n v="0.21935299999999999"/>
    <n v="0.240013"/>
    <n v="0.3862431099220599"/>
    <n v="0.34455218411447097"/>
    <n v="0.38957267449294852"/>
    <n v="0.39483841541714809"/>
    <n v="0.40350654483667586"/>
    <n v="0.41248625108098558"/>
    <n v="0.42789993322412129"/>
  </r>
  <r>
    <x v="11"/>
    <x v="2"/>
    <x v="1"/>
    <x v="7"/>
    <n v="0.34933500000000001"/>
    <n v="0.31953599999999999"/>
    <n v="0.495"/>
    <n v="0.57086499999999996"/>
    <n v="0.89500000000000002"/>
    <n v="0.91700000000000004"/>
    <n v="1"/>
    <n v="1.0329999999999999"/>
    <n v="0.878"/>
    <n v="0.56870699999999996"/>
    <n v="1.1427320000000001"/>
    <n v="1.2772490000000001"/>
    <n v="1.617912"/>
    <n v="1.9344239999999999"/>
    <n v="2.7264013847387765"/>
    <n v="2.9074396139140561"/>
    <n v="2.9530288945817462"/>
    <n v="2.9873590177847751"/>
    <n v="3.0172326079626233"/>
    <n v="3.0474049340422495"/>
  </r>
  <r>
    <x v="11"/>
    <x v="2"/>
    <x v="1"/>
    <x v="8"/>
    <n v="0.33"/>
    <n v="0.3"/>
    <n v="0.6"/>
    <n v="0.69"/>
    <n v="0.96599999999999986"/>
    <n v="1.2075"/>
    <n v="1.2557999999999998"/>
    <n v="1.3060319999999999"/>
    <n v="1.1754287999999999"/>
    <n v="0.76402871999999999"/>
    <n v="1.35"/>
    <n v="1.5249999999999999"/>
    <n v="1.90625"/>
    <n v="2.0396874999999999"/>
    <n v="2.8963562500000002"/>
    <n v="3.0991011875000005"/>
    <n v="3.1672814136250005"/>
    <n v="3.2116233534157503"/>
    <n v="3.2533744570101546"/>
    <n v="3.2956683249512864"/>
  </r>
  <r>
    <x v="11"/>
    <x v="2"/>
    <x v="2"/>
    <x v="0"/>
    <n v="4.2011993048478594E-2"/>
    <n v="4.2886593280195971E-2"/>
    <n v="4.3840040170856111E-2"/>
    <n v="4.5378705498494244E-2"/>
    <n v="4.686608198187777E-2"/>
    <n v="4.9303879249148509E-2"/>
    <n v="5.4714311799987515E-2"/>
    <n v="6.0220153015279637E-2"/>
    <n v="6.5335150155925045E-2"/>
    <n v="6.7300138308063195E-2"/>
    <n v="6.932313692498257E-2"/>
    <n v="7.1891674186482915E-2"/>
    <n v="7.3361285046933483E-2"/>
    <n v="7.5142908878702355E-2"/>
    <n v="7.6709145249412289E-2"/>
    <n v="7.8480173741098558E-2"/>
    <n v="8.0807363018360182E-2"/>
    <n v="8.3501343834482974E-2"/>
    <n v="8.6508504744648787E-2"/>
    <n v="8.9793011518873977E-2"/>
  </r>
  <r>
    <x v="11"/>
    <x v="2"/>
    <x v="2"/>
    <x v="1"/>
    <n v="1.5629999999999999E-3"/>
    <n v="2.2750000000000001E-3"/>
    <n v="2.3830000000000001E-3"/>
    <n v="3.0000000000000001E-3"/>
    <n v="3.0000000000000001E-3"/>
    <n v="4.0000000000000001E-3"/>
    <n v="5.0000000000000001E-3"/>
    <n v="6.0000000000000001E-3"/>
    <n v="5.0000000000000001E-3"/>
    <n v="2.0009999999999997E-3"/>
    <n v="2.696E-3"/>
    <n v="3.9550000000000002E-3"/>
    <n v="3.8660000000000001E-3"/>
    <n v="4.2270000000000007E-3"/>
    <n v="4.071E-3"/>
    <n v="4.3280000000000002E-3"/>
    <n v="4.8960000000000002E-3"/>
    <n v="5.3170000000000005E-3"/>
    <n v="5.7200000000000003E-3"/>
    <n v="6.1210000000000006E-3"/>
  </r>
  <r>
    <x v="11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2"/>
    <x v="4"/>
    <n v="0.14966193600000002"/>
    <n v="0.18815999999999999"/>
    <n v="0.19229930480575247"/>
    <n v="0.18832162781875114"/>
    <n v="0.16121932201765954"/>
    <n v="0.19228512907167922"/>
    <n v="0.21011506226396576"/>
    <n v="0.23217268310002034"/>
    <n v="0.18602552459715543"/>
    <n v="0.19322562889120828"/>
    <n v="0.24"/>
    <n v="0.21119999999999997"/>
    <n v="0.140052706"/>
    <n v="0.16575830399999997"/>
    <n v="0.1580475610130723"/>
    <n v="0.16384273286443321"/>
    <n v="0.1777761986403924"/>
    <n v="0.19622815801103496"/>
    <n v="0.21627126186162199"/>
    <n v="0.24244113110095977"/>
  </r>
  <r>
    <x v="11"/>
    <x v="2"/>
    <x v="2"/>
    <x v="5"/>
    <n v="0.14966193600000002"/>
    <n v="0.18815999999999999"/>
    <n v="0.19229930480575247"/>
    <n v="0.18832162781875114"/>
    <n v="0.16121932201765954"/>
    <n v="0.19228512907167922"/>
    <n v="0.21011506226396576"/>
    <n v="0.23217268310002034"/>
    <n v="0.18602552459715543"/>
    <n v="0.19322562889120828"/>
    <n v="0.24"/>
    <n v="0.21119999999999997"/>
    <n v="0.140052706"/>
    <n v="0.16575830399999997"/>
    <n v="0.1580475610130723"/>
    <n v="0.16384273286443321"/>
    <n v="0.1777761986403924"/>
    <n v="0.19622815801103496"/>
    <n v="0.21627126186162199"/>
    <n v="0.24244113110095977"/>
  </r>
  <r>
    <x v="11"/>
    <x v="2"/>
    <x v="2"/>
    <x v="6"/>
    <n v="4.5659999999999999E-2"/>
    <n v="7.4526999999999996E-2"/>
    <n v="5.7267999999999999E-2"/>
    <n v="0.121325"/>
    <n v="0.264075"/>
    <n v="0.26908700000000002"/>
    <n v="0.32100000000000001"/>
    <n v="0.39094499999999999"/>
    <n v="0.35299999999999998"/>
    <n v="0.24199100000000001"/>
    <n v="0.27483600000000002"/>
    <n v="0.31400699999999998"/>
    <n v="0.32505800000000001"/>
    <n v="0.30688300000000002"/>
    <n v="0.26993868530379794"/>
    <n v="0.289498176764582"/>
    <n v="0.29828711987178241"/>
    <n v="0.3195385289222118"/>
    <n v="0.33581125065235268"/>
    <n v="0.34669151743592752"/>
  </r>
  <r>
    <x v="11"/>
    <x v="2"/>
    <x v="2"/>
    <x v="7"/>
    <n v="1.0299510000000001"/>
    <n v="0.9819"/>
    <n v="1.4290970000000001"/>
    <n v="1.775989"/>
    <n v="2.4371109999999998"/>
    <n v="2.399"/>
    <n v="2.3079999999999998"/>
    <n v="2.3359999999999999"/>
    <n v="2.129"/>
    <n v="1.486515"/>
    <n v="2.605928"/>
    <n v="3.117791"/>
    <n v="2.3158970000000001"/>
    <n v="2.6015839999999999"/>
    <n v="2.8648858102126225"/>
    <n v="3.0210594880437935"/>
    <n v="3.0512700829242321"/>
    <n v="3.0817827837534741"/>
    <n v="3.112600611591009"/>
    <n v="3.143726617706919"/>
  </r>
  <r>
    <x v="11"/>
    <x v="2"/>
    <x v="2"/>
    <x v="8"/>
    <n v="1.35"/>
    <n v="1.35"/>
    <n v="1.55"/>
    <n v="1.85"/>
    <n v="1.9"/>
    <n v="2.1"/>
    <n v="2.1549999999999998"/>
    <n v="2.2599999999999998"/>
    <n v="2.1"/>
    <n v="1.4"/>
    <n v="2.2000000000000002"/>
    <n v="2.6"/>
    <n v="2.23"/>
    <n v="2.4500000000000002"/>
    <n v="2.8174999999999999"/>
    <n v="2.9104774999999998"/>
    <n v="2.9599556174999999"/>
    <n v="2.9895551736749995"/>
    <n v="3.034398501280124"/>
    <n v="3.0738456817967652"/>
  </r>
  <r>
    <x v="12"/>
    <x v="2"/>
    <x v="0"/>
    <x v="0"/>
    <n v="3.4315729999999998"/>
    <n v="3.5160820689999999"/>
    <n v="3.6064658014120003"/>
    <n v="3.7060120000000003"/>
    <n v="3.8149999999999999"/>
    <n v="3.9590000000000001"/>
    <n v="4.109"/>
    <n v="4.28"/>
    <n v="4.423"/>
    <n v="4.4359999999999999"/>
    <n v="4.4960000000000004"/>
    <n v="4.5810000000000004"/>
    <n v="4.7060000000000004"/>
    <n v="4.753063"/>
    <n v="4.8154372990000001"/>
    <n v="4.8582977427309997"/>
    <n v="4.905057214963608"/>
    <n v="4.955562326869809"/>
    <n v="5.0102832077562356"/>
    <n v="5.0693422954847671"/>
  </r>
  <r>
    <x v="12"/>
    <x v="2"/>
    <x v="0"/>
    <x v="1"/>
    <n v="0.14868500000000001"/>
    <n v="0.152141"/>
    <n v="0.147754"/>
    <n v="0.15"/>
    <n v="0.126"/>
    <n v="0.127"/>
    <n v="0.124"/>
    <n v="0.13300000000000001"/>
    <n v="0.14400000000000002"/>
    <n v="0.16142300000000001"/>
    <n v="0.17081100000000002"/>
    <n v="0.173267"/>
    <n v="0.17401800000000001"/>
    <n v="0.164713"/>
    <n v="0.19070699999999999"/>
    <n v="0.192139"/>
    <n v="0.20222499999999999"/>
    <n v="0.21237200000000001"/>
    <n v="0.22321000000000002"/>
    <n v="0.23441900000000002"/>
  </r>
  <r>
    <x v="12"/>
    <x v="2"/>
    <x v="0"/>
    <x v="2"/>
    <n v="0.38785799999999998"/>
    <n v="0.43207299999999998"/>
    <n v="0.42630200000000001"/>
    <n v="0.42699999999999999"/>
    <n v="0.42599999999999999"/>
    <n v="0.57799999999999996"/>
    <n v="0.81399999999999995"/>
    <n v="0.88400000000000001"/>
    <n v="0.84599999999999997"/>
    <n v="0.93875699999999995"/>
    <n v="0.99518899999999999"/>
    <n v="1.0998620000000001"/>
    <n v="1.0800619999999999"/>
    <n v="1.0402739999999999"/>
    <n v="1.1552470000000001"/>
    <n v="1.1863630000000001"/>
    <n v="1.2132449999999999"/>
    <n v="1.1981679999999999"/>
    <n v="1.2238420000000001"/>
    <n v="1.216205"/>
  </r>
  <r>
    <x v="12"/>
    <x v="2"/>
    <x v="0"/>
    <x v="3"/>
    <n v="1.93929"/>
    <n v="2.1603650000000001"/>
    <n v="2.13151"/>
    <n v="2.1349999999999998"/>
    <n v="2.13"/>
    <n v="2.89"/>
    <n v="4.07"/>
    <n v="4.42"/>
    <n v="4.2300000000000004"/>
    <n v="4.6937850000000001"/>
    <n v="4.9759450000000003"/>
    <n v="5.4993100000000004"/>
    <n v="5.4003099999999993"/>
    <n v="5.2013699999999998"/>
    <n v="5.7762350000000007"/>
    <n v="5.9318150000000003"/>
    <n v="6.0662249999999993"/>
    <n v="5.9908399999999995"/>
    <n v="6.1192100000000007"/>
    <n v="6.0810250000000003"/>
  </r>
  <r>
    <x v="12"/>
    <x v="2"/>
    <x v="0"/>
    <x v="4"/>
    <n v="2.5736797499999997"/>
    <n v="2.5667399103699995"/>
    <n v="2.7"/>
    <n v="2.9"/>
    <n v="3.24275"/>
    <n v="3.6315717900000006"/>
    <n v="3.6056473995000009"/>
    <n v="4.0625804142000002"/>
    <n v="4.3822596136499996"/>
    <n v="4.27548241575"/>
    <n v="4.3356591"/>
    <n v="4.7823776614999991"/>
    <n v="4.3750380035000003"/>
    <n v="4.3230357574999996"/>
    <n v="4.4136595529997811"/>
    <n v="4.5677525718934371"/>
    <n v="4.7088549263650634"/>
    <n v="4.8068954570637139"/>
    <n v="5.0102832077562356"/>
    <n v="5.0693422954847662"/>
  </r>
  <r>
    <x v="12"/>
    <x v="2"/>
    <x v="0"/>
    <x v="5"/>
    <n v="4.5129697499999999"/>
    <n v="4.7271049103699996"/>
    <n v="4.8315099999999997"/>
    <n v="5.0350000000000001"/>
    <n v="5.3727499999999999"/>
    <n v="6.5215717900000003"/>
    <n v="7.6756473995000007"/>
    <n v="8.482580414200001"/>
    <n v="8.61225961365"/>
    <n v="8.9692674157500001"/>
    <n v="9.3116041000000003"/>
    <n v="10.281687661499999"/>
    <n v="9.7753480034999995"/>
    <n v="9.5244057574999985"/>
    <n v="10.189894552999782"/>
    <n v="10.499567571893436"/>
    <n v="10.775079926365063"/>
    <n v="10.797735457063713"/>
    <n v="11.129493207756237"/>
    <n v="11.150367295484767"/>
  </r>
  <r>
    <x v="12"/>
    <x v="2"/>
    <x v="0"/>
    <x v="6"/>
    <n v="3.744621"/>
    <n v="4.3801410000000001"/>
    <n v="5.0409059999999997"/>
    <n v="4.9414119999999997"/>
    <n v="7.7160000000000002"/>
    <n v="7.541779"/>
    <n v="8.702"/>
    <n v="11.16"/>
    <n v="11.804"/>
    <n v="12.398580000000001"/>
    <n v="13.119199"/>
    <n v="16.165680719999997"/>
    <n v="12.63026"/>
    <n v="10.764929"/>
    <n v="12.648537372684917"/>
    <n v="12.897005983716744"/>
    <n v="13.58832760219064"/>
    <n v="13.774989290251243"/>
    <n v="14.022833886482216"/>
    <n v="14.292139736407615"/>
  </r>
  <r>
    <x v="12"/>
    <x v="2"/>
    <x v="0"/>
    <x v="7"/>
    <n v="10.930047"/>
    <n v="12.075412"/>
    <n v="18.192440999999999"/>
    <n v="15.116327"/>
    <n v="18.381515"/>
    <n v="16.873999999999999"/>
    <n v="16.689"/>
    <n v="18.707999999999998"/>
    <n v="17.154"/>
    <n v="17.892894999999999"/>
    <n v="20.720040999999998"/>
    <n v="20.196563000000001"/>
    <n v="18.586148000000001"/>
    <n v="18.671119999999998"/>
    <n v="19.86107991985843"/>
    <n v="21.024495925516661"/>
    <n v="22.053774900557045"/>
    <n v="23.145601155809075"/>
    <n v="24.965838127979456"/>
    <n v="26.977785545500215"/>
  </r>
  <r>
    <x v="12"/>
    <x v="2"/>
    <x v="0"/>
    <x v="8"/>
    <n v="11.5"/>
    <n v="12.535"/>
    <n v="16.8"/>
    <n v="15.36"/>
    <n v="15.94"/>
    <n v="15.846109208775395"/>
    <n v="16.921432842768645"/>
    <n v="16.45025819824663"/>
    <n v="15.297499999999999"/>
    <n v="14.973125"/>
    <n v="17.100000000000001"/>
    <n v="16.245000000000001"/>
    <n v="15.56"/>
    <n v="17.116000000000003"/>
    <n v="17.715060000000001"/>
    <n v="18.600813000000002"/>
    <n v="19.344845520000003"/>
    <n v="20.215363568400001"/>
    <n v="22.034746289556004"/>
    <n v="23.797525992720487"/>
  </r>
  <r>
    <x v="12"/>
    <x v="2"/>
    <x v="1"/>
    <x v="0"/>
    <n v="0.33608159931078191"/>
    <n v="0.33987887933375582"/>
    <n v="0.34242658335596399"/>
    <n v="0.35001236391076518"/>
    <n v="0.36734528511373971"/>
    <n v="0.394100442276615"/>
    <n v="0.43096376086739452"/>
    <n v="0.52987000000000006"/>
    <n v="0.58015100000000008"/>
    <n v="0.57394699999999998"/>
    <n v="0.58000852999999997"/>
    <n v="0.58774744469999995"/>
    <n v="0.59097623302949986"/>
    <n v="0.5922426608349689"/>
    <n v="0.59354480761826955"/>
    <n v="0.59552282185066763"/>
    <n v="0.60164927412625158"/>
    <n v="0.61303139299896903"/>
    <n v="0.63032051399499789"/>
    <n v="0.65309189857514793"/>
  </r>
  <r>
    <x v="12"/>
    <x v="2"/>
    <x v="1"/>
    <x v="1"/>
    <n v="1.5025E-2"/>
    <n v="1.4999999999999999E-2"/>
    <n v="1.3877E-2"/>
    <n v="1.9E-2"/>
    <n v="2.9000000000000001E-2"/>
    <n v="3.9E-2"/>
    <n v="0.05"/>
    <n v="6.3E-2"/>
    <n v="0.06"/>
    <n v="1.9731000000000002E-2"/>
    <n v="1.1801000000000001E-2"/>
    <n v="1.3539000000000001E-2"/>
    <n v="1.2045E-2"/>
    <n v="1.1904E-2"/>
    <n v="1.3147000000000001E-2"/>
    <n v="1.5036000000000001E-2"/>
    <n v="2.0419E-2"/>
    <n v="2.7025E-2"/>
    <n v="3.4453999999999999E-2"/>
    <n v="4.1680999999999996E-2"/>
  </r>
  <r>
    <x v="12"/>
    <x v="2"/>
    <x v="1"/>
    <x v="2"/>
    <n v="2.2426999999999999E-2"/>
    <n v="5.0919999999999993E-3"/>
    <n v="2.1280000000000001E-3"/>
    <n v="2E-3"/>
    <n v="2E-3"/>
    <n v="1E-3"/>
    <n v="1E-3"/>
    <n v="6.0000000000000001E-3"/>
    <n v="6.0000000000000001E-3"/>
    <n v="2.6489999999999999E-3"/>
    <n v="2.7460000000000002E-3"/>
    <n v="3.0950000000000001E-3"/>
    <n v="2.6180000000000001E-3"/>
    <n v="2.088E-3"/>
    <n v="1.2340000000000001E-3"/>
    <n v="3.6499999999999998E-4"/>
    <n v="0"/>
    <n v="0"/>
    <n v="0"/>
    <n v="0"/>
  </r>
  <r>
    <x v="12"/>
    <x v="2"/>
    <x v="1"/>
    <x v="3"/>
    <n v="0.112135"/>
    <n v="2.5459999999999997E-2"/>
    <n v="1.064E-2"/>
    <n v="0.01"/>
    <n v="0.01"/>
    <n v="5.0000000000000001E-3"/>
    <n v="5.0000000000000001E-3"/>
    <n v="0.03"/>
    <n v="0.03"/>
    <n v="1.3245E-2"/>
    <n v="1.3729999999999999E-2"/>
    <n v="1.5474999999999999E-2"/>
    <n v="1.3090000000000003E-2"/>
    <n v="1.044E-2"/>
    <n v="6.1700000000000001E-3"/>
    <n v="1.8249999999999998E-3"/>
    <n v="0"/>
    <n v="0"/>
    <n v="0"/>
    <n v="0"/>
  </r>
  <r>
    <x v="12"/>
    <x v="2"/>
    <x v="1"/>
    <x v="4"/>
    <n v="0.2856693594141646"/>
    <n v="0.30589099140038023"/>
    <n v="0.30818392502036762"/>
    <n v="0.3325117457152269"/>
    <n v="0.37989038002687198"/>
    <n v="0.35863140247171965"/>
    <n v="0.34477100869391569"/>
    <n v="0.3932706077808879"/>
    <n v="0.39794488599555999"/>
    <n v="0.37883373770119688"/>
    <n v="0.36928519562064643"/>
    <n v="0.44314223474477554"/>
    <n v="0.49100462499999997"/>
    <n v="0.37114425000000001"/>
    <n v="0.393481625"/>
    <n v="0.42707656656123522"/>
    <n v="0.45725344833595116"/>
    <n v="0.49042511439917524"/>
    <n v="0.52946923175579819"/>
    <n v="0.56165903277462736"/>
  </r>
  <r>
    <x v="12"/>
    <x v="2"/>
    <x v="1"/>
    <x v="5"/>
    <n v="0.39780435941416459"/>
    <n v="0.33135099140038021"/>
    <n v="0.3188239250203676"/>
    <n v="0.34251174571522691"/>
    <n v="0.38989038002687199"/>
    <n v="0.36363140247171966"/>
    <n v="0.3497710086939157"/>
    <n v="0.42327060778088788"/>
    <n v="0.42794488599556002"/>
    <n v="0.39207873770119689"/>
    <n v="0.38301519562064645"/>
    <n v="0.45861723474477556"/>
    <n v="0.50409462500000002"/>
    <n v="0.38158425000000001"/>
    <n v="0.39965162500000001"/>
    <n v="0.42890156656123524"/>
    <n v="0.45725344833595116"/>
    <n v="0.49042511439917524"/>
    <n v="0.52946923175579819"/>
    <n v="0.56165903277462736"/>
  </r>
  <r>
    <x v="12"/>
    <x v="2"/>
    <x v="1"/>
    <x v="6"/>
    <n v="0.176538"/>
    <n v="0.17244200000000001"/>
    <n v="0.20061100000000001"/>
    <n v="0.20288900000000001"/>
    <n v="0.54144300000000001"/>
    <n v="0.49049599999999999"/>
    <n v="0.39308100000000001"/>
    <n v="0.26700000000000002"/>
    <n v="0.33300000000000002"/>
    <n v="0.32259900000000002"/>
    <n v="0.29604799999999998"/>
    <n v="0.36999300000000002"/>
    <n v="0.32433800000000002"/>
    <n v="0.24343500000000001"/>
    <n v="0.28022179658750374"/>
    <n v="0.28177505102990114"/>
    <n v="0.29505150041628181"/>
    <n v="0.30685356043293316"/>
    <n v="0.31912770285025033"/>
    <n v="0.33210173183626795"/>
  </r>
  <r>
    <x v="12"/>
    <x v="2"/>
    <x v="1"/>
    <x v="7"/>
    <n v="0.95629900000000001"/>
    <n v="0.88170700000000002"/>
    <n v="1.8542240000000001"/>
    <n v="2.2300200000000001"/>
    <n v="2.8184870000000002"/>
    <n v="3.254769"/>
    <n v="4.0716910000000004"/>
    <n v="4.79"/>
    <n v="4.3360000000000003"/>
    <n v="3.1216550000000001"/>
    <n v="3.3812639999999998"/>
    <n v="4.3862839999999998"/>
    <n v="4.342695"/>
    <n v="4.3232619999999997"/>
    <n v="3.8077413465426506"/>
    <n v="3.9799583779162213"/>
    <n v="4.0291610856475089"/>
    <n v="4.1476665709004887"/>
    <n v="4.2532650223043893"/>
    <n v="4.3771258836617655"/>
  </r>
  <r>
    <x v="12"/>
    <x v="2"/>
    <x v="1"/>
    <x v="8"/>
    <n v="0.85"/>
    <n v="1.03"/>
    <n v="1.8540000000000001"/>
    <n v="2.4102000000000001"/>
    <n v="2.6512200000000004"/>
    <n v="3.3"/>
    <n v="3.96"/>
    <n v="4.95"/>
    <n v="4.7024999999999997"/>
    <n v="3.526875"/>
    <n v="3.9"/>
    <n v="4.5"/>
    <n v="4.5"/>
    <n v="4.5"/>
    <n v="3.96"/>
    <n v="4.1381999999999994"/>
    <n v="4.2209639999999995"/>
    <n v="4.3602558119999992"/>
    <n v="4.491063486359999"/>
    <n v="4.6257953909507989"/>
  </r>
  <r>
    <x v="12"/>
    <x v="2"/>
    <x v="2"/>
    <x v="0"/>
    <n v="8.7755E-2"/>
    <n v="8.9308999999999999E-2"/>
    <n v="9.3708E-2"/>
    <n v="8.882000000000001E-2"/>
    <n v="8.5441000000000003E-2"/>
    <n v="8.6319999999999994E-2"/>
    <n v="8.8653999999999997E-2"/>
    <n v="9.1877E-2"/>
    <n v="9.1447000000000001E-2"/>
    <n v="8.5085000000000008E-2"/>
    <n v="8.3778000000000005E-2"/>
    <n v="8.4131999999999998E-2"/>
    <n v="9.1816999999999996E-2"/>
    <n v="9.1928299999999991E-2"/>
    <n v="9.2721469999999986E-2"/>
    <n v="9.311932299999999E-2"/>
    <n v="9.4389390699999992E-2"/>
    <n v="9.610045163E-2"/>
    <n v="9.8185406466999997E-2"/>
    <n v="0.10061486582029999"/>
  </r>
  <r>
    <x v="12"/>
    <x v="2"/>
    <x v="2"/>
    <x v="1"/>
    <n v="5.9740000000000001E-3"/>
    <n v="6.3569999999999998E-3"/>
    <n v="7.4459999999999995E-3"/>
    <n v="7.0000000000000001E-3"/>
    <n v="8.0000000000000002E-3"/>
    <n v="8.9999999999999993E-3"/>
    <n v="0.01"/>
    <n v="1.2E-2"/>
    <n v="1.0999999999999999E-2"/>
    <n v="5.4029999999999998E-3"/>
    <n v="6.2519999999999997E-3"/>
    <n v="8.6829999999999997E-3"/>
    <n v="8.0890000000000007E-3"/>
    <n v="9.2929999999999992E-3"/>
    <n v="9.9860000000000001E-3"/>
    <n v="9.6699999999999998E-3"/>
    <n v="1.0582000000000001E-2"/>
    <n v="1.115E-2"/>
    <n v="1.1695000000000001E-2"/>
    <n v="1.2248E-2"/>
  </r>
  <r>
    <x v="12"/>
    <x v="2"/>
    <x v="2"/>
    <x v="2"/>
    <n v="3.251E-3"/>
    <n v="4.0000000000000001E-3"/>
    <n v="4.2919999999999998E-3"/>
    <n v="4.0000000000000001E-3"/>
    <n v="4.0000000000000001E-3"/>
    <n v="4.0000000000000001E-3"/>
    <n v="5.0000000000000001E-3"/>
    <n v="6.0000000000000001E-3"/>
    <n v="6.0000000000000001E-3"/>
    <n v="4.6879999999999995E-3"/>
    <n v="5.1060000000000003E-3"/>
    <n v="5.0890000000000006E-3"/>
    <n v="5.3230000000000005E-3"/>
    <n v="5.5560000000000002E-3"/>
    <n v="5.5570000000000003E-3"/>
    <n v="6.169E-3"/>
    <n v="6.6220000000000003E-3"/>
    <n v="6.9690000000000004E-3"/>
    <n v="7.3010000000000002E-3"/>
    <n v="7.5439999999999995E-3"/>
  </r>
  <r>
    <x v="12"/>
    <x v="2"/>
    <x v="2"/>
    <x v="3"/>
    <n v="2.6008E-2"/>
    <n v="3.2000000000000001E-2"/>
    <n v="3.4335999999999998E-2"/>
    <n v="3.2000000000000001E-2"/>
    <n v="3.2000000000000001E-2"/>
    <n v="3.2000000000000001E-2"/>
    <n v="0.04"/>
    <n v="4.8000000000000001E-2"/>
    <n v="4.8000000000000001E-2"/>
    <n v="3.7503999999999996E-2"/>
    <n v="4.0848000000000002E-2"/>
    <n v="4.0712000000000005E-2"/>
    <n v="4.2584000000000011E-2"/>
    <n v="4.4448000000000001E-2"/>
    <n v="4.4456000000000002E-2"/>
    <n v="4.9352E-2"/>
    <n v="5.2976000000000002E-2"/>
    <n v="5.5752000000000003E-2"/>
    <n v="5.8408000000000002E-2"/>
    <n v="6.0351999999999996E-2"/>
  </r>
  <r>
    <x v="12"/>
    <x v="2"/>
    <x v="2"/>
    <x v="4"/>
    <n v="0.35979549999999999"/>
    <n v="0.38489342999999998"/>
    <n v="0.39066683144999997"/>
    <n v="0.36072639100978804"/>
    <n v="0.38021245000000004"/>
    <n v="0.40570400000000001"/>
    <n v="0.39894300000000005"/>
    <n v="0.41436526999999995"/>
    <n v="0.34546771999999998"/>
    <n v="0.29366110388066596"/>
    <n v="0.3293008480585955"/>
    <n v="0.34576589046152523"/>
    <n v="0.31820725200000005"/>
    <n v="0.34432860000000004"/>
    <n v="0.34637994111627907"/>
    <n v="0.36018004059973013"/>
    <n v="0.38982818359099997"/>
    <n v="0.40842691942749998"/>
    <n v="0.42710651813144995"/>
    <n v="0.43767466631830504"/>
  </r>
  <r>
    <x v="12"/>
    <x v="2"/>
    <x v="2"/>
    <x v="5"/>
    <n v="0.38580349999999997"/>
    <n v="0.41689343000000001"/>
    <n v="0.42500283144999995"/>
    <n v="0.39272639100978801"/>
    <n v="0.41221245000000006"/>
    <n v="0.43770399999999998"/>
    <n v="0.43894300000000003"/>
    <n v="0.46236526999999994"/>
    <n v="0.39346771999999997"/>
    <n v="0.33116510388066595"/>
    <n v="0.37014884805859549"/>
    <n v="0.38647789046152525"/>
    <n v="0.36079125200000006"/>
    <n v="0.38877660000000003"/>
    <n v="0.39083594111627906"/>
    <n v="0.40953204059973014"/>
    <n v="0.44280418359099999"/>
    <n v="0.4641789194275"/>
    <n v="0.48551451813144997"/>
    <n v="0.49802666631830506"/>
  </r>
  <r>
    <x v="12"/>
    <x v="2"/>
    <x v="2"/>
    <x v="6"/>
    <n v="0.215008"/>
    <n v="0.28334700000000002"/>
    <n v="0.39291100000000001"/>
    <n v="0.44619799999999998"/>
    <n v="0.67521500000000001"/>
    <n v="0.48368299999999997"/>
    <n v="0.51519300000000001"/>
    <n v="0.78700000000000003"/>
    <n v="0.83"/>
    <n v="0.56309299999999995"/>
    <n v="0.67609600000000003"/>
    <n v="0.63622599999999996"/>
    <n v="0.346806"/>
    <n v="0.41679100000000002"/>
    <n v="0.45301596864343097"/>
    <n v="0.50327288504555556"/>
    <n v="0.52469756898516173"/>
    <n v="0.54561985622123987"/>
    <n v="0.56263587906302914"/>
    <n v="0.57951495543491993"/>
  </r>
  <r>
    <x v="12"/>
    <x v="2"/>
    <x v="2"/>
    <x v="7"/>
    <n v="0.57143999999999995"/>
    <n v="0.57555100000000003"/>
    <n v="0.44226900000000002"/>
    <n v="0.40749999999999997"/>
    <n v="0.642818"/>
    <n v="0.61180699999999999"/>
    <n v="0.64524400000000004"/>
    <n v="0.82593700000000003"/>
    <n v="0.82329699999999995"/>
    <n v="0.71109100000000003"/>
    <n v="1.005072"/>
    <n v="1.0127440000000001"/>
    <n v="0.74568599999999996"/>
    <n v="0.804477"/>
    <n v="0.80055592576189594"/>
    <n v="0.82444295375679078"/>
    <n v="0.89757213830879512"/>
    <n v="0.98539048492469961"/>
    <n v="1.1249012623454617"/>
    <n v="1.2258841037403414"/>
  </r>
  <r>
    <x v="12"/>
    <x v="2"/>
    <x v="2"/>
    <x v="8"/>
    <n v="0.59099999999999997"/>
    <n v="0.623"/>
    <n v="0.54700000000000004"/>
    <n v="0.54721460399394961"/>
    <n v="0.65225979999382622"/>
    <n v="0.6574079591773736"/>
    <n v="0.7829929180210673"/>
    <n v="0.66356967337701822"/>
    <n v="0.66314737435319437"/>
    <n v="0.48670954198473293"/>
    <n v="0.70599999999999996"/>
    <n v="0.78"/>
    <n v="0.7098000000000001"/>
    <n v="0.74529000000000012"/>
    <n v="0.7527429000000001"/>
    <n v="0.77532518700000008"/>
    <n v="0.81409144635000008"/>
    <n v="0.89550059098500012"/>
    <n v="1.0298256796327501"/>
    <n v="1.1328082475960253"/>
  </r>
  <r>
    <x v="13"/>
    <x v="2"/>
    <x v="0"/>
    <x v="0"/>
    <n v="1.119"/>
    <n v="1.1850000000000001"/>
    <n v="1.228"/>
    <n v="1.282"/>
    <n v="1.329"/>
    <n v="1.3740000000000001"/>
    <n v="1.4259999999999999"/>
    <n v="1.51"/>
    <n v="1.5509999999999999"/>
    <n v="1.5409999999999999"/>
    <n v="1.5209999999999999"/>
    <n v="1.518"/>
    <n v="1.4450000000000001"/>
    <n v="1.4150020000000001"/>
    <n v="1.39390192"/>
    <n v="1.3612068239999999"/>
    <n v="1.3477585510399999"/>
    <n v="1.3408482089983997"/>
    <n v="1.3402142806384636"/>
    <n v="1.3466057094129251"/>
  </r>
  <r>
    <x v="13"/>
    <x v="2"/>
    <x v="0"/>
    <x v="1"/>
    <n v="6.2009000000000002E-2"/>
    <n v="7.0000000000000007E-2"/>
    <n v="7.0999999999999994E-2"/>
    <n v="7.4968000000000007E-2"/>
    <n v="6.9599999999999995E-2"/>
    <n v="7.0540000000000005E-2"/>
    <n v="7.8774999999999998E-2"/>
    <n v="8.2664000000000001E-2"/>
    <n v="8.8263999999999995E-2"/>
    <n v="4.4867999999999998E-2"/>
    <n v="3.8587999999999997E-2"/>
    <n v="4.1569000000000002E-2"/>
    <n v="3.1359999999999999E-2"/>
    <n v="2.7802E-2"/>
    <n v="3.5500000000000004E-2"/>
    <n v="3.6999999999999998E-2"/>
    <n v="4.1000000000000002E-2"/>
    <n v="4.7E-2"/>
    <n v="5.2999999999999999E-2"/>
    <n v="0.06"/>
  </r>
  <r>
    <x v="13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0"/>
    <x v="4"/>
    <n v="0.60341970000000011"/>
    <n v="0.73902600000000007"/>
    <n v="0.83706700000000001"/>
    <n v="1.0111530000000002"/>
    <n v="1.099496"/>
    <n v="1.1025984750000002"/>
    <n v="1.380429688"/>
    <n v="1.2832784030000002"/>
    <n v="1.4154260450000002"/>
    <n v="1.1592742700000003"/>
    <n v="1.2544885925"/>
    <n v="1.3209577425000001"/>
    <n v="1.0825863949999999"/>
    <n v="1.0806220424999999"/>
    <n v="1.2696136651528873"/>
    <n v="1.2392996312457114"/>
    <n v="1.2264602814463998"/>
    <n v="1.220171870188544"/>
    <n v="1.2195949953810019"/>
    <n v="1.2254111955657618"/>
  </r>
  <r>
    <x v="13"/>
    <x v="2"/>
    <x v="0"/>
    <x v="5"/>
    <n v="0.60341970000000011"/>
    <n v="0.73902600000000007"/>
    <n v="0.83706700000000001"/>
    <n v="1.0111530000000002"/>
    <n v="1.099496"/>
    <n v="1.1025984750000002"/>
    <n v="1.380429688"/>
    <n v="1.2832784030000002"/>
    <n v="1.4154260450000002"/>
    <n v="1.1592742700000003"/>
    <n v="1.2544885925"/>
    <n v="1.3209577425000001"/>
    <n v="1.0825863949999999"/>
    <n v="1.0806220424999999"/>
    <n v="1.2696136651528873"/>
    <n v="1.2392996312457114"/>
    <n v="1.2264602814463998"/>
    <n v="1.220171870188544"/>
    <n v="1.2195949953810019"/>
    <n v="1.2254111955657618"/>
  </r>
  <r>
    <x v="13"/>
    <x v="2"/>
    <x v="0"/>
    <x v="6"/>
    <n v="0.60522470000000006"/>
    <n v="0.74257600000000012"/>
    <n v="0.84937099999999999"/>
    <n v="1.0157130000000001"/>
    <n v="1.1052420000000001"/>
    <n v="1.174507"/>
    <n v="1.4330579999999999"/>
    <n v="1.301347"/>
    <n v="1.411054"/>
    <n v="1.1683209999999999"/>
    <n v="1.246067"/>
    <n v="1.2524029999999999"/>
    <n v="1.053796"/>
    <n v="1.163057"/>
    <n v="1.4807980450785658"/>
    <n v="1.2410121165015173"/>
    <n v="1.2343374487971983"/>
    <n v="1.2309795288000001"/>
    <n v="1.2309795288000001"/>
    <n v="1.2316294409781892"/>
  </r>
  <r>
    <x v="13"/>
    <x v="2"/>
    <x v="0"/>
    <x v="7"/>
    <n v="1.8050000000000006E-3"/>
    <n v="3.5500000000000015E-3"/>
    <n v="1.2304000000000001E-2"/>
    <n v="4.5599999999999998E-3"/>
    <n v="5.7460000000000002E-3"/>
    <n v="6.9610000000000002E-3"/>
    <n v="7.071E-3"/>
    <n v="1.0274E-2"/>
    <n v="9.2659999999999999E-3"/>
    <n v="2.6979999999999999E-3"/>
    <n v="5.3340000000000002E-3"/>
    <n v="9.5600000000000004E-4"/>
    <n v="1.4659999999999999E-2"/>
    <n v="2.49E-3"/>
    <n v="7.3940682573716684E-3"/>
    <n v="2.49E-3"/>
    <n v="2.49E-3"/>
    <n v="2.49E-3"/>
    <n v="2.49E-3"/>
    <n v="2.49E-3"/>
  </r>
  <r>
    <x v="13"/>
    <x v="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1"/>
    <x v="0"/>
    <n v="9.9778883323062006E-2"/>
    <n v="0.10502508238763919"/>
    <n v="0.11192523219615265"/>
    <n v="0.11978742212219921"/>
    <n v="0.1250020270942466"/>
    <n v="0.1323744"/>
    <n v="0.13786860000000001"/>
    <n v="0.14354459999999999"/>
    <n v="0.14616020000000002"/>
    <n v="0.1414058"/>
    <n v="0.13578179999999998"/>
    <n v="0.13350420000000002"/>
    <n v="0.1228506"/>
    <n v="0.1227898"/>
    <n v="0.1232744754"/>
    <n v="0.1244460645642"/>
    <n v="0.12608602082096659"/>
    <n v="0.12808169825880047"/>
    <n v="0.13022349240581285"/>
    <n v="0.1325074581108559"/>
  </r>
  <r>
    <x v="13"/>
    <x v="2"/>
    <x v="1"/>
    <x v="1"/>
    <n v="2.1589999999999999E-3"/>
    <n v="3.1740000000000002E-3"/>
    <n v="4.8919999999999996E-3"/>
    <n v="5.8589999999999996E-3"/>
    <n v="5.398E-3"/>
    <n v="5.8659999999999997E-3"/>
    <n v="6.3460000000000001E-3"/>
    <n v="7.1869999999999998E-3"/>
    <n v="7.5079999999999999E-3"/>
    <n v="2.3119999999999998E-3"/>
    <n v="2.6779999999999998E-3"/>
    <n v="3.1000000000000003E-3"/>
    <n v="3.6290000000000003E-3"/>
    <n v="3.3E-3"/>
    <n v="3.8E-3"/>
    <n v="4.5000000000000005E-3"/>
    <n v="5.0000000000000001E-3"/>
    <n v="5.4000000000000003E-3"/>
    <n v="5.5999999999999999E-3"/>
    <n v="5.7999999999999996E-3"/>
  </r>
  <r>
    <x v="13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1"/>
    <x v="4"/>
    <n v="5.0339912353083688E-2"/>
    <n v="5.627890526310253E-2"/>
    <n v="8.8489999999999999E-2"/>
    <n v="0.10286899999999999"/>
    <n v="0.10534"/>
    <n v="9.6675999999999998E-2"/>
    <n v="9.84323E-2"/>
    <n v="0.10166529999999999"/>
    <n v="0.1078036"/>
    <n v="8.3767800000000003E-2"/>
    <n v="8.3366999999999997E-2"/>
    <n v="9.4147999999999996E-2"/>
    <n v="8.8797999999999988E-2"/>
    <n v="9.04914E-2"/>
    <n v="8.1330215042417275E-2"/>
    <n v="8.548342283177475E-2"/>
    <n v="8.8260214574676629E-2"/>
    <n v="8.965718878116033E-2"/>
    <n v="9.1156444684068971E-2"/>
    <n v="9.2755220677599115E-2"/>
  </r>
  <r>
    <x v="13"/>
    <x v="2"/>
    <x v="1"/>
    <x v="5"/>
    <n v="5.0339912353083688E-2"/>
    <n v="5.627890526310253E-2"/>
    <n v="8.8489999999999999E-2"/>
    <n v="0.10286899999999999"/>
    <n v="0.10534"/>
    <n v="9.6675999999999998E-2"/>
    <n v="9.84323E-2"/>
    <n v="0.10166529999999999"/>
    <n v="0.1078036"/>
    <n v="8.3767800000000003E-2"/>
    <n v="8.3366999999999997E-2"/>
    <n v="9.4147999999999996E-2"/>
    <n v="8.8797999999999988E-2"/>
    <n v="9.04914E-2"/>
    <n v="8.1330215042417275E-2"/>
    <n v="8.548342283177475E-2"/>
    <n v="8.8260214574676629E-2"/>
    <n v="8.965718878116033E-2"/>
    <n v="9.1156444684068971E-2"/>
    <n v="9.2755220677599115E-2"/>
  </r>
  <r>
    <x v="13"/>
    <x v="2"/>
    <x v="1"/>
    <x v="6"/>
    <n v="5.12029027237354E-2"/>
    <n v="5.7211406614785992E-2"/>
    <n v="8.9518E-2"/>
    <n v="0.10342899999999999"/>
    <n v="0.10574600000000001"/>
    <n v="0.11038000000000001"/>
    <n v="0.11194800000000001"/>
    <n v="0.11314200000000001"/>
    <n v="0.118773"/>
    <n v="9.0037000000000006E-2"/>
    <n v="9.4497999999999999E-2"/>
    <n v="0.10362"/>
    <n v="9.8488999999999993E-2"/>
    <n v="0.102646"/>
    <n v="9.7272704887277545E-2"/>
    <n v="9.1392937752935569E-2"/>
    <n v="9.3336696513818193E-2"/>
    <n v="9.3669297226180129E-2"/>
    <n v="9.5291472055211338E-2"/>
    <n v="9.7175028463868454E-2"/>
  </r>
  <r>
    <x v="13"/>
    <x v="2"/>
    <x v="1"/>
    <x v="7"/>
    <n v="8.6299037065171212E-4"/>
    <n v="9.3250135168346021E-4"/>
    <n v="1.0280000000000001E-3"/>
    <n v="5.5999999999999995E-4"/>
    <n v="4.06E-4"/>
    <n v="3.5799999999999997E-4"/>
    <n v="4.1399999999999998E-4"/>
    <n v="3.9500000000000001E-4"/>
    <n v="5.4000000000000001E-4"/>
    <n v="1.54E-4"/>
    <n v="2.5999999999999998E-4"/>
    <n v="2.3E-5"/>
    <n v="8.7999999999999998E-5"/>
    <n v="6.3E-5"/>
    <n v="7.4999999999999993E-5"/>
    <n v="0"/>
    <n v="0"/>
    <n v="0"/>
    <n v="0"/>
    <n v="0"/>
  </r>
  <r>
    <x v="13"/>
    <x v="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2"/>
    <x v="0"/>
    <n v="2.6547116676937991E-2"/>
    <n v="2.7942917612360806E-2"/>
    <n v="2.9778767803847354E-2"/>
    <n v="3.1870577877800781E-2"/>
    <n v="3.3257972905753413E-2"/>
    <n v="3.5383600000000008E-2"/>
    <n v="3.6743400000000002E-2"/>
    <n v="3.81914E-2"/>
    <n v="3.9239800000000005E-2"/>
    <n v="3.8023200000000007E-2"/>
    <n v="3.6423199999999996E-2"/>
    <n v="3.5817800000000004E-2"/>
    <n v="3.2968400000000002E-2"/>
    <n v="3.3087199999999997E-2"/>
    <n v="3.3156791572129994E-2"/>
    <n v="3.3223558092505462E-2"/>
    <n v="3.3307865895165177E-2"/>
    <n v="3.3428183043500072E-2"/>
    <n v="3.3589644003431091E-2"/>
    <n v="3.3790668138686634E-2"/>
  </r>
  <r>
    <x v="13"/>
    <x v="2"/>
    <x v="2"/>
    <x v="1"/>
    <n v="4.3800000000000002E-4"/>
    <n v="8.1999999999999998E-4"/>
    <n v="1.3519999999999999E-3"/>
    <n v="1.3810000000000001E-3"/>
    <n v="1.1050000000000001E-3"/>
    <n v="1.077E-3"/>
    <n v="1.4090000000000001E-3"/>
    <n v="1.554E-3"/>
    <n v="1.768E-3"/>
    <n v="6.3900000000000003E-4"/>
    <n v="3.3300000000000002E-4"/>
    <n v="4.86E-4"/>
    <n v="4.0700000000000003E-4"/>
    <n v="3.6999999999999999E-4"/>
    <n v="3.3428917213000002E-4"/>
    <n v="3.3202085295251188E-4"/>
    <n v="3.5009626739975836E-4"/>
    <n v="3.8678007549621587E-4"/>
    <n v="4.2888642427902078E-4"/>
    <n v="4.6974128728299175E-4"/>
  </r>
  <r>
    <x v="13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2"/>
    <x v="4"/>
    <n v="6.0835968655993833E-2"/>
    <n v="6.8123110221100791E-2"/>
    <n v="9.3867999999999993E-2"/>
    <n v="0.11303100000000001"/>
    <n v="9.7913E-2"/>
    <n v="8.5388100000000008E-2"/>
    <n v="8.7978500000000001E-2"/>
    <n v="9.9908499999999997E-2"/>
    <n v="9.1905600000000004E-2"/>
    <n v="7.3681999999999997E-2"/>
    <n v="7.2844500000000006E-2"/>
    <n v="8.0035800000000004E-2"/>
    <n v="7.185989999999999E-2"/>
    <n v="8.6196300000000003E-2"/>
    <n v="8.0973798101617381E-2"/>
    <n v="8.1380169856129128E-2"/>
    <n v="8.326966473791296E-2"/>
    <n v="8.3570457608750176E-2"/>
    <n v="8.3974110008577713E-2"/>
    <n v="8.447667034671659E-2"/>
  </r>
  <r>
    <x v="13"/>
    <x v="2"/>
    <x v="2"/>
    <x v="5"/>
    <n v="6.0835968655993833E-2"/>
    <n v="6.8123110221100791E-2"/>
    <n v="9.3867999999999993E-2"/>
    <n v="0.11303100000000001"/>
    <n v="9.7913E-2"/>
    <n v="8.5388100000000008E-2"/>
    <n v="8.7978500000000001E-2"/>
    <n v="9.9908499999999997E-2"/>
    <n v="9.1905600000000004E-2"/>
    <n v="7.3681999999999997E-2"/>
    <n v="7.2844500000000006E-2"/>
    <n v="8.0035800000000004E-2"/>
    <n v="7.185989999999999E-2"/>
    <n v="8.6196300000000003E-2"/>
    <n v="8.0973798101617381E-2"/>
    <n v="8.1380169856129128E-2"/>
    <n v="8.326966473791296E-2"/>
    <n v="8.3570457608750176E-2"/>
    <n v="8.3974110008577713E-2"/>
    <n v="8.447667034671659E-2"/>
  </r>
  <r>
    <x v="13"/>
    <x v="2"/>
    <x v="2"/>
    <x v="6"/>
    <n v="6.3950055850321125E-2"/>
    <n v="7.148799860374197E-2"/>
    <n v="9.7448999999999994E-2"/>
    <n v="0.11572"/>
    <n v="9.9626999999999993E-2"/>
    <n v="0.101621"/>
    <n v="0.12501100000000001"/>
    <n v="0.14308399999999999"/>
    <n v="0.10825"/>
    <n v="8.3734000000000003E-2"/>
    <n v="9.5196000000000003E-2"/>
    <n v="8.5529999999999995E-2"/>
    <n v="7.4779999999999999E-2"/>
    <n v="9.1462000000000002E-2"/>
    <n v="9.8370209820203947E-2"/>
    <n v="9.2370552867565806E-2"/>
    <n v="9.3294258396241433E-2"/>
    <n v="9.4113527079735901E-2"/>
    <n v="9.4233390062000003E-2"/>
    <n v="9.4233390062000003E-2"/>
  </r>
  <r>
    <x v="13"/>
    <x v="2"/>
    <x v="2"/>
    <x v="7"/>
    <n v="3.1140871943272893E-3"/>
    <n v="3.3648883826411769E-3"/>
    <n v="3.581E-3"/>
    <n v="2.689E-3"/>
    <n v="1.714E-3"/>
    <n v="1.9189999999999999E-3"/>
    <n v="2.6800000000000001E-3"/>
    <n v="2.7209999999999999E-3"/>
    <n v="1.763E-3"/>
    <n v="2.5270000000000002E-3"/>
    <n v="1.2329999999999999E-3"/>
    <n v="5.7200000000000003E-4"/>
    <n v="3.2299999999999999E-4"/>
    <n v="6.4199999999999999E-4"/>
    <n v="1.2149999999999999E-3"/>
    <n v="0"/>
    <n v="0"/>
    <n v="0"/>
    <n v="0"/>
    <n v="0"/>
  </r>
  <r>
    <x v="13"/>
    <x v="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0"/>
    <x v="0"/>
    <n v="1.6245999999999998"/>
    <n v="1.7029999999999998"/>
    <n v="1.8120000000000001"/>
    <n v="1.9180000000000001"/>
    <n v="2.0110000000000001"/>
    <n v="2.1080000000000001"/>
    <n v="2.2140000000000004"/>
    <n v="2.2960000000000003"/>
    <n v="2.431"/>
    <n v="2.5310000000000001"/>
    <n v="2.6589999999999998"/>
    <n v="2.7894399999999999"/>
    <n v="3.012535999999999"/>
    <n v="3.2181179999999978"/>
    <n v="3.4183427414134959"/>
    <n v="3.6420505184936811"/>
    <n v="3.8762998080104452"/>
    <n v="4.1435891604049022"/>
    <n v="4.3816078758841597"/>
    <n v="4.6432869115813986"/>
  </r>
  <r>
    <x v="14"/>
    <x v="2"/>
    <x v="0"/>
    <x v="1"/>
    <n v="6.2009000000000002E-2"/>
    <n v="7.0000000000000007E-2"/>
    <n v="7.0999999999999994E-2"/>
    <n v="7.5031999999999988E-2"/>
    <n v="7.0400000000000018E-2"/>
    <n v="7.1459999999999982E-2"/>
    <n v="7.9225000000000004E-2"/>
    <n v="8.3336000000000007E-2"/>
    <n v="8.7735999999999995E-2"/>
    <n v="4.5131999999999999E-2"/>
    <n v="6.9412000000000001E-2"/>
    <n v="4.8280999999999998E-2"/>
    <n v="3.4138000000000002E-2"/>
    <n v="3.0329000000000002E-2"/>
    <n v="3.1185000000000001E-2"/>
    <n v="3.5388000000000003E-2"/>
    <n v="4.0599999999999997E-2"/>
    <n v="4.6899999999999997E-2"/>
    <n v="5.3100000000000001E-2"/>
    <n v="5.8200000000000002E-2"/>
  </r>
  <r>
    <x v="14"/>
    <x v="2"/>
    <x v="0"/>
    <x v="2"/>
    <n v="1.2828000000000001E-2"/>
    <n v="8.0680000000000005E-3"/>
    <n v="8.9999999999999993E-3"/>
    <n v="1.0999999999999999E-2"/>
    <n v="1.3355000000000001E-2"/>
    <n v="0"/>
    <n v="0"/>
    <n v="2.7160000000000001E-3"/>
    <n v="6.777E-3"/>
    <n v="1.5159000000000001E-2"/>
    <n v="1.5056E-2"/>
    <n v="7.9960000000000014E-3"/>
    <n v="2.5425E-2"/>
    <n v="0.116134"/>
    <n v="0.10396899999999999"/>
    <n v="9.9208000000000005E-2"/>
    <n v="9.1333999999999999E-2"/>
    <n v="9.4519000000000006E-2"/>
    <n v="0.11356300000000001"/>
    <n v="0.12213800000000001"/>
  </r>
  <r>
    <x v="14"/>
    <x v="2"/>
    <x v="0"/>
    <x v="3"/>
    <n v="6.4140000000000003E-2"/>
    <n v="4.0340000000000001E-2"/>
    <n v="4.4999999999999998E-2"/>
    <n v="5.5E-2"/>
    <n v="6.6775000000000001E-2"/>
    <n v="0"/>
    <n v="0"/>
    <n v="1.358E-2"/>
    <n v="3.3884999999999998E-2"/>
    <n v="7.5795000000000001E-2"/>
    <n v="7.528E-2"/>
    <n v="3.9980000000000009E-2"/>
    <n v="0.12712499999999999"/>
    <n v="0.58067000000000002"/>
    <n v="0.519845"/>
    <n v="0.49604000000000004"/>
    <n v="0.45667000000000002"/>
    <n v="0.47259500000000004"/>
    <n v="0.56781500000000007"/>
    <n v="0.61069000000000007"/>
  </r>
  <r>
    <x v="14"/>
    <x v="2"/>
    <x v="0"/>
    <x v="4"/>
    <n v="0.56679349639481436"/>
    <n v="0.72276370322380901"/>
    <n v="0.96428300000000011"/>
    <n v="0.98734100000000002"/>
    <n v="1.214216"/>
    <n v="1.18768575"/>
    <n v="1.80119875"/>
    <n v="2.0078710000000002"/>
    <n v="2.2838375000000002"/>
    <n v="2.1445865"/>
    <n v="2.74379975"/>
    <n v="2.3981262499999998"/>
    <n v="2.44925025"/>
    <n v="2.4523752499999998"/>
    <n v="2.3102613375577468"/>
    <n v="2.5363004766854522"/>
    <n v="2.8684618579277288"/>
    <n v="3.2319995451158228"/>
    <n v="3.6367345369838522"/>
    <n v="3.9932267439600024"/>
  </r>
  <r>
    <x v="14"/>
    <x v="2"/>
    <x v="0"/>
    <x v="5"/>
    <n v="0.63093349639481433"/>
    <n v="0.76310370322380905"/>
    <n v="1.0092830000000002"/>
    <n v="1.042341"/>
    <n v="1.280991"/>
    <n v="1.18768575"/>
    <n v="1.80119875"/>
    <n v="2.0214510000000003"/>
    <n v="2.3177225000000004"/>
    <n v="2.2203814999999998"/>
    <n v="2.8190797499999998"/>
    <n v="2.4381062499999997"/>
    <n v="2.5763752499999999"/>
    <n v="3.0330452499999998"/>
    <n v="2.8301063375577469"/>
    <n v="3.0323404766854525"/>
    <n v="3.3251318579277287"/>
    <n v="3.7045945451158229"/>
    <n v="4.2045495369838521"/>
    <n v="4.6039167439600028"/>
  </r>
  <r>
    <x v="14"/>
    <x v="2"/>
    <x v="0"/>
    <x v="6"/>
    <n v="0.56679349639481436"/>
    <n v="0.72276370322380901"/>
    <n v="0.96428300000000011"/>
    <n v="0.98734100000000002"/>
    <n v="1.214216"/>
    <n v="1.291361"/>
    <n v="1.389338"/>
    <n v="1.704539"/>
    <n v="1.8674489999999997"/>
    <n v="1.7693709999999998"/>
    <n v="2.2046790000000001"/>
    <n v="2.0091540000000001"/>
    <n v="2.2865039999999999"/>
    <n v="2.6853540000000007"/>
    <n v="2.8189169908113447"/>
    <n v="2.8923453278423055"/>
    <n v="3.0355937339131427"/>
    <n v="3.3077539881170783"/>
    <n v="3.6854714952692222"/>
    <n v="4.0550709159442606"/>
  </r>
  <r>
    <x v="14"/>
    <x v="2"/>
    <x v="0"/>
    <x v="7"/>
    <n v="1.5971489999999999"/>
    <n v="2.8059690000000002"/>
    <n v="2.6322839999999998"/>
    <n v="2.9998689999999999"/>
    <n v="5.4686810000000001"/>
    <n v="5.964378"/>
    <n v="5.887086"/>
    <n v="6.5004749999999998"/>
    <n v="5.7812789999999996"/>
    <n v="4.8411140000000001"/>
    <n v="6.0950620000000004"/>
    <n v="6.993913"/>
    <n v="6.1486789999999996"/>
    <n v="7.29115"/>
    <n v="8.0144385000580272"/>
    <n v="8.6174246420365446"/>
    <n v="9.280531683393674"/>
    <n v="10.041728289633031"/>
    <n v="10.508403726271592"/>
    <n v="10.839920315131049"/>
  </r>
  <r>
    <x v="14"/>
    <x v="2"/>
    <x v="0"/>
    <x v="8"/>
    <n v="1.5971489999999999"/>
    <n v="2.8059690000000002"/>
    <n v="2.6322839999999998"/>
    <n v="2.9998689999999999"/>
    <n v="5.4686810000000001"/>
    <n v="6.5"/>
    <n v="6.4349999999999996"/>
    <n v="6.9497999999999998"/>
    <n v="6.0463259999999996"/>
    <n v="5.4416934000000001"/>
    <n v="6.1491135419999994"/>
    <n v="7.32"/>
    <n v="6.7324000000000002"/>
    <n v="7.66"/>
    <n v="8.1196000000000002"/>
    <n v="8.8503640000000008"/>
    <n v="9.6468967600000024"/>
    <n v="10.515117468400003"/>
    <n v="11.051388459288402"/>
    <n v="11.393981501526342"/>
  </r>
  <r>
    <x v="14"/>
    <x v="2"/>
    <x v="1"/>
    <x v="0"/>
    <n v="3.2096790010271353E-2"/>
    <n v="4.1094320745694163E-2"/>
    <n v="4.8270588843180709E-2"/>
    <n v="5.5102524285954121E-2"/>
    <n v="6.2841220921662139E-2"/>
    <n v="6.8293550575431461E-2"/>
    <n v="7.7319312058168499E-2"/>
    <n v="8.6767674696423464E-2"/>
    <n v="0.10012270645553073"/>
    <n v="0.10918861926186482"/>
    <n v="0.12133478668400891"/>
    <n v="0.13246608908348856"/>
    <n v="0.15465306041098395"/>
    <n v="0.16921467059865447"/>
    <n v="0.18649855822263031"/>
    <n v="0.20609833695982235"/>
    <n v="0.22609999942998246"/>
    <n v="0.24653038044681139"/>
    <n v="0.26741703778264231"/>
    <n v="0.28878829051346211"/>
  </r>
  <r>
    <x v="14"/>
    <x v="2"/>
    <x v="1"/>
    <x v="1"/>
    <n v="1.3963340000000003E-2"/>
    <n v="1.5026000000000001E-2"/>
    <n v="1.3568E-2"/>
    <n v="1.3641E-2"/>
    <n v="1.2802000000000001E-2"/>
    <n v="1.2594000000000001E-2"/>
    <n v="1.4193999999999998E-2"/>
    <n v="1.4393000000000003E-2"/>
    <n v="1.5372E-2"/>
    <n v="9.3880000000000005E-3"/>
    <n v="1.1362000000000001E-2"/>
    <n v="1.34672E-2"/>
    <n v="1.5883480000000002E-2"/>
    <n v="1.9525920000000002E-2"/>
    <n v="2.2360327741935488E-2"/>
    <n v="2.5194735483870974E-2"/>
    <n v="2.6184612578954786E-2"/>
    <n v="2.72133809997284E-2"/>
    <n v="2.8282568749235241E-2"/>
    <n v="2.9393763864299011E-2"/>
  </r>
  <r>
    <x v="14"/>
    <x v="2"/>
    <x v="1"/>
    <x v="2"/>
    <n v="1.4633E-2"/>
    <n v="1.6424999999999999E-2"/>
    <n v="1.6761000000000002E-2"/>
    <n v="1.8086999999999999E-2"/>
    <n v="2.1399999999999999E-2"/>
    <n v="2.2692E-2"/>
    <n v="2.479E-2"/>
    <n v="2.7071000000000001E-2"/>
    <n v="2.7352999999999999E-2"/>
    <n v="1.2661E-2"/>
    <n v="1.431E-2"/>
    <n v="0"/>
    <n v="0"/>
    <n v="0"/>
    <n v="0"/>
    <n v="0"/>
    <n v="0"/>
    <n v="0"/>
    <n v="0"/>
    <n v="0"/>
  </r>
  <r>
    <x v="14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1"/>
    <x v="4"/>
    <n v="0.13846945700000005"/>
    <n v="0.15342537329000003"/>
    <n v="0.17621540314326672"/>
    <n v="0.19237894104896869"/>
    <n v="0.20662757281749963"/>
    <n v="0.1726986497050674"/>
    <n v="0.18906928308390339"/>
    <n v="0.220829785336315"/>
    <n v="0.23974035027610763"/>
    <n v="0.22309299898515794"/>
    <n v="0.21617797846150982"/>
    <n v="0.22167262779034788"/>
    <n v="0.23380389289515491"/>
    <n v="0.23366627684402586"/>
    <n v="0.19917615740342043"/>
    <n v="0.22301650868812081"/>
    <n v="0.24870999937298066"/>
    <n v="0.27118341849149252"/>
    <n v="0.29415874156090654"/>
    <n v="0.31766711956480836"/>
  </r>
  <r>
    <x v="14"/>
    <x v="2"/>
    <x v="1"/>
    <x v="5"/>
    <n v="0.13846945700000005"/>
    <n v="0.15342537329000003"/>
    <n v="0.17621540314326672"/>
    <n v="0.19237894104896869"/>
    <n v="0.20662757281749963"/>
    <n v="0.1726986497050674"/>
    <n v="0.18906928308390339"/>
    <n v="0.220829785336315"/>
    <n v="0.23974035027610763"/>
    <n v="0.22309299898515794"/>
    <n v="0.21617797846150982"/>
    <n v="0.22167262779034788"/>
    <n v="0.23380389289515491"/>
    <n v="0.23366627684402586"/>
    <n v="0.19917615740342043"/>
    <n v="0.22301650868812081"/>
    <n v="0.24870999937298066"/>
    <n v="0.27118341849149252"/>
    <n v="0.29415874156090654"/>
    <n v="0.31766711956480836"/>
  </r>
  <r>
    <x v="14"/>
    <x v="2"/>
    <x v="1"/>
    <x v="6"/>
    <n v="8.3857671863549491E-2"/>
    <n v="9.3219879186843504E-2"/>
    <n v="0.11872699999999997"/>
    <n v="0.130665"/>
    <n v="0.138429"/>
    <n v="0.16936500000000002"/>
    <n v="0.12865199999999999"/>
    <n v="0.13789400000000002"/>
    <n v="0.15184800000000001"/>
    <n v="0.15776699999999999"/>
    <n v="0.15081"/>
    <n v="0.17353099999999996"/>
    <n v="0.20817600000000006"/>
    <n v="0.21563899999999994"/>
    <n v="0.21886637296415748"/>
    <n v="0.21199195417202923"/>
    <n v="0.22959150903137321"/>
    <n v="0.24612056524925105"/>
    <n v="0.26230484637405277"/>
    <n v="0.27341668958274379"/>
  </r>
  <r>
    <x v="14"/>
    <x v="2"/>
    <x v="1"/>
    <x v="7"/>
    <n v="1.9908E-3"/>
    <n v="3.6948000000000003E-3"/>
    <n v="2.8388000000000003E-3"/>
    <n v="2.8760000000000001E-3"/>
    <n v="8.3129999999999992E-3"/>
    <n v="6.7489999999999998E-3"/>
    <n v="4.1450000000000002E-3"/>
    <n v="8.2369999999999995E-3"/>
    <n v="4.8630000000000001E-3"/>
    <n v="2.5010000000000002E-3"/>
    <n v="3.4009999999999999E-3"/>
    <n v="1.5200000000000001E-3"/>
    <n v="0.46766799999999997"/>
    <n v="0.90338300000000005"/>
    <n v="0.9706380242767576"/>
    <n v="1.0102122725522515"/>
    <n v="1.1010316239571878"/>
    <n v="1.1917768820767223"/>
    <n v="1.2158973272900191"/>
    <n v="1.228056300562919"/>
  </r>
  <r>
    <x v="14"/>
    <x v="2"/>
    <x v="1"/>
    <x v="8"/>
    <n v="8.4251515136613817E-2"/>
    <n v="0.10531439392076729"/>
    <n v="0.12111155300888235"/>
    <n v="0.12716713065932647"/>
    <n v="0.129710473272513"/>
    <n v="0.13230468273796328"/>
    <n v="0.13495077639272254"/>
    <n v="0.137649791920577"/>
    <n v="0.14040278775898854"/>
    <n v="0.11"/>
    <n v="0.19"/>
    <n v="0.26"/>
    <n v="0.373"/>
    <n v="0.86"/>
    <n v="0.92020000000000002"/>
    <n v="1.0122200000000001"/>
    <n v="1.1134420000000003"/>
    <n v="1.2247862000000005"/>
    <n v="1.2492819240000006"/>
    <n v="1.2742675624800006"/>
  </r>
  <r>
    <x v="14"/>
    <x v="2"/>
    <x v="2"/>
    <x v="0"/>
    <n v="9.4786216656395333E-2"/>
    <n v="9.5630415720972528E-2"/>
    <n v="9.6303365529485957E-2"/>
    <n v="9.7021411455532558E-2"/>
    <n v="9.8781055147579927E-2"/>
    <n v="0.10018011141973332"/>
    <n v="0.10276795679010128"/>
    <n v="0.10574131960491347"/>
    <n v="0.10964484595750311"/>
    <n v="0.11640760347240348"/>
    <n v="0.12056452312516314"/>
    <n v="0.11947115081264681"/>
    <n v="0.12379165573138212"/>
    <n v="0.12599685015824391"/>
    <n v="0.13106642168764174"/>
    <n v="0.13808683818189893"/>
    <n v="0.14515856710017006"/>
    <n v="0.15231056602281776"/>
    <n v="0.15956969725817396"/>
    <n v="0.16696103347982766"/>
  </r>
  <r>
    <x v="14"/>
    <x v="2"/>
    <x v="2"/>
    <x v="1"/>
    <n v="1.1561999999999999E-2"/>
    <n v="1.2620000000000003E-2"/>
    <n v="1.3700800000000003E-2"/>
    <n v="1.5478136000000003E-2"/>
    <n v="1.7777232320000003E-2"/>
    <n v="2.0071100198400006E-2"/>
    <n v="2.2276872222208012E-2"/>
    <n v="2.4974176888872976E-2"/>
    <n v="2.7232000000000003E-2"/>
    <n v="1.4360999999999999E-2"/>
    <n v="1.7666999999999999E-2"/>
    <n v="1.3514E-2"/>
    <n v="1.6593E-2"/>
    <n v="1.763E-2"/>
    <n v="2.0189193548387097E-2"/>
    <n v="2.2748387096774195E-2"/>
    <n v="2.3642149500098988E-2"/>
    <n v="2.4571026974668113E-2"/>
    <n v="2.5536399158094331E-2"/>
    <n v="2.6539699892634584E-2"/>
  </r>
  <r>
    <x v="14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2"/>
    <x v="4"/>
    <n v="0.11016688896871811"/>
    <n v="0.12246636296753982"/>
    <n v="0.155976"/>
    <n v="0.14102799999999999"/>
    <n v="0.18801699999999999"/>
    <n v="0.16027264999999999"/>
    <n v="0.16584350000000003"/>
    <n v="0.20353984999999999"/>
    <n v="0.21632955000000001"/>
    <n v="0.1605327"/>
    <n v="0.18339494999999997"/>
    <n v="0.18374755000000001"/>
    <n v="0.1834355"/>
    <n v="0.20907445"/>
    <n v="0.20229891873676403"/>
    <n v="0.21007518303337339"/>
    <n v="0.2249957790052636"/>
    <n v="0.24369690563650837"/>
    <n v="0.26329000047598705"/>
    <n v="0.27548570524171556"/>
  </r>
  <r>
    <x v="14"/>
    <x v="2"/>
    <x v="2"/>
    <x v="5"/>
    <n v="0.11016688896871811"/>
    <n v="0.12246636296753982"/>
    <n v="0.155976"/>
    <n v="0.14102799999999999"/>
    <n v="0.18801699999999999"/>
    <n v="0.16027264999999999"/>
    <n v="0.16584350000000003"/>
    <n v="0.20353984999999999"/>
    <n v="0.21632955000000001"/>
    <n v="0.1605327"/>
    <n v="0.18339494999999997"/>
    <n v="0.18374755000000001"/>
    <n v="0.1834355"/>
    <n v="0.20907445"/>
    <n v="0.20229891873676403"/>
    <n v="0.21007518303337339"/>
    <n v="0.2249957790052636"/>
    <n v="0.24369690563650837"/>
    <n v="0.26329000047598705"/>
    <n v="0.27548570524171556"/>
  </r>
  <r>
    <x v="14"/>
    <x v="2"/>
    <x v="2"/>
    <x v="6"/>
    <n v="0.11016688896871811"/>
    <n v="0.12246636296753982"/>
    <n v="0.155976"/>
    <n v="0.14102799999999999"/>
    <n v="0.18801699999999999"/>
    <n v="0.16416900000000001"/>
    <n v="0.18438000000000007"/>
    <n v="0.22837400000000005"/>
    <n v="0.21743800000000002"/>
    <n v="0.17071700000000004"/>
    <n v="0.16862099999999999"/>
    <n v="0.17819499999999999"/>
    <n v="0.19946400000000003"/>
    <n v="0.227411"/>
    <n v="0.23104008326614037"/>
    <n v="0.22458437940473922"/>
    <n v="0.23868893049760673"/>
    <n v="0.2572968141225066"/>
    <n v="0.27677920647261817"/>
    <n v="0.29106936607871892"/>
  </r>
  <r>
    <x v="14"/>
    <x v="2"/>
    <x v="2"/>
    <x v="7"/>
    <n v="2.9861999999999996E-3"/>
    <n v="5.5421999999999997E-3"/>
    <n v="4.258200000000001E-3"/>
    <n v="4.3139999999999993E-3"/>
    <n v="8.92E-4"/>
    <n v="2.8140000000000001E-3"/>
    <n v="7.5719999999999997E-3"/>
    <n v="8.8859999999999998E-3"/>
    <n v="9.6109999999999998E-3"/>
    <n v="6.2969999999999996E-3"/>
    <n v="5.5789999999999998E-3"/>
    <n v="7.2820000000000003E-3"/>
    <n v="7.4850000000000003E-3"/>
    <n v="7.6899999999999998E-3"/>
    <n v="4.5195053892400526E-3"/>
    <n v="8.1556571059326361E-3"/>
    <n v="8.4003268191106158E-3"/>
    <n v="8.6523366236839361E-3"/>
    <n v="8.9119067223944522E-3"/>
    <n v="9.179263924066287E-3"/>
  </r>
  <r>
    <x v="14"/>
    <x v="2"/>
    <x v="2"/>
    <x v="8"/>
    <n v="0.01"/>
    <n v="0.01"/>
    <n v="0.01"/>
    <n v="0.01"/>
    <n v="0.01"/>
    <n v="0.01"/>
    <n v="0.01"/>
    <n v="0.01"/>
    <n v="0.01"/>
    <n v="0.01"/>
    <n v="0.01"/>
    <n v="0.01"/>
    <n v="0"/>
    <n v="0"/>
    <n v="0"/>
    <n v="0"/>
    <n v="0"/>
    <n v="0"/>
    <n v="0"/>
    <n v="0"/>
  </r>
  <r>
    <x v="15"/>
    <x v="3"/>
    <x v="0"/>
    <x v="0"/>
    <n v="4.7420427767219362"/>
    <n v="5.3873718190497435"/>
    <n v="6.3833418571447673"/>
    <n v="8.6084131914302908"/>
    <n v="11.063552992287262"/>
    <n v="14.085327093058538"/>
    <n v="18.264823783752679"/>
    <n v="23.483670805377415"/>
    <n v="29.155533124839671"/>
    <n v="37.532109212355714"/>
    <n v="48.366804484152247"/>
    <n v="60.063781104727546"/>
    <n v="72.620437948227874"/>
    <n v="87.363883132701915"/>
    <n v="103.36809377293773"/>
    <n v="120.49247691687017"/>
    <n v="138.89762104074643"/>
    <n v="158.22834599703211"/>
    <n v="178.63102471046082"/>
    <n v="199.43559641820909"/>
  </r>
  <r>
    <x v="15"/>
    <x v="3"/>
    <x v="0"/>
    <x v="1"/>
    <n v="0.63824599999999998"/>
    <n v="0.73539900000000002"/>
    <n v="1.1027929999999999"/>
    <n v="2.36"/>
    <n v="2.63"/>
    <n v="3.2589999999999999"/>
    <n v="4.3769999999999998"/>
    <n v="5.4390000000000001"/>
    <n v="5.9340000000000002"/>
    <n v="8.7499750000000009"/>
    <n v="11.901447000000001"/>
    <n v="13.037259000000001"/>
    <n v="14.224712999999999"/>
    <n v="16.771312999999999"/>
    <n v="18.447329000000003"/>
    <n v="20.073957"/>
    <n v="21.924826000000003"/>
    <n v="23.636464"/>
    <n v="25.245166000000001"/>
    <n v="26.476859000000001"/>
  </r>
  <r>
    <x v="15"/>
    <x v="3"/>
    <x v="0"/>
    <x v="2"/>
    <n v="0.65806600000000004"/>
    <n v="0.74968100000000004"/>
    <n v="1.2339310000000001"/>
    <n v="2.278"/>
    <n v="2.4990000000000001"/>
    <n v="3.1240000000000001"/>
    <n v="4.3040000000000003"/>
    <n v="5.3879999999999999"/>
    <n v="5.66"/>
    <n v="8.3921730000000014"/>
    <n v="11.354396000000001"/>
    <n v="12.239749"/>
    <n v="13.251595999999999"/>
    <n v="15.807905000000002"/>
    <n v="17.391483000000001"/>
    <n v="18.766964000000002"/>
    <n v="20.591262"/>
    <n v="22.265026000000002"/>
    <n v="23.825282999999999"/>
    <n v="24.996783000000001"/>
  </r>
  <r>
    <x v="15"/>
    <x v="3"/>
    <x v="0"/>
    <x v="3"/>
    <n v="3.29033"/>
    <n v="3.748405"/>
    <n v="6.1696550000000006"/>
    <n v="11.39"/>
    <n v="12.494999999999999"/>
    <n v="15.62"/>
    <n v="21.52"/>
    <n v="26.94"/>
    <n v="28.3"/>
    <n v="41.960865000000005"/>
    <n v="56.771980000000006"/>
    <n v="61.198745000000002"/>
    <n v="66.257980000000003"/>
    <n v="79.039525000000012"/>
    <n v="86.957414999999997"/>
    <n v="93.834820000000022"/>
    <n v="102.95631"/>
    <n v="111.32513000000002"/>
    <n v="119.12641499999999"/>
    <n v="124.983915"/>
  </r>
  <r>
    <x v="15"/>
    <x v="3"/>
    <x v="0"/>
    <x v="4"/>
    <n v="7.3808182723499636"/>
    <n v="8.385249613769405"/>
    <n v="9.9354409979488754"/>
    <n v="13.398684147503388"/>
    <n v="17.220020553891811"/>
    <n v="20.577360779984041"/>
    <n v="24.909200662043322"/>
    <n v="30.068587527391795"/>
    <n v="35.569750412304401"/>
    <n v="42.035962317838404"/>
    <n v="52.4"/>
    <n v="58.688000000000002"/>
    <n v="61.622400000000006"/>
    <n v="66.983548800000008"/>
    <n v="73.012068192000015"/>
    <n v="86.154240466560012"/>
    <n v="98.617310938929961"/>
    <n v="116.7725193458097"/>
    <n v="137.54588902705484"/>
    <n v="155.55976520620308"/>
  </r>
  <r>
    <x v="15"/>
    <x v="3"/>
    <x v="0"/>
    <x v="5"/>
    <n v="10.671148272349964"/>
    <n v="12.133654613769405"/>
    <n v="16.105095997948876"/>
    <n v="24.788684147503389"/>
    <n v="29.715020553891812"/>
    <n v="36.197360779984038"/>
    <n v="46.429200662043328"/>
    <n v="57.008587527391796"/>
    <n v="63.869750412304398"/>
    <n v="83.996827317838409"/>
    <n v="109.17198"/>
    <n v="119.886745"/>
    <n v="127.88038"/>
    <n v="146.02307380000002"/>
    <n v="159.96948319200001"/>
    <n v="179.98906046656003"/>
    <n v="201.57362093892996"/>
    <n v="228.09764934580971"/>
    <n v="256.67230402705485"/>
    <n v="280.54368020620308"/>
  </r>
  <r>
    <x v="15"/>
    <x v="3"/>
    <x v="0"/>
    <x v="6"/>
    <n v="0.32300000000000001"/>
    <n v="0.26600000000000001"/>
    <n v="0.82199999999999995"/>
    <n v="1.141"/>
    <n v="1.4490000000000001"/>
    <n v="1.869"/>
    <n v="3.3079999999999998"/>
    <n v="2.5070000000000001"/>
    <n v="3.1989999999999998"/>
    <n v="3.5749939999999998"/>
    <n v="5.5233127058020903"/>
    <n v="6.1359597535808215"/>
    <n v="6.0424346219652501"/>
    <n v="6.9487699164369632"/>
    <n v="7.1490900478824972"/>
    <n v="7.4348235310695552"/>
    <n v="7.9617124832320769"/>
    <n v="8.5976416041121997"/>
    <n v="9.2788593995193676"/>
    <n v="10.020178214236806"/>
  </r>
  <r>
    <x v="15"/>
    <x v="3"/>
    <x v="0"/>
    <x v="7"/>
    <n v="11.655968"/>
    <n v="12.349643"/>
    <n v="16.356719999999999"/>
    <n v="22.403766999999998"/>
    <n v="35.010669"/>
    <n v="54.483294000000001"/>
    <n v="67.780337000000003"/>
    <n v="99.277000000000001"/>
    <n v="109.8"/>
    <n v="110.45878568858599"/>
    <n v="132.27119884682998"/>
    <n v="136.72625622999999"/>
    <n v="147.74063368"/>
    <n v="172.74875435999999"/>
    <n v="187.69499100986044"/>
    <n v="172.24349683787725"/>
    <n v="171.3078001693564"/>
    <n v="173.86303920465616"/>
    <n v="178.09202573436312"/>
    <n v="182.5443263777222"/>
  </r>
  <r>
    <x v="15"/>
    <x v="3"/>
    <x v="0"/>
    <x v="8"/>
    <n v="22.004116272349961"/>
    <n v="24.217297613769404"/>
    <n v="32.043936215000002"/>
    <n v="46.011227511250006"/>
    <n v="63.290624173611114"/>
    <n v="88.83869399999999"/>
    <n v="110.93073699999999"/>
    <n v="156.77858752739178"/>
    <n v="177.47075041230437"/>
    <n v="192.87976231783841"/>
    <n v="233"/>
    <n v="250.941"/>
    <n v="276.27085"/>
    <n v="305.00301840000003"/>
    <n v="337.33333835040008"/>
    <n v="347.45333850091208"/>
    <n v="366.56327211846224"/>
    <n v="394.42208079946539"/>
    <n v="425.18700310182373"/>
    <n v="452.82415830344223"/>
  </r>
  <r>
    <x v="15"/>
    <x v="3"/>
    <x v="1"/>
    <x v="0"/>
    <n v="9.4673595791018297"/>
    <n v="10.602851278208483"/>
    <n v="12.015002652091798"/>
    <n v="13.576303113676135"/>
    <n v="15.361088376749292"/>
    <n v="17.061251556779169"/>
    <n v="18.838664859199113"/>
    <n v="20.754932011911009"/>
    <n v="22.810901206546387"/>
    <n v="26.190125999999999"/>
    <n v="30.470667999999996"/>
    <n v="34.386765383173554"/>
    <n v="38.3355893833983"/>
    <n v="42.299765042989755"/>
    <n v="45.870931157269268"/>
    <n v="49.632450455530602"/>
    <n v="53.520652293413605"/>
    <n v="57.607481976865955"/>
    <n v="61.831501204926646"/>
    <n v="66.400395497572944"/>
  </r>
  <r>
    <x v="15"/>
    <x v="3"/>
    <x v="1"/>
    <x v="1"/>
    <n v="1.2410870000000001"/>
    <n v="1.343377"/>
    <n v="1.690008"/>
    <n v="1.907"/>
    <n v="2.1560000000000001"/>
    <n v="2.097"/>
    <n v="2.3530000000000002"/>
    <n v="2.6390000000000002"/>
    <n v="2.8330000000000002"/>
    <n v="4.2382929999999996"/>
    <n v="5.3384510000000001"/>
    <n v="4.9649830000000001"/>
    <n v="4.9799040000000003"/>
    <n v="5.1038190000000005"/>
    <n v="4.8841200000000002"/>
    <n v="5.119885"/>
    <n v="5.4610539999999999"/>
    <n v="5.766114"/>
    <n v="6.0397650000000001"/>
    <n v="6.2772730000000001"/>
  </r>
  <r>
    <x v="15"/>
    <x v="3"/>
    <x v="1"/>
    <x v="2"/>
    <n v="1.1452829999999998"/>
    <n v="1.2739100000000001"/>
    <n v="1.695368"/>
    <n v="1.865"/>
    <n v="2.165"/>
    <n v="2.0739999999999998"/>
    <n v="2.38"/>
    <n v="2.6659999999999999"/>
    <n v="2.823"/>
    <n v="4.3661180000000002"/>
    <n v="5.3977879999999994"/>
    <n v="4.8862009999999998"/>
    <n v="4.9732630000000002"/>
    <n v="5.1042950000000005"/>
    <n v="4.8692130000000002"/>
    <n v="5.1198880000000004"/>
    <n v="5.4610519999999996"/>
    <n v="5.7661170000000004"/>
    <n v="6.0397650000000001"/>
    <n v="6.2772709999999998"/>
  </r>
  <r>
    <x v="15"/>
    <x v="3"/>
    <x v="1"/>
    <x v="3"/>
    <n v="5.7264149999999994"/>
    <n v="6.3695500000000003"/>
    <n v="8.4768399999999993"/>
    <n v="9.3249999999999993"/>
    <n v="10.824999999999999"/>
    <n v="10.37"/>
    <n v="11.9"/>
    <n v="13.33"/>
    <n v="14.115"/>
    <n v="21.830590000000001"/>
    <n v="26.988939999999996"/>
    <n v="24.431004999999999"/>
    <n v="24.866315"/>
    <n v="25.521475000000002"/>
    <n v="24.346065000000003"/>
    <n v="25.599440000000001"/>
    <n v="27.305259999999997"/>
    <n v="28.830585000000003"/>
    <n v="30.198824999999999"/>
    <n v="31.386354999999998"/>
  </r>
  <r>
    <x v="15"/>
    <x v="3"/>
    <x v="1"/>
    <x v="4"/>
    <n v="14.785800496455106"/>
    <n v="16.856598442293105"/>
    <n v="19.049379313286508"/>
    <n v="21.524768256255349"/>
    <n v="24.354484774305824"/>
    <n v="27.05003584896447"/>
    <n v="29.86806437335968"/>
    <n v="32.906240969287865"/>
    <n v="35.813114894277831"/>
    <n v="39.285189000000003"/>
    <n v="45.580825500000003"/>
    <n v="51.050524560000007"/>
    <n v="53.603050788000012"/>
    <n v="58.159310104980008"/>
    <n v="63.711661205117259"/>
    <n v="68.808594101526651"/>
    <n v="74.393706687844912"/>
    <n v="80.074399947843673"/>
    <n v="85.945786674848037"/>
    <n v="92.296549741626393"/>
  </r>
  <r>
    <x v="15"/>
    <x v="3"/>
    <x v="1"/>
    <x v="5"/>
    <n v="20.512215496455106"/>
    <n v="23.226148442293105"/>
    <n v="27.526219313286507"/>
    <n v="30.849768256255349"/>
    <n v="35.17948477430582"/>
    <n v="37.420035848964467"/>
    <n v="41.768064373359678"/>
    <n v="46.236240969287863"/>
    <n v="49.928114894277833"/>
    <n v="61.115779000000003"/>
    <n v="72.569765500000003"/>
    <n v="75.481529560000013"/>
    <n v="78.469365788000005"/>
    <n v="83.680785104980004"/>
    <n v="88.057726205117262"/>
    <n v="94.408034101526653"/>
    <n v="101.69896668784492"/>
    <n v="108.90498494784367"/>
    <n v="116.14461167484804"/>
    <n v="123.68290474162639"/>
  </r>
  <r>
    <x v="15"/>
    <x v="3"/>
    <x v="1"/>
    <x v="6"/>
    <n v="1.7534581383255327E-2"/>
    <n v="0.02"/>
    <n v="2.12E-2"/>
    <n v="2.2472000000000002E-2"/>
    <n v="2.3820320000000002E-2"/>
    <n v="2.5249539200000004E-2"/>
    <n v="2.6764511552000006E-2"/>
    <n v="2.8370382245120007E-2"/>
    <n v="3.0072605179827211E-2"/>
    <n v="3.1896619314999264E-2"/>
    <n v="3.6097597465966746E-2"/>
    <n v="3.0864448339545082E-2"/>
    <n v="2.2687433603830253E-2"/>
    <n v="1.8461536212136701E-2"/>
    <n v="1.7093656427630381E-2"/>
    <n v="2.0304544010548712E-2"/>
    <n v="2.2131952971498094E-2"/>
    <n v="2.4123828738932932E-2"/>
    <n v="2.6294973325436895E-2"/>
    <n v="2.8661520924726219E-2"/>
  </r>
  <r>
    <x v="15"/>
    <x v="3"/>
    <x v="1"/>
    <x v="7"/>
    <n v="6.3721871061297159"/>
    <n v="6.7286090548163919"/>
    <n v="9.420052676742948"/>
    <n v="8.9123140603704112"/>
    <n v="8.5109628536704207"/>
    <n v="12.318355170500761"/>
    <n v="14.976759279025798"/>
    <n v="18.764014714147851"/>
    <n v="15.501479345898348"/>
    <n v="14.677498739957807"/>
    <n v="18.118646631897526"/>
    <n v="17.723579925995573"/>
    <n v="19.69137928479612"/>
    <n v="25.541935022951616"/>
    <n v="30.071098940028218"/>
    <n v="29.934845218349924"/>
    <n v="32.765071374647391"/>
    <n v="37.150310468679187"/>
    <n v="41.249989338420974"/>
    <n v="44.567714183223522"/>
  </r>
  <r>
    <x v="15"/>
    <x v="3"/>
    <x v="1"/>
    <x v="8"/>
    <n v="26.925883727650039"/>
    <n v="30.142702386230596"/>
    <n v="36.586063784999993"/>
    <n v="39.88877248875"/>
    <n v="43.57937582638889"/>
    <n v="50.051305999999997"/>
    <n v="56.809263000000016"/>
    <n v="64.762559820000007"/>
    <n v="67.353062212800012"/>
    <n v="76.108960300464005"/>
    <n v="91.315530568496726"/>
    <n v="94.511574138394096"/>
    <n v="99.237152845313801"/>
    <n v="108.16849660139205"/>
    <n v="118.22816678532151"/>
    <n v="124.49425962494354"/>
    <n v="134.45380039493904"/>
    <n v="146.15128102929873"/>
    <n v="157.55108094958405"/>
    <n v="168.26455445415579"/>
  </r>
  <r>
    <x v="15"/>
    <x v="3"/>
    <x v="2"/>
    <x v="0"/>
    <n v="3.6965694883084561"/>
    <n v="3.9281614172410428"/>
    <n v="4.2751984448031237"/>
    <n v="4.582016102345408"/>
    <n v="5.0524815065586273"/>
    <n v="5.3895396908159583"/>
    <n v="5.7971267222557676"/>
    <n v="6.4266330335323048"/>
    <n v="7.0658476112916091"/>
    <n v="7.8234112496738195"/>
    <n v="8.8364780334358883"/>
    <n v="9.2078043166852073"/>
    <n v="9.7405459686900944"/>
    <n v="10.489358670255589"/>
    <n v="11.119059736742809"/>
    <n v="11.653200749905668"/>
    <n v="12.236878712410384"/>
    <n v="12.877097776789864"/>
    <n v="13.579689887950369"/>
    <n v="14.261032393552851"/>
  </r>
  <r>
    <x v="15"/>
    <x v="3"/>
    <x v="2"/>
    <x v="1"/>
    <n v="0.28911500000000001"/>
    <n v="0.368365"/>
    <n v="0.49237900000000001"/>
    <n v="0.46500000000000002"/>
    <n v="0.64"/>
    <n v="0.52400000000000002"/>
    <n v="0.60699999999999998"/>
    <n v="0.84399999999999997"/>
    <n v="0.877"/>
    <n v="1.0190399999999999"/>
    <n v="1.4485329999999998"/>
    <n v="1.3392040000000001"/>
    <n v="1.128406"/>
    <n v="1.23584"/>
    <n v="1.1541690000000002"/>
    <n v="1.0900940000000001"/>
    <n v="1.1663380000000001"/>
    <n v="1.2520630000000001"/>
    <n v="1.3464469999999999"/>
    <n v="1.3603270000000001"/>
  </r>
  <r>
    <x v="15"/>
    <x v="3"/>
    <x v="2"/>
    <x v="2"/>
    <n v="0.27901399999999998"/>
    <n v="0.36869000000000002"/>
    <n v="0.49876500000000001"/>
    <n v="0.47099999999999997"/>
    <n v="0.63500000000000001"/>
    <n v="0.51700000000000002"/>
    <n v="0.60199999999999998"/>
    <n v="0.84399999999999997"/>
    <n v="0.86699999999999999"/>
    <n v="1.0383689999999999"/>
    <n v="1.489314"/>
    <n v="1.2715080000000001"/>
    <n v="1.085026"/>
    <n v="1.220364"/>
    <n v="1.120824"/>
    <n v="1.017806"/>
    <n v="1.0949300000000002"/>
    <n v="1.181983"/>
    <n v="1.2792410000000001"/>
    <n v="1.2951679999999999"/>
  </r>
  <r>
    <x v="15"/>
    <x v="3"/>
    <x v="2"/>
    <x v="3"/>
    <n v="2.5275385882352945"/>
    <n v="3.3507414705882352"/>
    <n v="4.5475632352941178"/>
    <n v="4.308264705882352"/>
    <n v="5.8270588235294118"/>
    <n v="4.7594411764705882"/>
    <n v="5.5596470588235283"/>
    <n v="7.8194117647058796"/>
    <n v="8.0579999999999998"/>
    <n v="9.6812639117647059"/>
    <n v="13.925085899999999"/>
    <n v="11.92973682352941"/>
    <n v="10.212009411764704"/>
    <n v="11.48577882352941"/>
    <n v="10.54893176470588"/>
    <n v="9.5793505882352932"/>
    <n v="10.305223529411764"/>
    <n v="11.124545882352939"/>
    <n v="12.039915294117646"/>
    <n v="12.189816470588232"/>
  </r>
  <r>
    <x v="15"/>
    <x v="3"/>
    <x v="2"/>
    <x v="4"/>
    <n v="17.189048120634322"/>
    <n v="18.265950590170849"/>
    <n v="20.734712457295149"/>
    <n v="22.222778096375226"/>
    <n v="25.262407532793137"/>
    <n v="27.001593850987948"/>
    <n v="29.10157614572395"/>
    <n v="31.297702873302324"/>
    <n v="33.209483773070566"/>
    <n v="34.423009498564809"/>
    <n v="36"/>
    <n v="37.08"/>
    <n v="38.192399999999999"/>
    <n v="40.483944000000001"/>
    <n v="43.317820080000004"/>
    <n v="45.916889284800007"/>
    <n v="47.968564552648701"/>
    <n v="50.220681329480463"/>
    <n v="52.960790563006441"/>
    <n v="55.618026334856118"/>
  </r>
  <r>
    <x v="15"/>
    <x v="3"/>
    <x v="2"/>
    <x v="5"/>
    <n v="19.716586708869617"/>
    <n v="21.616692060759085"/>
    <n v="25.282275692589266"/>
    <n v="26.531042802257577"/>
    <n v="31.08946635632255"/>
    <n v="31.761035027458536"/>
    <n v="34.661223204547476"/>
    <n v="39.117114638008204"/>
    <n v="41.267483773070566"/>
    <n v="44.104273410329512"/>
    <n v="49.925085899999999"/>
    <n v="49.009736823529408"/>
    <n v="48.404409411764703"/>
    <n v="51.969722823529409"/>
    <n v="53.866751844705888"/>
    <n v="55.4962398730353"/>
    <n v="58.273788082060463"/>
    <n v="61.345227211833404"/>
    <n v="65.000705857124089"/>
    <n v="67.807842805444352"/>
  </r>
  <r>
    <x v="15"/>
    <x v="3"/>
    <x v="2"/>
    <x v="6"/>
    <n v="6.6465418616744681E-2"/>
    <n v="7.0453343733749368E-2"/>
    <n v="0.3468"/>
    <n v="0.41452800000000001"/>
    <n v="0.42817968000000001"/>
    <n v="0.47075046079999999"/>
    <n v="0.68323548844799997"/>
    <n v="1.0716296177548801"/>
    <n v="1.1359273948201729"/>
    <n v="0.38956464389871442"/>
    <n v="0.68175420126701669"/>
    <n v="0.58291877583022755"/>
    <n v="0.42848428319808485"/>
    <n v="0.34867223189393165"/>
    <n v="0.31988076232442675"/>
    <n v="0.36062730286569028"/>
    <n v="0.39268874002066545"/>
    <n v="0.4246353886290366"/>
    <n v="0.45880428780277466"/>
    <n v="0.49155094332406074"/>
  </r>
  <r>
    <x v="15"/>
    <x v="3"/>
    <x v="2"/>
    <x v="7"/>
    <n v="6.8854096904804534"/>
    <n v="7.2554453180649645"/>
    <n v="7.9331653232570503"/>
    <n v="10.789104839629589"/>
    <n v="13.702163146329578"/>
    <n v="14.935357829499241"/>
    <n v="15.682125720974204"/>
    <n v="18.500338293071625"/>
    <n v="19.665385654101652"/>
    <n v="18.682144521943442"/>
    <n v="22.21584566269263"/>
    <n v="24.620567253389712"/>
    <n v="27.354119766867289"/>
    <n v="27.875701629999998"/>
    <n v="32.869398197238461"/>
    <n v="33.883740080886128"/>
    <n v="35.636705493867304"/>
    <n v="37.263496307929202"/>
    <n v="39.431177972857519"/>
    <n v="42.025779917124623"/>
  </r>
  <r>
    <x v="15"/>
    <x v="3"/>
    <x v="2"/>
    <x v="8"/>
    <n v="26.399511999999994"/>
    <n v="29.039463199999997"/>
    <n v="33.104988047999996"/>
    <n v="37.077586613759998"/>
    <n v="44.122328070374394"/>
    <n v="46.328444473893114"/>
    <n v="49.571435587065636"/>
    <n v="57.00715092512548"/>
    <n v="59.857508471381756"/>
    <n v="62.25180881023703"/>
    <n v="73.22"/>
    <n v="73"/>
    <n v="75.11699999999999"/>
    <n v="79.624019999999987"/>
    <n v="85.834693559999991"/>
    <n v="89.69725477019999"/>
    <n v="93.73363123485899"/>
    <n v="98.420312796601948"/>
    <n v="103.83343000041504"/>
    <n v="109.33660179043704"/>
  </r>
  <r>
    <x v="16"/>
    <x v="3"/>
    <x v="0"/>
    <x v="0"/>
    <n v="0.65114046455954377"/>
    <n v="0.70917324146069649"/>
    <n v="0.76955012403426359"/>
    <n v="0.83453857581831337"/>
    <n v="0.88339995998044851"/>
    <n v="0.93526568301552959"/>
    <n v="1.0028960123826092"/>
    <n v="1.073893298208545"/>
    <n v="1.148501009679058"/>
    <n v="1.2214130846486007"/>
    <n v="1.2649897392631206"/>
    <n v="1.3095408323537989"/>
    <n v="1.3586272113057314"/>
    <n v="1.4124095906945555"/>
    <n v="1.4710650915117687"/>
    <n v="1.5347878081887434"/>
    <n v="1.6037894346456378"/>
    <n v="1.6782999517651453"/>
    <n v="1.7585683788250419"/>
    <n v="1.8448635915675375"/>
  </r>
  <r>
    <x v="16"/>
    <x v="3"/>
    <x v="0"/>
    <x v="1"/>
    <n v="9.7101204774725405E-2"/>
    <n v="0.10292727706120894"/>
    <n v="0.11116145922610567"/>
    <n v="9.8933698711234044E-2"/>
    <n v="0.10486972063390809"/>
    <n v="0.12374627034801154"/>
    <n v="0.13117104656889225"/>
    <n v="0.13904130936302581"/>
    <n v="0.14182213555028633"/>
    <n v="0.11345770844022907"/>
    <n v="0.12026517094664281"/>
    <n v="0.1274810812034414"/>
    <n v="0.13512994607564788"/>
    <n v="0.14323774284018675"/>
    <n v="0.15183200741059796"/>
    <n v="0.16094192785523384"/>
    <n v="0.17059844352654788"/>
    <n v="0.18083435013814075"/>
    <n v="0.1916844111464292"/>
    <n v="0.20318547581521496"/>
  </r>
  <r>
    <x v="16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0"/>
    <x v="4"/>
    <n v="0.78136855747145251"/>
    <n v="0.85100788975283581"/>
    <n v="0.92346014884111627"/>
    <n v="1.0014462909819759"/>
    <n v="1.0600799519765383"/>
    <n v="1.075555535467859"/>
    <n v="1.1031856136208702"/>
    <n v="1.1812826280293995"/>
    <n v="1.2633511106469639"/>
    <n v="1.3435543931134608"/>
    <n v="1.39"/>
    <n v="1.53"/>
    <n v="1.59"/>
    <n v="1.65"/>
    <n v="1.7185223160378069"/>
    <n v="1.7929642365753924"/>
    <n v="1.8764336385353961"/>
    <n v="1.96361094356522"/>
    <n v="2.0575250032252987"/>
    <n v="2.158490402134019"/>
  </r>
  <r>
    <x v="16"/>
    <x v="3"/>
    <x v="0"/>
    <x v="5"/>
    <n v="0.78136855747145251"/>
    <n v="0.85100788975283581"/>
    <n v="0.92346014884111627"/>
    <n v="1.0014462909819759"/>
    <n v="1.0600799519765383"/>
    <n v="1.075555535467859"/>
    <n v="1.1031856136208702"/>
    <n v="1.1812826280293995"/>
    <n v="1.2633511106469639"/>
    <n v="1.3435543931134608"/>
    <n v="1.39"/>
    <n v="1.53"/>
    <n v="1.59"/>
    <n v="1.65"/>
    <n v="1.7185223160378069"/>
    <n v="1.7929642365753924"/>
    <n v="1.8764336385353961"/>
    <n v="1.96361094356522"/>
    <n v="2.0575250032252987"/>
    <n v="2.158490402134019"/>
  </r>
  <r>
    <x v="16"/>
    <x v="3"/>
    <x v="0"/>
    <x v="6"/>
    <n v="2.0699999999999998"/>
    <n v="1.7270000000000001"/>
    <n v="2.1539999999999999"/>
    <n v="2.2709999999999999"/>
    <n v="2.2530000000000001"/>
    <n v="1.8220000000000001"/>
    <n v="1.55"/>
    <n v="1.502"/>
    <n v="1.58"/>
    <n v="1.8746"/>
    <n v="2.0699999999999998"/>
    <n v="2.37"/>
    <n v="2.2277999999999998"/>
    <n v="2.14"/>
    <n v="2.1614"/>
    <n v="2.2284033999999999"/>
    <n v="2.3086259224000001"/>
    <n v="2.400970959296"/>
    <n v="2.4898068847899517"/>
    <n v="2.5844195464119699"/>
  </r>
  <r>
    <x v="16"/>
    <x v="3"/>
    <x v="0"/>
    <x v="7"/>
    <n v="0.60799999999999998"/>
    <n v="0.56899999999999995"/>
    <n v="0.997"/>
    <n v="0.95399999999999996"/>
    <n v="1.0009999999999999"/>
    <n v="0.8"/>
    <n v="0.69299999999999995"/>
    <n v="0.38300000000000001"/>
    <n v="0.32400000000000001"/>
    <n v="0.2918"/>
    <n v="0.36099999999999999"/>
    <n v="0.433"/>
    <n v="0.39207500000000001"/>
    <n v="0.32200000000000001"/>
    <n v="0.32522000000000001"/>
    <n v="0.32847219999999999"/>
    <n v="0.33175692200000001"/>
    <n v="0.33507449121999999"/>
    <n v="0.33842523613219999"/>
    <n v="0.341809488493522"/>
  </r>
  <r>
    <x v="16"/>
    <x v="3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1"/>
    <x v="0"/>
    <n v="0.22477473661245589"/>
    <n v="0.2489452059741884"/>
    <n v="0.27495648552836849"/>
    <n v="0.30295723250073925"/>
    <n v="0.33310797580894819"/>
    <n v="0.36558206611119159"/>
    <n v="0.40056670185405158"/>
    <n v="0.4382640373995309"/>
    <n v="0.47670708799402672"/>
    <n v="0.51007179171405626"/>
    <n v="0.54617724968148051"/>
    <n v="0.58524164856684413"/>
    <n v="0.62750064607937428"/>
    <n v="0.67320876840849897"/>
    <n v="0.72264091946431219"/>
    <n v="0.7760940108608434"/>
    <n v="0.83388872230150635"/>
    <n v="0.89637140279884531"/>
    <n v="0.96391612399527316"/>
    <n v="1.0369268977528274"/>
  </r>
  <r>
    <x v="16"/>
    <x v="3"/>
    <x v="1"/>
    <x v="1"/>
    <n v="2.5501935565666056E-2"/>
    <n v="2.7542090410919342E-2"/>
    <n v="2.974545764379289E-2"/>
    <n v="3.2125094255296326E-2"/>
    <n v="3.4695101795720031E-2"/>
    <n v="3.7470709939377636E-2"/>
    <n v="4.0468366734527847E-2"/>
    <n v="4.370583607329008E-2"/>
    <n v="4.5017011155488784E-2"/>
    <n v="4.0515310039939904E-2"/>
    <n v="4.3756534843135096E-2"/>
    <n v="4.7257057630585908E-2"/>
    <n v="5.1037622241032782E-2"/>
    <n v="5.5120632020315405E-2"/>
    <n v="5.9530282581940638E-2"/>
    <n v="6.4292705188495891E-2"/>
    <n v="6.9436121603575568E-2"/>
    <n v="7.4991011331861618E-2"/>
    <n v="8.0990292238410547E-2"/>
    <n v="8.7469515617483395E-2"/>
  </r>
  <r>
    <x v="16"/>
    <x v="3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1"/>
    <x v="4"/>
    <n v="0.35104554595467419"/>
    <n v="0.39577744336237469"/>
    <n v="0.43593418488061486"/>
    <n v="0.48032841978652108"/>
    <n v="0.52813140098316802"/>
    <n v="0.57961797006134075"/>
    <n v="0.63508492381077475"/>
    <n v="0.69485277111799526"/>
    <n v="0.71506063199104009"/>
    <n v="0.66309332922827313"/>
    <n v="0.7618120778512768"/>
    <n v="0.8425347420675694"/>
    <n v="0.87623613175027215"/>
    <n v="0.9498766191352439"/>
    <n v="1.0478293332232527"/>
    <n v="1.1641410162912651"/>
    <n v="1.2508330834522594"/>
    <n v="1.344557104198268"/>
    <n v="1.4458741859929098"/>
    <n v="1.5553903466292411"/>
  </r>
  <r>
    <x v="16"/>
    <x v="3"/>
    <x v="1"/>
    <x v="5"/>
    <n v="0.35104554595467419"/>
    <n v="0.39577744336237469"/>
    <n v="0.43593418488061486"/>
    <n v="0.48032841978652108"/>
    <n v="0.52813140098316802"/>
    <n v="0.57961797006134075"/>
    <n v="0.63508492381077475"/>
    <n v="0.69485277111799526"/>
    <n v="0.71506063199104009"/>
    <n v="0.66309332922827313"/>
    <n v="0.7618120778512768"/>
    <n v="0.8425347420675694"/>
    <n v="0.87623613175027215"/>
    <n v="0.9498766191352439"/>
    <n v="1.0478293332232527"/>
    <n v="1.1641410162912651"/>
    <n v="1.2508330834522594"/>
    <n v="1.344557104198268"/>
    <n v="1.4458741859929098"/>
    <n v="1.5553903466292411"/>
  </r>
  <r>
    <x v="16"/>
    <x v="3"/>
    <x v="1"/>
    <x v="6"/>
    <n v="0.57225000000000004"/>
    <n v="0.69"/>
    <n v="0.95099999999999996"/>
    <n v="1.1835"/>
    <n v="1.3845000000000001"/>
    <n v="1.1145"/>
    <n v="1.0927500000000001"/>
    <n v="0.82650000000000012"/>
    <n v="0.71550000000000002"/>
    <n v="0.61574999999999991"/>
    <n v="0.76968749999999997"/>
    <n v="0.6"/>
    <n v="0.78"/>
    <n v="0.89"/>
    <n v="0.99680000000000013"/>
    <n v="1.1263840000000001"/>
    <n v="1.21649472"/>
    <n v="1.3016493504000002"/>
    <n v="1.4187977919360002"/>
    <n v="1.5323016152908804"/>
  </r>
  <r>
    <x v="16"/>
    <x v="3"/>
    <x v="1"/>
    <x v="7"/>
    <n v="3.0750000000000006E-2"/>
    <n v="4.725E-2"/>
    <n v="0.1515"/>
    <n v="0.18224999999999997"/>
    <n v="0.24"/>
    <n v="0.20925000000000002"/>
    <n v="0.19724999999999998"/>
    <n v="4.3500000000000004E-2"/>
    <n v="3.4500000000000003E-2"/>
    <n v="0.3"/>
    <n v="9.1799999999999979E-2"/>
    <n v="9.3635999999999983E-2"/>
    <n v="9.5508719999999978E-2"/>
    <n v="9.7418894399999983E-2"/>
    <n v="9.9367272287999991E-2"/>
    <n v="0.10135461773375999"/>
    <n v="0.10338171008843519"/>
    <n v="0.1054493442902039"/>
    <n v="0.10755833117600798"/>
    <n v="0.10970949779952814"/>
  </r>
  <r>
    <x v="16"/>
    <x v="3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2"/>
    <x v="0"/>
    <n v="6.6201719051395796E-2"/>
    <n v="7.2072329902465787E-2"/>
    <n v="7.8383865955273455E-2"/>
    <n v="8.5173037409275218E-2"/>
    <n v="9.2479419470718138E-2"/>
    <n v="9.9883083786365179E-2"/>
    <n v="0.10739767029779718"/>
    <n v="0.10966699359679773"/>
    <n v="0.11196956637247384"/>
    <n v="0.11138802744351115"/>
    <n v="0.11171387582410751"/>
    <n v="0.11292431145664004"/>
    <n v="0.11500424938311481"/>
    <n v="0.11794598304271317"/>
    <n v="0.12174891602418449"/>
    <n v="0.12641935821036807"/>
    <n v="0.13197038288102148"/>
    <n v="0.13842174192394474"/>
    <n v="0.14579983684905773"/>
    <n v="0.15413774381106002"/>
  </r>
  <r>
    <x v="16"/>
    <x v="3"/>
    <x v="2"/>
    <x v="1"/>
    <n v="8.5006451885553513E-3"/>
    <n v="9.1806968036397801E-3"/>
    <n v="9.9151525479309627E-3"/>
    <n v="1.0708364751765441E-2"/>
    <n v="1.1565033931906677E-2"/>
    <n v="1.2027635289182945E-2"/>
    <n v="1.2508740700750262E-2"/>
    <n v="1.3009090328780273E-2"/>
    <n v="1.3269272135355878E-2"/>
    <n v="1.0615417708284704E-2"/>
    <n v="1.146465112494748E-2"/>
    <n v="1.238182321494328E-2"/>
    <n v="1.3372369072138743E-2"/>
    <n v="1.4442158597909843E-2"/>
    <n v="1.5597531285742632E-2"/>
    <n v="1.6845333788602045E-2"/>
    <n v="1.819296049169021E-2"/>
    <n v="1.9648397331025427E-2"/>
    <n v="2.1220269117507462E-2"/>
    <n v="2.2917890646908062E-2"/>
  </r>
  <r>
    <x v="16"/>
    <x v="3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2"/>
    <x v="4"/>
    <n v="0.21515558691703635"/>
    <n v="0.23423507218301381"/>
    <n v="0.25474756435463874"/>
    <n v="0.27681237158014443"/>
    <n v="0.30055811327983395"/>
    <n v="0.30963755973773205"/>
    <n v="0.33293277792317127"/>
    <n v="0.33996768015007295"/>
    <n v="0.3471056557546689"/>
    <n v="0.28960887135312896"/>
    <n v="0.31279885230750099"/>
    <n v="0.33877293436992012"/>
    <n v="0.34893612240101773"/>
    <n v="0.35786168073319119"/>
    <n v="0.37742163967497194"/>
    <n v="0.39190001045214101"/>
    <n v="0.40910818693116657"/>
    <n v="0.4291073999642287"/>
    <n v="0.45197949423207895"/>
    <n v="0.47782700581428605"/>
  </r>
  <r>
    <x v="16"/>
    <x v="3"/>
    <x v="2"/>
    <x v="5"/>
    <n v="0.21515558691703635"/>
    <n v="0.23423507218301381"/>
    <n v="0.25474756435463874"/>
    <n v="0.27681237158014443"/>
    <n v="0.30055811327983395"/>
    <n v="0.30963755973773205"/>
    <n v="0.33293277792317127"/>
    <n v="0.33996768015007295"/>
    <n v="0.3471056557546689"/>
    <n v="0.28960887135312896"/>
    <n v="0.31279885230750099"/>
    <n v="0.33877293436992012"/>
    <n v="0.34893612240101773"/>
    <n v="0.35786168073319119"/>
    <n v="0.37742163967497194"/>
    <n v="0.39190001045214101"/>
    <n v="0.40910818693116657"/>
    <n v="0.4291073999642287"/>
    <n v="0.45197949423207895"/>
    <n v="0.47782700581428605"/>
  </r>
  <r>
    <x v="16"/>
    <x v="3"/>
    <x v="2"/>
    <x v="6"/>
    <n v="0.19075"/>
    <n v="0.23"/>
    <n v="0.317"/>
    <n v="0.39450000000000002"/>
    <n v="0.46149999999999997"/>
    <n v="0.3715"/>
    <n v="0.36425000000000002"/>
    <n v="0.27550000000000002"/>
    <n v="0.23849999999999999"/>
    <n v="0.20524999999999999"/>
    <n v="0.26682499999999998"/>
    <n v="0.29350749999999998"/>
    <n v="0.31405302499999999"/>
    <n v="0.33603673675000001"/>
    <n v="0.35955930832250005"/>
    <n v="0.38472845990507509"/>
    <n v="0.4078121674993796"/>
    <n v="0.4322808975493424"/>
    <n v="0.46686336935328981"/>
    <n v="0.49487517151448723"/>
  </r>
  <r>
    <x v="16"/>
    <x v="3"/>
    <x v="2"/>
    <x v="7"/>
    <n v="1.025E-2"/>
    <n v="1.575E-2"/>
    <n v="5.0500000000000003E-2"/>
    <n v="6.0749999999999992E-2"/>
    <n v="0.08"/>
    <n v="6.9750000000000006E-2"/>
    <n v="6.5750000000000003E-2"/>
    <n v="1.4500000000000001E-2"/>
    <n v="1.15E-2"/>
    <n v="1.4999999999999999E-2"/>
    <n v="0.02"/>
    <n v="2.0500000000000001E-2"/>
    <n v="2.10125E-2"/>
    <n v="2.15378125E-2"/>
    <n v="2.2076257812499996E-2"/>
    <n v="2.2628164257812493E-2"/>
    <n v="2.3193868364257804E-2"/>
    <n v="2.3773715073364246E-2"/>
    <n v="2.4368057950198349E-2"/>
    <n v="2.4977259398953306E-2"/>
  </r>
  <r>
    <x v="16"/>
    <x v="3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"/>
    <x v="0"/>
    <x v="0"/>
    <n v="52.437375000000003"/>
    <n v="53.540516000000004"/>
    <n v="54.539839000000001"/>
    <n v="55.212589999999999"/>
    <n v="56.795000000000002"/>
    <n v="57.091000000000001"/>
    <n v="57.521000000000001"/>
    <n v="57.624000000000002"/>
    <n v="57.865000000000002"/>
    <n v="58.02"/>
    <n v="58.347000000000001"/>
    <n v="58.67"/>
    <n v="59.826079999999997"/>
    <n v="60.655620039999988"/>
    <n v="61.478669977479989"/>
    <n v="61.794443098921263"/>
    <n v="61.759137297491385"/>
    <n v="61.472832235856949"/>
    <n v="61.061217308290388"/>
    <n v="60.673035965943214"/>
  </r>
  <r>
    <x v="17"/>
    <x v="4"/>
    <x v="0"/>
    <x v="1"/>
    <n v="4.2522796999999999"/>
    <n v="4.290673"/>
    <n v="4.7714049000000003"/>
    <n v="4.7119999999999997"/>
    <n v="4.7549999999999999"/>
    <n v="4.74"/>
    <n v="4.5789999999999997"/>
    <n v="4.3380000000000001"/>
    <n v="4.2039999999999997"/>
    <n v="3.9251080000000003"/>
    <n v="4.215109"/>
    <n v="3.521598"/>
    <n v="4.5589399999999998"/>
    <n v="4.5387569999999995"/>
    <n v="4.6443540000000008"/>
    <n v="4.2504080000000002"/>
    <n v="3.9813330000000002"/>
    <n v="3.7897979999999998"/>
    <n v="3.6455920000000002"/>
    <n v="3.6418590000000002"/>
  </r>
  <r>
    <x v="17"/>
    <x v="4"/>
    <x v="0"/>
    <x v="2"/>
    <n v="8.3630589999999998"/>
    <n v="8.1122014643756604"/>
    <n v="8.5972829999999991"/>
    <n v="8.4789999999999992"/>
    <n v="8.8379999999999992"/>
    <n v="9.1560000000000006"/>
    <n v="9.8740000000000006"/>
    <n v="9.9920000000000009"/>
    <n v="9.9570000000000007"/>
    <n v="6.8328959999999999"/>
    <n v="8.2827929999999999"/>
    <n v="7.1395400000000002"/>
    <n v="8.5489130000000007"/>
    <n v="8.1856390000000001"/>
    <n v="8.2484789999999997"/>
    <n v="7.9766310000000002"/>
    <n v="7.5534300000000005"/>
    <n v="7.3604260000000004"/>
    <n v="7.3658960000000002"/>
    <n v="7.4045900000000007"/>
  </r>
  <r>
    <x v="17"/>
    <x v="4"/>
    <x v="0"/>
    <x v="3"/>
    <n v="41.815294999999999"/>
    <n v="40.5610073218783"/>
    <n v="42.986414999999994"/>
    <n v="42.395000000000003"/>
    <n v="44.19"/>
    <n v="45.78"/>
    <n v="49.37"/>
    <n v="49.96"/>
    <n v="49.784999999999997"/>
    <n v="34.164479999999998"/>
    <n v="40.916997420000001"/>
    <n v="34.769559800000003"/>
    <n v="41.291249790000002"/>
    <n v="39.291067200000001"/>
    <n v="39.262760039999996"/>
    <n v="37.888997250000003"/>
    <n v="35.878792500000003"/>
    <n v="34.814814980000001"/>
    <n v="34.840688080000007"/>
    <n v="35.023710700000009"/>
  </r>
  <r>
    <x v="17"/>
    <x v="4"/>
    <x v="0"/>
    <x v="4"/>
    <n v="52.864503999999997"/>
    <n v="56.358770678121701"/>
    <n v="59.072018000000007"/>
    <n v="54.482710000000004"/>
    <n v="54.564999999999998"/>
    <n v="57.158899999999996"/>
    <n v="58.265000000000001"/>
    <n v="56.231000000000002"/>
    <n v="53.332500000000003"/>
    <n v="49.45900000000001"/>
    <n v="53.006039999999999"/>
    <n v="57.006239999999998"/>
    <n v="56.63447"/>
    <n v="58.88317"/>
    <n v="60.970280000000002"/>
    <n v="61.242723633093014"/>
    <n v="61.096050988122421"/>
    <n v="60.839844257773144"/>
    <n v="60.450998506999674"/>
    <n v="60.064631731253812"/>
  </r>
  <r>
    <x v="17"/>
    <x v="4"/>
    <x v="0"/>
    <x v="5"/>
    <n v="94.679799000000003"/>
    <n v="96.919778000000008"/>
    <n v="102.05843300000001"/>
    <n v="96.877710000000008"/>
    <n v="98.754999999999995"/>
    <n v="102.93889999999999"/>
    <n v="107.63500000000001"/>
    <n v="106.191"/>
    <n v="103.11750000000001"/>
    <n v="83.623480000000001"/>
    <n v="93.92303742"/>
    <n v="91.775799800000001"/>
    <n v="97.925719790000002"/>
    <n v="98.174237199999993"/>
    <n v="100.23304003999999"/>
    <n v="99.13172088309301"/>
    <n v="96.974843488122417"/>
    <n v="95.654659237773146"/>
    <n v="95.291686586999674"/>
    <n v="95.088342431253821"/>
  </r>
  <r>
    <x v="17"/>
    <x v="4"/>
    <x v="0"/>
    <x v="6"/>
    <n v="10.547219999999999"/>
    <n v="11.321244"/>
    <n v="13.617907000000001"/>
    <n v="14.173467"/>
    <n v="18.829000000000001"/>
    <n v="23.809000000000001"/>
    <n v="26.41"/>
    <n v="25.592200999999999"/>
    <n v="25.506796999999999"/>
    <n v="21.315562000000003"/>
    <n v="21.591503257852004"/>
    <n v="21.424863250010002"/>
    <n v="21.598150136354004"/>
    <n v="21.669985558342002"/>
    <n v="21.539740216753923"/>
    <n v="21.377132165275345"/>
    <n v="21.874255227785682"/>
    <n v="22.546121206740295"/>
    <n v="23.606749879106591"/>
    <n v="24.798256636516506"/>
  </r>
  <r>
    <x v="17"/>
    <x v="4"/>
    <x v="0"/>
    <x v="7"/>
    <n v="40.447775999999998"/>
    <n v="38.855972999999999"/>
    <n v="42.277290000000001"/>
    <n v="47.781999999999996"/>
    <n v="51.741"/>
    <n v="57.13"/>
    <n v="57.814"/>
    <n v="60.399557000000001"/>
    <n v="60.911450000000002"/>
    <n v="48.701096"/>
    <n v="58.982748000000001"/>
    <n v="55.287551000000001"/>
    <n v="44.146693999999997"/>
    <n v="42.065688000000002"/>
    <n v="42.850605999999999"/>
    <n v="42.993706019669197"/>
    <n v="43.237777447590354"/>
    <n v="42.833886825568101"/>
    <n v="42.399418331733472"/>
    <n v="41.975424148416131"/>
  </r>
  <r>
    <x v="17"/>
    <x v="4"/>
    <x v="0"/>
    <x v="8"/>
    <n v="121.726"/>
    <n v="122.44799999999999"/>
    <n v="127.441"/>
    <n v="130.328"/>
    <n v="132.386"/>
    <n v="134.80600000000001"/>
    <n v="134.59399999999999"/>
    <n v="136.73099999999999"/>
    <n v="134.78700000000001"/>
    <n v="104.88500000000001"/>
    <n v="125.45699999999999"/>
    <n v="126.998"/>
    <n v="120.60899999999999"/>
    <n v="119.395"/>
    <n v="120.005"/>
    <n v="119.9152642570382"/>
    <n v="118.42759563902601"/>
    <n v="116.05713797361069"/>
    <n v="114.09778003379527"/>
    <n v="112.23433982598971"/>
  </r>
  <r>
    <x v="17"/>
    <x v="4"/>
    <x v="1"/>
    <x v="0"/>
    <n v="18.758901999999999"/>
    <n v="18.434968000000001"/>
    <n v="18.057416999999997"/>
    <n v="17.641682000000003"/>
    <n v="17.316546000000002"/>
    <n v="17.245935000000003"/>
    <n v="16.990596"/>
    <n v="16.746973000000001"/>
    <n v="16.354776999999999"/>
    <n v="16.000033000000002"/>
    <n v="15.730933"/>
    <n v="15.320894355000002"/>
    <n v="15.019756327570001"/>
    <n v="14.714763897295239"/>
    <n v="14.439253952279161"/>
    <n v="14.105095683524176"/>
    <n v="13.792144177044532"/>
    <n v="13.482968373005503"/>
    <n v="13.187032523641129"/>
    <n v="12.906238312033532"/>
  </r>
  <r>
    <x v="17"/>
    <x v="4"/>
    <x v="1"/>
    <x v="1"/>
    <n v="1.601146"/>
    <n v="1.5228440720000003"/>
    <n v="0.93106558799999983"/>
    <n v="0.98899999999999999"/>
    <n v="0.97"/>
    <n v="0.98799999999999999"/>
    <n v="0.999"/>
    <n v="0.88400000000000001"/>
    <n v="0.77900000000000003"/>
    <n v="0.622062"/>
    <n v="0.67203500000000005"/>
    <n v="0.61247200000000002"/>
    <n v="0.71004100000000003"/>
    <n v="0.71635099999999996"/>
    <n v="0.72509400000000002"/>
    <n v="0.64771100000000004"/>
    <n v="0.64619500000000007"/>
    <n v="0.62869000000000008"/>
    <n v="0.62090599999999996"/>
    <n v="0.61592400000000003"/>
  </r>
  <r>
    <x v="17"/>
    <x v="4"/>
    <x v="1"/>
    <x v="2"/>
    <n v="1.590856"/>
    <n v="1.4834890000000001"/>
    <n v="1.420126"/>
    <n v="1.504"/>
    <n v="1.304"/>
    <n v="1.2989999999999999"/>
    <n v="1.264"/>
    <n v="1.0649999999999999"/>
    <n v="1.139"/>
    <n v="0.80700899999999998"/>
    <n v="0.97076600000000002"/>
    <n v="0.95571799999999996"/>
    <n v="1.053469"/>
    <n v="1.0710440000000001"/>
    <n v="1.0309790000000001"/>
    <n v="0.85712500000000003"/>
    <n v="0.84067499999999995"/>
    <n v="0.83222799999999997"/>
    <n v="0.82936800000000011"/>
    <n v="0.82581100000000007"/>
  </r>
  <r>
    <x v="17"/>
    <x v="4"/>
    <x v="1"/>
    <x v="3"/>
    <n v="7.2587999999999999"/>
    <n v="6.9773999999999994"/>
    <n v="6.7031999999999998"/>
    <n v="7.3965999999999994"/>
    <n v="7.2794000000000008"/>
    <n v="6.4950000000000001"/>
    <n v="6.32"/>
    <n v="5.3250000000000002"/>
    <n v="5.6950000000000003"/>
    <n v="4.0350450000000002"/>
    <n v="4.8538300000000003"/>
    <n v="4.7785899999999994"/>
    <n v="5.2673449999999997"/>
    <n v="5.355220000000001"/>
    <n v="5.1548950000000007"/>
    <n v="4.2856249999999996"/>
    <n v="4.2033749999999994"/>
    <n v="4.1611399999999996"/>
    <n v="4.146840000000001"/>
    <n v="4.1290550000000001"/>
  </r>
  <r>
    <x v="17"/>
    <x v="4"/>
    <x v="1"/>
    <x v="4"/>
    <n v="17.487578027433702"/>
    <n v="16.297026483084284"/>
    <n v="15.369176581970848"/>
    <n v="14.196248657840973"/>
    <n v="14.801178194086079"/>
    <n v="14.817545288042837"/>
    <n v="15.173706249664198"/>
    <n v="14.900474479923535"/>
    <n v="13.927167832665887"/>
    <n v="12.711722727725956"/>
    <n v="13.53514"/>
    <n v="14.55486"/>
    <n v="14.6492"/>
    <n v="15.12832"/>
    <n v="15.491899999999999"/>
    <n v="15.110695593467524"/>
    <n v="14.684541949455365"/>
    <n v="14.295913520350247"/>
    <n v="13.974566234799406"/>
    <n v="13.676730936854943"/>
  </r>
  <r>
    <x v="17"/>
    <x v="4"/>
    <x v="1"/>
    <x v="5"/>
    <n v="24.746378027433703"/>
    <n v="23.274426483084284"/>
    <n v="22.072376581970847"/>
    <n v="21.592848657840975"/>
    <n v="22.08057819408608"/>
    <n v="21.312545288042834"/>
    <n v="21.4937062496642"/>
    <n v="20.225474479923534"/>
    <n v="19.622167832665887"/>
    <n v="16.746767727725956"/>
    <n v="18.38897"/>
    <n v="19.333449999999999"/>
    <n v="19.916544999999999"/>
    <n v="20.483540000000001"/>
    <n v="20.646795000000001"/>
    <n v="19.396320593467522"/>
    <n v="18.887916949455366"/>
    <n v="18.457053520350247"/>
    <n v="18.121406234799409"/>
    <n v="17.805785936854942"/>
  </r>
  <r>
    <x v="17"/>
    <x v="4"/>
    <x v="1"/>
    <x v="6"/>
    <n v="0.81144506858424492"/>
    <n v="0.83006620771071382"/>
    <n v="0.85544145492712231"/>
    <n v="1.2381216446024377"/>
    <n v="1.0829454852151965"/>
    <n v="1.0888632201070827"/>
    <n v="1.7792656241604865"/>
    <n v="2.1088466361770051"/>
    <n v="2.0680346487320613"/>
    <n v="1.8936311111549826"/>
    <n v="1.7206991169876862"/>
    <n v="1.6946393851021162"/>
    <n v="1.4270860976440527"/>
    <n v="1.4759849985818083"/>
    <n v="1.7347662303517986"/>
    <n v="1.2953825044542131"/>
    <n v="1.2553892822104804"/>
    <n v="1.239227601031776"/>
    <n v="1.2268353250214583"/>
    <n v="1.2145669717712435"/>
  </r>
  <r>
    <x v="17"/>
    <x v="4"/>
    <x v="1"/>
    <x v="7"/>
    <n v="5.6926768471737352"/>
    <n v="6.3061994950987232"/>
    <n v="7.3554276599706778"/>
    <n v="7.4045985523247015"/>
    <n v="7.2467430558922823"/>
    <n v="7.1179547840766899"/>
    <n v="6.1784731743771264"/>
    <n v="5.8143094386676939"/>
    <n v="5.5490022348548038"/>
    <n v="4.3733570539264113"/>
    <n v="5.3061974176689164"/>
    <n v="5.3829835803129393"/>
    <n v="4.7826322457120254"/>
    <n v="4.2793161461786182"/>
    <n v="4.3677225670344786"/>
    <n v="4.3403619641663083"/>
    <n v="4.2865587281183801"/>
    <n v="4.2447117083300911"/>
    <n v="4.1820759231364368"/>
    <n v="4.1015473055843668"/>
  </r>
  <r>
    <x v="17"/>
    <x v="4"/>
    <x v="1"/>
    <x v="8"/>
    <n v="30.905999999999999"/>
    <n v="29.303000000000001"/>
    <n v="28.385999999999999"/>
    <n v="26.628"/>
    <n v="26.681000000000001"/>
    <n v="26.771000000000001"/>
    <n v="26.484999999999999"/>
    <n v="25.082000000000001"/>
    <n v="23.986000000000001"/>
    <n v="18.914999999999999"/>
    <n v="22.175999999999998"/>
    <n v="22.603999999999999"/>
    <n v="23.193999999999999"/>
    <n v="24.681999999999999"/>
    <n v="24.649000000000001"/>
    <n v="22.55635909127793"/>
    <n v="21.899132611244404"/>
    <n v="21.462647211807965"/>
    <n v="21.070204484005075"/>
    <n v="20.684257492068493"/>
  </r>
  <r>
    <x v="17"/>
    <x v="4"/>
    <x v="2"/>
    <x v="0"/>
    <n v="0.74455899999999997"/>
    <n v="0.74077300000000013"/>
    <n v="0.73038399999999992"/>
    <n v="0.71753000000000011"/>
    <n v="0.75677700000000003"/>
    <n v="0.79409930000000006"/>
    <n v="0.83068937000000009"/>
    <n v="0.842620433"/>
    <n v="0.8393583897000001"/>
    <n v="0.83300700000000005"/>
    <n v="0.81491700000000011"/>
    <n v="0.81711381000000005"/>
    <n v="0.82828870520000009"/>
    <n v="0.83266272173200007"/>
    <n v="0.8366514495588"/>
    <n v="0.83763730460292007"/>
    <n v="0.83764657414262811"/>
    <n v="0.84412691672836537"/>
    <n v="0.85279222505552887"/>
    <n v="0.86302000254997602"/>
  </r>
  <r>
    <x v="17"/>
    <x v="4"/>
    <x v="2"/>
    <x v="1"/>
    <n v="8.1864000000000006E-2"/>
    <n v="8.1561999999999996E-2"/>
    <n v="7.7909999999999993E-2"/>
    <n v="0.11700000000000001"/>
    <n v="0.111"/>
    <n v="0.113"/>
    <n v="0.11600000000000001"/>
    <n v="9.5000000000000001E-2"/>
    <n v="8.1000000000000003E-2"/>
    <n v="4.6211000000000002E-2"/>
    <n v="5.5865999999999999E-2"/>
    <n v="5.9241000000000002E-2"/>
    <n v="7.6544000000000001E-2"/>
    <n v="7.8920000000000004E-2"/>
    <n v="8.7254999999999999E-2"/>
    <n v="8.4651000000000004E-2"/>
    <n v="8.3773E-2"/>
    <n v="9.0245000000000006E-2"/>
    <n v="9.3078000000000008E-2"/>
    <n v="9.5507000000000009E-2"/>
  </r>
  <r>
    <x v="17"/>
    <x v="4"/>
    <x v="2"/>
    <x v="2"/>
    <n v="0.19050600000000001"/>
    <n v="0.17613900000000002"/>
    <n v="0.18080399999999999"/>
    <n v="0.255"/>
    <n v="0.26800000000000002"/>
    <n v="0.28799999999999998"/>
    <n v="0.32300000000000001"/>
    <n v="0.33300000000000002"/>
    <n v="0.33400000000000002"/>
    <n v="0.16526099999999999"/>
    <n v="0.25656099999999998"/>
    <n v="0.25422100000000003"/>
    <n v="0.30706900000000004"/>
    <n v="0.31952700000000001"/>
    <n v="0.31856499999999999"/>
    <n v="0.35124500000000003"/>
    <n v="0.35505700000000001"/>
    <n v="0.37718599999999997"/>
    <n v="0.39454300000000003"/>
    <n v="0.41242600000000001"/>
  </r>
  <r>
    <x v="17"/>
    <x v="4"/>
    <x v="2"/>
    <x v="3"/>
    <n v="1.0466000000000002"/>
    <n v="0.98039999999999994"/>
    <n v="1.0362"/>
    <n v="1.6126"/>
    <n v="1.4444000000000001"/>
    <n v="1.5382"/>
    <n v="1.8231999999999999"/>
    <n v="1.8900759036144579"/>
    <n v="1.899"/>
    <n v="0.93961269161676642"/>
    <n v="1.458710595808383"/>
    <n v="1.4454062245508983"/>
    <n v="1.7458803323353296"/>
    <n v="1.8167118952095809"/>
    <n v="1.8112423203592813"/>
    <n v="1.9970486676646708"/>
    <n v="2.0187222844311372"/>
    <n v="2.1445395628742512"/>
    <n v="2.2432250209580835"/>
    <n v="2.344901119760479"/>
  </r>
  <r>
    <x v="17"/>
    <x v="4"/>
    <x v="2"/>
    <x v="4"/>
    <n v="4.4065285862831507"/>
    <n v="5.4614683584578572"/>
    <n v="5.2891117090145761"/>
    <n v="5.018975671079513"/>
    <n v="5.5138109029569602"/>
    <n v="5.607427355978583"/>
    <n v="5.7933468751679014"/>
    <n v="5.8076627600382338"/>
    <n v="5.306416083667056"/>
    <n v="4.2380286361370194"/>
    <n v="4.8440604401170306"/>
    <n v="5.1701432965837819"/>
    <n v="4.9562497187084853"/>
    <n v="5.2697506000061018"/>
    <n v="5.5769604937191533"/>
    <n v="5.6697677140877385"/>
    <n v="5.6402870910422962"/>
    <n v="5.7369396341924892"/>
    <n v="5.8043083287109134"/>
    <n v="5.8763602193755471"/>
  </r>
  <r>
    <x v="17"/>
    <x v="4"/>
    <x v="2"/>
    <x v="5"/>
    <n v="5.4531285862831513"/>
    <n v="6.4418683584578567"/>
    <n v="6.3253117090145761"/>
    <n v="6.6315756710795135"/>
    <n v="6.9582109029569601"/>
    <n v="7.1456273559785828"/>
    <n v="7.6165468751679013"/>
    <n v="7.6977386636526912"/>
    <n v="7.205416083667056"/>
    <n v="5.1776413277537863"/>
    <n v="6.3027710359254137"/>
    <n v="6.61554952113468"/>
    <n v="6.7021300510438149"/>
    <n v="7.0864624952156827"/>
    <n v="7.3882028140784346"/>
    <n v="7.6668163817524091"/>
    <n v="7.659009375473433"/>
    <n v="7.8814791970667404"/>
    <n v="8.0475333496689974"/>
    <n v="8.2212613391360261"/>
  </r>
  <r>
    <x v="17"/>
    <x v="4"/>
    <x v="2"/>
    <x v="6"/>
    <n v="0.4226429314157551"/>
    <n v="0.43234179228928615"/>
    <n v="0.44555854507287762"/>
    <n v="0.64487835539756233"/>
    <n v="0.56405451478480362"/>
    <n v="0.56713677989291722"/>
    <n v="0.92673437583951335"/>
    <n v="1.0983973638229947"/>
    <n v="1.0771403512679385"/>
    <n v="0.98630188884501746"/>
    <n v="0.89622988301231388"/>
    <n v="0.88265661489788405"/>
    <n v="0.74330090235594748"/>
    <n v="0.76877000141819174"/>
    <n v="0.9035567696482012"/>
    <n v="0.97012518637287248"/>
    <n v="1.0049806503053096"/>
    <n v="1.0454054365700458"/>
    <n v="1.0770267590759988"/>
    <n v="1.1000323404993757"/>
  </r>
  <r>
    <x v="17"/>
    <x v="4"/>
    <x v="2"/>
    <x v="7"/>
    <n v="6.4324111528262629"/>
    <n v="5.2552085049012769"/>
    <n v="6.1295723400293216"/>
    <n v="8.0038884476752976"/>
    <n v="7.8332569441077178"/>
    <n v="7.6940452159233095"/>
    <n v="6.6785268256228729"/>
    <n v="6.2848895613323039"/>
    <n v="5.9981097651451964"/>
    <n v="4.7273139460735889"/>
    <n v="5.7356535823310839"/>
    <n v="5.8186544196870615"/>
    <n v="5.169713754287975"/>
    <n v="4.6256618538213816"/>
    <n v="4.7212234329655214"/>
    <n v="4.6194076886963682"/>
    <n v="4.5718444438845776"/>
    <n v="4.5261259994457319"/>
    <n v="4.4808647394512739"/>
    <n v="4.4360560920567611"/>
  </r>
  <r>
    <x v="17"/>
    <x v="4"/>
    <x v="2"/>
    <x v="8"/>
    <n v="11.802"/>
    <n v="11.324999999999999"/>
    <n v="12.183999999999999"/>
    <n v="13.256"/>
    <n v="14.022"/>
    <n v="14.638999999999999"/>
    <n v="14.837"/>
    <n v="14.394"/>
    <n v="14.14"/>
    <n v="9.4499999999999993"/>
    <n v="11.208"/>
    <n v="11.045"/>
    <n v="10.843"/>
    <n v="10.808"/>
    <n v="11.000999999999999"/>
    <n v="11.202756921151131"/>
    <n v="11.282479889326829"/>
    <n v="11.39130244683799"/>
    <n v="11.488067767055592"/>
    <n v="11.596026617353859"/>
  </r>
  <r>
    <x v="18"/>
    <x v="4"/>
    <x v="0"/>
    <x v="0"/>
    <n v="8.0840049999999994"/>
    <n v="8.8893489999999993"/>
    <n v="9.7374299999999998"/>
    <n v="10.27894"/>
    <n v="10.772"/>
    <n v="11.122"/>
    <n v="11.606999999999999"/>
    <n v="12.099793"/>
    <n v="12.483808999999999"/>
    <n v="13.023999999999999"/>
    <n v="13.632"/>
    <n v="14.135999999999999"/>
    <n v="14.676627999999999"/>
    <n v="15.168394459999998"/>
    <n v="15.723969764699998"/>
    <n v="16.253862427641497"/>
    <n v="16.765361848451239"/>
    <n v="17.254659946786418"/>
    <n v="17.716653649713166"/>
    <n v="18.147778698978939"/>
  </r>
  <r>
    <x v="18"/>
    <x v="4"/>
    <x v="0"/>
    <x v="1"/>
    <n v="1.0576199999999998"/>
    <n v="1.0725789999999999"/>
    <n v="1.2442610000000001"/>
    <n v="1.0549999999999999"/>
    <n v="0.91300000000000003"/>
    <n v="0.95699999999999996"/>
    <n v="1"/>
    <n v="1.06"/>
    <n v="1.0389999999999999"/>
    <n v="1.260273"/>
    <n v="1.329334"/>
    <n v="1.3428740000000001"/>
    <n v="1.3181080000000001"/>
    <n v="1.2989809999999999"/>
    <n v="1.389837"/>
    <n v="1.394711"/>
    <n v="1.405461854330023"/>
    <n v="1.4113930000000001"/>
    <n v="1.411"/>
    <n v="1.4055409999999999"/>
  </r>
  <r>
    <x v="18"/>
    <x v="4"/>
    <x v="0"/>
    <x v="2"/>
    <n v="2.6020079999999997"/>
    <n v="2.4638580000000001"/>
    <n v="2.6458330000000001"/>
    <n v="2.73"/>
    <n v="3.1579999999999999"/>
    <n v="3.4009999999999998"/>
    <n v="3.5259999999999998"/>
    <n v="3.7589999999999999"/>
    <n v="3.49"/>
    <n v="3.2054050000000003"/>
    <n v="3.9162840000000001"/>
    <n v="4.2806430000000004"/>
    <n v="4.1940479999999996"/>
    <n v="4.14595"/>
    <n v="4.1988090000000007"/>
    <n v="4.2057549999999999"/>
    <n v="4.14628"/>
    <n v="4.083107"/>
    <n v="4.0580910000000001"/>
    <n v="4.1272859999999998"/>
  </r>
  <r>
    <x v="18"/>
    <x v="4"/>
    <x v="0"/>
    <x v="3"/>
    <n v="13.010039999999998"/>
    <n v="12.319290000000001"/>
    <n v="13.229165"/>
    <n v="13.65"/>
    <n v="15.79"/>
    <n v="17.004999999999999"/>
    <n v="17.63"/>
    <n v="18.795000000000002"/>
    <n v="17.45"/>
    <n v="16.027025000000002"/>
    <n v="19.581420000000001"/>
    <n v="21.189182850000002"/>
    <n v="20.550835199999998"/>
    <n v="20.315155000000001"/>
    <n v="20.490187920000004"/>
    <n v="20.397911749999999"/>
    <n v="20.026532400000001"/>
    <n v="19.598913599999999"/>
    <n v="19.4788368"/>
    <n v="19.810972799999998"/>
  </r>
  <r>
    <x v="18"/>
    <x v="4"/>
    <x v="0"/>
    <x v="4"/>
    <n v="8.1880000000000006"/>
    <n v="8.5540000000000003"/>
    <n v="9.2769999999999992"/>
    <n v="8.9540000000000006"/>
    <n v="8.9410000000000007"/>
    <n v="9.8230000000000004"/>
    <n v="10.098000000000001"/>
    <n v="9.9369999999999994"/>
    <n v="9.0449999999999999"/>
    <n v="9.1419999999999995"/>
    <n v="11.94"/>
    <n v="11.827"/>
    <n v="12.420999999999999"/>
    <n v="13.407"/>
    <n v="13.297000000000001"/>
    <n v="13.75508345766837"/>
    <n v="14.392559904691273"/>
    <n v="14.979197222065762"/>
    <n v="15.403454265210708"/>
    <n v="15.778586740377422"/>
  </r>
  <r>
    <x v="18"/>
    <x v="4"/>
    <x v="0"/>
    <x v="5"/>
    <n v="21.198039999999999"/>
    <n v="20.873290000000001"/>
    <n v="22.506164999999999"/>
    <n v="22.603999999999999"/>
    <n v="24.731000000000002"/>
    <n v="26.827999999999999"/>
    <n v="27.728000000000002"/>
    <n v="28.731999999999999"/>
    <n v="26.495000000000001"/>
    <n v="25.169025000000001"/>
    <n v="31.521419999999999"/>
    <n v="33.01618285"/>
    <n v="32.971835200000001"/>
    <n v="33.722155000000001"/>
    <n v="33.787187920000008"/>
    <n v="34.152995207668368"/>
    <n v="34.419092304691276"/>
    <n v="34.57811082206576"/>
    <n v="34.882291065210708"/>
    <n v="35.589559540377422"/>
  </r>
  <r>
    <x v="18"/>
    <x v="4"/>
    <x v="0"/>
    <x v="6"/>
    <n v="1.7308829999999999"/>
    <n v="2.1410360000000002"/>
    <n v="2.8047089999999999"/>
    <n v="3.2875019999999999"/>
    <n v="4.032"/>
    <n v="4.9770000000000003"/>
    <n v="6.2050000000000001"/>
    <n v="6.61"/>
    <n v="6.83"/>
    <n v="4.3374030000000001"/>
    <n v="5.7127749999999997"/>
    <n v="5.8125540000000004"/>
    <n v="5.4881859999999998"/>
    <n v="5.0998950000000001"/>
    <n v="5.231509"/>
    <n v="5.2173907863453151"/>
    <n v="5.1445069669915773"/>
    <n v="5.2258351236720992"/>
    <n v="5.3394660184495946"/>
    <n v="5.5154606840506437"/>
  </r>
  <r>
    <x v="18"/>
    <x v="4"/>
    <x v="0"/>
    <x v="7"/>
    <n v="33.090591999999994"/>
    <n v="31.962478000000001"/>
    <n v="33.454563"/>
    <n v="35.198723999999999"/>
    <n v="39.118196000000005"/>
    <n v="42.508000000000003"/>
    <n v="44.231000000000002"/>
    <n v="43.594999999999999"/>
    <n v="44.115000000000002"/>
    <n v="41.359547999999997"/>
    <n v="48.749558999999998"/>
    <n v="49.402161"/>
    <n v="50.733497999999997"/>
    <n v="50.222555999999997"/>
    <n v="51.804188000000003"/>
    <n v="53.290475402955686"/>
    <n v="54.27814583709376"/>
    <n v="55.378214755088308"/>
    <n v="56.608492977833635"/>
    <n v="57.887865013797224"/>
  </r>
  <r>
    <x v="18"/>
    <x v="4"/>
    <x v="0"/>
    <x v="8"/>
    <n v="52.767000000000003"/>
    <n v="50.51"/>
    <n v="53.691000000000003"/>
    <n v="55.243000000000002"/>
    <n v="61.164999999999999"/>
    <n v="65.655000000000001"/>
    <n v="65.230999999999995"/>
    <n v="68.673000000000002"/>
    <n v="72.284000000000006"/>
    <n v="58.2"/>
    <n v="73.213999999999999"/>
    <n v="75.411000000000001"/>
    <n v="77.228999999999999"/>
    <n v="77.525999999999996"/>
    <n v="78.605000000000004"/>
    <n v="82.413568091136923"/>
    <n v="83.77354394300697"/>
    <n v="84.955370387978363"/>
    <n v="86.370225132288908"/>
    <n v="88.139074662735894"/>
  </r>
  <r>
    <x v="18"/>
    <x v="4"/>
    <x v="1"/>
    <x v="0"/>
    <n v="3.6935668652892306"/>
    <n v="3.7262922680317492"/>
    <n v="3.9006420000000004"/>
    <n v="3.9827580000000005"/>
    <n v="3.9860876808922097"/>
    <n v="3.9489978011445364"/>
    <n v="3.9601995053806718"/>
    <n v="3.9951994591586844"/>
    <n v="3.9523455043888465"/>
    <n v="3.9558156842132921"/>
    <n v="3.9874310568447604"/>
    <n v="4.0257423835141255"/>
    <n v="4.0536339457900459"/>
    <n v="4.0964389540126538"/>
    <n v="4.1329549278679698"/>
    <n v="4.1704768315736773"/>
    <n v="4.2139565276708879"/>
    <n v="4.2594843100363819"/>
    <n v="4.3035134533248902"/>
    <n v="4.3455404017385693"/>
  </r>
  <r>
    <x v="18"/>
    <x v="4"/>
    <x v="1"/>
    <x v="1"/>
    <n v="0.33418300000000001"/>
    <n v="0.34710292499999995"/>
    <n v="0.35243599999999997"/>
    <n v="0.23599999999999999"/>
    <n v="0.159"/>
    <n v="0.154"/>
    <n v="0.161"/>
    <n v="0.16"/>
    <n v="0.13700000000000001"/>
    <n v="0.16156399999999999"/>
    <n v="0.18984800000000002"/>
    <n v="0.201796"/>
    <n v="0.19294700000000001"/>
    <n v="0.209004"/>
    <n v="0.20446997096983463"/>
    <n v="0.20697305574829486"/>
    <n v="0.21446924619173199"/>
    <n v="0.21830000000000002"/>
    <n v="0.218668"/>
    <n v="0.218471"/>
  </r>
  <r>
    <x v="18"/>
    <x v="4"/>
    <x v="1"/>
    <x v="2"/>
    <n v="0.45838499999999999"/>
    <n v="0.43885800000000003"/>
    <n v="0.44437400000000005"/>
    <n v="0.39100000000000001"/>
    <n v="0.25900000000000001"/>
    <n v="0.23499999999999999"/>
    <n v="0.251"/>
    <n v="0.254"/>
    <n v="0.26300000000000001"/>
    <n v="0.25458700000000001"/>
    <n v="0.29567000000000004"/>
    <n v="0.32053900000000002"/>
    <n v="0.31340699999999999"/>
    <n v="0.33007100000000006"/>
    <n v="0.32869600000000004"/>
    <n v="0.31840200000000002"/>
    <n v="0.326214"/>
    <n v="0.32856000000000002"/>
    <n v="0.32862200000000003"/>
    <n v="0.32785199999999998"/>
  </r>
  <r>
    <x v="18"/>
    <x v="4"/>
    <x v="1"/>
    <x v="3"/>
    <n v="2.6378430000000002"/>
    <n v="1.746291"/>
    <n v="1.9810000000000001"/>
    <n v="1.8639999999999997"/>
    <n v="1.92"/>
    <n v="1.4311959237278928"/>
    <n v="1.6946670155723862"/>
    <n v="1.6309158182662018"/>
    <n v="1.732195563301701"/>
    <n v="1.6557349837042921"/>
    <n v="1.9351463400571745"/>
    <n v="2.0912869819607924"/>
    <n v="2.0479949879605925"/>
    <n v="2.1551821514924052"/>
    <n v="2.1470534591588981"/>
    <n v="2.079401349052477"/>
    <n v="2.1306302285468113"/>
    <n v="2.1458467461808093"/>
    <n v="2.1463047416204093"/>
    <n v="2.1412492246246981"/>
  </r>
  <r>
    <x v="18"/>
    <x v="4"/>
    <x v="1"/>
    <x v="4"/>
    <n v="2.5569999999999999"/>
    <n v="2.7639999999999998"/>
    <n v="3.1219999999999999"/>
    <n v="2.9710000000000001"/>
    <n v="2.8860000000000001"/>
    <n v="2.7970000000000002"/>
    <n v="2.806"/>
    <n v="3.9649999999999999"/>
    <n v="3.9910000000000001"/>
    <n v="3.0880000000000001"/>
    <n v="3.4359999999999999"/>
    <n v="3.0270000000000001"/>
    <n v="3.0430000000000001"/>
    <n v="3.2930000000000001"/>
    <n v="3.3860000000000001"/>
    <n v="3.593180958769651"/>
    <n v="3.6048621760947381"/>
    <n v="3.6227333849283707"/>
    <n v="3.6574857632542459"/>
    <n v="3.6930956486945581"/>
  </r>
  <r>
    <x v="18"/>
    <x v="4"/>
    <x v="1"/>
    <x v="5"/>
    <n v="5.1948430000000005"/>
    <n v="4.5102909999999996"/>
    <n v="5.1029999999999998"/>
    <n v="4.835"/>
    <n v="4.806"/>
    <n v="4.2281959237278928"/>
    <n v="4.500667015572386"/>
    <n v="5.5959158182662012"/>
    <n v="5.7231955633017009"/>
    <n v="4.7437349837042921"/>
    <n v="5.3711463400571748"/>
    <n v="5.118286981960793"/>
    <n v="5.0909949879605927"/>
    <n v="5.4481821514924054"/>
    <n v="5.5330534591588982"/>
    <n v="5.672582307822128"/>
    <n v="5.7354924046415494"/>
    <n v="5.7685801311091804"/>
    <n v="5.8037905048746552"/>
    <n v="5.8343448733192567"/>
  </r>
  <r>
    <x v="18"/>
    <x v="4"/>
    <x v="1"/>
    <x v="6"/>
    <n v="0.16384299999999999"/>
    <n v="0.262291"/>
    <n v="0.28999999999999998"/>
    <n v="0.31900000000000001"/>
    <n v="0.432"/>
    <n v="0.45100000000000001"/>
    <n v="0.45300000000000001"/>
    <n v="0.36699999999999999"/>
    <n v="0.34200000000000003"/>
    <n v="0.14588499999999999"/>
    <n v="3.2910000000000002E-2"/>
    <n v="0.3936384"/>
    <n v="0.48990158000000006"/>
    <n v="0.48258171999999999"/>
    <n v="0.42885050000000008"/>
    <n v="0.43926933461983725"/>
    <n v="0.45525261976769787"/>
    <n v="0.46942839861184543"/>
    <n v="0.48351125057020083"/>
    <n v="0.49739219370274934"/>
  </r>
  <r>
    <x v="18"/>
    <x v="4"/>
    <x v="1"/>
    <x v="7"/>
    <n v="7.9109999999999996"/>
    <n v="8.4359999999999999"/>
    <n v="6.02"/>
    <n v="6.47"/>
    <n v="6.64"/>
    <n v="7.0380000000000003"/>
    <n v="7.1429999999999998"/>
    <n v="7.5990000000000002"/>
    <n v="7.8390000000000004"/>
    <n v="7.6394120000000001"/>
    <n v="8.8791650000000004"/>
    <n v="8.8716209999999993"/>
    <n v="8.2989270000000008"/>
    <n v="7.8317899999999998"/>
    <n v="7.7575159999999999"/>
    <n v="7.9105000536700807"/>
    <n v="8.119605375270627"/>
    <n v="8.2204812874852475"/>
    <n v="8.273702987977682"/>
    <n v="8.3119607940300604"/>
  </r>
  <r>
    <x v="18"/>
    <x v="4"/>
    <x v="1"/>
    <x v="8"/>
    <n v="13.138"/>
    <n v="12.606"/>
    <n v="10.933999999999999"/>
    <n v="11.291"/>
    <n v="11.246"/>
    <n v="11.428000000000001"/>
    <n v="11.846"/>
    <n v="11.86"/>
    <n v="14.819000000000001"/>
    <n v="13.539"/>
    <n v="17.021999999999998"/>
    <n v="16.082000000000001"/>
    <n v="14.6"/>
    <n v="15.077999999999999"/>
    <n v="15.459"/>
    <n v="14.338818578150043"/>
    <n v="14.271240137973942"/>
    <n v="14.344237615773157"/>
    <n v="14.354105502712498"/>
    <n v="14.354105502712498"/>
  </r>
  <r>
    <x v="18"/>
    <x v="4"/>
    <x v="2"/>
    <x v="0"/>
    <n v="0.24470913471076933"/>
    <n v="0.25912073196825103"/>
    <n v="0.26908799999999994"/>
    <n v="0.28079799999999999"/>
    <n v="0.28051231910779051"/>
    <n v="0.27790219885546319"/>
    <n v="0.28583557619042177"/>
    <n v="0.30078344857711181"/>
    <n v="0.30522549561115331"/>
    <n v="0.31589222083059565"/>
    <n v="0.32371876537245392"/>
    <n v="0.33219585796951989"/>
    <n v="0.33393818933195835"/>
    <n v="0.3321451341854017"/>
    <n v="0.33731452345056961"/>
    <n v="0.34364736157452408"/>
    <n v="0.35306357264856214"/>
    <n v="0.36549648683667718"/>
    <n v="0.381254767889743"/>
    <n v="0.40039338645856354"/>
  </r>
  <r>
    <x v="18"/>
    <x v="4"/>
    <x v="2"/>
    <x v="1"/>
    <n v="2.7734999999999999E-2"/>
    <n v="2.6228000000000001E-2"/>
    <n v="3.6405E-2"/>
    <n v="3.5000000000000003E-2"/>
    <n v="2.9000000000000001E-2"/>
    <n v="2.5000000000000001E-2"/>
    <n v="2.5999999999999999E-2"/>
    <n v="3.4000000000000002E-2"/>
    <n v="2.4E-2"/>
    <n v="2.5928E-2"/>
    <n v="2.9939E-2"/>
    <n v="3.2756E-2"/>
    <n v="2.8318000000000003E-2"/>
    <n v="2.4922E-2"/>
    <n v="3.1740999999999998E-2"/>
    <n v="3.3318E-2"/>
    <n v="3.6908000000000003E-2"/>
    <n v="4.0677999999999999E-2"/>
    <n v="4.4997999999999996E-2"/>
    <n v="4.9639000000000003E-2"/>
  </r>
  <r>
    <x v="18"/>
    <x v="4"/>
    <x v="2"/>
    <x v="2"/>
    <n v="3.4476999999999994E-2"/>
    <n v="2.4943999999999997E-2"/>
    <n v="3.9036000000000001E-2"/>
    <n v="3.9E-2"/>
    <n v="3.3000000000000002E-2"/>
    <n v="3.9E-2"/>
    <n v="0.04"/>
    <n v="4.4999999999999998E-2"/>
    <n v="4.3999999999999997E-2"/>
    <n v="3.7433999999999995E-2"/>
    <n v="4.3737999999999999E-2"/>
    <n v="4.8454000000000004E-2"/>
    <n v="4.1856999999999998E-2"/>
    <n v="3.4447999999999999E-2"/>
    <n v="4.3299999999999998E-2"/>
    <n v="4.7220999999999999E-2"/>
    <n v="5.1301000000000006E-2"/>
    <n v="5.5604999999999995E-2"/>
    <n v="6.0456000000000003E-2"/>
    <n v="6.5641999999999992E-2"/>
  </r>
  <r>
    <x v="18"/>
    <x v="4"/>
    <x v="2"/>
    <x v="3"/>
    <n v="0.20899999999999999"/>
    <n v="0.23400000000000001"/>
    <n v="0.34799999999999998"/>
    <n v="0.39600000000000007"/>
    <n v="0.32800000000000001"/>
    <n v="0.35499999999999998"/>
    <n v="0.36410256410256409"/>
    <n v="0.4096153846153846"/>
    <n v="0.4005128205128205"/>
    <n v="0.34074538461538456"/>
    <n v="0.39812794871794871"/>
    <n v="0.46031300000000003"/>
    <n v="0.39764149999999998"/>
    <n v="0.32725599999999999"/>
    <n v="0.41134999999999999"/>
    <n v="0.44859949999999998"/>
    <n v="0.48735950000000006"/>
    <n v="0.52824749999999998"/>
    <n v="0.57433200000000006"/>
    <n v="0.6235989999999999"/>
  </r>
  <r>
    <x v="18"/>
    <x v="4"/>
    <x v="2"/>
    <x v="4"/>
    <n v="1.082333"/>
    <n v="1.074446"/>
    <n v="1.2597970000000001"/>
    <n v="1.3070459999999999"/>
    <n v="1.3580749999999999"/>
    <n v="1.3299780000000001"/>
    <n v="1.354951"/>
    <n v="1.346034"/>
    <n v="1.392018"/>
    <n v="1.519792"/>
    <n v="1.646525"/>
    <n v="1.6326769999999999"/>
    <n v="1.5659620000000001"/>
    <n v="1.714502"/>
    <n v="1.7056910000000001"/>
    <n v="1.7322658727144991"/>
    <n v="1.7682849930643412"/>
    <n v="1.8286269655891032"/>
    <n v="1.9072536531211663"/>
    <n v="2.000762085045678"/>
  </r>
  <r>
    <x v="18"/>
    <x v="4"/>
    <x v="2"/>
    <x v="5"/>
    <n v="1.2913330000000001"/>
    <n v="1.308446"/>
    <n v="1.6077970000000001"/>
    <n v="1.7030460000000001"/>
    <n v="1.686075"/>
    <n v="1.6849780000000001"/>
    <n v="1.7190535641025642"/>
    <n v="1.7556493846153844"/>
    <n v="1.7925308205128205"/>
    <n v="1.8605373846153845"/>
    <n v="2.0446529487179488"/>
    <n v="2.0929899999999999"/>
    <n v="1.9636035000000001"/>
    <n v="2.0417579999999997"/>
    <n v="2.117041"/>
    <n v="2.1808653727144991"/>
    <n v="2.2556444930643411"/>
    <n v="2.3568744655891032"/>
    <n v="2.4815856531211664"/>
    <n v="2.624361085045678"/>
  </r>
  <r>
    <x v="18"/>
    <x v="4"/>
    <x v="2"/>
    <x v="6"/>
    <n v="0.17230300000000001"/>
    <n v="0.13544600000000001"/>
    <n v="0.16686539094929564"/>
    <n v="0.23400000000000001"/>
    <n v="0.34799999999999998"/>
    <n v="0.29899999999999999"/>
    <n v="0.26800000000000002"/>
    <n v="0.27900000000000003"/>
    <n v="0.29299999999999998"/>
    <n v="0.279505"/>
    <n v="0.376191"/>
    <n v="9.3314650000000013E-2"/>
    <n v="7.4628532000000011E-2"/>
    <n v="8.7643138000000009E-2"/>
    <n v="0.13384966099999998"/>
    <n v="0.1322088450303143"/>
    <n v="0.13362802244491057"/>
    <n v="0.13845178879371953"/>
    <n v="0.14407065036168579"/>
    <n v="0.15037813225797167"/>
  </r>
  <r>
    <x v="18"/>
    <x v="4"/>
    <x v="2"/>
    <x v="7"/>
    <n v="3.2090000000000001"/>
    <n v="2.9870000000000001"/>
    <n v="2.879"/>
    <n v="2.8889999999999998"/>
    <n v="3.1960000000000002"/>
    <n v="3.4420000000000002"/>
    <n v="3.1619999999999999"/>
    <n v="3.4340000000000002"/>
    <n v="2.9940000000000002"/>
    <n v="2.5210699999999999"/>
    <n v="2.7386400000000002"/>
    <n v="2.9661749999999998"/>
    <n v="3.1266430000000001"/>
    <n v="3.012505"/>
    <n v="2.7383250000000001"/>
    <n v="2.6090883459984218"/>
    <n v="2.6869197855388363"/>
    <n v="2.7160072232824386"/>
    <n v="2.7179987455687495"/>
    <n v="2.7179987455687495"/>
  </r>
  <r>
    <x v="18"/>
    <x v="4"/>
    <x v="2"/>
    <x v="8"/>
    <n v="4.2699999999999996"/>
    <n v="4.1529999999999996"/>
    <n v="4.367"/>
    <n v="4.21"/>
    <n v="4.1710000000000003"/>
    <n v="4.4139999999999997"/>
    <n v="4.431"/>
    <n v="4.657"/>
    <n v="4.5839999999999996"/>
    <n v="3.7210000000000001"/>
    <n v="4.4560000000000004"/>
    <n v="5.0679999999999996"/>
    <n v="5.1859999999999999"/>
    <n v="5.1479999999999997"/>
    <n v="5.0339999999999998"/>
    <n v="4.8344374505986636"/>
    <n v="4.8441834810650573"/>
    <n v="4.9367848594880979"/>
    <n v="5.0583337151657979"/>
    <n v="5.1933515951892089"/>
  </r>
  <r>
    <x v="19"/>
    <x v="4"/>
    <x v="0"/>
    <x v="0"/>
    <n v="4.7160000000000002"/>
    <n v="4.8259999999999996"/>
    <n v="4.9690000000000003"/>
    <n v="5.17"/>
    <n v="5.391"/>
    <n v="5.6340000000000003"/>
    <n v="5.6980000000000004"/>
    <n v="5.7130000000000001"/>
    <n v="5.6740000000000004"/>
    <n v="5.7039999999999997"/>
    <n v="5.8090000000000002"/>
    <n v="5.96"/>
    <n v="6.0349829999999995"/>
    <n v="6.1174517479999997"/>
    <n v="6.2354154193399998"/>
    <n v="6.352789725469699"/>
    <n v="6.4788111878235624"/>
    <n v="6.6057288731836783"/>
    <n v="6.7310573450172289"/>
    <n v="6.8481816498014192"/>
  </r>
  <r>
    <x v="19"/>
    <x v="4"/>
    <x v="0"/>
    <x v="1"/>
    <n v="0.35899999999999999"/>
    <n v="0.29799999999999999"/>
    <n v="0.36"/>
    <n v="0.38400000000000001"/>
    <n v="0.44700000000000001"/>
    <n v="0.47299999999999998"/>
    <n v="0.32500000000000001"/>
    <n v="0.309"/>
    <n v="0.19600000000000001"/>
    <n v="0.26669700000000002"/>
    <n v="0.30359199999999997"/>
    <n v="0.35335300000000003"/>
    <n v="0.33722299999999999"/>
    <n v="0.34800799999999998"/>
    <n v="0.39324900000000002"/>
    <n v="0.39796800000000004"/>
    <n v="0.41189700000000001"/>
    <n v="0.42494300000000002"/>
    <n v="0.42919200000000002"/>
    <n v="0.43348399999999998"/>
  </r>
  <r>
    <x v="19"/>
    <x v="4"/>
    <x v="0"/>
    <x v="2"/>
    <n v="0.32205899999999998"/>
    <n v="0.230022"/>
    <n v="0.30323300000000003"/>
    <n v="0.35499999999999998"/>
    <n v="0.39900000000000002"/>
    <n v="0.41099999999999998"/>
    <n v="0.27100000000000002"/>
    <n v="0.26200000000000001"/>
    <n v="0.16600000000000001"/>
    <n v="0.209033"/>
    <n v="0.28313700000000003"/>
    <n v="0.31964199999999998"/>
    <n v="0.31110300000000002"/>
    <n v="0.32186000000000003"/>
    <n v="0.35661399999999999"/>
    <n v="0.37274400000000002"/>
    <n v="0.392202"/>
    <n v="0.40582400000000002"/>
    <n v="0.41109200000000001"/>
    <n v="0.41754800000000003"/>
  </r>
  <r>
    <x v="19"/>
    <x v="4"/>
    <x v="0"/>
    <x v="3"/>
    <n v="1.6102949999999998"/>
    <n v="1.15011"/>
    <n v="1.5161650000000002"/>
    <n v="1.7749999999999999"/>
    <n v="1.9950000000000001"/>
    <n v="2.0550000000000002"/>
    <n v="1.355"/>
    <n v="1.31"/>
    <n v="0.83"/>
    <n v="1.0451649999999999"/>
    <n v="1.4156850000000001"/>
    <n v="1.5982099999999999"/>
    <n v="1.5555150000000002"/>
    <n v="1.6093000000000002"/>
    <n v="1.7830699999999999"/>
    <n v="1.86372"/>
    <n v="1.9610099999999999"/>
    <n v="2.0291200000000003"/>
    <n v="2.0554600000000001"/>
    <n v="2.0877400000000002"/>
  </r>
  <r>
    <x v="19"/>
    <x v="4"/>
    <x v="0"/>
    <x v="4"/>
    <n v="5.0935143599999995"/>
    <n v="4.708310429551922"/>
    <n v="5.0683800000000003"/>
    <n v="5.4285000000000005"/>
    <n v="5.8943500000000002"/>
    <n v="6.2033861249999989"/>
    <n v="6.3397477624999983"/>
    <n v="6.4565135209374978"/>
    <n v="6.3303431818124976"/>
    <n v="6.0965145833281236"/>
    <n v="6.2240322878737482"/>
    <n v="6.5529999999999999"/>
    <n v="6.633"/>
    <n v="6.745760999999999"/>
    <n v="6.9481338299999988"/>
    <n v="7.0870965065999991"/>
    <n v="7.2562685303623908"/>
    <n v="7.3984163379657204"/>
    <n v="7.5387842264192972"/>
    <n v="7.6699634477775902"/>
  </r>
  <r>
    <x v="19"/>
    <x v="4"/>
    <x v="0"/>
    <x v="5"/>
    <n v="6.7038093599999993"/>
    <n v="5.8584204295519218"/>
    <n v="6.5845450000000003"/>
    <n v="7.2035"/>
    <n v="7.8893500000000003"/>
    <n v="8.2583861249999977"/>
    <n v="7.6947477624999987"/>
    <n v="7.7665135209374974"/>
    <n v="7.1603431818124976"/>
    <n v="7.1416795833281235"/>
    <n v="7.639717287873748"/>
    <n v="8.151209999999999"/>
    <n v="8.1885150000000007"/>
    <n v="8.3550609999999992"/>
    <n v="8.7312038299999983"/>
    <n v="8.9508165065999989"/>
    <n v="9.2172785303623908"/>
    <n v="9.4275363379657211"/>
    <n v="9.5942442264192973"/>
    <n v="9.7577034477775904"/>
  </r>
  <r>
    <x v="19"/>
    <x v="4"/>
    <x v="0"/>
    <x v="6"/>
    <n v="2.2765430000000002"/>
    <n v="1.9697229999999999"/>
    <n v="2.182785"/>
    <n v="2.5044780000000002"/>
    <n v="2.541534"/>
    <n v="2.8119999999999998"/>
    <n v="2.3839999999999999"/>
    <n v="2.1190000000000002"/>
    <n v="2.139983"/>
    <n v="1.8074479999999999"/>
    <n v="2.2511320000000001"/>
    <n v="2.5805600000000002"/>
    <n v="2.6836540000000002"/>
    <n v="2.7735029999999998"/>
    <n v="3.0775031665993433"/>
    <n v="3.1126906314487592"/>
    <n v="3.1662420030562308"/>
    <n v="3.2319501763355336"/>
    <n v="3.2953586596501783"/>
    <n v="3.3385579610416407"/>
  </r>
  <r>
    <x v="19"/>
    <x v="4"/>
    <x v="0"/>
    <x v="7"/>
    <n v="9.9262899999999998"/>
    <n v="10.044606"/>
    <n v="10.814475781545495"/>
    <n v="12.122904760000001"/>
    <n v="12.154911999999999"/>
    <n v="14.54595224"/>
    <n v="14.2838903448"/>
    <n v="16.106068151696"/>
    <n v="15.186289514729921"/>
    <n v="12.762295"/>
    <n v="17.859905083999998"/>
    <n v="16.004492681999995"/>
    <n v="15.885692499999999"/>
    <n v="16.640862998000003"/>
    <n v="16.370450901819005"/>
    <n v="16.958466093428509"/>
    <n v="17.271927699622331"/>
    <n v="17.630716556847169"/>
    <n v="18.098154026893432"/>
    <n v="18.328486569877303"/>
  </r>
  <r>
    <x v="19"/>
    <x v="4"/>
    <x v="0"/>
    <x v="8"/>
    <n v="14.026258939237902"/>
    <n v="13.729663374742536"/>
    <n v="14.82803644472194"/>
    <n v="16.607400818088575"/>
    <n v="17.218274750651894"/>
    <n v="19.456650468236639"/>
    <n v="19.262083963554272"/>
    <n v="21.188292359909699"/>
    <n v="20.128877741914213"/>
    <n v="18.115989967722793"/>
    <n v="23.015000000000001"/>
    <n v="21.864249999999998"/>
    <n v="21.56"/>
    <n v="22.034319999999997"/>
    <n v="22.100422959999996"/>
    <n v="22.829736917679995"/>
    <n v="23.354820866786632"/>
    <n v="23.868626925855938"/>
    <n v="24.44147397207648"/>
    <n v="24.783654607685552"/>
  </r>
  <r>
    <x v="19"/>
    <x v="4"/>
    <x v="1"/>
    <x v="0"/>
    <n v="0.65296299999999996"/>
    <n v="0.67553300000000005"/>
    <n v="0.70097799999999999"/>
    <n v="0.72862400000000005"/>
    <n v="0.75879999999999992"/>
    <n v="0.78920000000000001"/>
    <n v="0.80937599999999998"/>
    <n v="0.81499999999999995"/>
    <n v="0.81200000000000006"/>
    <n v="0.82799999999999996"/>
    <n v="0.83199999999999996"/>
    <n v="0.84899999999999998"/>
    <n v="0.86283299999999996"/>
    <n v="0.87327666999999998"/>
    <n v="0.88345862662999997"/>
    <n v="0.89491458173706995"/>
    <n v="0.90714860675622511"/>
    <n v="0.92038482347515038"/>
    <n v="0.93343582076997345"/>
    <n v="0.94656815509996384"/>
  </r>
  <r>
    <x v="19"/>
    <x v="4"/>
    <x v="1"/>
    <x v="1"/>
    <n v="4.7046999999999999E-2"/>
    <n v="3.8299999999999994E-2"/>
    <n v="2.64E-2"/>
    <n v="2.5999999999999999E-2"/>
    <n v="3.3000000000000002E-2"/>
    <n v="3.3000000000000002E-2"/>
    <n v="0.03"/>
    <n v="1.6E-2"/>
    <n v="1.4999999999999999E-2"/>
    <n v="1.5913E-2"/>
    <n v="1.8716999999999998E-2"/>
    <n v="1.9636000000000001E-2"/>
    <n v="2.2323000000000003E-2"/>
    <n v="1.9071999999999999E-2"/>
    <n v="1.9788E-2"/>
    <n v="2.1173999999999998E-2"/>
    <n v="2.2973E-2"/>
    <n v="2.4122000000000001E-2"/>
    <n v="2.5016E-2"/>
    <n v="2.5267000000000001E-2"/>
  </r>
  <r>
    <x v="19"/>
    <x v="4"/>
    <x v="1"/>
    <x v="2"/>
    <n v="4.7046999999999999E-2"/>
    <n v="3.8299999999999994E-2"/>
    <n v="2.64E-2"/>
    <n v="2.8000000000000001E-2"/>
    <n v="3.2000000000000001E-2"/>
    <n v="3.3000000000000002E-2"/>
    <n v="0.03"/>
    <n v="1.6E-2"/>
    <n v="1.6E-2"/>
    <n v="1.4837999999999999E-2"/>
    <n v="1.7467E-2"/>
    <n v="2.0094999999999998E-2"/>
    <n v="2.3370999999999999E-2"/>
    <n v="1.4598000000000002E-2"/>
    <n v="1.6420000000000001E-2"/>
    <n v="1.8622E-2"/>
    <n v="2.0199999999999999E-2"/>
    <n v="2.1128000000000001E-2"/>
    <n v="2.2013999999999999E-2"/>
    <n v="2.2207000000000001E-2"/>
  </r>
  <r>
    <x v="19"/>
    <x v="4"/>
    <x v="1"/>
    <x v="3"/>
    <n v="0.235235"/>
    <n v="0.19149999999999998"/>
    <n v="0.13200000000000001"/>
    <n v="0.14000000000000001"/>
    <n v="0.16"/>
    <n v="0.16500000000000001"/>
    <n v="0.15"/>
    <n v="0.08"/>
    <n v="0.08"/>
    <n v="7.4189999999999992E-2"/>
    <n v="8.7334999999999996E-2"/>
    <n v="0.10047499999999999"/>
    <n v="0.116855"/>
    <n v="7.2990000000000013E-2"/>
    <n v="8.2100000000000006E-2"/>
    <n v="9.3109999999999998E-2"/>
    <n v="0.10099999999999998"/>
    <n v="0.10564000000000001"/>
    <n v="0.11007"/>
    <n v="0.11103500000000001"/>
  </r>
  <r>
    <x v="19"/>
    <x v="4"/>
    <x v="1"/>
    <x v="4"/>
    <n v="1.2667572"/>
    <n v="1.3188725699157429"/>
    <n v="1.3864946563015126"/>
    <n v="1.451561743608327"/>
    <n v="1.5116782470108017"/>
    <n v="1.5722410022943132"/>
    <n v="1.617404361603249"/>
    <n v="1.6342575141883366"/>
    <n v="1.6305901609248139"/>
    <n v="1.5800838569004478"/>
    <n v="1.6586665896163182"/>
    <n v="1.725013253200971"/>
    <n v="1.7077631206689612"/>
    <n v="1.7419183830823404"/>
    <n v="1.7941759345748107"/>
    <n v="1.80444483793609"/>
    <n v="1.8072177327880097"/>
    <n v="1.8335868694336606"/>
    <n v="1.8595870127024809"/>
    <n v="1.885749195279075"/>
  </r>
  <r>
    <x v="19"/>
    <x v="4"/>
    <x v="1"/>
    <x v="5"/>
    <n v="1.5019922000000001"/>
    <n v="1.5103725699157429"/>
    <n v="1.5184946563015127"/>
    <n v="1.5915617436083269"/>
    <n v="1.6716782470108016"/>
    <n v="1.7372410022943132"/>
    <n v="1.7674043616032489"/>
    <n v="1.7142575141883367"/>
    <n v="1.710590160924814"/>
    <n v="1.6542738569004478"/>
    <n v="1.7460015896163181"/>
    <n v="1.8254882532009711"/>
    <n v="1.8246181206689611"/>
    <n v="1.8149083830823405"/>
    <n v="1.8762759345748108"/>
    <n v="1.89755483793609"/>
    <n v="1.9082177327880097"/>
    <n v="1.9392268694336605"/>
    <n v="1.9696570127024811"/>
    <n v="1.996784195279075"/>
  </r>
  <r>
    <x v="19"/>
    <x v="4"/>
    <x v="1"/>
    <x v="6"/>
    <n v="5.2827477418796016E-2"/>
    <n v="5.1215363014291901E-2"/>
    <n v="6.1149883066262456E-2"/>
    <n v="6.3849094967518338E-2"/>
    <n v="6.3849094967518338E-2"/>
    <n v="6.7041549715894239E-2"/>
    <n v="7.0393627201688971E-2"/>
    <n v="7.0393627201688971E-2"/>
    <n v="7.0393627201688971E-2"/>
    <n v="7.0393627201688971E-2"/>
    <n v="8.4472352642026766E-2"/>
    <n v="9.1230140853388916E-2"/>
    <n v="6.9463902676484127E-2"/>
    <n v="7.2242458783543489E-2"/>
    <n v="7.8744280074062409E-2"/>
    <n v="8.0870375636062086E-2"/>
    <n v="8.2083431270603024E-2"/>
    <n v="8.4545934208721099E-2"/>
    <n v="8.7082312234982737E-2"/>
    <n v="8.7953135357332568E-2"/>
  </r>
  <r>
    <x v="19"/>
    <x v="4"/>
    <x v="1"/>
    <x v="7"/>
    <n v="0.65167717536351477"/>
    <n v="0.70460519690900991"/>
    <n v="1.1760182184545049"/>
    <n v="1.28843124"/>
    <n v="1.5093380000000001"/>
    <n v="1.39324476"/>
    <n v="1.2551096552000001"/>
    <n v="1.3399318483040001"/>
    <n v="0.87571048527008"/>
    <n v="0.816697339689056"/>
    <n v="1.0617065415957729"/>
    <n v="1.1147918686755616"/>
    <n v="0.98461197598542116"/>
    <n v="0.98756581191337744"/>
    <n v="0.93818752131770855"/>
    <n v="0.94756939653088568"/>
    <n v="0.95704509049619457"/>
    <n v="0.96661554140115657"/>
    <n v="0.97628169681516819"/>
    <n v="0.98604451378331992"/>
  </r>
  <r>
    <x v="19"/>
    <x v="4"/>
    <x v="1"/>
    <x v="8"/>
    <n v="2.5013793047705435"/>
    <n v="2.4484857990874271"/>
    <n v="2.6443646630144215"/>
    <n v="2.9616884225761524"/>
    <n v="3.0209221910276756"/>
    <n v="3.0209221910276756"/>
    <n v="3.0209221910276756"/>
    <n v="3.0209221910276756"/>
    <n v="2.5073654185529706"/>
    <n v="2.4321444559963812"/>
    <n v="2.7240017907159473"/>
    <n v="2.8057218444374259"/>
    <n v="2.7496074075486772"/>
    <n v="2.7661050519939692"/>
    <n v="2.7522745267339994"/>
    <n v="2.7660358993676692"/>
    <n v="2.7881641865626108"/>
    <n v="2.8244103209879245"/>
    <n v="2.8611276551607672"/>
    <n v="2.8983223146778569"/>
  </r>
  <r>
    <x v="19"/>
    <x v="4"/>
    <x v="2"/>
    <x v="0"/>
    <n v="0.17954599999999998"/>
    <n v="0.17919299999999999"/>
    <n v="0.18088400000000002"/>
    <n v="0.182784"/>
    <n v="0.18691300000000002"/>
    <n v="0.19121499999999997"/>
    <n v="0.18962399999999999"/>
    <n v="0.188"/>
    <n v="0.188"/>
    <n v="0.187"/>
    <n v="0.19"/>
    <n v="0.19400000000000001"/>
    <n v="0.20310700000000001"/>
    <n v="0.21221090500000001"/>
    <n v="0.22176697807500001"/>
    <n v="0.23177178493862502"/>
    <n v="0.24214518321884193"/>
    <n v="0.25287484264524035"/>
    <n v="0.26391448102039494"/>
    <n v="0.27515675013366137"/>
  </r>
  <r>
    <x v="19"/>
    <x v="4"/>
    <x v="2"/>
    <x v="1"/>
    <n v="1.2503E-2"/>
    <n v="1.3025999999999999E-2"/>
    <n v="1.4069000000000002E-2"/>
    <n v="1.4E-2"/>
    <n v="1.7000000000000001E-2"/>
    <n v="1.7999999999999999E-2"/>
    <n v="1.9E-2"/>
    <n v="0.02"/>
    <n v="2.1999999999999999E-2"/>
    <n v="1.6237999999999999E-2"/>
    <n v="2.0726999999999999E-2"/>
    <n v="2.4902999999999998E-2"/>
    <n v="2.5597000000000002E-2"/>
    <n v="2.6367999999999999E-2"/>
    <n v="2.7594E-2"/>
    <n v="2.8855000000000002E-2"/>
    <n v="3.0074000000000004E-2"/>
    <n v="3.1312E-2"/>
    <n v="3.2534E-2"/>
    <n v="3.3674999999999997E-2"/>
  </r>
  <r>
    <x v="19"/>
    <x v="4"/>
    <x v="2"/>
    <x v="2"/>
    <n v="1.1502999999999999E-2"/>
    <n v="1.2026E-2"/>
    <n v="1.3069000000000001E-2"/>
    <n v="1.2999999999999999E-2"/>
    <n v="1.6E-2"/>
    <n v="1.7000000000000001E-2"/>
    <n v="1.7999999999999999E-2"/>
    <n v="1.9E-2"/>
    <n v="2.1000000000000001E-2"/>
    <n v="1.5238E-2"/>
    <n v="1.9727000000000001E-2"/>
    <n v="2.3903000000000001E-2"/>
    <n v="2.4597000000000001E-2"/>
    <n v="2.5367999999999998E-2"/>
    <n v="2.6594000000000003E-2"/>
    <n v="2.7855000000000001E-2"/>
    <n v="2.9074000000000003E-2"/>
    <n v="3.0312000000000002E-2"/>
    <n v="3.1534E-2"/>
    <n v="3.2674999999999996E-2"/>
  </r>
  <r>
    <x v="19"/>
    <x v="4"/>
    <x v="2"/>
    <x v="3"/>
    <n v="9.2023999999999995E-2"/>
    <n v="9.6208000000000002E-2"/>
    <n v="0.10455200000000001"/>
    <n v="0.104"/>
    <n v="0.128"/>
    <n v="0.13600000000000001"/>
    <n v="0.14399999999999999"/>
    <n v="0.152"/>
    <n v="0.16800000000000001"/>
    <n v="0.121904"/>
    <n v="0.15781600000000001"/>
    <n v="0.19122400000000001"/>
    <n v="0.19677600000000001"/>
    <n v="0.20294400000000001"/>
    <n v="0.21275200000000002"/>
    <n v="0.22284000000000001"/>
    <n v="0.23259200000000002"/>
    <n v="0.24249600000000002"/>
    <n v="0.252272"/>
    <n v="0.26139999999999997"/>
  </r>
  <r>
    <x v="19"/>
    <x v="4"/>
    <x v="2"/>
    <x v="4"/>
    <n v="0.54682767475638561"/>
    <n v="0.58237724999999996"/>
    <n v="0.63309400000000005"/>
    <n v="0.64934015999999994"/>
    <n v="0.67396855898749997"/>
    <n v="0.68948065681249981"/>
    <n v="0.71325538487979867"/>
    <n v="0.7426991239561348"/>
    <n v="0.71894369650841072"/>
    <n v="0.60671973529652024"/>
    <n v="0.69014219100892593"/>
    <n v="0.71084645673919378"/>
    <n v="0.6824125984696261"/>
    <n v="0.69947291343136653"/>
    <n v="0.74843601737156218"/>
    <n v="0.79319680289352579"/>
    <n v="0.85477249676251199"/>
    <n v="0.91793567880222249"/>
    <n v="0.9764835797754613"/>
    <n v="1.0180799754945471"/>
  </r>
  <r>
    <x v="19"/>
    <x v="4"/>
    <x v="2"/>
    <x v="5"/>
    <n v="0.6388516747563856"/>
    <n v="0.67858524999999992"/>
    <n v="0.73764600000000002"/>
    <n v="0.75334015999999993"/>
    <n v="0.80196855898749997"/>
    <n v="0.82548065681249982"/>
    <n v="0.85725538487979869"/>
    <n v="0.89469912395613482"/>
    <n v="0.88694369650841076"/>
    <n v="0.72862373529652025"/>
    <n v="0.847958191008926"/>
    <n v="0.90207045673919373"/>
    <n v="0.87918859846962616"/>
    <n v="0.90241691343136654"/>
    <n v="0.96118801737156223"/>
    <n v="1.0160368028935258"/>
    <n v="1.087364496762512"/>
    <n v="1.1604316788022224"/>
    <n v="1.2287555797754612"/>
    <n v="1.2794799754945472"/>
  </r>
  <r>
    <x v="19"/>
    <x v="4"/>
    <x v="2"/>
    <x v="6"/>
    <n v="0.45601052258120395"/>
    <n v="0.44209463698570811"/>
    <n v="0.52785011693373751"/>
    <n v="0.55114990503248162"/>
    <n v="0.59248614790991772"/>
    <n v="0.60795845028410578"/>
    <n v="0.64160637279831101"/>
    <n v="0.55860637279831105"/>
    <n v="0.59560637279831108"/>
    <n v="0.44160637279831105"/>
    <n v="0.57408828463780437"/>
    <n v="0.64871976164071887"/>
    <n v="0.59682218070946136"/>
    <n v="0.60875862432365058"/>
    <n v="0.65745931426954263"/>
    <n v="0.70019416969706283"/>
    <n v="0.7597106741213131"/>
    <n v="0.82048752805101821"/>
    <n v="0.87381921737433432"/>
    <n v="0.91314108215617928"/>
  </r>
  <r>
    <x v="19"/>
    <x v="4"/>
    <x v="2"/>
    <x v="7"/>
    <n v="9.1807824636485194E-2"/>
    <n v="9.5394803090990132E-2"/>
    <n v="9.8981781545495071E-2"/>
    <n v="0.10256876000000001"/>
    <n v="0.10466200000000001"/>
    <n v="0.10675524"/>
    <n v="0.1088903448"/>
    <n v="0.111068151696"/>
    <n v="0.11328951472991999"/>
    <n v="7.930266031094399E-2"/>
    <n v="9.9128325388679994E-2"/>
    <n v="0.1110237244353216"/>
    <n v="9.9921351991789448E-2"/>
    <n v="9.9921351991789448E-2"/>
    <n v="8.4933149193021029E-2"/>
    <n v="8.4933149193021029E-2"/>
    <n v="8.4933149193021029E-2"/>
    <n v="8.4933149193021029E-2"/>
    <n v="8.4933149193021029E-2"/>
    <n v="8.4933149193021029E-2"/>
  </r>
  <r>
    <x v="19"/>
    <x v="4"/>
    <x v="2"/>
    <x v="8"/>
    <n v="0.27471678681771372"/>
    <n v="0.26890769824922761"/>
    <n v="0.282353083161689"/>
    <n v="0.28517661399330591"/>
    <n v="0.29088014627317205"/>
    <n v="0.29378894773590375"/>
    <n v="0.314354174077417"/>
    <n v="0.36150730018902955"/>
    <n v="0.34343193517957804"/>
    <n v="0.32282601906880332"/>
    <n v="0.35188036078499563"/>
    <n v="0.33428634274574581"/>
    <n v="0.33428634274574581"/>
    <n v="0.35100065988303314"/>
    <n v="0.37206069947601517"/>
    <n v="0.3888034309524358"/>
    <n v="0.40629958534529537"/>
    <n v="0.42255156875910721"/>
    <n v="0.43945363150947153"/>
    <n v="0.45043997229720828"/>
  </r>
  <r>
    <x v="20"/>
    <x v="5"/>
    <x v="0"/>
    <x v="0"/>
    <n v="20.353017000000001"/>
    <n v="20.6"/>
    <n v="21.75"/>
    <n v="23.025485"/>
    <n v="23.35"/>
    <n v="23.791"/>
    <n v="25.57"/>
    <n v="27.754000000000001"/>
    <n v="32.021000000000001"/>
    <n v="33.084000000000003"/>
    <n v="33.908909999999999"/>
    <n v="35.359995839409393"/>
    <n v="37.125258944108573"/>
    <n v="38.513818753363608"/>
    <n v="39.542689017060276"/>
    <n v="40.183976350856945"/>
    <n v="40.660131137153272"/>
    <n v="41.219943392320282"/>
    <n v="41.857876502999808"/>
    <n v="42.559395677555898"/>
  </r>
  <r>
    <x v="20"/>
    <x v="5"/>
    <x v="0"/>
    <x v="1"/>
    <n v="0.91350599999999993"/>
    <n v="0.99258199999999996"/>
    <n v="0.96686899999999998"/>
    <n v="1.028"/>
    <n v="1.2430000000000001"/>
    <n v="1.385"/>
    <n v="1.7270000000000001"/>
    <n v="2.3730000000000002"/>
    <n v="2.7130000000000001"/>
    <n v="1.365634"/>
    <n v="1.7379100000000001"/>
    <n v="2.4624270000000004"/>
    <n v="2.7455080000000001"/>
    <n v="2.5957089999999998"/>
    <n v="2.2862279999999999"/>
    <n v="1.9735579999999999"/>
    <n v="2.0386730000000002"/>
    <n v="2.165095"/>
    <n v="2.2900810000000003"/>
    <n v="2.4045670000000001"/>
  </r>
  <r>
    <x v="20"/>
    <x v="5"/>
    <x v="0"/>
    <x v="2"/>
    <n v="0.9698730000000001"/>
    <n v="1.0212399999999999"/>
    <n v="0.98006100000000007"/>
    <n v="1.01"/>
    <n v="1.1100000000000001"/>
    <n v="1.069"/>
    <n v="1.1759999999999999"/>
    <n v="1.288"/>
    <n v="1.47"/>
    <n v="0.59913899999999998"/>
    <n v="1.20648"/>
    <n v="1.744551"/>
    <n v="1.9700920000000002"/>
    <n v="1.9262460000000001"/>
    <n v="1.7642800000000001"/>
    <n v="1.712507"/>
    <n v="1.791042"/>
    <n v="1.8568469999999999"/>
    <n v="1.9869410000000001"/>
    <n v="2.0913470000000003"/>
  </r>
  <r>
    <x v="20"/>
    <x v="5"/>
    <x v="0"/>
    <x v="3"/>
    <n v="4.8493650000000006"/>
    <n v="5.1061999999999994"/>
    <n v="4.9003050000000004"/>
    <n v="5.05"/>
    <n v="5.55"/>
    <n v="5.3449999999999998"/>
    <n v="5.88"/>
    <n v="6.44"/>
    <n v="7.35"/>
    <n v="2.995695"/>
    <n v="6.0324"/>
    <n v="8.7227549999999994"/>
    <n v="9.8504600000000018"/>
    <n v="9.6312300000000004"/>
    <n v="8.8214000000000006"/>
    <n v="8.5625350000000005"/>
    <n v="8.955210000000001"/>
    <n v="9.2842349999999989"/>
    <n v="9.934705000000001"/>
    <n v="10.456735000000002"/>
  </r>
  <r>
    <x v="20"/>
    <x v="5"/>
    <x v="0"/>
    <x v="4"/>
    <n v="15.06123258"/>
    <n v="16.274000000000001"/>
    <n v="18.27"/>
    <n v="19.801917100000001"/>
    <n v="22.416"/>
    <n v="24.742640000000002"/>
    <n v="26.848500000000001"/>
    <n v="29.558009999999999"/>
    <n v="30.259844999999999"/>
    <n v="21.835440000000002"/>
    <n v="25.219933200000003"/>
    <n v="31.020517836000003"/>
    <n v="34.432774797960008"/>
    <n v="33.227627680031404"/>
    <n v="32.23079884963046"/>
    <n v="31.263874884141547"/>
    <n v="32.934706221094153"/>
    <n v="35.44915131739544"/>
    <n v="38.509246382759827"/>
    <n v="41.708207764004776"/>
  </r>
  <r>
    <x v="20"/>
    <x v="5"/>
    <x v="0"/>
    <x v="5"/>
    <n v="19.910597580000001"/>
    <n v="21.380200000000002"/>
    <n v="23.170304999999999"/>
    <n v="24.851917100000001"/>
    <n v="27.966000000000001"/>
    <n v="30.08764"/>
    <n v="32.728500000000004"/>
    <n v="35.998010000000001"/>
    <n v="37.609845"/>
    <n v="24.831135000000003"/>
    <n v="31.252333200000002"/>
    <n v="39.743272836000003"/>
    <n v="44.283234797960006"/>
    <n v="42.858857680031406"/>
    <n v="41.052198849630457"/>
    <n v="39.826409884141547"/>
    <n v="41.889916221094154"/>
    <n v="44.733386317395443"/>
    <n v="48.443951382759828"/>
    <n v="52.164942764004778"/>
  </r>
  <r>
    <x v="20"/>
    <x v="5"/>
    <x v="0"/>
    <x v="6"/>
    <n v="4.0838660000000004"/>
    <n v="4.0145980000000003"/>
    <n v="5.2820619999999998"/>
    <n v="4.5217260000000001"/>
    <n v="6.891413"/>
    <n v="8.85"/>
    <n v="10.718"/>
    <n v="13.146000000000001"/>
    <n v="17.196000000000002"/>
    <n v="9.3487969999999994"/>
    <n v="11.855459"/>
    <n v="19.104437999999998"/>
    <n v="22.471751999999999"/>
    <n v="20.015135999999998"/>
    <n v="20.088607750615118"/>
    <n v="18.879176787842329"/>
    <n v="19.712443885332025"/>
    <n v="21.231980974700587"/>
    <n v="22.911194411719062"/>
    <n v="24.547867220981956"/>
  </r>
  <r>
    <x v="20"/>
    <x v="5"/>
    <x v="0"/>
    <x v="7"/>
    <n v="2.2444220000000001"/>
    <n v="2.4271940000000001"/>
    <n v="3.0750000000000002"/>
    <n v="3.6113240000000002"/>
    <n v="3.9843329999999999"/>
    <n v="5.609"/>
    <n v="5.8019999999999996"/>
    <n v="6.1859999999999999"/>
    <n v="5.0949999999999998"/>
    <n v="6.0485389999999999"/>
    <n v="7.4059150000000002"/>
    <n v="8.5810490000000001"/>
    <n v="7.3949720000000001"/>
    <n v="8.713711"/>
    <n v="9.3891314899000164"/>
    <n v="9.1310939446642028"/>
    <n v="9.4374598314617355"/>
    <n v="9.7919574672045417"/>
    <n v="10.121831636338682"/>
    <n v="10.604489698197963"/>
  </r>
  <r>
    <x v="20"/>
    <x v="5"/>
    <x v="0"/>
    <x v="8"/>
    <n v="17.54"/>
    <n v="19.731999999999999"/>
    <n v="22.175000000000001"/>
    <n v="24.131"/>
    <n v="25.185253456221201"/>
    <n v="27.326000000000001"/>
    <n v="27.6"/>
    <n v="29.3"/>
    <n v="25.491"/>
    <n v="21.41244"/>
    <n v="25.92"/>
    <n v="29.53"/>
    <n v="29.6"/>
    <n v="31.376000000000005"/>
    <n v="31.846640000000001"/>
    <n v="30.254308000000002"/>
    <n v="31.555243243999996"/>
    <n v="33.196115892687999"/>
    <n v="35.685824584639597"/>
    <n v="38.362261428487564"/>
  </r>
  <r>
    <x v="20"/>
    <x v="5"/>
    <x v="1"/>
    <x v="0"/>
    <n v="6.5852013619458898"/>
    <n v="6.5984973347069715"/>
    <n v="6.6215273880128329"/>
    <n v="6.6530968402525756"/>
    <n v="6.6770349034475247"/>
    <n v="6.7024942053785743"/>
    <n v="6.7574443212710031"/>
    <n v="6.843295434845583"/>
    <n v="6.910429526148671"/>
    <n v="6.8762209356256978"/>
    <n v="6.8625555169131838"/>
    <n v="6.8924024042812846"/>
    <n v="6.9415250624961473"/>
    <n v="6.9786195612462247"/>
    <n v="6.9930341700212999"/>
    <n v="6.9959134866208741"/>
    <n v="7.0037772168884569"/>
    <n v="7.0170118953337992"/>
    <n v="7.0351286336364556"/>
    <n v="7.0568106750628168"/>
  </r>
  <r>
    <x v="20"/>
    <x v="5"/>
    <x v="1"/>
    <x v="1"/>
    <n v="0.159"/>
    <n v="0.14499999999999999"/>
    <n v="0.155"/>
    <n v="0.16400000000000001"/>
    <n v="0.157"/>
    <n v="0.159"/>
    <n v="0.189"/>
    <n v="0.221"/>
    <n v="0.20400000000000001"/>
    <n v="0.103809"/>
    <n v="0.14085900000000001"/>
    <n v="0.18310699999999999"/>
    <n v="0.18897999999999998"/>
    <n v="0.17592500000000003"/>
    <n v="0.15398699999999999"/>
    <n v="0.14274000000000001"/>
    <n v="0.14778200000000002"/>
    <n v="0.16031399999999998"/>
    <n v="0.17249100000000001"/>
    <n v="0.18349000000000001"/>
  </r>
  <r>
    <x v="20"/>
    <x v="5"/>
    <x v="1"/>
    <x v="2"/>
    <n v="0.15234299999999998"/>
    <n v="0.160995"/>
    <n v="0.17313900000000002"/>
    <n v="0.19"/>
    <n v="0.187"/>
    <n v="0.192"/>
    <n v="0.218"/>
    <n v="0.23"/>
    <n v="0.188"/>
    <n v="7.0120000000000002E-2"/>
    <n v="0.121919"/>
    <n v="0.14508799999999999"/>
    <n v="0.16200600000000001"/>
    <n v="0.16012299999999999"/>
    <n v="0.12553300000000001"/>
    <n v="0.13236500000000001"/>
    <n v="0.14160700000000001"/>
    <n v="0.152004"/>
    <n v="0.16073400000000002"/>
    <n v="0.16747000000000001"/>
  </r>
  <r>
    <x v="20"/>
    <x v="5"/>
    <x v="1"/>
    <x v="3"/>
    <n v="0.76171499999999992"/>
    <n v="0.804975"/>
    <n v="0.8656950000000001"/>
    <n v="0.95"/>
    <n v="0.93500000000000005"/>
    <n v="0.96"/>
    <n v="1.0900000000000001"/>
    <n v="1.1499999999999999"/>
    <n v="0.94"/>
    <n v="0.35060000000000002"/>
    <n v="0.609595"/>
    <n v="0.72543999999999997"/>
    <n v="0.81003000000000003"/>
    <n v="0.80061499999999997"/>
    <n v="0.62766500000000003"/>
    <n v="0.66182500000000011"/>
    <n v="0.70803500000000008"/>
    <n v="0.76002000000000003"/>
    <n v="0.80367000000000011"/>
    <n v="0.83735000000000004"/>
  </r>
  <r>
    <x v="20"/>
    <x v="5"/>
    <x v="1"/>
    <x v="4"/>
    <n v="3.3229545049645761"/>
    <n v="3.5744018235388837"/>
    <n v="3.7021187501296859"/>
    <n v="3.9253271357490194"/>
    <n v="4.2065319891719408"/>
    <n v="4.3566212334960737"/>
    <n v="4.4801855850026753"/>
    <n v="4.7218738500434521"/>
    <n v="4.6990920777810965"/>
    <n v="3.6443970958816201"/>
    <n v="3.957731542496965"/>
    <n v="4.9471644281212059"/>
    <n v="5.3429375823709027"/>
    <n v="5.1826494548997752"/>
    <n v="4.8198639930567904"/>
    <n v="4.6752680732650864"/>
    <n v="4.9026440518219196"/>
    <n v="5.1925888025470117"/>
    <n v="5.4874003342364359"/>
    <n v="5.716016646800882"/>
  </r>
  <r>
    <x v="20"/>
    <x v="5"/>
    <x v="1"/>
    <x v="5"/>
    <n v="4.0846695049645758"/>
    <n v="4.3793768235388839"/>
    <n v="4.5678137501296856"/>
    <n v="4.8753271357490195"/>
    <n v="5.1415319891719413"/>
    <n v="5.3166212334960736"/>
    <n v="5.5701855850026751"/>
    <n v="5.8718738500434524"/>
    <n v="5.6390920777810969"/>
    <n v="3.9949970958816201"/>
    <n v="4.5673265424969651"/>
    <n v="5.6726044281212058"/>
    <n v="6.1529675823709029"/>
    <n v="5.9832644548997749"/>
    <n v="5.4475289930567907"/>
    <n v="5.3370930732650868"/>
    <n v="5.6106790518219194"/>
    <n v="5.9526088025470116"/>
    <n v="6.2910703342364362"/>
    <n v="6.5533666468008818"/>
  </r>
  <r>
    <x v="20"/>
    <x v="5"/>
    <x v="1"/>
    <x v="6"/>
    <n v="0.111675"/>
    <n v="7.5873999999999997E-2"/>
    <n v="0.123085"/>
    <n v="0.52431399999999995"/>
    <n v="0.55153200000000002"/>
    <n v="0.20599999999999999"/>
    <n v="0.318"/>
    <n v="0.53800000000000003"/>
    <n v="0.82699999999999996"/>
    <n v="0.509687"/>
    <n v="0.67199500000000001"/>
    <n v="1.1995199999999999"/>
    <n v="1.5217400000000001"/>
    <n v="2.207443"/>
    <n v="2.2626316629957333"/>
    <n v="2.0690501448784016"/>
    <n v="2.071597834558617"/>
    <n v="2.2007152045214098"/>
    <n v="2.2944063436312381"/>
    <n v="2.3443308445060853"/>
  </r>
  <r>
    <x v="20"/>
    <x v="5"/>
    <x v="1"/>
    <x v="7"/>
    <n v="0.36246899999999999"/>
    <n v="0.44417200000000001"/>
    <n v="0.48156199999999999"/>
    <n v="0.52905899999999995"/>
    <n v="0.59721000000000002"/>
    <n v="0.58599999999999997"/>
    <n v="0.70499999999999996"/>
    <n v="0.68799999999999994"/>
    <n v="0.53300000000000003"/>
    <n v="0.50513200000000003"/>
    <n v="0.41741699999999998"/>
    <n v="0.311193"/>
    <n v="0.54928500000000002"/>
    <n v="0.64461199999999996"/>
    <n v="0.81990964344684836"/>
    <n v="0.7107316360807161"/>
    <n v="0.72312166341325257"/>
    <n v="0.73844681513070598"/>
    <n v="0.75966967083619741"/>
    <n v="0.78245976096128345"/>
  </r>
  <r>
    <x v="20"/>
    <x v="5"/>
    <x v="1"/>
    <x v="8"/>
    <n v="4.02658776"/>
    <n v="4.9154171479999995"/>
    <n v="4.6901019681559033"/>
    <n v="4.9000000000000004"/>
    <n v="5.0700750834429051"/>
    <n v="5.7853418803418801"/>
    <n v="5.9589021367521369"/>
    <n v="6.0780801794871797"/>
    <n v="5.2879297561538463"/>
    <n v="3.9659473171153845"/>
    <n v="4.4140993639494228"/>
    <n v="4.8113683067048711"/>
    <n v="5.1481640881742123"/>
    <n v="4.556125218034178"/>
    <n v="4.282757704952127"/>
    <n v="4.0686198197045202"/>
    <n v="4.312737008886792"/>
    <n v="4.549937544375565"/>
    <n v="4.7774344215943438"/>
    <n v="5.0163061426740612"/>
  </r>
  <r>
    <x v="20"/>
    <x v="5"/>
    <x v="2"/>
    <x v="0"/>
    <n v="2.9148527330361267"/>
    <n v="2.928916975268256"/>
    <n v="2.9402864094259806"/>
    <n v="2.9662768624451146"/>
    <n v="3.0034009670302777"/>
    <n v="2.9902876014626019"/>
    <n v="3.010611348080515"/>
    <n v="3.0672576364778315"/>
    <n v="3.1060157152619041"/>
    <n v="3.048481858086507"/>
    <n v="3.056138811634344"/>
    <n v="3.0949206472853139"/>
    <n v="3.1278422659248983"/>
    <n v="3.1360544711493765"/>
    <n v="3.1274710063109343"/>
    <n v="3.1098912067261502"/>
    <n v="3.1018966522436298"/>
    <n v="3.1154930605848832"/>
    <n v="3.1391716494947044"/>
    <n v="3.1709344111347146"/>
  </r>
  <r>
    <x v="20"/>
    <x v="5"/>
    <x v="2"/>
    <x v="1"/>
    <n v="0.10907397000000001"/>
    <n v="0.11122600000000001"/>
    <n v="0.109"/>
    <n v="0.124"/>
    <n v="0.13600000000000001"/>
    <n v="8.6999999999999994E-2"/>
    <n v="0.12"/>
    <n v="0.157"/>
    <n v="0.14100000000000001"/>
    <n v="4.5651000000000004E-2"/>
    <n v="8.3868999999999999E-2"/>
    <n v="0.130466"/>
    <n v="0.13505400000000001"/>
    <n v="0.111431"/>
    <n v="9.3896000000000007E-2"/>
    <n v="8.8668000000000011E-2"/>
    <n v="9.7209999999999991E-2"/>
    <n v="0.118113"/>
    <n v="0.12825800000000001"/>
    <n v="0.13675999999999999"/>
  </r>
  <r>
    <x v="20"/>
    <x v="5"/>
    <x v="2"/>
    <x v="2"/>
    <n v="0.10340600000000001"/>
    <n v="0.104"/>
    <n v="0.11619700000000001"/>
    <n v="0.129"/>
    <n v="0.13800000000000001"/>
    <n v="0.14599999999999999"/>
    <n v="0.16800000000000001"/>
    <n v="0.19600000000000001"/>
    <n v="0.184"/>
    <n v="0.118663"/>
    <n v="0.14205300000000001"/>
    <n v="0.16918800000000001"/>
    <n v="0.18743899999999999"/>
    <n v="0.18811800000000001"/>
    <n v="0.18523900000000001"/>
    <n v="0.18351200000000001"/>
    <n v="0.19453600000000001"/>
    <n v="0.21799100000000002"/>
    <n v="0.23144600000000001"/>
    <n v="0.24382400000000001"/>
  </r>
  <r>
    <x v="20"/>
    <x v="5"/>
    <x v="2"/>
    <x v="3"/>
    <n v="0.82724800000000009"/>
    <n v="0.83199999999999996"/>
    <n v="0.92957600000000007"/>
    <n v="1.032"/>
    <n v="1.1040000000000001"/>
    <n v="1.1679999999999999"/>
    <n v="1.3440000000000001"/>
    <n v="1.5680000000000001"/>
    <n v="1.472"/>
    <n v="0.94930400000000004"/>
    <n v="1.1364240000000001"/>
    <n v="1.353504"/>
    <n v="1.499512"/>
    <n v="1.5049440000000001"/>
    <n v="1.4819120000000003"/>
    <n v="1.4680960000000001"/>
    <n v="1.5562879999999999"/>
    <n v="1.7439280000000001"/>
    <n v="1.8515680000000001"/>
    <n v="1.9505920000000001"/>
  </r>
  <r>
    <x v="20"/>
    <x v="5"/>
    <x v="2"/>
    <x v="4"/>
    <n v="3.9705923448428533"/>
    <n v="4.0853585715540408"/>
    <n v="4.0283750250330419"/>
    <n v="4.1527876074231598"/>
    <n v="4.6552714988969299"/>
    <n v="5.0236831704571712"/>
    <n v="5.3588881995833164"/>
    <n v="5.8277895093078795"/>
    <n v="5.9014298589976173"/>
    <n v="3.3533300438951579"/>
    <n v="4.7281953618921717"/>
    <n v="6.0520900632219812"/>
    <n v="5.6284437587964424"/>
    <n v="5.6847281963844072"/>
    <n v="5.1731026587098103"/>
    <n v="4.9144475257743201"/>
    <n v="5.1181294762019887"/>
    <n v="5.4521128560235459"/>
    <n v="5.9016427010500436"/>
    <n v="6.3418688222694293"/>
  </r>
  <r>
    <x v="20"/>
    <x v="5"/>
    <x v="2"/>
    <x v="5"/>
    <n v="4.7978403448428537"/>
    <n v="4.9173585715540407"/>
    <n v="4.9579510250330419"/>
    <n v="5.1847876074231598"/>
    <n v="5.75927149889693"/>
    <n v="6.1916831704571713"/>
    <n v="6.7028881995833167"/>
    <n v="7.39578950930788"/>
    <n v="7.3734298589976177"/>
    <n v="4.302634043895158"/>
    <n v="5.8646193618921716"/>
    <n v="7.4055940632219812"/>
    <n v="7.1279557587964426"/>
    <n v="7.1896721963844072"/>
    <n v="6.6550146587098107"/>
    <n v="6.3825435257743202"/>
    <n v="6.6744174762019881"/>
    <n v="7.1960408560235463"/>
    <n v="7.753210701050044"/>
    <n v="8.2924608222694296"/>
  </r>
  <r>
    <x v="20"/>
    <x v="5"/>
    <x v="2"/>
    <x v="6"/>
    <n v="0.20961099999999999"/>
    <n v="0.19580900000000001"/>
    <n v="0.13333400000000001"/>
    <n v="0.260409"/>
    <n v="0.43030499999999999"/>
    <n v="0.624"/>
    <n v="0.825457"/>
    <n v="1.2310000000000001"/>
    <n v="1.581"/>
    <n v="0.94585699999999995"/>
    <n v="1.992029"/>
    <n v="3.2012550000000002"/>
    <n v="3.0252340000000002"/>
    <n v="3.0761229999999999"/>
    <n v="3.0175298609533763"/>
    <n v="2.7075635657718258"/>
    <n v="2.8775521496791354"/>
    <n v="3.0467493879230161"/>
    <n v="3.3302895430086963"/>
    <n v="3.5926149973445005"/>
  </r>
  <r>
    <x v="20"/>
    <x v="5"/>
    <x v="2"/>
    <x v="7"/>
    <n v="1.2448760000000001"/>
    <n v="1.5534920000000001"/>
    <n v="1.956885"/>
    <n v="2.1266509999999998"/>
    <n v="2.0775039999999998"/>
    <n v="2.1059999999999999"/>
    <n v="2.0680000000000001"/>
    <n v="2.0110000000000001"/>
    <n v="1.53"/>
    <n v="1.263897"/>
    <n v="1.1577759999999999"/>
    <n v="0.96146399999999999"/>
    <n v="0.92925999999999997"/>
    <n v="1.000305"/>
    <n v="0.92413246990920472"/>
    <n v="1.0025548161648186"/>
    <n v="1.0203322436151505"/>
    <n v="1.0419092428563921"/>
    <n v="1.0722480420168732"/>
    <n v="1.10632342685187"/>
  </r>
  <r>
    <x v="20"/>
    <x v="5"/>
    <x v="2"/>
    <x v="8"/>
    <n v="6.14341224"/>
    <n v="6.4505828520000001"/>
    <n v="6.1548980318440973"/>
    <n v="7"/>
    <n v="7.3535430070093559"/>
    <n v="7.7796581196581194"/>
    <n v="8.0144890224705261"/>
    <n v="8.3350685833693472"/>
    <n v="7.251509667531332"/>
    <n v="4.7134812838953657"/>
    <n v="5.57"/>
    <n v="6.0713000000000008"/>
    <n v="5.1606050000000003"/>
    <n v="5.0573929"/>
    <n v="4.7286623615000005"/>
    <n v="4.7759489851150008"/>
    <n v="4.9192274546684507"/>
    <n v="5.2881695137685849"/>
    <n v="5.6054596845946989"/>
    <n v="5.8296780719784866"/>
  </r>
  <r>
    <x v="21"/>
    <x v="5"/>
    <x v="0"/>
    <x v="0"/>
    <n v="5.3264849999999999"/>
    <n v="5.3951099999999999"/>
    <n v="5.4631099999999995"/>
    <n v="5.5421100000000001"/>
    <n v="5.8929999999999998"/>
    <n v="6.07"/>
    <n v="6.4610000000000003"/>
    <n v="6.7750000000000004"/>
    <n v="7.5"/>
    <n v="7.8079999999999998"/>
    <n v="8.0556199999999993"/>
    <n v="8.3032870999999968"/>
    <n v="8.5133323994862362"/>
    <n v="8.6452762337591267"/>
    <n v="8.6083762350314341"/>
    <n v="8.5340830361203022"/>
    <n v="8.4711323753978949"/>
    <n v="8.4097214631391424"/>
    <n v="8.3487399605939636"/>
    <n v="8.2761804668526899"/>
  </r>
  <r>
    <x v="21"/>
    <x v="5"/>
    <x v="0"/>
    <x v="1"/>
    <n v="3.9860999999999994E-2"/>
    <n v="5.79E-2"/>
    <n v="0.11"/>
    <n v="0.155"/>
    <n v="0.21199999999999999"/>
    <n v="0.26500000000000001"/>
    <n v="0.371"/>
    <n v="0.54200000000000004"/>
    <n v="0.623"/>
    <n v="0.16229099999999999"/>
    <n v="0.16954"/>
    <n v="0.20738900000000002"/>
    <n v="0.23746899999999999"/>
    <n v="0.21320700000000001"/>
    <n v="9.7189999999999999E-2"/>
    <n v="9.5693E-2"/>
    <n v="0.10773099999999999"/>
    <n v="0.124954"/>
    <n v="0.14763999999999999"/>
    <n v="0.17100100000000001"/>
  </r>
  <r>
    <x v="21"/>
    <x v="5"/>
    <x v="0"/>
    <x v="2"/>
    <n v="1.1683000000000001E-2"/>
    <n v="1.4825E-2"/>
    <n v="3.8619999999999995E-2"/>
    <n v="9.9000000000000005E-2"/>
    <n v="0.182"/>
    <n v="0.20599999999999999"/>
    <n v="0.26600000000000001"/>
    <n v="0.38"/>
    <n v="0.41499999999999998"/>
    <n v="6.0832999999999998E-2"/>
    <n v="7.5329999999999994E-2"/>
    <n v="9.758E-2"/>
    <n v="6.8665000000000004E-2"/>
    <n v="4.5749000000000005E-2"/>
    <n v="2.7732E-2"/>
    <n v="2.2418E-2"/>
    <n v="2.1931000000000003E-2"/>
    <n v="2.3698E-2"/>
    <n v="2.503E-2"/>
    <n v="2.8736999999999999E-2"/>
  </r>
  <r>
    <x v="21"/>
    <x v="5"/>
    <x v="0"/>
    <x v="3"/>
    <n v="5.8415000000000002E-2"/>
    <n v="7.4124999999999996E-2"/>
    <n v="0.19309999999999997"/>
    <n v="0.495"/>
    <n v="0.91"/>
    <n v="1.03"/>
    <n v="1.33"/>
    <n v="1.9"/>
    <n v="2.0750000000000002"/>
    <n v="0.30416500000000002"/>
    <n v="0.37664999999999998"/>
    <n v="0.4879"/>
    <n v="0.34332499999999999"/>
    <n v="0.22874500000000003"/>
    <n v="0.13866000000000001"/>
    <n v="0.11209"/>
    <n v="0.10965500000000002"/>
    <n v="0.11849"/>
    <n v="0.12515000000000001"/>
    <n v="0.14368499999999998"/>
  </r>
  <r>
    <x v="21"/>
    <x v="5"/>
    <x v="0"/>
    <x v="4"/>
    <n v="3.195891"/>
    <n v="3.3449681999999998"/>
    <n v="3.3871281999999998"/>
    <n v="3.6023715000000003"/>
    <n v="3.8893800000000001"/>
    <n v="3.9455000000000005"/>
    <n v="4.1996500000000001"/>
    <n v="4.0650000000000004"/>
    <n v="5.0999999999999996"/>
    <n v="3.9039999999999999"/>
    <n v="5.2905201781432005"/>
    <n v="5.5550461870503609"/>
    <n v="5.2217434158273388"/>
    <n v="5.5872654549352525"/>
    <n v="4.5815576730469072"/>
    <n v="4.3524797893945619"/>
    <n v="4.6591228064688428"/>
    <n v="5.0458328778834849"/>
    <n v="5.5101683739920162"/>
    <n v="5.4622791081227753"/>
  </r>
  <r>
    <x v="21"/>
    <x v="5"/>
    <x v="0"/>
    <x v="5"/>
    <n v="3.2543060000000001"/>
    <n v="3.4190931999999998"/>
    <n v="3.5802281999999996"/>
    <n v="4.0973715000000004"/>
    <n v="4.7993800000000002"/>
    <n v="4.9755000000000003"/>
    <n v="5.5296500000000002"/>
    <n v="5.9649999999999999"/>
    <n v="7.1749999999999998"/>
    <n v="4.2081650000000002"/>
    <n v="5.6671701781432002"/>
    <n v="6.0429461870503607"/>
    <n v="5.5650684158273389"/>
    <n v="5.8160104549352525"/>
    <n v="4.720217673046907"/>
    <n v="4.4645697893945622"/>
    <n v="4.7687778064688429"/>
    <n v="5.1643228778834853"/>
    <n v="5.6353183739920159"/>
    <n v="5.6059641081227749"/>
  </r>
  <r>
    <x v="21"/>
    <x v="5"/>
    <x v="0"/>
    <x v="6"/>
    <n v="0.54800000000000004"/>
    <n v="0.68959700000000002"/>
    <n v="0.53996100000000002"/>
    <n v="0.65501200000000004"/>
    <n v="0.98"/>
    <n v="1.7109780000000001"/>
    <n v="3.8490000000000002"/>
    <n v="4.4390000000000001"/>
    <n v="4.6870000000000003"/>
    <n v="2.9999099999999999"/>
    <n v="4.4141180000000002"/>
    <n v="5.2191380000000001"/>
    <n v="4.3033140000000003"/>
    <n v="4.7771100000000004"/>
    <n v="2.8214952962943833"/>
    <n v="2.8490477969521057"/>
    <n v="3.0920264410952125"/>
    <n v="3.4012290852047329"/>
    <n v="3.6972700354652628"/>
    <n v="3.7387000450800008"/>
  </r>
  <r>
    <x v="21"/>
    <x v="5"/>
    <x v="0"/>
    <x v="7"/>
    <n v="3.5055762000000001"/>
    <n v="2.9542099999999998"/>
    <n v="2.5249139999999999"/>
    <n v="2.0098410000000002"/>
    <n v="2.205254"/>
    <n v="2.2142010000000001"/>
    <n v="2.2839999999999998"/>
    <n v="2.149"/>
    <n v="2.02"/>
    <n v="1.2961450000000001"/>
    <n v="1.708097"/>
    <n v="1.6999930000000001"/>
    <n v="1.9061250000000001"/>
    <n v="2.0889030000000002"/>
    <n v="1.3853551143461296"/>
    <n v="1.362557209472798"/>
    <n v="1.3980275082860587"/>
    <n v="1.4399683335346403"/>
    <n v="1.4831673835406798"/>
    <n v="1.5276624050469001"/>
  </r>
  <r>
    <x v="21"/>
    <x v="5"/>
    <x v="0"/>
    <x v="8"/>
    <n v="5.2567212193160904"/>
    <n v="5.2244918264379416"/>
    <n v="5.5242000000000004"/>
    <n v="5.3288000000000002"/>
    <n v="6.0279999999999996"/>
    <n v="5.7174896725440796"/>
    <n v="5.1360000000000001"/>
    <n v="3.9780000000000002"/>
    <n v="4"/>
    <n v="2.9267228439740522"/>
    <n v="3.13"/>
    <n v="2.98"/>
    <n v="2.68"/>
    <n v="3.1356000000000002"/>
    <n v="2.7906840000000002"/>
    <n v="2.7627771600000002"/>
    <n v="2.9561715612000001"/>
    <n v="3.192665286096001"/>
    <n v="3.472023498629401"/>
    <n v="3.472023498629401"/>
  </r>
  <r>
    <x v="21"/>
    <x v="5"/>
    <x v="1"/>
    <x v="0"/>
    <n v="0.37089286272344091"/>
    <n v="0.38152976729932619"/>
    <n v="0.39681210838934861"/>
    <n v="0.41658503810970365"/>
    <n v="0.43769887017271347"/>
    <n v="0.46910890783362302"/>
    <n v="0.4884719442391689"/>
    <n v="0.50418954609786326"/>
    <n v="0.52638322789460124"/>
    <n v="0.52083712029811458"/>
    <n v="0.51431788295484415"/>
    <n v="0.51221595352301597"/>
    <n v="0.51199608840558208"/>
    <n v="0.50758355212539608"/>
    <n v="0.49627410038788294"/>
    <n v="0.48559563037495357"/>
    <n v="0.47706897457258007"/>
    <n v="0.47062469841168492"/>
    <n v="0.46612808336409928"/>
    <n v="0.46361085661308399"/>
  </r>
  <r>
    <x v="21"/>
    <x v="5"/>
    <x v="1"/>
    <x v="1"/>
    <n v="1.4999999999999999E-2"/>
    <n v="2.3E-2"/>
    <n v="2.8000000000000001E-2"/>
    <n v="3.3000000000000002E-2"/>
    <n v="3.5000000000000003E-2"/>
    <n v="4.5999999999999999E-2"/>
    <n v="3.5000000000000003E-2"/>
    <n v="3.2000000000000001E-2"/>
    <n v="3.9E-2"/>
    <n v="1.2874E-2"/>
    <n v="1.0842000000000001E-2"/>
    <n v="1.5042E-2"/>
    <n v="1.6854000000000001E-2"/>
    <n v="1.2654E-2"/>
    <n v="5.6100000000000004E-3"/>
    <n v="5.8640000000000003E-3"/>
    <n v="7.4980000000000003E-3"/>
    <n v="9.299E-3"/>
    <n v="1.1034E-2"/>
    <n v="1.2865E-2"/>
  </r>
  <r>
    <x v="21"/>
    <x v="5"/>
    <x v="1"/>
    <x v="2"/>
    <n v="6.0530000000000002E-3"/>
    <n v="5.9999999999999995E-5"/>
    <n v="0"/>
    <n v="0"/>
    <n v="0"/>
    <n v="0"/>
    <n v="0"/>
    <n v="1E-3"/>
    <n v="0"/>
    <n v="1.738E-3"/>
    <n v="3.7429999999999998E-3"/>
    <n v="1.5590000000000001E-3"/>
    <n v="1.663E-3"/>
    <n v="8.7000000000000001E-4"/>
    <n v="3.7600000000000003E-4"/>
    <n v="4.9399999999999997E-4"/>
    <n v="4.4799999999999999E-4"/>
    <n v="4.0899999999999997E-4"/>
    <n v="4.7100000000000001E-4"/>
    <n v="5.2500000000000008E-4"/>
  </r>
  <r>
    <x v="21"/>
    <x v="5"/>
    <x v="1"/>
    <x v="3"/>
    <n v="3.026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"/>
    <x v="1"/>
    <x v="4"/>
    <n v="0.37089286272344091"/>
    <n v="0.40060625566429253"/>
    <n v="0.39681210838934861"/>
    <n v="0.41658503810970365"/>
    <n v="0.43769887017271347"/>
    <n v="0.46910890783362302"/>
    <n v="0.4884719442391689"/>
    <n v="0.50418954609786326"/>
    <n v="0.52638322789460112"/>
    <n v="0.4166696962384917"/>
    <n v="0.46"/>
    <n v="0.48"/>
    <n v="0.49"/>
    <n v="0.51449999999999996"/>
    <n v="0.47333999999999998"/>
    <n v="0.45913979999999999"/>
    <n v="0.4913810438097575"/>
    <n v="0.51768716825285344"/>
    <n v="0.51274089170050929"/>
    <n v="0.50997194227439246"/>
  </r>
  <r>
    <x v="21"/>
    <x v="5"/>
    <x v="1"/>
    <x v="5"/>
    <n v="0.40115786272344089"/>
    <n v="0.40060625566429253"/>
    <n v="0.39681210838934861"/>
    <n v="0.41658503810970365"/>
    <n v="0.43769887017271347"/>
    <n v="0.46910890783362302"/>
    <n v="0.4884719442391689"/>
    <n v="0.50418954609786326"/>
    <n v="0.52638322789460112"/>
    <n v="0.4166696962384917"/>
    <n v="0.46"/>
    <n v="0.48"/>
    <n v="0.49"/>
    <n v="0.51449999999999996"/>
    <n v="0.47333999999999998"/>
    <n v="0.45913979999999999"/>
    <n v="0.4913810438097575"/>
    <n v="0.51768716825285344"/>
    <n v="0.51274089170050929"/>
    <n v="0.50997194227439246"/>
  </r>
  <r>
    <x v="21"/>
    <x v="5"/>
    <x v="1"/>
    <x v="6"/>
    <n v="0.18335403726708072"/>
    <n v="0.18444642857142862"/>
    <n v="0.18202699999999999"/>
    <n v="0.22576499999999999"/>
    <n v="0.17134099999999999"/>
    <n v="0.47099999999999997"/>
    <n v="0.44"/>
    <n v="0.51400000000000001"/>
    <n v="0.53500000000000003"/>
    <n v="0.33419520547945203"/>
    <n v="0.30187000000000003"/>
    <n v="0.225552"/>
    <n v="0.22067999999999999"/>
    <n v="0.20139799999999999"/>
    <n v="0.1140109583347254"/>
    <n v="0.15521843940482311"/>
    <n v="0.16371553473425496"/>
    <n v="0.17249684399861215"/>
    <n v="0.17360346481600003"/>
    <n v="0.17360346481600003"/>
  </r>
  <r>
    <x v="21"/>
    <x v="5"/>
    <x v="1"/>
    <x v="7"/>
    <n v="7.6898815511427882E-2"/>
    <n v="6.1519052409142308E-2"/>
    <n v="6.5862000000000004E-2"/>
    <n v="4.1966999999999997E-2"/>
    <n v="8.1481999999999999E-2"/>
    <n v="9.6477999999999994E-2"/>
    <n v="9.1660000000000005E-2"/>
    <n v="9.2761999999999997E-2"/>
    <n v="8.9520000000000002E-2"/>
    <n v="0.10570400000000001"/>
    <n v="0.109128"/>
    <n v="0.104989"/>
    <n v="8.6934999999999998E-2"/>
    <n v="7.5983999999999996E-2"/>
    <n v="5.29422513802262E-2"/>
    <n v="5.3412607012038364E-2"/>
    <n v="5.527120698140163E-2"/>
    <n v="5.7421537844602535E-2"/>
    <n v="5.9278772039368183E-2"/>
    <n v="6.1509951339138239E-2"/>
  </r>
  <r>
    <x v="21"/>
    <x v="5"/>
    <x v="1"/>
    <x v="8"/>
    <n v="0.38880337961439049"/>
    <n v="0.38120817356205861"/>
    <n v="0.12470000000000003"/>
    <n v="0.13549999999999995"/>
    <n v="0.19413999999999987"/>
    <n v="7.7042287153652245E-2"/>
    <n v="8.8453999999999811E-2"/>
    <n v="7.755583999999982E-2"/>
    <n v="8.5311423999999789E-2"/>
    <n v="0.1791539903999996"/>
    <n v="0.25"/>
    <n v="0.36"/>
    <n v="0.36"/>
    <n v="0.38519999999999999"/>
    <n v="0.37364399999999998"/>
    <n v="0.38485332"/>
    <n v="0.39447465299999995"/>
    <n v="0.40236414605999998"/>
    <n v="0.4003523253297"/>
    <n v="0.4003523253297"/>
  </r>
  <r>
    <x v="21"/>
    <x v="5"/>
    <x v="2"/>
    <x v="0"/>
    <n v="0.3569060303444605"/>
    <n v="0.36665316266631182"/>
    <n v="0.38426439057743472"/>
    <n v="0.40345557755818684"/>
    <n v="0.4250070583062473"/>
    <n v="0.44884015636270574"/>
    <n v="0.4758788178172822"/>
    <n v="0.50901619055670611"/>
    <n v="0.53904898420481595"/>
    <n v="0.5540806847313221"/>
    <n v="0.53464061625818993"/>
    <n v="0.51426455463237097"/>
    <n v="0.5138790358081049"/>
    <n v="0.52728608401769961"/>
    <n v="0.54490088121710967"/>
    <n v="0.5548905185098727"/>
    <n v="0.56620314308183273"/>
    <n v="0.58021236180818359"/>
    <n v="0.59537605287833117"/>
    <n v="0.61161836479671994"/>
  </r>
  <r>
    <x v="21"/>
    <x v="5"/>
    <x v="2"/>
    <x v="1"/>
    <n v="1.15E-2"/>
    <n v="2.1644E-2"/>
    <n v="2.9832999999999998E-2"/>
    <n v="3.2000000000000001E-2"/>
    <n v="3.5000000000000003E-2"/>
    <n v="3.7999999999999999E-2"/>
    <n v="4.2000000000000003E-2"/>
    <n v="4.9000000000000002E-2"/>
    <n v="4.7E-2"/>
    <n v="3.2593000000000004E-2"/>
    <n v="3.5968000000000007E-2"/>
    <n v="3.3087999999999999E-2"/>
    <n v="3.5612999999999999E-2"/>
    <n v="3.9100999999999997E-2"/>
    <n v="3.5191E-2"/>
    <n v="2.8153000000000001E-2"/>
    <n v="2.9561E-2"/>
    <n v="3.2517000000000004E-2"/>
    <n v="3.4143E-2"/>
    <n v="3.585E-2"/>
  </r>
  <r>
    <x v="21"/>
    <x v="5"/>
    <x v="2"/>
    <x v="2"/>
    <n v="2.4970000000000001E-3"/>
    <n v="6.0000000000000001E-3"/>
    <n v="1.9810000000000001E-3"/>
    <n v="1E-3"/>
    <n v="3.0000000000000001E-3"/>
    <n v="5.0000000000000001E-3"/>
    <n v="6.0000000000000001E-3"/>
    <n v="7.0000000000000001E-3"/>
    <n v="7.0000000000000001E-3"/>
    <n v="3.2799999999999999E-3"/>
    <n v="4.5919999999999997E-3"/>
    <n v="5.0179999999999999E-3"/>
    <n v="5.4009999999999996E-3"/>
    <n v="5.9299999999999995E-3"/>
    <n v="6.0949999999999997E-3"/>
    <n v="6.228E-3"/>
    <n v="6.6210000000000001E-3"/>
    <n v="7.0800000000000004E-3"/>
    <n v="7.3800000000000003E-3"/>
    <n v="7.6609999999999994E-3"/>
  </r>
  <r>
    <x v="21"/>
    <x v="5"/>
    <x v="2"/>
    <x v="3"/>
    <n v="1.9976000000000001E-2"/>
    <n v="4.8000000000000001E-2"/>
    <n v="1.5848000000000001E-2"/>
    <n v="8.0000000000000002E-3"/>
    <n v="2.4E-2"/>
    <n v="0.04"/>
    <n v="4.8000000000000001E-2"/>
    <n v="5.6000000000000001E-2"/>
    <n v="5.6000000000000001E-2"/>
    <n v="2.6239999999999999E-2"/>
    <n v="3.6735999999999998E-2"/>
    <n v="4.0143999999999999E-2"/>
    <n v="4.3208000000000003E-2"/>
    <n v="4.7439999999999996E-2"/>
    <n v="4.8759999999999998E-2"/>
    <n v="4.9824E-2"/>
    <n v="5.2968000000000001E-2"/>
    <n v="5.6640000000000003E-2"/>
    <n v="5.9040000000000002E-2"/>
    <n v="6.1287999999999995E-2"/>
  </r>
  <r>
    <x v="21"/>
    <x v="5"/>
    <x v="2"/>
    <x v="4"/>
    <n v="0.7851932667578132"/>
    <n v="0.87996759039914829"/>
    <n v="0.90302131785697159"/>
    <n v="0.94812060726173908"/>
    <n v="1.0200169399349934"/>
    <n v="1.0772163752704937"/>
    <n v="1.1421091627614772"/>
    <n v="1.170737238280424"/>
    <n v="1.2020792347767395"/>
    <n v="0.8311210270969831"/>
    <n v="0.8"/>
    <n v="0.97"/>
    <n v="1"/>
    <n v="0.97"/>
    <n v="0.7954"/>
    <n v="0.83517000000000008"/>
    <n v="0.90592502893093241"/>
    <n v="0.98636101507391205"/>
    <n v="1.0716768951809961"/>
    <n v="1.1620748931137679"/>
  </r>
  <r>
    <x v="21"/>
    <x v="5"/>
    <x v="2"/>
    <x v="5"/>
    <n v="0.8051692667578132"/>
    <n v="0.92796759039914833"/>
    <n v="0.91886931785697157"/>
    <n v="0.95612060726173909"/>
    <n v="1.0440169399349934"/>
    <n v="1.1172163752704938"/>
    <n v="1.1901091627614773"/>
    <n v="1.226737238280424"/>
    <n v="1.2580792347767396"/>
    <n v="0.85736102709698314"/>
    <n v="0.83673600000000004"/>
    <n v="1.0101439999999999"/>
    <n v="1.0432079999999999"/>
    <n v="1.0174399999999999"/>
    <n v="0.84416000000000002"/>
    <n v="0.88499400000000006"/>
    <n v="0.95889302893093242"/>
    <n v="1.043001015073912"/>
    <n v="1.1307168951809961"/>
    <n v="1.2233628931137679"/>
  </r>
  <r>
    <x v="21"/>
    <x v="5"/>
    <x v="2"/>
    <x v="6"/>
    <n v="0.35664596273291932"/>
    <n v="0.44155357142857138"/>
    <n v="0.44080900000000001"/>
    <n v="0.48076099999999999"/>
    <n v="0.51338200000000001"/>
    <n v="0.34862799999999999"/>
    <n v="0.77154999999999996"/>
    <n v="0.77900000000000003"/>
    <n v="0.79100000000000004"/>
    <n v="0.5070547945205478"/>
    <n v="0.81830700000000001"/>
    <n v="0.95841100000000001"/>
    <n v="0.97260999999999997"/>
    <n v="0.96279000000000003"/>
    <n v="0.79134446794021573"/>
    <n v="0.84451665806062948"/>
    <n v="0.89986745301343696"/>
    <n v="0.98125274307449739"/>
    <n v="1.0645794693429869"/>
    <n v="1.1509713437327376"/>
  </r>
  <r>
    <x v="21"/>
    <x v="5"/>
    <x v="2"/>
    <x v="7"/>
    <n v="0.15590118448857213"/>
    <n v="0.12472094759085771"/>
    <n v="0.103241"/>
    <n v="0.124782"/>
    <n v="0.212205"/>
    <n v="0.139518"/>
    <n v="0.35799999999999998"/>
    <n v="0.34200000000000003"/>
    <n v="0.30359000000000003"/>
    <n v="0.15535499999999999"/>
    <n v="8.1495999999999999E-2"/>
    <n v="4.0032999999999999E-2"/>
    <n v="4.8936E-2"/>
    <n v="4.1542999999999997E-2"/>
    <n v="3.1531743996020857E-2"/>
    <n v="4.1587425861664487E-2"/>
    <n v="4.194913131429754E-2"/>
    <n v="4.2459260270408396E-2"/>
    <n v="4.3530260318176882E-2"/>
    <n v="4.4076078119326366E-2"/>
  </r>
  <r>
    <x v="21"/>
    <x v="5"/>
    <x v="2"/>
    <x v="8"/>
    <n v="0.85"/>
    <n v="0.85"/>
    <n v="0.59499999999999997"/>
    <n v="0.64260000000000017"/>
    <n v="0.70686000000000015"/>
    <n v="0.77754600000000018"/>
    <n v="0.77754600000000018"/>
    <n v="0.74644416000000013"/>
    <n v="0.78376636800000021"/>
    <n v="0.28999999999999998"/>
    <n v="0.11600000000000001"/>
    <n v="8.1000000000000003E-2"/>
    <n v="0.105"/>
    <n v="9.4500000000000001E-2"/>
    <n v="9.6390000000000003E-2"/>
    <n v="9.2534400000000003E-2"/>
    <n v="0.10271318400000001"/>
    <n v="0.10784884320000002"/>
    <n v="0.11324128536000003"/>
    <n v="0.11890334962800002"/>
  </r>
  <r>
    <x v="22"/>
    <x v="5"/>
    <x v="0"/>
    <x v="0"/>
    <n v="2.7775940000000001"/>
    <n v="2.8811909999999998"/>
    <n v="2.9733899999999998"/>
    <n v="3.087628"/>
    <n v="3.2250000000000001"/>
    <n v="3.3639999999999999"/>
    <n v="3.6030000000000002"/>
    <n v="3.8090000000000002"/>
    <n v="4.0140000000000002"/>
    <n v="4.2450000000000001"/>
    <n v="4.319"/>
    <n v="4.3339999999999996"/>
    <n v="4.4870000000000001"/>
    <n v="4.4928470000000003"/>
    <n v="4.5075472950000002"/>
    <n v="4.5207909909849997"/>
    <n v="4.5369299621562842"/>
    <n v="4.5581184329510016"/>
    <n v="4.5845857089931288"/>
    <n v="4.6177820662683002"/>
  </r>
  <r>
    <x v="22"/>
    <x v="5"/>
    <x v="0"/>
    <x v="1"/>
    <n v="6.6276000000000002E-2"/>
    <n v="7.2156999999999999E-2"/>
    <n v="8.8804000000000008E-2"/>
    <n v="0.107"/>
    <n v="0.14499999999999999"/>
    <n v="0.216"/>
    <n v="0.25600000000000001"/>
    <n v="0.316"/>
    <n v="0.27100000000000002"/>
    <n v="0.13014799999999999"/>
    <n v="0.10620499999999999"/>
    <n v="9.4614000000000004E-2"/>
    <n v="7.2156000000000012E-2"/>
    <n v="6.8665000000000004E-2"/>
    <n v="8.2092999999999999E-2"/>
    <n v="8.9872000000000007E-2"/>
    <n v="0.10203400000000001"/>
    <n v="0.116464"/>
    <n v="0.131304"/>
    <n v="0.147811"/>
  </r>
  <r>
    <x v="22"/>
    <x v="5"/>
    <x v="0"/>
    <x v="2"/>
    <n v="6.4181000000000002E-2"/>
    <n v="5.6769E-2"/>
    <n v="6.5266000000000005E-2"/>
    <n v="7.2999999999999995E-2"/>
    <n v="9.7000000000000003E-2"/>
    <n v="0.17399999999999999"/>
    <n v="0.20200000000000001"/>
    <n v="0.23400000000000001"/>
    <n v="0.23100000000000001"/>
    <n v="0.27932000000000001"/>
    <n v="0.32358700000000001"/>
    <n v="0.31024299999999999"/>
    <n v="0.32655600000000001"/>
    <n v="0.40204600000000001"/>
    <n v="0.391183"/>
    <n v="0.374836"/>
    <n v="0.35414299999999999"/>
    <n v="0.32577999999999996"/>
    <n v="0.36327199999999998"/>
    <n v="0.42739900000000003"/>
  </r>
  <r>
    <x v="22"/>
    <x v="5"/>
    <x v="0"/>
    <x v="3"/>
    <n v="0.320905"/>
    <n v="0.28384500000000001"/>
    <n v="0.32633000000000001"/>
    <n v="0.36499999999999999"/>
    <n v="0.48499999999999999"/>
    <n v="0.87"/>
    <n v="1.01"/>
    <n v="1.17"/>
    <n v="1.155"/>
    <n v="1.3966000000000001"/>
    <n v="1.6179350000000001"/>
    <n v="1.551215"/>
    <n v="1.6327800000000003"/>
    <n v="2.01023"/>
    <n v="1.9559150000000001"/>
    <n v="1.8741799999999997"/>
    <n v="1.770715"/>
    <n v="1.6288999999999998"/>
    <n v="1.81636"/>
    <n v="2.1369950000000002"/>
  </r>
  <r>
    <x v="22"/>
    <x v="5"/>
    <x v="0"/>
    <x v="4"/>
    <n v="1.4241600000000001"/>
    <n v="1.5162199999999999"/>
    <n v="1.6089797279999998"/>
    <n v="1.7908242399999998"/>
    <n v="1.9995000000000001"/>
    <n v="2.0184407806197671"/>
    <n v="2.2590208999205976"/>
    <n v="2.1381818885788824"/>
    <n v="2.2818851189271752"/>
    <n v="2.1853884866328608"/>
    <n v="2.8802020691995653"/>
    <n v="3.1698162527840106"/>
    <n v="2.1801397125000004"/>
    <n v="1.5279218774999999"/>
    <n v="2.0080462722892447"/>
    <n v="2.1696320588537645"/>
    <n v="2.3592035803212683"/>
    <n v="2.5525463224525611"/>
    <n v="2.7507514253958774"/>
    <n v="2.8630248810863468"/>
  </r>
  <r>
    <x v="22"/>
    <x v="5"/>
    <x v="0"/>
    <x v="5"/>
    <n v="1.7450650000000001"/>
    <n v="1.800065"/>
    <n v="1.9353097279999998"/>
    <n v="2.1558242399999998"/>
    <n v="2.4845000000000002"/>
    <n v="2.8884407806197672"/>
    <n v="3.2690208999205979"/>
    <n v="3.3081818885788827"/>
    <n v="3.436885118927175"/>
    <n v="3.5819884866328611"/>
    <n v="4.498137069199565"/>
    <n v="4.7210312527840106"/>
    <n v="3.8129197125000007"/>
    <n v="3.5381518774999998"/>
    <n v="3.9639612722892448"/>
    <n v="4.0438120588537645"/>
    <n v="4.1299185803212684"/>
    <n v="4.1814463224525609"/>
    <n v="4.5671114253958773"/>
    <n v="5.000019881086347"/>
  </r>
  <r>
    <x v="22"/>
    <x v="5"/>
    <x v="0"/>
    <x v="6"/>
    <n v="0.65258000000000005"/>
    <n v="0.87758700000000001"/>
    <n v="1.072446"/>
    <n v="1.3659539999999999"/>
    <n v="1.586635"/>
    <n v="1.8049999999999999"/>
    <n v="1.976"/>
    <n v="3.0550000000000002"/>
    <n v="3.2010000000000001"/>
    <n v="3.2124730000000001"/>
    <n v="3.996337"/>
    <n v="4.7858830000000001"/>
    <n v="3.9674900000000002"/>
    <n v="3.4860419999999999"/>
    <n v="3.5394079165803651"/>
    <n v="3.613631368110986"/>
    <n v="3.8488843845218565"/>
    <n v="4.0160895031873398"/>
    <n v="4.1767330833148346"/>
    <n v="4.3388951821149764"/>
  </r>
  <r>
    <x v="22"/>
    <x v="5"/>
    <x v="0"/>
    <x v="7"/>
    <n v="1.2138949999999999"/>
    <n v="1.2927740000000001"/>
    <n v="4.5401249999999997"/>
    <n v="9.7874949999999998"/>
    <n v="11.05204"/>
    <n v="12.38"/>
    <n v="12.933"/>
    <n v="15.583"/>
    <n v="18.172000000000001"/>
    <n v="20.095692"/>
    <n v="22.383679000000001"/>
    <n v="23.850079999999998"/>
    <n v="21.581983000000001"/>
    <n v="24.027412000000002"/>
    <n v="25.207467490350513"/>
    <n v="26.194885760829038"/>
    <n v="27.684778192661515"/>
    <n v="29.075321684176341"/>
    <n v="30.530330804310111"/>
    <n v="32.056847344525615"/>
  </r>
  <r>
    <x v="22"/>
    <x v="5"/>
    <x v="0"/>
    <x v="8"/>
    <n v="2.2730000000000001"/>
    <n v="1.9279999999999999"/>
    <n v="6.593"/>
    <n v="10.55"/>
    <n v="11.807"/>
    <n v="13.441000000000001"/>
    <n v="14.209"/>
    <n v="15.985125"/>
    <n v="18.862447499999998"/>
    <n v="20.371443299999999"/>
    <n v="22.8975022692"/>
    <n v="24.1"/>
    <n v="21.931000000000001"/>
    <n v="24.124100000000002"/>
    <n v="25.812787000000004"/>
    <n v="26.845298480000004"/>
    <n v="28.080182210080004"/>
    <n v="29.428030956163845"/>
    <n v="31.076000689709023"/>
    <n v="32.816256728332732"/>
  </r>
  <r>
    <x v="22"/>
    <x v="5"/>
    <x v="1"/>
    <x v="0"/>
    <n v="0.41752750307090541"/>
    <n v="0.41995591963520862"/>
    <n v="0.42616038898070163"/>
    <n v="0.43695504268134489"/>
    <n v="0.45338987459196672"/>
    <n v="0.47427687877223446"/>
    <n v="0.49146764947982668"/>
    <n v="0.52490787613585488"/>
    <n v="0.57850342555827827"/>
    <n v="0.5927532881349461"/>
    <n v="0.59726675525359663"/>
    <n v="0.60117702068004619"/>
    <n v="0.60251759402270311"/>
    <n v="0.59694645848693617"/>
    <n v="0.59158042132866617"/>
    <n v="0.58571007395104391"/>
    <n v="0.58250958920353668"/>
    <n v="0.58251310666937273"/>
    <n v="0.58464739617891404"/>
    <n v="0.58887366910051164"/>
  </r>
  <r>
    <x v="22"/>
    <x v="5"/>
    <x v="1"/>
    <x v="1"/>
    <n v="1.4912000000000002E-2"/>
    <n v="1.6345999999999999E-2"/>
    <n v="2.0202999999999999E-2"/>
    <n v="2.5000000000000001E-2"/>
    <n v="3.1E-2"/>
    <n v="3.5999999999999997E-2"/>
    <n v="3.3000000000000002E-2"/>
    <n v="3.6999999999999998E-2"/>
    <n v="4.1000000000000002E-2"/>
    <n v="1.5445E-2"/>
    <n v="1.0441000000000001E-2"/>
    <n v="1.2272E-2"/>
    <n v="1.2267E-2"/>
    <n v="1.0000999999999999E-2"/>
    <n v="1.2339000000000001E-2"/>
    <n v="1.3849E-2"/>
    <n v="1.6050999999999999E-2"/>
    <n v="1.9019999999999999E-2"/>
    <n v="2.1157000000000002E-2"/>
    <n v="2.3455E-2"/>
  </r>
  <r>
    <x v="22"/>
    <x v="5"/>
    <x v="1"/>
    <x v="2"/>
    <n v="1.3192000000000001E-2"/>
    <n v="1.1614000000000001E-2"/>
    <n v="1.3726E-2"/>
    <n v="1.9E-2"/>
    <n v="2.3E-2"/>
    <n v="0.02"/>
    <n v="1.0999999999999999E-2"/>
    <n v="7.0000000000000001E-3"/>
    <n v="1.4E-2"/>
    <n v="1.6989999999999998E-2"/>
    <n v="2.7269999999999999E-2"/>
    <n v="2.4924000000000002E-2"/>
    <n v="1.1186E-2"/>
    <n v="0"/>
    <n v="0"/>
    <n v="0"/>
    <n v="0"/>
    <n v="0"/>
    <n v="0"/>
    <n v="0"/>
  </r>
  <r>
    <x v="22"/>
    <x v="5"/>
    <x v="1"/>
    <x v="3"/>
    <n v="6.5960000000000005E-2"/>
    <n v="5.8069999999999997E-2"/>
    <n v="6.8629999999999997E-2"/>
    <n v="9.5000000000000001E-2"/>
    <n v="0.115"/>
    <n v="0.1"/>
    <n v="5.5E-2"/>
    <n v="3.5000000000000003E-2"/>
    <n v="7.0000000000000007E-2"/>
    <n v="8.4949999999999998E-2"/>
    <n v="0.13635"/>
    <n v="0.12462000000000001"/>
    <n v="5.5930000000000001E-2"/>
    <n v="0"/>
    <n v="0"/>
    <n v="0"/>
    <n v="0"/>
    <n v="0"/>
    <n v="0"/>
    <n v="0"/>
  </r>
  <r>
    <x v="22"/>
    <x v="5"/>
    <x v="1"/>
    <x v="4"/>
    <n v="0.22010295224797549"/>
    <n v="0.24681548513011148"/>
    <n v="0.26421944116803503"/>
    <n v="0.2927598785965011"/>
    <n v="0.32190681096029639"/>
    <n v="0.34622212150373111"/>
    <n v="0.36860073710987001"/>
    <n v="0.38790468633160319"/>
    <n v="0.42345254626433565"/>
    <n v="0.35187813229955189"/>
    <n v="0.40140191007619996"/>
    <n v="0.46161219658763003"/>
    <n v="0.45774419999999999"/>
    <n v="0.28317379999999998"/>
    <n v="0.33958170259773096"/>
    <n v="0.36663328877768842"/>
    <n v="0.39610652065840496"/>
    <n v="0.42523456786864205"/>
    <n v="0.44433202109597481"/>
    <n v="0.44754398851638888"/>
  </r>
  <r>
    <x v="22"/>
    <x v="5"/>
    <x v="1"/>
    <x v="5"/>
    <n v="0.28606295224797551"/>
    <n v="0.30488548513011149"/>
    <n v="0.33284944116803505"/>
    <n v="0.38775987859650107"/>
    <n v="0.43690681096029638"/>
    <n v="0.44622212150373108"/>
    <n v="0.42360073710987001"/>
    <n v="0.42290468633160316"/>
    <n v="0.49345254626433566"/>
    <n v="0.43682813229955186"/>
    <n v="0.53775191007619993"/>
    <n v="0.58623219658763004"/>
    <n v="0.51367419999999997"/>
    <n v="0.28317379999999998"/>
    <n v="0.33958170259773096"/>
    <n v="0.36663328877768842"/>
    <n v="0.39610652065840496"/>
    <n v="0.42523456786864205"/>
    <n v="0.44433202109597481"/>
    <n v="0.44754398851638888"/>
  </r>
  <r>
    <x v="22"/>
    <x v="5"/>
    <x v="1"/>
    <x v="6"/>
    <n v="0.10552400000000001"/>
    <n v="0.148983"/>
    <n v="0.16792199999999999"/>
    <n v="0.19180800000000001"/>
    <n v="0.27045999999999998"/>
    <n v="0.34731699999999999"/>
    <n v="0.36"/>
    <n v="0.41799999999999998"/>
    <n v="0.49399999999999999"/>
    <n v="0.410327"/>
    <n v="0.37640099999999999"/>
    <n v="0.58219200000000004"/>
    <n v="0.550423"/>
    <n v="0.41510200000000003"/>
    <n v="0.41943292554274025"/>
    <n v="0.43140143552257276"/>
    <n v="0.4474530202449436"/>
    <n v="0.45595050689962746"/>
    <n v="0.46087372120513043"/>
    <n v="0.46572293163891992"/>
  </r>
  <r>
    <x v="22"/>
    <x v="5"/>
    <x v="1"/>
    <x v="7"/>
    <n v="1.5999999999999999E-5"/>
    <n v="6.8999999999999997E-5"/>
    <n v="9.8999999999999994E-5"/>
    <n v="4.5469999999999998E-3"/>
    <n v="1.5479999999999999E-3"/>
    <n v="2.7060000000000001E-3"/>
    <n v="0.1"/>
    <n v="0.06"/>
    <n v="6.5000000000000002E-2"/>
    <n v="0.13181300000000001"/>
    <n v="0.17544399999999999"/>
    <n v="1.603915"/>
    <n v="1.7708809999999999"/>
    <n v="1.7521640000000001"/>
    <n v="1.8960952297403195"/>
    <n v="2.0969333247440129"/>
    <n v="2.1191926631405118"/>
    <n v="2.2008466031223679"/>
    <n v="2.251241671810738"/>
    <n v="2.2942861786381252"/>
  </r>
  <r>
    <x v="22"/>
    <x v="5"/>
    <x v="1"/>
    <x v="8"/>
    <n v="0.24"/>
    <n v="0.1972145037022105"/>
    <n v="0.16763232814687892"/>
    <n v="0.16763232814687892"/>
    <n v="0.16763232814687892"/>
    <n v="0.15086909533219103"/>
    <n v="0.15086909533219103"/>
    <n v="0.15086909533219103"/>
    <n v="0.15086909533219103"/>
    <n v="0.15086909533219103"/>
    <n v="0.31682510019760118"/>
    <n v="1.85"/>
    <n v="1.68"/>
    <n v="1.68"/>
    <n v="1.9655999999999998"/>
    <n v="2.0638799999999997"/>
    <n v="2.0948381999999994"/>
    <n v="2.1723472133999993"/>
    <n v="2.2375176298019994"/>
    <n v="2.2777929471384355"/>
  </r>
  <r>
    <x v="22"/>
    <x v="5"/>
    <x v="2"/>
    <x v="0"/>
    <n v="0.10497082647686595"/>
    <n v="0.10449379892763709"/>
    <n v="0.10400367229671585"/>
    <n v="0.10353688322015865"/>
    <n v="0.1050856537794867"/>
    <n v="0.10658279865350381"/>
    <n v="0.11103003869838701"/>
    <n v="0.12539212386414511"/>
    <n v="0.1394965744417217"/>
    <n v="0.14224671186505394"/>
    <n v="0.1442662447464034"/>
    <n v="0.14712751731995374"/>
    <n v="0.1488788703180805"/>
    <n v="0.15074808726594521"/>
    <n v="0.15300663888663907"/>
    <n v="0.1553138704548257"/>
    <n v="0.15792452026972803"/>
    <n v="0.16063501910506647"/>
    <n v="0.16344900625037453"/>
    <n v="0.1663318522393159"/>
  </r>
  <r>
    <x v="22"/>
    <x v="5"/>
    <x v="2"/>
    <x v="1"/>
    <n v="2.993E-3"/>
    <n v="3.0219999999999999E-3"/>
    <n v="2.993E-3"/>
    <n v="3.0000000000000001E-3"/>
    <n v="5.0000000000000001E-3"/>
    <n v="5.0000000000000001E-3"/>
    <n v="8.0000000000000002E-3"/>
    <n v="1.4999999999999999E-2"/>
    <n v="1.0999999999999999E-2"/>
    <n v="2.9720000000000002E-3"/>
    <n v="3.4420000000000002E-3"/>
    <n v="4.8809999999999999E-3"/>
    <n v="4.3819999999999996E-3"/>
    <n v="4.6280000000000002E-3"/>
    <n v="5.1840000000000002E-3"/>
    <n v="5.4180000000000001E-3"/>
    <n v="6.2050000000000004E-3"/>
    <n v="6.7880000000000006E-3"/>
    <n v="7.3750000000000005E-3"/>
    <n v="7.9319999999999998E-3"/>
  </r>
  <r>
    <x v="22"/>
    <x v="5"/>
    <x v="2"/>
    <x v="2"/>
    <n v="7.9200000000000006E-4"/>
    <n v="0"/>
    <n v="4.64E-4"/>
    <n v="0"/>
    <n v="0"/>
    <n v="0"/>
    <n v="0"/>
    <n v="0"/>
    <n v="0"/>
    <n v="1.9800000000000002E-4"/>
    <n v="6.5000000000000008E-5"/>
    <n v="7.4999999999999993E-5"/>
    <n v="5.5000000000000002E-5"/>
    <n v="2.5900000000000001E-4"/>
    <n v="2.8100000000000005E-4"/>
    <n v="2.9299999999999997E-4"/>
    <n v="3.1700000000000001E-4"/>
    <n v="3.3500000000000001E-4"/>
    <n v="3.57E-4"/>
    <n v="3.68E-4"/>
  </r>
  <r>
    <x v="22"/>
    <x v="5"/>
    <x v="2"/>
    <x v="3"/>
    <n v="6.3360000000000005E-3"/>
    <n v="0"/>
    <n v="3.712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"/>
    <x v="2"/>
    <x v="4"/>
    <n v="0.33132785814018417"/>
    <n v="0.35852547397769519"/>
    <n v="0.3640128530385055"/>
    <n v="0.36237909127055529"/>
    <n v="0.34678265747230613"/>
    <n v="0.33786747173160703"/>
    <n v="0.3519652226738868"/>
    <n v="0.38778304858475726"/>
    <n v="0.36190392791884635"/>
    <n v="0.25972433614979146"/>
    <n v="0.32"/>
    <n v="0.39200000000000007"/>
    <n v="0.32373482999999997"/>
    <n v="0.32094384300000001"/>
    <n v="0.3601039799736892"/>
    <n v="0.40637665584255489"/>
    <n v="0.4421886567552385"/>
    <n v="0.4658415554046928"/>
    <n v="0.49034701875112369"/>
    <n v="0.49899555671794771"/>
  </r>
  <r>
    <x v="22"/>
    <x v="5"/>
    <x v="2"/>
    <x v="5"/>
    <n v="0.33766385814018418"/>
    <n v="0.35852547397769519"/>
    <n v="0.36772485303850549"/>
    <n v="0.36237909127055529"/>
    <n v="0.34678265747230613"/>
    <n v="0.33786747173160703"/>
    <n v="0.3519652226738868"/>
    <n v="0.38778304858475726"/>
    <n v="0.36190392791884635"/>
    <n v="0.25972433614979146"/>
    <n v="0.32"/>
    <n v="0.39200000000000007"/>
    <n v="0.32373482999999997"/>
    <n v="0.32094384300000001"/>
    <n v="0.3601039799736892"/>
    <n v="0.40637665584255489"/>
    <n v="0.4421886567552385"/>
    <n v="0.4658415554046928"/>
    <n v="0.49034701875112369"/>
    <n v="0.49899555671794771"/>
  </r>
  <r>
    <x v="22"/>
    <x v="5"/>
    <x v="2"/>
    <x v="6"/>
    <n v="0.15077699999999999"/>
    <n v="0.19494700000000001"/>
    <n v="0.22528500000000001"/>
    <n v="0.24029900000000001"/>
    <n v="0.29077799999999998"/>
    <n v="0.27179999999999999"/>
    <n v="0.32"/>
    <n v="0.497"/>
    <n v="0.5"/>
    <n v="0.35039399999999998"/>
    <n v="0.42284699999999997"/>
    <n v="0.48920200000000003"/>
    <n v="0.36401"/>
    <n v="0.36966100000000002"/>
    <n v="0.44748739057257914"/>
    <n v="0.42763211235311643"/>
    <n v="0.45157870654139853"/>
    <n v="0.45631419598706757"/>
    <n v="0.47327162771965214"/>
    <n v="0.49527678889403248"/>
  </r>
  <r>
    <x v="22"/>
    <x v="5"/>
    <x v="2"/>
    <x v="7"/>
    <n v="4.369E-2"/>
    <n v="2.0150999999999999E-2"/>
    <n v="2.6346000000000001E-2"/>
    <n v="0.10272299999999999"/>
    <n v="0.22311800000000001"/>
    <n v="0.314"/>
    <n v="0.378"/>
    <n v="0.56599999999999995"/>
    <n v="0.55900000000000005"/>
    <n v="0.36303000000000002"/>
    <n v="0.48036600000000002"/>
    <n v="0.57165900000000003"/>
    <n v="0.44540600000000002"/>
    <n v="0.455258"/>
    <n v="0.48377131503784926"/>
    <n v="0.49071035971030891"/>
    <n v="0.50724339986515188"/>
    <n v="0.51909477503625134"/>
    <n v="0.54323077738894987"/>
    <n v="0.57039231625839737"/>
  </r>
  <r>
    <x v="22"/>
    <x v="5"/>
    <x v="2"/>
    <x v="8"/>
    <n v="0.21351255555655968"/>
    <n v="8.4785496297789475E-2"/>
    <n v="2.336767185312108E-2"/>
    <n v="8.536767185312108E-2"/>
    <n v="0.24236767185312105"/>
    <n v="0.33513090466780893"/>
    <n v="0.40513090466780893"/>
    <n v="0.45779792227462407"/>
    <n v="0.43490802616089286"/>
    <n v="0.27399205648136249"/>
    <n v="0.38906872020353472"/>
    <n v="0.52135208507273656"/>
    <n v="0.41708166805818925"/>
    <n v="0.42542330141935303"/>
    <n v="0.44244023347612715"/>
    <n v="0.4718625090022896"/>
    <n v="0.500174259542427"/>
    <n v="0.53018471511497267"/>
    <n v="0.56093542859164114"/>
    <n v="0.57664162059220714"/>
  </r>
  <r>
    <x v="23"/>
    <x v="5"/>
    <x v="0"/>
    <x v="0"/>
    <n v="1.9930000000000001"/>
    <n v="2.0859999999999999"/>
    <n v="2.1741000000000001"/>
    <n v="2.3090000000000002"/>
    <n v="2.4380000000000002"/>
    <n v="2.5379999999999998"/>
    <n v="1.768"/>
    <n v="2.0819999999999999"/>
    <n v="2.3660000000000001"/>
    <n v="2.5019999999999998"/>
    <n v="2.6019999999999999"/>
    <n v="2.6949999999999998"/>
    <n v="2.8069999999999999"/>
    <n v="2.922757394805195"/>
    <n v="3.0439602910106687"/>
    <n v="3.169911799681604"/>
    <n v="3.3020010863139295"/>
    <n v="3.4411880490578417"/>
    <n v="3.5883835688050976"/>
    <n v="3.7438438249232755"/>
  </r>
  <r>
    <x v="23"/>
    <x v="5"/>
    <x v="0"/>
    <x v="1"/>
    <n v="1.0024E-2"/>
    <n v="1.0036E-2"/>
    <n v="1.0222E-2"/>
    <n v="1.2369E-2"/>
    <n v="1.9521E-2"/>
    <n v="2.6012E-2"/>
    <n v="3.3475999999999999E-2"/>
    <n v="4.1050999999999997E-2"/>
    <n v="4.4749999999999998E-2"/>
    <n v="2.4809999999999999E-2"/>
    <n v="1.8799E-2"/>
    <n v="1.9146E-2"/>
    <n v="1.9397999999999999E-2"/>
    <n v="1.9306999999999998E-2"/>
    <n v="2.0774999999999998E-2"/>
    <n v="2.1359000000000003E-2"/>
    <n v="2.3169000000000002E-2"/>
    <n v="2.5728000000000001E-2"/>
    <n v="2.8954000000000001E-2"/>
    <n v="3.2161000000000002E-2"/>
  </r>
  <r>
    <x v="23"/>
    <x v="5"/>
    <x v="0"/>
    <x v="2"/>
    <n v="0"/>
    <n v="0"/>
    <n v="0"/>
    <n v="0"/>
    <n v="0"/>
    <n v="0"/>
    <n v="0"/>
    <n v="0"/>
    <n v="0"/>
    <n v="0"/>
    <n v="0"/>
    <n v="0"/>
    <n v="1.0640000000000001E-3"/>
    <n v="1.5020000000000001E-3"/>
    <n v="4.0660000000000002E-3"/>
    <n v="6.5630000000000003E-3"/>
    <n v="1.1105E-2"/>
    <n v="1.3554999999999999E-2"/>
    <n v="1.2563000000000001E-2"/>
    <n v="1.1785E-2"/>
  </r>
  <r>
    <x v="23"/>
    <x v="5"/>
    <x v="0"/>
    <x v="3"/>
    <n v="0"/>
    <n v="0"/>
    <n v="0"/>
    <n v="0"/>
    <n v="0"/>
    <n v="0"/>
    <n v="0"/>
    <n v="0"/>
    <n v="0"/>
    <n v="0"/>
    <n v="0"/>
    <n v="0"/>
    <n v="5.3200000000000001E-3"/>
    <n v="7.5100000000000002E-3"/>
    <n v="2.0330000000000001E-2"/>
    <n v="3.2815000000000004E-2"/>
    <n v="5.5525000000000005E-2"/>
    <n v="6.7775000000000002E-2"/>
    <n v="6.281500000000001E-2"/>
    <n v="5.8925000000000005E-2"/>
  </r>
  <r>
    <x v="23"/>
    <x v="5"/>
    <x v="0"/>
    <x v="4"/>
    <n v="0.64373599999999997"/>
    <n v="0.66497600000000001"/>
    <n v="0.83084999999999998"/>
    <n v="0.907698"/>
    <n v="1.0074479999999999"/>
    <n v="1.188477225"/>
    <n v="1.4253666389999999"/>
    <n v="1.7142264125"/>
    <n v="2.0108753125000001"/>
    <n v="1.3712407499999997"/>
    <n v="1.2051971499999998"/>
    <n v="1.1141669825"/>
    <n v="1.0791550275000001"/>
    <n v="1.2146367712500001"/>
    <n v="1.2620754236840117"/>
    <n v="1.3499562618766545"/>
    <n v="1.4859004888412681"/>
    <n v="1.6173583830571856"/>
    <n v="1.7224241130264468"/>
    <n v="1.8719219124616375"/>
  </r>
  <r>
    <x v="23"/>
    <x v="5"/>
    <x v="0"/>
    <x v="5"/>
    <n v="0.64373599999999997"/>
    <n v="0.66497600000000001"/>
    <n v="0.83084999999999998"/>
    <n v="0.907698"/>
    <n v="1.0074479999999999"/>
    <n v="1.188477225"/>
    <n v="1.4253666389999999"/>
    <n v="1.7142264125"/>
    <n v="2.0108753125000001"/>
    <n v="1.3712407499999997"/>
    <n v="1.2051971499999998"/>
    <n v="1.1141669825"/>
    <n v="1.0844750275000001"/>
    <n v="1.22214677125"/>
    <n v="1.2824054236840117"/>
    <n v="1.3827712618766546"/>
    <n v="1.5414254888412682"/>
    <n v="1.6851333830571855"/>
    <n v="1.7852391130264469"/>
    <n v="1.9308469124616376"/>
  </r>
  <r>
    <x v="23"/>
    <x v="5"/>
    <x v="0"/>
    <x v="6"/>
    <n v="0.66332999999999998"/>
    <n v="0.67273099999999997"/>
    <n v="0.83494599999999997"/>
    <n v="1.0590986"/>
    <n v="1.012076"/>
    <n v="1.2374719999999999"/>
    <n v="1.472251"/>
    <n v="1.8722840000000001"/>
    <n v="2.140177"/>
    <n v="1.4384459999999999"/>
    <n v="1.2962629999999999"/>
    <n v="1.2599629999999999"/>
    <n v="1.2143820000000001"/>
    <n v="1.3531770000000001"/>
    <n v="1.5695797762128074"/>
    <n v="1.5147134963179405"/>
    <n v="1.6665469893777956"/>
    <n v="1.810960368006348"/>
    <n v="1.9108835139817713"/>
    <n v="2.0551582500096477"/>
  </r>
  <r>
    <x v="23"/>
    <x v="5"/>
    <x v="0"/>
    <x v="7"/>
    <n v="1.9594E-2"/>
    <n v="7.7549999999999997E-3"/>
    <n v="4.0959999999999998E-3"/>
    <n v="0.16770860000000001"/>
    <n v="4.6280000000000002E-3"/>
    <n v="5.0359999999999997E-3"/>
    <n v="2.9799999999999998E-4"/>
    <n v="0.10012500000000001"/>
    <n v="5.7117000000000001E-2"/>
    <n v="2.3182000000000001E-2"/>
    <n v="6.5922999999999995E-2"/>
    <n v="8.1280000000000005E-2"/>
    <n v="7.4267E-2"/>
    <n v="0.121971"/>
    <n v="0.10735628507775677"/>
    <n v="9.7576800000000019E-2"/>
    <n v="9.7576800000000019E-2"/>
    <n v="9.7576800000000019E-2"/>
    <n v="9.7576800000000019E-2"/>
    <n v="9.7576800000000019E-2"/>
  </r>
  <r>
    <x v="23"/>
    <x v="5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1"/>
    <x v="0"/>
    <n v="9.6594714422148065E-2"/>
    <n v="0.10003084710634934"/>
    <n v="0.10340596823131641"/>
    <n v="0.10791539326644418"/>
    <n v="0.11317835897295161"/>
    <n v="0.11871443925090015"/>
    <n v="7.9489756443751655E-2"/>
    <n v="9.1101757497584965E-2"/>
    <n v="0.10362701534644769"/>
    <n v="0.10953299816676912"/>
    <n v="0.11432927335997189"/>
    <n v="0.11857708338456133"/>
    <n v="0.12468015590146657"/>
    <n v="0.13015535823998856"/>
    <n v="0.13557568861358837"/>
    <n v="0.14206432394279217"/>
    <n v="0.14930928880193406"/>
    <n v="0.15745592813396306"/>
    <n v="0.16657076705597249"/>
    <n v="0.17669432856181205"/>
  </r>
  <r>
    <x v="23"/>
    <x v="5"/>
    <x v="1"/>
    <x v="1"/>
    <n v="2.8240000000000001E-3"/>
    <n v="3.1719999999999999E-3"/>
    <n v="3.6120000000000002E-3"/>
    <n v="4.2680000000000001E-3"/>
    <n v="5.45E-3"/>
    <n v="7.4780000000000003E-3"/>
    <n v="9.6729999999999993E-3"/>
    <n v="1.1265000000000001E-2"/>
    <n v="1.2086E-2"/>
    <n v="3.124E-3"/>
    <n v="2.7899999999999999E-3"/>
    <n v="2.3830000000000001E-3"/>
    <n v="3.3430000000000001E-3"/>
    <n v="3.6050000000000001E-3"/>
    <n v="3.4680000000000002E-3"/>
    <n v="4.4549999999999998E-3"/>
    <n v="5.1139999999999996E-3"/>
    <n v="5.9069999999999999E-3"/>
    <n v="6.7530000000000003E-3"/>
    <n v="7.6249999999999998E-3"/>
  </r>
  <r>
    <x v="23"/>
    <x v="5"/>
    <x v="1"/>
    <x v="2"/>
    <n v="0"/>
    <n v="0"/>
    <n v="0"/>
    <n v="0"/>
    <n v="0"/>
    <n v="0"/>
    <n v="0"/>
    <n v="0"/>
    <n v="0"/>
    <n v="0"/>
    <n v="0"/>
    <n v="0"/>
    <n v="0"/>
    <n v="7.54E-4"/>
    <n v="1.534E-3"/>
    <n v="3.065E-3"/>
    <n v="5.5709999999999996E-3"/>
    <n v="5.9220000000000002E-3"/>
    <n v="5.9230000000000003E-3"/>
    <n v="5.9580000000000006E-3"/>
  </r>
  <r>
    <x v="23"/>
    <x v="5"/>
    <x v="1"/>
    <x v="3"/>
    <n v="0"/>
    <n v="0"/>
    <n v="0"/>
    <n v="0"/>
    <n v="0"/>
    <n v="0"/>
    <n v="0"/>
    <n v="0"/>
    <n v="0"/>
    <n v="0"/>
    <n v="0"/>
    <n v="0"/>
    <n v="0"/>
    <n v="3.7699999999999999E-3"/>
    <n v="7.6699999999999997E-3"/>
    <n v="1.5325E-2"/>
    <n v="2.7854999999999998E-2"/>
    <n v="2.9610000000000001E-2"/>
    <n v="2.9615000000000002E-2"/>
    <n v="2.9790000000000004E-2"/>
  </r>
  <r>
    <x v="23"/>
    <x v="5"/>
    <x v="1"/>
    <x v="4"/>
    <n v="5.4161000000000001E-2"/>
    <n v="5.0776000000000002E-2"/>
    <n v="8.1929999999999989E-2"/>
    <n v="9.5233999999999999E-2"/>
    <n v="6.0159000000000004E-2"/>
    <n v="0.12113389999999999"/>
    <n v="0.12937280000000001"/>
    <n v="0.1495804"/>
    <n v="0.16199439999999998"/>
    <n v="0.10385800000000001"/>
    <n v="0.107484"/>
    <n v="0.1207042"/>
    <n v="0.16530549999999999"/>
    <n v="0.1545155"/>
    <n v="0.11806243612296358"/>
    <n v="0.13654708247268305"/>
    <n v="0.149309288801934"/>
    <n v="0.16690328382200081"/>
    <n v="0.1865592591026892"/>
    <n v="0.19789764798922951"/>
  </r>
  <r>
    <x v="23"/>
    <x v="5"/>
    <x v="1"/>
    <x v="5"/>
    <n v="5.4161000000000001E-2"/>
    <n v="5.0776000000000002E-2"/>
    <n v="8.1929999999999989E-2"/>
    <n v="9.5233999999999999E-2"/>
    <n v="6.0159000000000004E-2"/>
    <n v="0.12113389999999999"/>
    <n v="0.12937280000000001"/>
    <n v="0.1495804"/>
    <n v="0.16199439999999998"/>
    <n v="0.10385800000000001"/>
    <n v="0.107484"/>
    <n v="0.1207042"/>
    <n v="0.16530549999999999"/>
    <n v="0.1582855"/>
    <n v="0.12573243612296359"/>
    <n v="0.15187208247268305"/>
    <n v="0.17716428880193399"/>
    <n v="0.19651328382200081"/>
    <n v="0.2161742591026892"/>
    <n v="0.22768764798922952"/>
  </r>
  <r>
    <x v="23"/>
    <x v="5"/>
    <x v="1"/>
    <x v="6"/>
    <n v="5.8198E-2"/>
    <n v="5.2281000000000001E-2"/>
    <n v="8.6416999999999994E-2"/>
    <n v="9.7444000000000003E-2"/>
    <n v="6.0859000000000003E-2"/>
    <n v="0.104199"/>
    <n v="9.8233000000000001E-2"/>
    <n v="0.13176399999999999"/>
    <n v="0.12319099999999999"/>
    <n v="5.7766999999999999E-2"/>
    <n v="6.2739000000000003E-2"/>
    <n v="6.8772E-2"/>
    <n v="9.4697000000000003E-2"/>
    <n v="0.11441999999999999"/>
    <n v="9.5015284758549742E-2"/>
    <n v="0.11979284903149998"/>
    <n v="0.14548971834735694"/>
    <n v="0.16846078389450198"/>
    <n v="0.19054488447882545"/>
    <n v="0.2061404312571235"/>
  </r>
  <r>
    <x v="23"/>
    <x v="5"/>
    <x v="1"/>
    <x v="7"/>
    <n v="1.6899999999999999E-4"/>
    <n v="8.6000000000000003E-5"/>
    <n v="1.56E-4"/>
    <n v="2.4499999999999999E-4"/>
    <n v="7.3999999999999996E-5"/>
    <n v="5.9620000000000003E-3"/>
    <n v="3.3500000000000001E-4"/>
    <n v="3.9300000000000001E-4"/>
    <n v="1.506E-3"/>
    <n v="6.78E-4"/>
    <n v="3.5829999999999998E-3"/>
    <n v="2.1628000000000001E-2"/>
    <n v="6.3140000000000002E-3"/>
    <n v="1.7523E-2"/>
    <n v="6.9767542614137916E-3"/>
    <n v="8.7615000000000002E-3"/>
    <n v="8.7615000000000002E-3"/>
    <n v="8.7615000000000002E-3"/>
    <n v="8.7615000000000002E-3"/>
    <n v="8.7615000000000002E-3"/>
  </r>
  <r>
    <x v="23"/>
    <x v="5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2"/>
    <x v="0"/>
    <n v="0.20580028557785196"/>
    <n v="0.21312115289365063"/>
    <n v="0.22031203176868358"/>
    <n v="0.22991960673355583"/>
    <n v="0.24113264102704837"/>
    <n v="0.25292756074909983"/>
    <n v="0.16935724355624837"/>
    <n v="0.194097242502415"/>
    <n v="0.22078298465355228"/>
    <n v="0.23336600183323089"/>
    <n v="0.24358472664002812"/>
    <n v="0.25263491661543869"/>
    <n v="0.26563784409853342"/>
    <n v="0.27924663355067186"/>
    <n v="0.29351099215980009"/>
    <n v="0.30881845383051171"/>
    <n v="0.3252228288913932"/>
    <n v="0.34254418770483175"/>
    <n v="0.3607690435884347"/>
    <n v="0.37992834341914894"/>
  </r>
  <r>
    <x v="23"/>
    <x v="5"/>
    <x v="2"/>
    <x v="1"/>
    <n v="5.5999999999999999E-3"/>
    <n v="5.7000000000000002E-3"/>
    <n v="5.7000000000000002E-3"/>
    <n v="1E-3"/>
    <n v="2E-3"/>
    <n v="2E-3"/>
    <n v="3.0000000000000001E-3"/>
    <n v="4.0000000000000001E-3"/>
    <n v="4.0000000000000001E-3"/>
    <n v="1.6080000000000001E-3"/>
    <n v="1.9690000000000003E-3"/>
    <n v="2.5139999999999997E-3"/>
    <n v="2.4239999999999999E-3"/>
    <n v="2.4520000000000002E-3"/>
    <n v="2.5360000000000001E-3"/>
    <n v="2.98E-3"/>
    <n v="3.4340000000000004E-3"/>
    <n v="3.6619999999999999E-3"/>
    <n v="3.8380000000000003E-3"/>
    <n v="4.0070000000000001E-3"/>
  </r>
  <r>
    <x v="23"/>
    <x v="5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2"/>
    <x v="4"/>
    <n v="0.11579099999999999"/>
    <n v="0.13964599999999999"/>
    <n v="0.13672400000000001"/>
    <n v="0.16042299999999998"/>
    <n v="0.15101500000000001"/>
    <n v="0.11875560000000002"/>
    <n v="0.13025300000000001"/>
    <n v="0.1754754"/>
    <n v="0.16246630000000001"/>
    <n v="0.1005315"/>
    <n v="0.1101535"/>
    <n v="0.12700149999999999"/>
    <n v="0.1046001"/>
    <n v="0.14004429999999998"/>
    <n v="0.14520549459734464"/>
    <n v="0.15463724655438724"/>
    <n v="0.16911587102352446"/>
    <n v="0.18326114042208502"/>
    <n v="0.1930114383198126"/>
    <n v="0.20326166372924476"/>
  </r>
  <r>
    <x v="23"/>
    <x v="5"/>
    <x v="2"/>
    <x v="5"/>
    <n v="0.11579099999999999"/>
    <n v="0.13964599999999999"/>
    <n v="0.13672400000000001"/>
    <n v="0.16042299999999998"/>
    <n v="0.15101500000000001"/>
    <n v="0.11875560000000002"/>
    <n v="0.13025300000000001"/>
    <n v="0.1754754"/>
    <n v="0.16246630000000001"/>
    <n v="0.1005315"/>
    <n v="0.1101535"/>
    <n v="0.12700149999999999"/>
    <n v="0.1046001"/>
    <n v="0.14004429999999998"/>
    <n v="0.14520549459734464"/>
    <n v="0.15463724655438724"/>
    <n v="0.16911587102352446"/>
    <n v="0.18326114042208502"/>
    <n v="0.1930114383198126"/>
    <n v="0.20326166372924476"/>
  </r>
  <r>
    <x v="23"/>
    <x v="5"/>
    <x v="2"/>
    <x v="6"/>
    <n v="0.12399399999999999"/>
    <n v="0.14422599999999999"/>
    <n v="0.14185800000000001"/>
    <n v="0.16113"/>
    <n v="0.151614"/>
    <n v="0.17038800000000001"/>
    <n v="0.17583699999999999"/>
    <n v="0.22258600000000001"/>
    <n v="0.191603"/>
    <n v="0.114867"/>
    <n v="0.12238400000000001"/>
    <n v="0.139706"/>
    <n v="0.13175000000000001"/>
    <n v="0.171793"/>
    <n v="0.19274264251900364"/>
    <n v="0.17310572802640439"/>
    <n v="0.18285184555454143"/>
    <n v="0.19623533451527961"/>
    <n v="0.20587946943718713"/>
    <n v="0.21606811589769362"/>
  </r>
  <r>
    <x v="23"/>
    <x v="5"/>
    <x v="2"/>
    <x v="7"/>
    <n v="3.6999999999999999E-4"/>
    <n v="1.6100000000000001E-4"/>
    <n v="8.7000000000000001E-5"/>
    <n v="6.3999999999999997E-5"/>
    <n v="3.8000000000000002E-5"/>
    <n v="6.8400000000000004E-4"/>
    <n v="4.2400000000000001E-4"/>
    <n v="7.9979999999999999E-3"/>
    <n v="6.7419999999999997E-3"/>
    <n v="4.3660000000000001E-3"/>
    <n v="6.7930000000000004E-3"/>
    <n v="9.4680000000000007E-3"/>
    <n v="1.9771E-2"/>
    <n v="1.3140000000000001E-2"/>
    <n v="1.7119198282579906E-2"/>
    <n v="1.3140000000000001E-2"/>
    <n v="1.3140000000000001E-2"/>
    <n v="1.3140000000000001E-2"/>
    <n v="1.3140000000000001E-2"/>
    <n v="1.3140000000000001E-2"/>
  </r>
  <r>
    <x v="23"/>
    <x v="5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0"/>
    <x v="0"/>
    <n v="2.1930650000000003"/>
    <n v="2.1269860000000005"/>
    <n v="2.2007259999999995"/>
    <n v="2.3397540000000001"/>
    <n v="2.4732419999999999"/>
    <n v="2.6915230000000001"/>
    <n v="2.9682489999999997"/>
    <n v="3.0152000000000001"/>
    <n v="3.1539999999999999"/>
    <n v="3.2"/>
    <n v="3.2070090000000002"/>
    <n v="3.2319819550000002"/>
    <n v="3.2577740452250006"/>
    <n v="3.2673733047727507"/>
    <n v="3.2664347052011591"/>
    <n v="3.2650367499179405"/>
    <n v="3.2688661251693354"/>
    <n v="3.2795865349162874"/>
    <n v="3.2900668042179615"/>
    <n v="3.2988383345251662"/>
  </r>
  <r>
    <x v="24"/>
    <x v="5"/>
    <x v="0"/>
    <x v="1"/>
    <n v="2.3387999999999999E-2"/>
    <n v="2.615E-2"/>
    <n v="2.9648000000000001E-2"/>
    <n v="3.1633000000000001E-2"/>
    <n v="3.5999999999999997E-2"/>
    <n v="4.7E-2"/>
    <n v="6.5000000000000002E-2"/>
    <n v="8.5999999999999993E-2"/>
    <n v="6.7000000000000004E-2"/>
    <n v="2.3E-2"/>
    <n v="2.3009000000000002E-2"/>
    <n v="4.1008000000000003E-2"/>
    <n v="4.1952000000000003E-2"/>
    <n v="4.2176999999999999E-2"/>
    <n v="4.8071999999999997E-2"/>
    <n v="5.0865E-2"/>
    <n v="5.9334999999999999E-2"/>
    <n v="6.9560000000000011E-2"/>
    <n v="7.6072000000000001E-2"/>
    <n v="8.1153000000000003E-2"/>
  </r>
  <r>
    <x v="24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0"/>
    <x v="4"/>
    <n v="1.1623244500000003"/>
    <n v="1.1698423000000004"/>
    <n v="1.2103992999999997"/>
    <n v="1.2868647000000002"/>
    <n v="1.3355506800000001"/>
    <n v="1.4582474775000001"/>
    <n v="1.6939702988000001"/>
    <n v="2.1078024463999996"/>
    <n v="2.0504480200000001"/>
    <n v="1.1229244454999998"/>
    <n v="1.5148891152499997"/>
    <n v="1.8032233205000001"/>
    <n v="1.9342467357499995"/>
    <n v="2.0136508177499999"/>
    <n v="2.2530947488419515"/>
    <n v="2.236433391113581"/>
    <n v="2.2228289651151476"/>
    <n v="2.230118843743075"/>
    <n v="2.2372454268682138"/>
    <n v="2.2432100674771127"/>
  </r>
  <r>
    <x v="24"/>
    <x v="5"/>
    <x v="0"/>
    <x v="5"/>
    <n v="1.1623244500000003"/>
    <n v="1.1698423000000004"/>
    <n v="1.2103992999999997"/>
    <n v="1.2868647000000002"/>
    <n v="1.3355506800000001"/>
    <n v="1.4582474775000001"/>
    <n v="1.6939702988000001"/>
    <n v="2.1078024463999996"/>
    <n v="2.0504480200000001"/>
    <n v="1.1229244454999998"/>
    <n v="1.5148891152499997"/>
    <n v="1.8032233205000001"/>
    <n v="1.9342467357499995"/>
    <n v="2.0136508177499999"/>
    <n v="2.2530947488419515"/>
    <n v="2.236433391113581"/>
    <n v="2.2228289651151476"/>
    <n v="2.230118843743075"/>
    <n v="2.2372454268682138"/>
    <n v="2.2432100674771127"/>
  </r>
  <r>
    <x v="24"/>
    <x v="5"/>
    <x v="0"/>
    <x v="6"/>
    <n v="1.4625300000000001"/>
    <n v="1.225725"/>
    <n v="1.4903029999999999"/>
    <n v="1.446132"/>
    <n v="1.708564"/>
    <n v="2.0209999999999999"/>
    <n v="2.4569429999999999"/>
    <n v="3.1619999999999999"/>
    <n v="2.8090000000000002"/>
    <n v="1.3603719999999999"/>
    <n v="1.932331"/>
    <n v="2.5324740000000001"/>
    <n v="2.6320139999999999"/>
    <n v="3.0619749999999999"/>
    <n v="3.5800903148932388"/>
    <n v="3.346921445302653"/>
    <n v="3.3827925250403275"/>
    <n v="3.2645625385542494"/>
    <n v="3.2941667702853064"/>
    <n v="3.3077731717880967"/>
  </r>
  <r>
    <x v="24"/>
    <x v="5"/>
    <x v="0"/>
    <x v="7"/>
    <n v="8.4195000000000006E-2"/>
    <n v="0.18362999999999999"/>
    <n v="0.202735"/>
    <n v="0.238985"/>
    <n v="0.35847800000000002"/>
    <n v="0.57699999999999996"/>
    <n v="0.58723900000000007"/>
    <n v="0.72134399999999999"/>
    <n v="0.77100000000000002"/>
    <n v="0.47683199999999998"/>
    <n v="0.68452000000000002"/>
    <n v="0.74240700000000004"/>
    <n v="0.76958800000000005"/>
    <n v="0.90301399999999998"/>
    <n v="0.93097524057297643"/>
    <n v="0.94939830326141239"/>
    <n v="0.95793259614938242"/>
    <n v="0.96751192211087622"/>
    <n v="0.9771870413319852"/>
    <n v="0.98695891174530492"/>
  </r>
  <r>
    <x v="24"/>
    <x v="5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1"/>
    <x v="0"/>
    <n v="0.18753861285781323"/>
    <n v="0.19113888419851685"/>
    <n v="0.19831470161335032"/>
    <n v="0.20958669200728977"/>
    <n v="0.22532543988702899"/>
    <n v="0.24096902941176473"/>
    <n v="0.28215000000000001"/>
    <n v="0.29029914157019415"/>
    <n v="0.30026592741626568"/>
    <n v="0.29377049929344412"/>
    <n v="0.29662249929344414"/>
    <n v="0.30294649929344414"/>
    <n v="0.31127423178991132"/>
    <n v="0.32009660294886083"/>
    <n v="0.33040818256655397"/>
    <n v="0.34187603984451981"/>
    <n v="0.35514404816327599"/>
    <n v="0.37041134459674546"/>
    <n v="0.38414434459674546"/>
    <n v="0.39974634459674546"/>
  </r>
  <r>
    <x v="24"/>
    <x v="5"/>
    <x v="1"/>
    <x v="1"/>
    <n v="4.1272941176470589E-3"/>
    <n v="5.3670000000000002E-3"/>
    <n v="4.7400000000000003E-3"/>
    <n v="5.4879999999999998E-3"/>
    <n v="6.4749999999999999E-3"/>
    <n v="8.3549999999999996E-3"/>
    <n v="1.1053E-2"/>
    <n v="1.3240999999999999E-2"/>
    <n v="8.7910000000000002E-3"/>
    <n v="2.7750000000000001E-3"/>
    <n v="2.8519999999999999E-3"/>
    <n v="6.3239999999999998E-3"/>
    <n v="6.8130000000000005E-3"/>
    <n v="7.2659999999999999E-3"/>
    <n v="8.3910000000000009E-3"/>
    <n v="9.1549999999999999E-3"/>
    <n v="1.0533000000000001E-2"/>
    <n v="1.2071E-2"/>
    <n v="1.3733E-2"/>
    <n v="1.5602000000000001E-2"/>
  </r>
  <r>
    <x v="24"/>
    <x v="5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1"/>
    <x v="4"/>
    <n v="0.1310574040702169"/>
    <n v="0.13357337776049238"/>
    <n v="0.13858804640999844"/>
    <n v="0.14646523915032311"/>
    <n v="0.15746393114767793"/>
    <n v="0.16385894000000006"/>
    <n v="0.17557633275204362"/>
    <n v="0.17704375083645826"/>
    <n v="0.14188479079901609"/>
    <n v="7.9919336971214991E-2"/>
    <n v="0.10576910872259422"/>
    <n v="0.13221138590324275"/>
    <n v="0.18168920000000002"/>
    <n v="0.1298542"/>
    <n v="0.12094718349205613"/>
    <n v="0.1364787202117777"/>
    <n v="0.14916050022857585"/>
    <n v="0.16668510506853543"/>
    <n v="0.18438928540643781"/>
    <n v="0.20786809919030769"/>
  </r>
  <r>
    <x v="24"/>
    <x v="5"/>
    <x v="1"/>
    <x v="5"/>
    <n v="0.1310574040702169"/>
    <n v="0.13357337776049238"/>
    <n v="0.13858804640999844"/>
    <n v="0.14646523915032311"/>
    <n v="0.15746393114767793"/>
    <n v="0.16385894000000006"/>
    <n v="0.17557633275204362"/>
    <n v="0.17704375083645826"/>
    <n v="0.14188479079901609"/>
    <n v="7.9919336971214991E-2"/>
    <n v="0.10576910872259422"/>
    <n v="0.13221138590324275"/>
    <n v="0.18168920000000002"/>
    <n v="0.1298542"/>
    <n v="0.12094718349205613"/>
    <n v="0.1364787202117777"/>
    <n v="0.14916050022857585"/>
    <n v="0.16668510506853543"/>
    <n v="0.18438928540643781"/>
    <n v="0.20786809919030769"/>
  </r>
  <r>
    <x v="24"/>
    <x v="5"/>
    <x v="1"/>
    <x v="6"/>
    <n v="9.7096000000000002E-2"/>
    <n v="0.12590600000000002"/>
    <n v="0.15915400000000002"/>
    <n v="0.15740900000000002"/>
    <n v="0.16820200000000002"/>
    <n v="0.15820000000000001"/>
    <n v="0.19619600000000001"/>
    <n v="0.20199999999999996"/>
    <n v="0.16444599999999998"/>
    <n v="7.2577000000000003E-2"/>
    <n v="0.11018600000000001"/>
    <n v="0.14996399999999999"/>
    <n v="0.165494"/>
    <n v="0.13519900000000001"/>
    <n v="0.14113763807803181"/>
    <n v="0.1706136725475185"/>
    <n v="0.19167072365721052"/>
    <n v="0.21268025636733259"/>
    <n v="0.23416423844930828"/>
    <n v="0.25725751346654829"/>
  </r>
  <r>
    <x v="24"/>
    <x v="5"/>
    <x v="1"/>
    <x v="7"/>
    <n v="3.7030000000000001E-3"/>
    <n v="1.2371100000000001E-2"/>
    <n v="1.3353E-2"/>
    <n v="1.3724E-2"/>
    <n v="2.1809000000000002E-2"/>
    <n v="2.4066999999999995E-2"/>
    <n v="3.3277000000000001E-2"/>
    <n v="3.3381000000000001E-2"/>
    <n v="4.3814000000000006E-2"/>
    <n v="2.0528999999999999E-2"/>
    <n v="2.6016000000000001E-2"/>
    <n v="3.6901000000000003E-2"/>
    <n v="2.9328E-2"/>
    <n v="4.9755000000000001E-2"/>
    <n v="3.5438815959026551E-2"/>
    <n v="5.2341463726088916E-2"/>
    <n v="5.2864878363349813E-2"/>
    <n v="5.3393527146983304E-2"/>
    <n v="5.3927462418453136E-2"/>
    <n v="5.4466737042637658E-2"/>
  </r>
  <r>
    <x v="24"/>
    <x v="5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2"/>
    <x v="0"/>
    <n v="0.12292538714218676"/>
    <n v="0.12142311580148318"/>
    <n v="0.12200429838664968"/>
    <n v="0.12088230799271026"/>
    <n v="0.11402156011297095"/>
    <n v="0.1115129705882353"/>
    <n v="0.12154999999999995"/>
    <n v="0.11780085842980582"/>
    <n v="0.1157340725837343"/>
    <n v="0.10422950070655589"/>
    <n v="0.10020573066416252"/>
    <n v="9.8995386824312762E-2"/>
    <n v="9.8003663614853978E-2"/>
    <n v="9.7630443797962735E-2"/>
    <n v="9.7158617170084963E-2"/>
    <n v="9.7241100139879855E-2"/>
    <n v="9.8337634131487051E-2"/>
    <n v="9.9379999742282954E-2"/>
    <n v="0.10124639976032314"/>
    <n v="0.10376315177710052"/>
  </r>
  <r>
    <x v="24"/>
    <x v="5"/>
    <x v="2"/>
    <x v="1"/>
    <n v="2.4821428571428568E-3"/>
    <n v="2.8419999999999999E-3"/>
    <n v="2.333E-3"/>
    <n v="2.6440000000000001E-3"/>
    <n v="3.209E-3"/>
    <n v="4.2919999999999998E-3"/>
    <n v="6.8999999999999999E-3"/>
    <n v="9.7050000000000001E-3"/>
    <n v="6.4060000000000002E-3"/>
    <n v="1.0280000000000001E-3"/>
    <n v="2.2300000000000002E-3"/>
    <n v="4.8019999999999998E-3"/>
    <n v="4.9480000000000001E-3"/>
    <n v="5.5069999999999997E-3"/>
    <n v="5.3860000000000002E-3"/>
    <n v="5.9119999999999997E-3"/>
    <n v="6.9309999999999997E-3"/>
    <n v="7.9260000000000008E-3"/>
    <n v="8.8229999999999992E-3"/>
    <n v="9.6039999999999997E-3"/>
  </r>
  <r>
    <x v="24"/>
    <x v="5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2"/>
    <x v="4"/>
    <n v="0.18305683692042463"/>
    <n v="0.19427698528237311"/>
    <n v="0.19520687741863951"/>
    <n v="0.19341169278833642"/>
    <n v="0.20523880820334769"/>
    <n v="0.22302594117647057"/>
    <n v="0.24066683215258844"/>
    <n v="0.24316027716891053"/>
    <n v="0.17247713552925698"/>
    <n v="9.7776919448947508E-2"/>
    <n v="0.18"/>
    <n v="0.20520000000000002"/>
    <n v="0.2035679"/>
    <n v="0.20907319999999999"/>
    <n v="0.21275997033377878"/>
    <n v="0.21576472928049398"/>
    <n v="0.22420980581979047"/>
    <n v="0.22857399940725079"/>
    <n v="0.23286671944874326"/>
    <n v="0.23865524908733124"/>
  </r>
  <r>
    <x v="24"/>
    <x v="5"/>
    <x v="2"/>
    <x v="5"/>
    <n v="0.18305683692042463"/>
    <n v="0.19427698528237311"/>
    <n v="0.19520687741863951"/>
    <n v="0.19341169278833642"/>
    <n v="0.20523880820334769"/>
    <n v="0.22302594117647057"/>
    <n v="0.24066683215258844"/>
    <n v="0.24316027716891053"/>
    <n v="0.17247713552925698"/>
    <n v="9.7776919448947508E-2"/>
    <n v="0.18"/>
    <n v="0.20520000000000002"/>
    <n v="0.2035679"/>
    <n v="0.20907319999999999"/>
    <n v="0.21275997033377878"/>
    <n v="0.21576472928049398"/>
    <n v="0.22420980581979047"/>
    <n v="0.22857399940725079"/>
    <n v="0.23286671944874326"/>
    <n v="0.23865524908733124"/>
  </r>
  <r>
    <x v="24"/>
    <x v="5"/>
    <x v="2"/>
    <x v="6"/>
    <n v="0.144036"/>
    <n v="0.16194700000000001"/>
    <n v="0.16520099999999999"/>
    <n v="0.20199600000000001"/>
    <n v="0.276169"/>
    <n v="0.27740000000000004"/>
    <n v="0.32955899999999999"/>
    <n v="0.39900000000000002"/>
    <n v="0.29499999999999998"/>
    <n v="0.16686000000000001"/>
    <n v="0.30223100000000003"/>
    <n v="0.35384300000000002"/>
    <n v="0.34512999999999999"/>
    <n v="0.37903799999999999"/>
    <n v="0.42529426027381551"/>
    <n v="0.39208261945399492"/>
    <n v="0.3969511219585844"/>
    <n v="0.40032082448225292"/>
    <n v="0.40327040248404306"/>
    <n v="0.40765902833587592"/>
  </r>
  <r>
    <x v="24"/>
    <x v="5"/>
    <x v="2"/>
    <x v="7"/>
    <n v="1.2765E-2"/>
    <n v="2.2598000000000004E-2"/>
    <n v="2.7361999999999997E-2"/>
    <n v="3.2506E-2"/>
    <n v="6.6665000000000002E-2"/>
    <n v="7.2633000000000003E-2"/>
    <n v="0.10412399999999999"/>
    <n v="0.149868"/>
    <n v="0.13090099999999999"/>
    <n v="7.5202000000000005E-2"/>
    <n v="9.2269000000000004E-2"/>
    <n v="0.110776"/>
    <n v="0.124678"/>
    <n v="0.12610199999999999"/>
    <n v="0.12928174612304166"/>
    <n v="0.13366812"/>
    <n v="0.13366812"/>
    <n v="0.13366812"/>
    <n v="0.13366812"/>
    <n v="0.13366812"/>
  </r>
  <r>
    <x v="24"/>
    <x v="5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5"/>
    <x v="0"/>
    <x v="0"/>
    <n v="5.5418320000000003"/>
    <n v="5.4639680400000001"/>
    <n v="5.4164799987999999"/>
    <n v="5.3901505988359997"/>
    <n v="5.4432090808709193"/>
    <n v="5.5930358084447915"/>
    <n v="5.9253027341914466"/>
    <n v="6.3671646521657026"/>
    <n v="6.6985127126007313"/>
    <n v="6.8368713312227092"/>
    <n v="6.9916021912860282"/>
    <n v="7.2794731255474474"/>
    <n v="7.487273931781024"/>
    <n v="7.8207327138275931"/>
    <n v="8.0430984758211288"/>
    <n v="8.2704663320175182"/>
    <n v="8.5107059766707316"/>
    <n v="8.7690338606736127"/>
    <n v="9.0440500174297469"/>
    <n v="9.3341560324595818"/>
  </r>
  <r>
    <x v="25"/>
    <x v="5"/>
    <x v="0"/>
    <x v="1"/>
    <n v="3.6800000000000001E-3"/>
    <n v="4.2420000000000001E-3"/>
    <n v="5.1390000000000003E-3"/>
    <n v="4.8500000000000001E-3"/>
    <n v="6.6059999999999999E-3"/>
    <n v="9.4149999999999998E-3"/>
    <n v="1.6931000000000002E-2"/>
    <n v="4.3074000000000001E-2"/>
    <n v="4.8473000000000002E-2"/>
    <n v="1.9946999999999999E-2"/>
    <n v="2.9041000000000001E-2"/>
    <n v="4.7473000000000001E-2"/>
    <n v="6.2267000000000003E-2"/>
    <n v="8.0721000000000001E-2"/>
    <n v="8.1592573144638331E-2"/>
    <n v="8.2592083631608873E-2"/>
    <n v="9.1371250676898316E-2"/>
    <n v="0.10513517642280722"/>
    <n v="0.11717354726401018"/>
    <n v="0.12731311471609899"/>
  </r>
  <r>
    <x v="25"/>
    <x v="5"/>
    <x v="0"/>
    <x v="2"/>
    <n v="2.3089999999999999E-2"/>
    <n v="3.3064999999999997E-2"/>
    <n v="2.8153000000000001E-2"/>
    <n v="3.5482E-2"/>
    <n v="6.3780000000000003E-2"/>
    <n v="9.1561000000000003E-2"/>
    <n v="0.127859"/>
    <n v="0.156558"/>
    <n v="0.17413300000000001"/>
    <n v="0.182505"/>
    <n v="0.19926199999999999"/>
    <n v="0.21119599999999999"/>
    <n v="0.23318"/>
    <n v="0.26356800000000002"/>
    <n v="0.27644999999999997"/>
    <n v="0.29499200000000003"/>
    <n v="0.31267199999999995"/>
    <n v="0.33946000000000004"/>
    <n v="0.32174999999999998"/>
    <n v="0.30114099999999999"/>
  </r>
  <r>
    <x v="25"/>
    <x v="5"/>
    <x v="0"/>
    <x v="3"/>
    <n v="0.11545"/>
    <n v="0.165325"/>
    <n v="0.140765"/>
    <n v="0.17741000000000001"/>
    <n v="0.31890000000000002"/>
    <n v="0.45780500000000002"/>
    <n v="0.63929499999999995"/>
    <n v="0.78278999999999999"/>
    <n v="0.87066500000000002"/>
    <n v="0.91252500000000003"/>
    <n v="0.99631000000000003"/>
    <n v="1.0559799999999999"/>
    <n v="1.1658999999999999"/>
    <n v="1.3178400000000001"/>
    <n v="1.38225"/>
    <n v="1.4749600000000003"/>
    <n v="1.5633599999999999"/>
    <n v="1.6973000000000003"/>
    <n v="1.6087499999999999"/>
    <n v="1.5057049999999998"/>
  </r>
  <r>
    <x v="25"/>
    <x v="5"/>
    <x v="0"/>
    <x v="4"/>
    <n v="2.5099999999999998"/>
    <n v="2.73"/>
    <n v="3.03"/>
    <n v="3.45"/>
    <n v="3.73"/>
    <n v="3.55"/>
    <n v="3.54"/>
    <n v="4.87"/>
    <n v="5.18"/>
    <n v="4.71"/>
    <n v="4.1900000000000004"/>
    <n v="5.37"/>
    <n v="6.56"/>
    <n v="7.2"/>
    <n v="7.2720000000000002"/>
    <n v="7.1265599999999996"/>
    <n v="7.6596353790036593"/>
    <n v="8.3305821676399319"/>
    <n v="9.0440500174297469"/>
    <n v="9.3341560324595818"/>
  </r>
  <r>
    <x v="25"/>
    <x v="5"/>
    <x v="0"/>
    <x v="5"/>
    <n v="2.6254499999999998"/>
    <n v="2.8953250000000001"/>
    <n v="3.1707649999999998"/>
    <n v="3.6274100000000002"/>
    <n v="4.0488999999999997"/>
    <n v="4.0078049999999994"/>
    <n v="4.1792949999999998"/>
    <n v="5.6527900000000004"/>
    <n v="6.0506649999999995"/>
    <n v="5.6225249999999996"/>
    <n v="5.1863100000000006"/>
    <n v="6.42598"/>
    <n v="7.7258999999999993"/>
    <n v="8.5178399999999996"/>
    <n v="8.6542500000000011"/>
    <n v="8.6015200000000007"/>
    <n v="9.2229953790036596"/>
    <n v="10.027882167639932"/>
    <n v="10.652800017429747"/>
    <n v="10.839861032459581"/>
  </r>
  <r>
    <x v="25"/>
    <x v="5"/>
    <x v="0"/>
    <x v="6"/>
    <n v="2.1730930000000002"/>
    <n v="2.4568750000000001"/>
    <n v="3.271989"/>
    <n v="3.8080530000000001"/>
    <n v="4.1544670000000004"/>
    <n v="4.231274"/>
    <n v="4.1579419999999994"/>
    <n v="5.5150809999999995"/>
    <n v="4.8860060000000001"/>
    <n v="4.5175380000000001"/>
    <n v="4.1570669999999996"/>
    <n v="5.374091"/>
    <n v="7.2065040000000007"/>
    <n v="8.1143300000000007"/>
    <n v="7.9290576711016776"/>
    <n v="8.0293399427229772"/>
    <n v="8.5065817725531669"/>
    <n v="9.234858359223999"/>
    <n v="9.8199812233792922"/>
    <n v="9.955209960544634"/>
  </r>
  <r>
    <x v="25"/>
    <x v="5"/>
    <x v="0"/>
    <x v="7"/>
    <n v="1.3333456472301215"/>
    <n v="1.5124305729219976"/>
    <n v="1.7759418054442959"/>
    <n v="2.1971977596365391"/>
    <n v="2.4353770540084727"/>
    <n v="2.4948192335675605"/>
    <n v="2.6687896843958971"/>
    <n v="2.757284487173925"/>
    <n v="2.3484340000000001"/>
    <n v="2.4010690000000001"/>
    <n v="2.3138350000000001"/>
    <n v="2.5271089999999998"/>
    <n v="2.9467210000000001"/>
    <n v="2.938062"/>
    <n v="2.6684513059396071"/>
    <n v="2.7620148066592334"/>
    <n v="2.759912916028104"/>
    <n v="2.7923642044747492"/>
    <n v="2.8630750912470035"/>
    <n v="2.8998487806094784"/>
  </r>
  <r>
    <x v="25"/>
    <x v="5"/>
    <x v="0"/>
    <x v="8"/>
    <n v="1.7865576592082617"/>
    <n v="1.9474027538726335"/>
    <n v="1.6733967297762482"/>
    <n v="2.0178614457831325"/>
    <n v="2.3260292598967296"/>
    <n v="2.2721204819277108"/>
    <n v="2.6858012048192768"/>
    <n v="2.8980000000000001"/>
    <n v="3.51"/>
    <n v="3.51"/>
    <n v="3.34"/>
    <n v="3.58"/>
    <n v="3.4660000000000002"/>
    <n v="3.3450000000000002"/>
    <n v="3.4119000000000002"/>
    <n v="3.3777810000000001"/>
    <n v="3.4791144300000001"/>
    <n v="3.5800087484699996"/>
    <n v="3.6981490371695092"/>
    <n v="3.7906027630987467"/>
  </r>
  <r>
    <x v="25"/>
    <x v="5"/>
    <x v="1"/>
    <x v="0"/>
    <n v="0.65169699728276165"/>
    <n v="0.6389220873642788"/>
    <n v="0.63096942474335049"/>
    <n v="0.62479334200104997"/>
    <n v="0.62211154174101846"/>
    <n v="0.62969919548878794"/>
    <n v="0.6430722196241242"/>
    <n v="0.6665430530354004"/>
    <n v="0.68577276144433852"/>
    <n v="0.68986557860100828"/>
    <n v="0.691186351242978"/>
    <n v="0.69863776070568862"/>
    <n v="0.72581162788451792"/>
    <n v="0.77378127904798244"/>
    <n v="0.79349592770192112"/>
    <n v="0.81355612073895389"/>
    <n v="0.83444643508673588"/>
    <n v="0.85618242104364073"/>
    <n v="0.8788304420503964"/>
    <n v="0.90237121291499012"/>
  </r>
  <r>
    <x v="25"/>
    <x v="5"/>
    <x v="1"/>
    <x v="1"/>
    <n v="5.2099999999999998E-4"/>
    <n v="2.7300000000000002E-4"/>
    <n v="2.22E-4"/>
    <n v="2.4699999999999999E-4"/>
    <n v="2.7799999999999998E-4"/>
    <n v="3.6000000000000002E-4"/>
    <n v="7.94E-4"/>
    <n v="1.8469999999999999E-3"/>
    <n v="2.604E-3"/>
    <n v="8.8400000000000002E-4"/>
    <n v="1.7669999999999999E-3"/>
    <n v="2.4090000000000001E-3"/>
    <n v="4.1120000000000002E-3"/>
    <n v="4.104E-3"/>
    <n v="4.2390230729789785E-3"/>
    <n v="4.1902744829943606E-3"/>
    <n v="4.6191919330029058E-3"/>
    <n v="5.0470572551700567E-3"/>
    <n v="5.524372585882756E-3"/>
    <n v="5.9641620235857118E-3"/>
  </r>
  <r>
    <x v="25"/>
    <x v="5"/>
    <x v="1"/>
    <x v="2"/>
    <n v="7.6499999999999997E-3"/>
    <n v="7.9349999999999993E-3"/>
    <n v="6.5630000000000003E-3"/>
    <n v="6.9620000000000003E-3"/>
    <n v="9.495E-3"/>
    <n v="1.1917000000000001E-2"/>
    <n v="1.5730999999999998E-2"/>
    <n v="2.0843E-2"/>
    <n v="2.4510000000000001E-2"/>
    <n v="2.3633000000000001E-2"/>
    <n v="2.0899999999999998E-2"/>
    <n v="2.0771000000000001E-2"/>
    <n v="2.528E-2"/>
    <n v="2.2841999999999998E-2"/>
    <n v="1.7561E-2"/>
    <n v="2.3715E-2"/>
    <n v="2.3568000000000002E-2"/>
    <n v="2.5303000000000003E-2"/>
    <n v="2.6911999999999998E-2"/>
    <n v="2.5885000000000002E-2"/>
  </r>
  <r>
    <x v="25"/>
    <x v="5"/>
    <x v="1"/>
    <x v="3"/>
    <n v="3.8249999999999999E-2"/>
    <n v="3.9674999999999995E-2"/>
    <n v="3.2815000000000004E-2"/>
    <n v="3.4810000000000001E-2"/>
    <n v="4.7475000000000003E-2"/>
    <n v="5.9584999999999999E-2"/>
    <n v="7.8654999999999989E-2"/>
    <n v="0.104215"/>
    <n v="0.12255000000000001"/>
    <n v="0.11816500000000001"/>
    <n v="0.1045"/>
    <n v="0.103855"/>
    <n v="0.12640000000000001"/>
    <n v="0.11420999999999999"/>
    <n v="8.7804999999999994E-2"/>
    <n v="0.118575"/>
    <n v="0.11784000000000001"/>
    <n v="0.12651500000000002"/>
    <n v="0.13455999999999996"/>
    <n v="0.12942500000000001"/>
  </r>
  <r>
    <x v="25"/>
    <x v="5"/>
    <x v="1"/>
    <x v="4"/>
    <n v="0.55851609588586482"/>
    <n v="0.56793824651907032"/>
    <n v="0.57869114867603233"/>
    <n v="0.60883289481068592"/>
    <n v="0.62914905509570762"/>
    <n v="0.65389139276601227"/>
    <n v="0.67974762247217424"/>
    <n v="0.70695913383588904"/>
    <n v="0.72777935633015922"/>
    <n v="0.63351936474915582"/>
    <n v="0.69616072366759796"/>
    <n v="0.73"/>
    <n v="0.92"/>
    <n v="1.1000000000000001"/>
    <n v="1.1703224719481184"/>
    <n v="1.1469160225091559"/>
    <n v="1.1682250091214301"/>
    <n v="1.1986553894610967"/>
    <n v="1.230362618870555"/>
    <n v="1.263319698080986"/>
  </r>
  <r>
    <x v="25"/>
    <x v="5"/>
    <x v="1"/>
    <x v="5"/>
    <n v="0.59676609588586482"/>
    <n v="0.60761324651907034"/>
    <n v="0.61150614867603237"/>
    <n v="0.64364289481068593"/>
    <n v="0.67662405509570767"/>
    <n v="0.71347639276601227"/>
    <n v="0.75840262247217427"/>
    <n v="0.8111741338358891"/>
    <n v="0.85032935633015927"/>
    <n v="0.75168436474915579"/>
    <n v="0.800660723667598"/>
    <n v="0.83385500000000001"/>
    <n v="1.0464"/>
    <n v="1.21421"/>
    <n v="1.2581274719481184"/>
    <n v="1.265491022509156"/>
    <n v="1.2860650091214301"/>
    <n v="1.3251703894610967"/>
    <n v="1.364922618870555"/>
    <n v="1.3927446980809859"/>
  </r>
  <r>
    <x v="25"/>
    <x v="5"/>
    <x v="1"/>
    <x v="6"/>
    <n v="0.5"/>
    <n v="0.24776218323586746"/>
    <n v="0.30659064327485375"/>
    <n v="0.34614424951267048"/>
    <n v="0.38696236647173488"/>
    <n v="0.42294249512670562"/>
    <n v="0.43669590643274858"/>
    <n v="0.49690573099415214"/>
    <n v="0.60244499220272907"/>
    <n v="0.62904800000000016"/>
    <n v="0.77536500000000019"/>
    <n v="0.85305700000000007"/>
    <n v="1.1261460000000001"/>
    <n v="1.4973860000000001"/>
    <n v="1.3858998453400577"/>
    <n v="1.3077444388642827"/>
    <n v="1.2910740759685901"/>
    <n v="1.3168955574879619"/>
    <n v="1.3418418056192976"/>
    <n v="1.3568804197424198"/>
  </r>
  <r>
    <x v="25"/>
    <x v="5"/>
    <x v="1"/>
    <x v="7"/>
    <n v="8.6783942310747937E-3"/>
    <n v="1.6122840827464294E-2"/>
    <n v="2.199542389974582E-2"/>
    <n v="2.6818663431753979E-2"/>
    <n v="4.6408425589715425E-2"/>
    <n v="4.4734395190848077E-2"/>
    <n v="5.5302754315437734E-2"/>
    <n v="6.5707129589719679E-2"/>
    <n v="0.19645571508176454"/>
    <n v="0.52467885000000014"/>
    <n v="0.49376385000000006"/>
    <n v="0.36980954999999999"/>
    <n v="0.39142844999999993"/>
    <n v="0.42284114999999994"/>
    <n v="0.35038068396579675"/>
    <n v="0.40961231569782414"/>
    <n v="0.40460077096624864"/>
    <n v="0.39895810586563946"/>
    <n v="0.40606620255028142"/>
    <n v="0.40023593784906475"/>
  </r>
  <r>
    <x v="25"/>
    <x v="5"/>
    <x v="1"/>
    <x v="8"/>
    <n v="0.28000000000000003"/>
    <n v="0.31"/>
    <n v="0.3"/>
    <n v="0.32"/>
    <n v="0.33439999999999998"/>
    <n v="0.34944799999999993"/>
    <n v="0.36517315999999989"/>
    <n v="0.41994913399999984"/>
    <n v="0.43044786234999982"/>
    <n v="0.43044786234999982"/>
    <n v="0.44120905890874978"/>
    <n v="0.4500332400869248"/>
    <n v="0.4590339048886633"/>
    <n v="0.46362424393754992"/>
    <n v="0.45435175905879893"/>
    <n v="0.44526472387762295"/>
    <n v="0.4541700183551754"/>
    <n v="0.46552426881405473"/>
    <n v="0.47483475419033583"/>
    <n v="0.48053277124061988"/>
  </r>
  <r>
    <x v="25"/>
    <x v="5"/>
    <x v="2"/>
    <x v="0"/>
    <n v="0.25301564431895979"/>
    <n v="0.254406174989391"/>
    <n v="0.25821398973970927"/>
    <n v="0.263854570047518"/>
    <n v="0.27508294094609242"/>
    <n v="0.28783045271770968"/>
    <n v="0.30507653913617844"/>
    <n v="0.33218324296209306"/>
    <n v="0.35259180767323023"/>
    <n v="0.36209305344303327"/>
    <n v="0.3665032618397423"/>
    <n v="0.37891316398455005"/>
    <n v="0.40575176906501353"/>
    <n v="0.43199574475533437"/>
    <n v="0.46734916871077364"/>
    <n v="0.50501312677954502"/>
    <n v="0.54441558895035491"/>
    <n v="0.58582238288654809"/>
    <n v="0.62346852577567702"/>
    <n v="0.6627649875106314"/>
  </r>
  <r>
    <x v="25"/>
    <x v="5"/>
    <x v="2"/>
    <x v="1"/>
    <n v="3.1999999999999999E-5"/>
    <n v="1E-4"/>
    <n v="1.17E-4"/>
    <n v="-8.3999999999999995E-5"/>
    <n v="4.3999999999999999E-5"/>
    <n v="-1.7E-5"/>
    <n v="5.3000000000000001E-5"/>
    <n v="1.4220000000000001E-3"/>
    <n v="1.5612200000000001E-3"/>
    <n v="1.9989999999999999E-3"/>
    <n v="1.3309999999999999E-3"/>
    <n v="2.0769999999999999E-3"/>
    <n v="2.4970000000000001E-3"/>
    <n v="2.8500000000000001E-3"/>
    <n v="2.6713509060332579E-2"/>
    <n v="2.8316974694555862E-2"/>
    <n v="2.9302199635218969E-2"/>
    <n v="3.0518482157186118E-2"/>
    <n v="3.1787919060263424E-2"/>
    <n v="3.306177647719763E-2"/>
  </r>
  <r>
    <x v="25"/>
    <x v="5"/>
    <x v="2"/>
    <x v="2"/>
    <n v="1.4133E-2"/>
    <n v="1.6E-2"/>
    <n v="1.6760999999999998E-2"/>
    <n v="1.7999999999999999E-2"/>
    <n v="2.1000000000000001E-2"/>
    <n v="2.3E-2"/>
    <n v="2.5000000000000001E-2"/>
    <n v="2.7E-2"/>
    <n v="2.5999999999999999E-2"/>
    <n v="1.2E-2"/>
    <n v="1.4310000000000002E-2"/>
    <n v="2.3747000000000001E-2"/>
    <n v="2.6744E-2"/>
    <n v="1.9563000000000001E-2"/>
    <n v="1.6753000000000001E-2"/>
    <n v="1.9018E-2"/>
    <n v="2.2367000000000001E-2"/>
    <n v="2.4712000000000001E-2"/>
    <n v="2.6671E-2"/>
    <n v="2.7821000000000002E-2"/>
  </r>
  <r>
    <x v="25"/>
    <x v="5"/>
    <x v="2"/>
    <x v="3"/>
    <n v="0.113064"/>
    <n v="0.128"/>
    <n v="0.13408799999999996"/>
    <n v="0.14399999999999999"/>
    <n v="0.16800000000000001"/>
    <n v="0.184"/>
    <n v="0.2"/>
    <n v="0.216"/>
    <n v="0.20799999999999999"/>
    <n v="9.6000000000000002E-2"/>
    <n v="0.11448000000000001"/>
    <n v="0.18997600000000001"/>
    <n v="0.213952"/>
    <n v="0.156504"/>
    <n v="0.134024"/>
    <n v="0.152144"/>
    <n v="0.17893600000000001"/>
    <n v="0.19769600000000001"/>
    <n v="0.213368"/>
    <n v="0.22256800000000002"/>
  </r>
  <r>
    <x v="25"/>
    <x v="5"/>
    <x v="2"/>
    <x v="4"/>
    <n v="0.69740021344315384"/>
    <n v="0.97838710537957596"/>
    <n v="1.2331675447909236"/>
    <n v="1.306"/>
    <n v="1.47"/>
    <n v="1.57"/>
    <n v="1.67"/>
    <n v="1.7889999999999999"/>
    <n v="1.627"/>
    <n v="1.339"/>
    <n v="1.35"/>
    <n v="1.38"/>
    <n v="1.65"/>
    <n v="1.98"/>
    <n v="1.8216000000000001"/>
    <n v="1.8216000000000001"/>
    <n v="1.9326753407737598"/>
    <n v="2.1382516975359005"/>
    <n v="2.3691803979475727"/>
    <n v="2.6510599500425256"/>
  </r>
  <r>
    <x v="25"/>
    <x v="5"/>
    <x v="2"/>
    <x v="5"/>
    <n v="0.81046421344315389"/>
    <n v="1.106387105379576"/>
    <n v="1.3672555447909236"/>
    <n v="1.45"/>
    <n v="1.6379999999999999"/>
    <n v="1.754"/>
    <n v="1.87"/>
    <n v="2.0049999999999999"/>
    <n v="1.835"/>
    <n v="1.4350000000000001"/>
    <n v="1.46448"/>
    <n v="1.5699759999999998"/>
    <n v="1.8639519999999998"/>
    <n v="2.136504"/>
    <n v="1.955624"/>
    <n v="1.9737440000000002"/>
    <n v="2.1116113407737598"/>
    <n v="2.3359476975359006"/>
    <n v="2.5825483979475727"/>
    <n v="2.8736279500425255"/>
  </r>
  <r>
    <x v="25"/>
    <x v="5"/>
    <x v="2"/>
    <x v="6"/>
    <n v="0.58670699194813813"/>
    <n v="0.77736150894810374"/>
    <n v="1.1380759999999996"/>
    <n v="1.2121799999999998"/>
    <n v="1.3219640000000001"/>
    <n v="1.3029289999999993"/>
    <n v="2.226388"/>
    <n v="1.4651940000000001"/>
    <n v="1.281998"/>
    <n v="1.1508590000000001"/>
    <n v="1.0588549999999997"/>
    <n v="0.94220300000000001"/>
    <n v="1.2463240000000002"/>
    <n v="1.4151039999999995"/>
    <n v="1.5344028821868489"/>
    <n v="1.5203801480857106"/>
    <n v="1.6992958816318093"/>
    <n v="1.8729680929258443"/>
    <n v="2.0645360621296951"/>
    <n v="2.3076694778880462"/>
  </r>
  <r>
    <x v="25"/>
    <x v="5"/>
    <x v="2"/>
    <x v="7"/>
    <n v="7.1765716306425531E-2"/>
    <n v="5.669622549998727E-2"/>
    <n v="8.8418866965083318E-2"/>
    <n v="0.12253172576544193"/>
    <n v="0.25054209406093508"/>
    <n v="0.25638071653706196"/>
    <n v="0.36298161407936219"/>
    <n v="0.42640114719333105"/>
    <n v="0.49273014999999998"/>
    <n v="0.64127414999999999"/>
    <n v="0.60348915000000003"/>
    <n v="0.45198945000000001"/>
    <n v="0.47841255000000005"/>
    <n v="0.51680585000000001"/>
    <n v="0.42109300666433869"/>
    <n v="0.43972317572038011"/>
    <n v="0.44569518327325364"/>
    <n v="0.45906603877145136"/>
    <n v="0.47283801993459484"/>
    <n v="0.48702316053263262"/>
  </r>
  <r>
    <x v="25"/>
    <x v="5"/>
    <x v="2"/>
    <x v="8"/>
    <n v="0.23616179001721171"/>
    <n v="0.24933907056798627"/>
    <n v="0.18578485370051634"/>
    <n v="0.25825301204819279"/>
    <n v="0.32657762478485369"/>
    <n v="0.47"/>
    <n v="0.59"/>
    <n v="0.86"/>
    <n v="0.93"/>
    <n v="0.93"/>
    <n v="0.85"/>
    <n v="0.93"/>
    <n v="1.07"/>
    <n v="1"/>
    <n v="0.75"/>
    <n v="0.78749999999999998"/>
    <n v="0.85837500000000011"/>
    <n v="0.91846125000000012"/>
    <n v="0.98275353750000016"/>
    <n v="1.0515462851250001"/>
  </r>
  <r>
    <x v="26"/>
    <x v="6"/>
    <x v="0"/>
    <x v="0"/>
    <n v="6.1429999999999998"/>
    <n v="7.0579999999999998"/>
    <n v="7.6130000000000004"/>
    <n v="8.5990000000000002"/>
    <n v="9.4510000000000005"/>
    <n v="10.32"/>
    <n v="11.526"/>
    <n v="12.82174"/>
    <n v="14.090057380000001"/>
    <n v="15.549540461920001"/>
    <n v="17.437525193143522"/>
    <n v="19.348457201150197"/>
    <n v="21.414343121121441"/>
    <n v="23.181959513730042"/>
    <n v="24.86500549815489"/>
    <n v="26.680034993932303"/>
    <n v="28.795453879651408"/>
    <n v="31.240129724465351"/>
    <n v="33.89429688686441"/>
    <n v="36.862340042521183"/>
  </r>
  <r>
    <x v="26"/>
    <x v="6"/>
    <x v="0"/>
    <x v="1"/>
    <n v="0.58241500000000002"/>
    <n v="0.68935782499999998"/>
    <n v="0.72835099999999997"/>
    <n v="0.80900000000000005"/>
    <n v="1.0049999999999999"/>
    <n v="1.0740000000000001"/>
    <n v="1.2390000000000001"/>
    <n v="1.411"/>
    <n v="1.4350000000000001"/>
    <n v="1.6849240000000001"/>
    <n v="2.1834259999999999"/>
    <n v="2.294557562255831"/>
    <n v="2.54959735"/>
    <n v="2.3672179999999998"/>
    <n v="2.4016867293504802"/>
    <n v="2.6604396827146801"/>
    <n v="3.102580180494602"/>
    <n v="3.5964940000000003"/>
    <n v="4.0599730000000003"/>
    <n v="4.6627580000000002"/>
  </r>
  <r>
    <x v="26"/>
    <x v="6"/>
    <x v="0"/>
    <x v="2"/>
    <n v="0.75574199999999991"/>
    <n v="0.71548599999999996"/>
    <n v="0.75157299999999994"/>
    <n v="0.88900000000000001"/>
    <n v="1.1559999999999999"/>
    <n v="1.2410000000000001"/>
    <n v="1.4019999999999999"/>
    <n v="1.617"/>
    <n v="1.7330000000000001"/>
    <n v="2.031202"/>
    <n v="2.6553310000000003"/>
    <n v="2.8702010000000002"/>
    <n v="3.1874830000000003"/>
    <n v="2.9364430000000001"/>
    <n v="3.029728"/>
    <n v="3.4198080000000002"/>
    <n v="3.9470500000000004"/>
    <n v="4.462885"/>
    <n v="4.9854790000000007"/>
    <n v="5.6373300000000004"/>
  </r>
  <r>
    <x v="26"/>
    <x v="6"/>
    <x v="0"/>
    <x v="3"/>
    <n v="3.7787099999999993"/>
    <n v="3.5774299999999997"/>
    <n v="3.7578649999999998"/>
    <n v="4.4450000000000003"/>
    <n v="5.78"/>
    <n v="6.2050000000000001"/>
    <n v="7.01"/>
    <n v="8.0850000000000009"/>
    <n v="8.6649999999999991"/>
    <n v="10.15601"/>
    <n v="13.276655000000002"/>
    <n v="14.351005000000001"/>
    <n v="15.937415000000001"/>
    <n v="14.682215000000001"/>
    <n v="15.14864"/>
    <n v="17.099040000000002"/>
    <n v="19.735250000000001"/>
    <n v="22.314425"/>
    <n v="24.927395000000004"/>
    <n v="28.18665"/>
  </r>
  <r>
    <x v="26"/>
    <x v="6"/>
    <x v="0"/>
    <x v="4"/>
    <n v="4.7952617413387459"/>
    <n v="5.3234547158411614"/>
    <n v="6.1760881172810951"/>
    <n v="7.1150745223603762"/>
    <n v="7.8174340394461961"/>
    <n v="8.5558928180888785"/>
    <n v="9.2350957252087849"/>
    <n v="10.021394954365217"/>
    <n v="10.590277589942982"/>
    <n v="11.064175382747544"/>
    <n v="13.39"/>
    <n v="14"/>
    <n v="15.4"/>
    <n v="16.016000000000002"/>
    <n v="17.427050511814567"/>
    <n v="19.309171967090542"/>
    <n v="21.020681332145529"/>
    <n v="22.805294698859704"/>
    <n v="24.742836727411017"/>
    <n v="26.909508231040462"/>
  </r>
  <r>
    <x v="26"/>
    <x v="6"/>
    <x v="0"/>
    <x v="5"/>
    <n v="8.5739717413387453"/>
    <n v="8.9008847158411619"/>
    <n v="9.9339531172810958"/>
    <n v="11.560074522360377"/>
    <n v="13.597434039446195"/>
    <n v="14.760892818088879"/>
    <n v="16.245095725208785"/>
    <n v="18.106394954365218"/>
    <n v="19.255277589942981"/>
    <n v="21.220185382747545"/>
    <n v="26.666655000000002"/>
    <n v="28.351005000000001"/>
    <n v="31.337415000000004"/>
    <n v="30.698215000000005"/>
    <n v="32.575690511814571"/>
    <n v="36.408211967090544"/>
    <n v="40.755931332145529"/>
    <n v="45.119719698859704"/>
    <n v="49.670231727411021"/>
    <n v="55.096158231040462"/>
  </r>
  <r>
    <x v="26"/>
    <x v="6"/>
    <x v="0"/>
    <x v="6"/>
    <n v="0.16907500000000003"/>
    <n v="0.107253"/>
    <n v="0.179725"/>
    <n v="0.398372"/>
    <n v="0.76155499999999998"/>
    <n v="0.61098600000000003"/>
    <n v="1.0004999999999999"/>
    <n v="1.4101140000000001"/>
    <n v="2.815461"/>
    <n v="2.5914069999999998"/>
    <n v="4.3801100000000002"/>
    <n v="5.1246650000000002"/>
    <n v="5.5924040000000002"/>
    <n v="5.3031699999999997"/>
    <n v="5.4266873276403151"/>
    <n v="5.9751261339305621"/>
    <n v="6.3211642244488333"/>
    <n v="6.6372224356712755"/>
    <n v="6.9690835574548391"/>
    <n v="7.3175377353275799"/>
  </r>
  <r>
    <x v="26"/>
    <x v="6"/>
    <x v="0"/>
    <x v="7"/>
    <n v="0.133713"/>
    <n v="0.526084"/>
    <n v="0.62426599999999999"/>
    <n v="0.73516199999999998"/>
    <n v="1.1255550000000001"/>
    <n v="1.4449890000000001"/>
    <n v="1.1859999999999999"/>
    <n v="1.781013"/>
    <n v="2.0302259999999999"/>
    <n v="1.2760590000000001"/>
    <n v="1.7609999999999999"/>
    <n v="2.0282550000000001"/>
    <n v="1.6747478285714286"/>
    <n v="1.1936420000000001"/>
    <n v="1.3583964344931907"/>
    <n v="1.5463698765087908"/>
    <n v="1.5576151476027627"/>
    <n v="1.6065375633405976"/>
    <n v="1.6707990658742218"/>
    <n v="1.7376310285091907"/>
  </r>
  <r>
    <x v="26"/>
    <x v="6"/>
    <x v="0"/>
    <x v="8"/>
    <n v="6.0438669999999997"/>
    <n v="7.8695659999999998"/>
    <n v="9.6433079999999993"/>
    <n v="10.960231"/>
    <n v="12.978891000000001"/>
    <n v="14.241434999999999"/>
    <n v="15.505215"/>
    <n v="17.321268"/>
    <n v="18.584571"/>
    <n v="19.44116"/>
    <n v="26.632394999999999"/>
    <n v="28.458306787523949"/>
    <n v="31.24"/>
    <n v="29.753836709878602"/>
    <n v="30.775336685454501"/>
    <n v="33.155009039828677"/>
    <n v="36.857980353401928"/>
    <n v="40.926290451169194"/>
    <n v="45.297290037991182"/>
    <n v="50.3951387661116"/>
  </r>
  <r>
    <x v="26"/>
    <x v="6"/>
    <x v="1"/>
    <x v="0"/>
    <n v="2.9164788863124311"/>
    <n v="3.2808117398631236"/>
    <n v="3.4272736760176077"/>
    <n v="3.9209999999999998"/>
    <n v="4.1360000000000001"/>
    <n v="4.43"/>
    <n v="4.8460000000000001"/>
    <n v="5.4681567681622854"/>
    <n v="6.1438022219394313"/>
    <n v="6.9335032682188809"/>
    <n v="7.8696127337987933"/>
    <n v="8.9470662075832408"/>
    <n v="10.131477392392119"/>
    <n v="11.192128293350377"/>
    <n v="12.219157307186499"/>
    <n v="13.309331129440277"/>
    <n v="14.545710665688372"/>
    <n v="15.92478222431297"/>
    <n v="17.464353859958425"/>
    <n v="19.17169872207668"/>
  </r>
  <r>
    <x v="26"/>
    <x v="6"/>
    <x v="1"/>
    <x v="1"/>
    <n v="0.14349865000000001"/>
    <n v="2.9259139999999999E-2"/>
    <n v="2.7969349999999997E-2"/>
    <n v="9.5000000000000001E-2"/>
    <n v="0.113"/>
    <n v="0.13100000000000001"/>
    <n v="0.219"/>
    <n v="0.29899999999999999"/>
    <n v="0.311"/>
    <n v="0.37968900000000005"/>
    <n v="0.53074699999999997"/>
    <n v="0.63876199999999994"/>
    <n v="0.72079959999999998"/>
    <n v="0.56014580000000003"/>
    <n v="0.51251000000000002"/>
    <n v="0.5558306962891868"/>
    <n v="0.65076896655272232"/>
    <n v="0.753606"/>
    <n v="0.85480600000000007"/>
    <n v="0.97384199999999999"/>
  </r>
  <r>
    <x v="26"/>
    <x v="6"/>
    <x v="1"/>
    <x v="2"/>
    <n v="6.1103999999999999E-2"/>
    <n v="5.3784999999999999E-2"/>
    <n v="5.5024000000000003E-2"/>
    <n v="0.11700000000000001"/>
    <n v="0.15"/>
    <n v="0.14899999999999999"/>
    <n v="0.23799999999999999"/>
    <n v="0.32400000000000001"/>
    <n v="0.33200000000000002"/>
    <n v="0.39650000000000002"/>
    <n v="0.58680299999999996"/>
    <n v="0.76564500000000002"/>
    <n v="0.85304499999999994"/>
    <n v="0.58812199999999992"/>
    <n v="0.54065099999999999"/>
    <n v="0.59842899999999999"/>
    <n v="0.69883300000000004"/>
    <n v="0.80372400000000011"/>
    <n v="0.90557299999999996"/>
    <n v="1.0309790000000001"/>
  </r>
  <r>
    <x v="26"/>
    <x v="6"/>
    <x v="1"/>
    <x v="3"/>
    <n v="0.30552000000000001"/>
    <n v="0.26892499999999991"/>
    <n v="0.27512000000000003"/>
    <n v="0.58499999999999996"/>
    <n v="0.75"/>
    <n v="0.745"/>
    <n v="1.19"/>
    <n v="1.62"/>
    <n v="1.66"/>
    <n v="1.9824999999999999"/>
    <n v="2.9340149999999996"/>
    <n v="3.8282250000000002"/>
    <n v="4.265225"/>
    <n v="2.9406099999999995"/>
    <n v="2.703255"/>
    <n v="2.9921449999999998"/>
    <n v="3.4941650000000002"/>
    <n v="4.0186200000000003"/>
    <n v="4.5278650000000003"/>
    <n v="5.1548950000000007"/>
  </r>
  <r>
    <x v="26"/>
    <x v="6"/>
    <x v="1"/>
    <x v="4"/>
    <n v="1.50328224675475"/>
    <n v="1.6590272109104263"/>
    <n v="1.8293679427476572"/>
    <n v="2.0389200000000001"/>
    <n v="2.3988800000000001"/>
    <n v="2.6579999999999999"/>
    <n v="2.8106800000000001"/>
    <n v="3.1715309255341251"/>
    <n v="3.3790912220666875"/>
    <n v="3.4667516341094404"/>
    <n v="3.8518242095614093"/>
    <n v="4.03"/>
    <n v="4.2315000000000014"/>
    <n v="4.4007600000000009"/>
    <n v="4.7968284000000017"/>
    <n v="5.396431950000002"/>
    <n v="5.9928327942636086"/>
    <n v="6.6884085342114474"/>
    <n v="7.5096721597821228"/>
    <n v="8.4355474377137387"/>
  </r>
  <r>
    <x v="26"/>
    <x v="6"/>
    <x v="1"/>
    <x v="5"/>
    <n v="1.80880224675475"/>
    <n v="1.9279522109104261"/>
    <n v="2.1044879427476575"/>
    <n v="2.62392"/>
    <n v="3.1488800000000001"/>
    <n v="3.403"/>
    <n v="4.00068"/>
    <n v="4.7915309255341256"/>
    <n v="5.0390912220666877"/>
    <n v="5.4492516341094408"/>
    <n v="6.7858392095614093"/>
    <n v="7.8582250000000009"/>
    <n v="8.4967250000000014"/>
    <n v="7.3413700000000004"/>
    <n v="7.5000834000000012"/>
    <n v="8.3885769500000009"/>
    <n v="9.4869977942636083"/>
    <n v="10.707028534211448"/>
    <n v="12.037537159782122"/>
    <n v="13.59044243771374"/>
  </r>
  <r>
    <x v="26"/>
    <x v="6"/>
    <x v="1"/>
    <x v="6"/>
    <n v="1.344732366239239E-2"/>
    <n v="1.6136788394870868E-2"/>
    <n v="2.5588E-2"/>
    <n v="0.108997"/>
    <n v="0.13845199999999999"/>
    <n v="0.27929799999999999"/>
    <n v="0.54263700000000004"/>
    <n v="0.86299999999999999"/>
    <n v="1.004"/>
    <n v="0.65259999999999996"/>
    <n v="1.14205"/>
    <n v="1.233414"/>
    <n v="1.4554285199999999"/>
    <n v="1.3782908084399998"/>
    <n v="1.1412247893883203"/>
    <n v="1.2496411443802105"/>
    <n v="1.3246196130430232"/>
    <n v="1.4040967898256047"/>
    <n v="1.4883425972151412"/>
    <n v="1.5776431530480497"/>
  </r>
  <r>
    <x v="26"/>
    <x v="6"/>
    <x v="1"/>
    <x v="7"/>
    <n v="0.54602399999999995"/>
    <n v="0.51454800000000001"/>
    <n v="0.72721899999999995"/>
    <n v="0.74699999999999989"/>
    <n v="0.65200000000000014"/>
    <n v="1.3908"/>
    <n v="1.5992299999999999"/>
    <n v="1.6220000000000001"/>
    <n v="1.63"/>
    <n v="1.4650000000000001"/>
    <n v="1.4"/>
    <n v="1.54"/>
    <n v="1.6016000000000001"/>
    <n v="1.553552"/>
    <n v="1.6001585600000001"/>
    <n v="1.6481633168000001"/>
    <n v="1.6811265831360001"/>
    <n v="1.7315603806300801"/>
    <n v="1.7921649939521327"/>
    <n v="1.8548907687404572"/>
  </r>
  <r>
    <x v="26"/>
    <x v="6"/>
    <x v="1"/>
    <x v="8"/>
    <n v="1.990659"/>
    <n v="2.1909640000000001"/>
    <n v="2.7049479999999999"/>
    <n v="3.1628219999999998"/>
    <n v="3.77495"/>
    <n v="4.4000700000000004"/>
    <n v="4.7776649999999998"/>
    <n v="5.0728140000000002"/>
    <n v="5.6120349999999997"/>
    <n v="5.3657760000000003"/>
    <n v="5.9291264387959997"/>
    <n v="6.6624742993470258"/>
    <n v="7.8280000000000003"/>
    <n v="7.8280000000000003"/>
    <n v="8.1019799999999993"/>
    <n v="8.9121780000000008"/>
    <n v="9.9103419360000018"/>
    <n v="11.099582968320004"/>
    <n v="12.409333758581763"/>
    <n v="13.923272477128737"/>
  </r>
  <r>
    <x v="26"/>
    <x v="6"/>
    <x v="2"/>
    <x v="0"/>
    <n v="1.8707318358645662"/>
    <n v="2.0363449062585186"/>
    <n v="2.0533255797098029"/>
    <n v="2.4060000000000001"/>
    <n v="2.5449999999999999"/>
    <n v="2.9319999999999999"/>
    <n v="3.18"/>
    <n v="3.4394200000000001"/>
    <n v="3.6286976635511792"/>
    <n v="3.7705043056484344"/>
    <n v="4.0610846635620357"/>
    <n v="4.3393118696644883"/>
    <n v="4.5716385779655608"/>
    <n v="4.6961185048926968"/>
    <n v="4.8428055942312378"/>
    <n v="5.0204647711120449"/>
    <n v="5.2361951609919544"/>
    <n v="5.4839656258523588"/>
    <n v="5.7520674155304503"/>
    <n v="6.0247279307052999"/>
  </r>
  <r>
    <x v="26"/>
    <x v="6"/>
    <x v="2"/>
    <x v="1"/>
    <n v="0.12743599999999999"/>
    <n v="0.12695499999999998"/>
    <n v="0.15628299999999998"/>
    <n v="0.20599999999999999"/>
    <n v="0.27300000000000002"/>
    <n v="0.28100000000000003"/>
    <n v="0.35899999999999999"/>
    <n v="0.35799999999999998"/>
    <n v="0.30599999999999999"/>
    <n v="0.26172899999999999"/>
    <n v="0.41500700000000001"/>
    <n v="0.41224300000000003"/>
    <n v="0.37552400000000002"/>
    <n v="0.27534399999999998"/>
    <n v="0.30165900000000001"/>
    <n v="0.33518300000000001"/>
    <n v="0.379743"/>
    <n v="0.419628"/>
    <n v="0.44898000000000005"/>
    <n v="0.46336500000000003"/>
  </r>
  <r>
    <x v="26"/>
    <x v="6"/>
    <x v="2"/>
    <x v="2"/>
    <n v="0.12876199999999999"/>
    <n v="0.12976300000000002"/>
    <n v="0.15736600000000001"/>
    <n v="0.20599999999999999"/>
    <n v="0.27900000000000003"/>
    <n v="0.28599999999999998"/>
    <n v="0.36399999999999999"/>
    <n v="0.35899999999999999"/>
    <n v="0.30499999999999999"/>
    <n v="0.24338499999999999"/>
    <n v="0.40735100000000002"/>
    <n v="0.43222899999999997"/>
    <n v="0.38238"/>
    <n v="0.27888000000000002"/>
    <n v="0.311838"/>
    <n v="0.342615"/>
    <n v="0.38924700000000001"/>
    <n v="0.43181200000000003"/>
    <n v="0.46227300000000004"/>
    <n v="0.47533400000000003"/>
  </r>
  <r>
    <x v="26"/>
    <x v="6"/>
    <x v="2"/>
    <x v="3"/>
    <n v="1.0300959999999999"/>
    <n v="1.0381040000000001"/>
    <n v="1.258928"/>
    <n v="1.6479999999999999"/>
    <n v="2.2320000000000002"/>
    <n v="2.2879999999999998"/>
    <n v="2.9119999999999999"/>
    <n v="2.8719999999999999"/>
    <n v="2.44"/>
    <n v="1.9470799999999999"/>
    <n v="3.2588080000000001"/>
    <n v="3.4578319999999998"/>
    <n v="3.05904"/>
    <n v="2.2310400000000001"/>
    <n v="2.494704"/>
    <n v="2.74092"/>
    <n v="3.1139760000000001"/>
    <n v="3.4544960000000007"/>
    <n v="3.6981840000000004"/>
    <n v="3.8026720000000003"/>
  </r>
  <r>
    <x v="26"/>
    <x v="6"/>
    <x v="2"/>
    <x v="4"/>
    <n v="6.8997102229600591"/>
    <n v="7.1350237479036247"/>
    <n v="7.3965517241379315"/>
    <n v="7.6992000000000012"/>
    <n v="8.056280000000001"/>
    <n v="8.6588373333333344"/>
    <n v="9.177202666666668"/>
    <n v="10.177352815703705"/>
    <n v="10.595957954390125"/>
    <n v="11.329390729576957"/>
    <n v="12.036744371924391"/>
    <n v="12.518214146801366"/>
    <n v="12.893760571205407"/>
    <n v="13.087166979773487"/>
    <n v="13.479781989166693"/>
    <n v="14.322163550530181"/>
    <n v="15.080242063656828"/>
    <n v="15.90350031497184"/>
    <n v="16.680995505038304"/>
    <n v="17.471710999045371"/>
  </r>
  <r>
    <x v="26"/>
    <x v="6"/>
    <x v="2"/>
    <x v="5"/>
    <n v="7.9298062229600585"/>
    <n v="8.1731277479036244"/>
    <n v="8.6554797241379315"/>
    <n v="9.3472000000000008"/>
    <n v="10.28828"/>
    <n v="10.946837333333335"/>
    <n v="12.089202666666669"/>
    <n v="13.049352815703704"/>
    <n v="13.035957954390124"/>
    <n v="13.276470729576957"/>
    <n v="15.295552371924391"/>
    <n v="15.976046146801366"/>
    <n v="15.952800571205406"/>
    <n v="15.318206979773487"/>
    <n v="15.974485989166693"/>
    <n v="17.06308355053018"/>
    <n v="18.194218063656827"/>
    <n v="19.357996314971842"/>
    <n v="20.379179505038305"/>
    <n v="21.274382999045372"/>
  </r>
  <r>
    <x v="26"/>
    <x v="6"/>
    <x v="2"/>
    <x v="6"/>
    <n v="6.7552676337607628E-2"/>
    <n v="8.1063211605129151E-2"/>
    <n v="8.7548268533539489E-2"/>
    <n v="9.455213001622266E-2"/>
    <n v="0.10211630041752048"/>
    <n v="0.1041586264258709"/>
    <n v="0.43915862642587089"/>
    <n v="0.70265380228139351"/>
    <n v="0.98371532319395083"/>
    <n v="0.78697225855516084"/>
    <n v="0.51512860108906677"/>
    <n v="0.82387076277701299"/>
    <n v="0.84230669212324194"/>
    <n v="0.72418477795272751"/>
    <n v="0.43859406103900855"/>
    <n v="0"/>
    <n v="0"/>
    <n v="0"/>
    <n v="0"/>
    <n v="0"/>
  </r>
  <r>
    <x v="26"/>
    <x v="6"/>
    <x v="2"/>
    <x v="7"/>
    <n v="1.9359029999999999"/>
    <n v="1.6294010000000001"/>
    <n v="2.1145830000000001"/>
    <n v="2.23"/>
    <n v="2.504"/>
    <n v="2.4087589999999999"/>
    <n v="2.2759999999999998"/>
    <n v="2.4319999999999999"/>
    <n v="1.9330000000000001"/>
    <n v="2.0529000000000006"/>
    <n v="1.8599274000000003"/>
    <n v="2.24278263128571"/>
    <n v="2.1917542134796326"/>
    <n v="2.1894684153330108"/>
    <n v="1.6091015231814434"/>
    <n v="0"/>
    <n v="0"/>
    <n v="0"/>
    <n v="0"/>
    <n v="0"/>
  </r>
  <r>
    <x v="26"/>
    <x v="6"/>
    <x v="2"/>
    <x v="8"/>
    <n v="8.8750490000000006"/>
    <n v="8.3342650000000003"/>
    <n v="9.4215110000000006"/>
    <n v="10.654540000000001"/>
    <n v="11.014984"/>
    <n v="11.766313"/>
    <n v="12.219132999999999"/>
    <n v="12.987880000000001"/>
    <n v="13.234771"/>
    <n v="13.943885"/>
    <n v="15.566815"/>
    <n v="15.928911874917601"/>
    <n v="16.843"/>
    <n v="16.421924999999998"/>
    <n v="17.062380074999997"/>
    <n v="18.273809060324997"/>
    <n v="19.425059031125471"/>
    <n v="20.648837750086376"/>
    <n v="21.681279637590695"/>
    <n v="22.591893382369506"/>
  </r>
  <r>
    <x v="27"/>
    <x v="6"/>
    <x v="0"/>
    <x v="0"/>
    <n v="1.5716378295055455"/>
    <n v="1.6993409545991569"/>
    <n v="1.826081376007733"/>
    <n v="1.9518942613931434"/>
    <n v="2.076814234199901"/>
    <n v="2.2008753861308699"/>
    <n v="2.3241112893893687"/>
    <n v="2.446555008692509"/>
    <n v="2.5682391130604958"/>
    <n v="2.6891956873865412"/>
    <n v="2.809456343791938"/>
    <n v="2.9290522327707582"/>
    <n v="3.048014054128549"/>
    <n v="3.1663720677193159"/>
    <n v="3.2841561039850009"/>
    <n v="3.4013955743015729"/>
    <n v="3.5181194811357757"/>
    <n v="3.6343564280164968"/>
    <n v="3.7501346293246383"/>
    <n v="3.8654819199053017"/>
  </r>
  <r>
    <x v="27"/>
    <x v="6"/>
    <x v="0"/>
    <x v="1"/>
    <n v="0.15913588168372217"/>
    <n v="0.16072724050055939"/>
    <n v="0.162334512905565"/>
    <n v="0.16395785803462065"/>
    <n v="0.16559743661496687"/>
    <n v="0.16725341098111654"/>
    <n v="0.1689259450909277"/>
    <n v="0.17061520454183698"/>
    <n v="0.17232135658725536"/>
    <n v="0.17404457015312791"/>
    <n v="0.17578501585465919"/>
    <n v="0.17754286601320579"/>
    <n v="0.17931829467333785"/>
    <n v="0.18111147762007124"/>
    <n v="0.18292259239627195"/>
    <n v="0.18475181832023468"/>
    <n v="0.18659933650343702"/>
    <n v="0.18846532986847139"/>
    <n v="0.19034998316715609"/>
    <n v="0.19225348299882766"/>
  </r>
  <r>
    <x v="27"/>
    <x v="6"/>
    <x v="0"/>
    <x v="2"/>
    <n v="3.9572999999999997E-2"/>
    <n v="4.0600999999999998E-2"/>
    <n v="6.2893000000000004E-2"/>
    <n v="9.9263000000000004E-2"/>
    <n v="7.6455999999999996E-2"/>
    <n v="0.13399800000000001"/>
    <n v="0.13639999999999999"/>
    <n v="0.14061399999999999"/>
    <n v="9.8424999999999999E-2"/>
    <n v="7.8740000000000004E-2"/>
    <n v="0.10944860000000002"/>
    <n v="0.11820448800000002"/>
    <n v="0.12766084704000003"/>
    <n v="0.13681569462521842"/>
    <n v="0.14665561672253691"/>
    <n v="0.15723322125961309"/>
    <n v="0.16860521992559435"/>
    <n v="0.18083275137926941"/>
    <n v="0.19398173006375907"/>
    <n v="0.20812322266390079"/>
  </r>
  <r>
    <x v="27"/>
    <x v="6"/>
    <x v="0"/>
    <x v="3"/>
    <n v="0.19786499999999996"/>
    <n v="0.20300499999999999"/>
    <n v="0.31446499999999999"/>
    <n v="0.49631500000000001"/>
    <n v="0.38227999999999995"/>
    <n v="0.66999000000000009"/>
    <n v="0.68199999999999983"/>
    <n v="0.70306999999999997"/>
    <n v="0.49212499999999998"/>
    <n v="0.39370000000000005"/>
    <n v="0.54724300000000015"/>
    <n v="0.59102244000000015"/>
    <n v="0.63830423520000013"/>
    <n v="0.68407847312609205"/>
    <n v="0.73327808361268454"/>
    <n v="0.78616610629806538"/>
    <n v="0.8430260996279717"/>
    <n v="0.90416375689634687"/>
    <n v="0.96990865031879536"/>
    <n v="1.040616113319504"/>
  </r>
  <r>
    <x v="27"/>
    <x v="6"/>
    <x v="0"/>
    <x v="4"/>
    <n v="1.414474046554991"/>
    <n v="1.4784266305012665"/>
    <n v="1.5886907971267277"/>
    <n v="1.6981480074120348"/>
    <n v="2.0099999999999998"/>
    <n v="2.0099999999999998"/>
    <n v="2.2200000000000002"/>
    <n v="2.6"/>
    <n v="2.81"/>
    <n v="3.4"/>
    <n v="3.9"/>
    <n v="3.7"/>
    <n v="3.6"/>
    <n v="3.3"/>
    <n v="3.3659999999999997"/>
    <n v="3.5848922086053903"/>
    <n v="3.7995690396266379"/>
    <n v="3.9977920708181465"/>
    <n v="4.1251480922571027"/>
    <n v="4.2520301118958326"/>
  </r>
  <r>
    <x v="27"/>
    <x v="6"/>
    <x v="0"/>
    <x v="5"/>
    <n v="1.6123390465549909"/>
    <n v="1.6814316305012666"/>
    <n v="1.9031557971267277"/>
    <n v="2.1944630074120348"/>
    <n v="2.3922799999999995"/>
    <n v="2.6799900000000001"/>
    <n v="2.9020000000000001"/>
    <n v="3.30307"/>
    <n v="3.3021250000000002"/>
    <n v="3.7936999999999999"/>
    <n v="4.4472430000000003"/>
    <n v="4.2910224400000008"/>
    <n v="4.2383042352000002"/>
    <n v="3.9840784731260919"/>
    <n v="4.0992780836126839"/>
    <n v="4.3710583149034559"/>
    <n v="4.6425951392546096"/>
    <n v="4.9019558277144935"/>
    <n v="5.0950567425758981"/>
    <n v="5.2926462252153366"/>
  </r>
  <r>
    <x v="27"/>
    <x v="6"/>
    <x v="0"/>
    <x v="6"/>
    <n v="1.3120000000000001"/>
    <n v="1.351"/>
    <n v="1.6070000000000002"/>
    <n v="1.5620000000000001"/>
    <n v="1.9490000000000001"/>
    <n v="2.3109999999999999"/>
    <n v="2.2560229999999999"/>
    <n v="2.6608900000000002"/>
    <n v="2.6629999999999998"/>
    <n v="3.3327139999999997"/>
    <n v="4.0599999999999996"/>
    <n v="3.54"/>
    <n v="3.2360000000000002"/>
    <n v="2.8159999999999998"/>
    <n v="2.8723199999999993"/>
    <n v="3.1250841600000001"/>
    <n v="3.3125892096000005"/>
    <n v="3.5444704542720009"/>
    <n v="3.7110605656227849"/>
    <n v="3.9337241995601522"/>
  </r>
  <r>
    <x v="27"/>
    <x v="6"/>
    <x v="0"/>
    <x v="7"/>
    <n v="1.2544000000000003E-2"/>
    <n v="1.4049280000000004E-2"/>
    <n v="1.5735193600000006E-2"/>
    <n v="1.762341683200001E-2"/>
    <n v="1.9738226851840013E-2"/>
    <n v="2.274E-2"/>
    <n v="2.274E-2"/>
    <n v="2.3194800000000002E-2"/>
    <n v="2.3658696000000003E-2"/>
    <n v="2.4131869920000003E-2"/>
    <n v="2.4614507318400005E-2"/>
    <n v="2.5106797464768005E-2"/>
    <n v="2.56089E-2"/>
    <n v="2.6121100000000001E-2"/>
    <n v="2.6643522000000003E-2"/>
    <n v="2.7176392440000002E-2"/>
    <n v="3.5329310172000007E-2"/>
    <n v="3.603589637544001E-2"/>
    <n v="3.6756614302948812E-2"/>
    <n v="3.7491746589007786E-2"/>
  </r>
  <r>
    <x v="27"/>
    <x v="6"/>
    <x v="0"/>
    <x v="8"/>
    <n v="0.36097425"/>
    <n v="0.3790229625"/>
    <n v="0.30321837000000001"/>
    <n v="0.51700000000000002"/>
    <n v="0.53300000000000003"/>
    <n v="0.59399999999999997"/>
    <n v="0.70199999999999996"/>
    <n v="0.69899999999999995"/>
    <n v="0.70799999999999996"/>
    <n v="0.86699999999999999"/>
    <n v="0.93700000000000006"/>
    <n v="0.96299999999999997"/>
    <n v="1.1000000000000001"/>
    <n v="1.1499999999999999"/>
    <n v="1.1845000000000001"/>
    <n v="1.243725"/>
    <n v="1.3680975"/>
    <n v="1.4091404249999999"/>
    <n v="1.4091404249999999"/>
    <n v="1.4091404249999999"/>
  </r>
  <r>
    <x v="27"/>
    <x v="6"/>
    <x v="1"/>
    <x v="0"/>
    <n v="0.21108370036577628"/>
    <n v="0.24751303453300866"/>
    <n v="0.26746837698266446"/>
    <n v="0.29875176951476545"/>
    <n v="0.30704071850453757"/>
    <n v="0.31817714267371416"/>
    <n v="0.33541101007405905"/>
    <n v="0.36043957090658935"/>
    <n v="0.39118568857954006"/>
    <n v="0.431469279391334"/>
    <n v="0.47572297818661535"/>
    <n v="0.52039707855272654"/>
    <n v="0.56352207639328666"/>
    <n v="0.60518227285950066"/>
    <n v="0.64545782250526273"/>
    <n v="0.68442494130162412"/>
    <n v="0.72215610425738375"/>
    <n v="0.7587202331655637"/>
    <n v="0.7941828749695452"/>
    <n v="0.82860637121795022"/>
  </r>
  <r>
    <x v="27"/>
    <x v="6"/>
    <x v="1"/>
    <x v="1"/>
    <n v="3.457159374768002E-2"/>
    <n v="1.2837091895317674E-2"/>
    <n v="1.0924059889928098E-2"/>
    <n v="2.3848504111460639E-2"/>
    <n v="2.3226537465510396E-2"/>
    <n v="2.6488460094403487E-2"/>
    <n v="3.3142724534030617E-2"/>
    <n v="4.1799111336233263E-2"/>
    <n v="4.8768096218280238E-2"/>
    <n v="5.984287524077099E-2"/>
    <n v="6.5827162764848096E-2"/>
    <n v="6.8460249275442017E-2"/>
    <n v="6.9144851768196444E-2"/>
    <n v="6.9836300285878408E-2"/>
    <n v="7.0534663288737198E-2"/>
    <n v="7.1240009921624575E-2"/>
    <n v="7.1952410020840823E-2"/>
    <n v="7.2671934121049234E-2"/>
    <n v="7.3398653462259725E-2"/>
    <n v="7.4132639996882327E-2"/>
  </r>
  <r>
    <x v="27"/>
    <x v="6"/>
    <x v="1"/>
    <x v="2"/>
    <n v="6.9649999999999998E-3"/>
    <n v="8.4910000000000003E-3"/>
    <n v="1.2174000000000001E-2"/>
    <n v="1.4089000000000001E-2"/>
    <n v="2.3599999999999999E-2"/>
    <n v="2.6332000000000001E-2"/>
    <n v="2.1100000000000001E-2"/>
    <n v="2.9246999999999999E-2"/>
    <n v="3.2432000000000002E-2"/>
    <n v="2.2702400000000001E-2"/>
    <n v="3.1556336000000004E-2"/>
    <n v="3.4080842880000004E-2"/>
    <n v="3.6807310310400007E-2"/>
    <n v="3.9446845639567671E-2"/>
    <n v="4.2283902375942616E-2"/>
    <n v="4.5333648492814828E-2"/>
    <n v="4.8612435164323252E-2"/>
    <n v="5.2137889953171521E-2"/>
    <n v="5.5929017381248204E-2"/>
    <n v="6.0006307470217686E-2"/>
  </r>
  <r>
    <x v="27"/>
    <x v="6"/>
    <x v="1"/>
    <x v="3"/>
    <n v="3.4825000000000002E-2"/>
    <n v="4.2455E-2"/>
    <n v="6.0870000000000007E-2"/>
    <n v="7.0445000000000021E-2"/>
    <n v="0.11799999999999999"/>
    <n v="0.13166"/>
    <n v="0.10550000000000001"/>
    <n v="0.146235"/>
    <n v="0.16216000000000003"/>
    <n v="0.113512"/>
    <n v="0.15778168000000004"/>
    <n v="0.17040421440000003"/>
    <n v="0.18403655155200005"/>
    <n v="0.19723422819783837"/>
    <n v="0.21141951187971308"/>
    <n v="0.22666824246407413"/>
    <n v="0.24306217582161627"/>
    <n v="0.26068944976585762"/>
    <n v="0.27964508690624101"/>
    <n v="0.30003153735108845"/>
  </r>
  <r>
    <x v="27"/>
    <x v="6"/>
    <x v="1"/>
    <x v="4"/>
    <n v="0.1900000000107768"/>
    <n v="0.22279065831443878"/>
    <n v="0.24075279873115277"/>
    <n v="0.26891150814896447"/>
    <n v="0.27326623946903844"/>
    <n v="0.28639661426570373"/>
    <n v="0.30190910907500051"/>
    <n v="0.32443773895125361"/>
    <n v="0.34033154906419982"/>
    <n v="0.35380480910089385"/>
    <n v="0.40145317237876621"/>
    <n v="0.44995687274883939"/>
    <n v="0.48"/>
    <n v="0.5"/>
    <n v="0.53327555304574537"/>
    <n v="0.56547008396966103"/>
    <n v="0.60661112757620228"/>
    <n v="0.65249940052238475"/>
    <n v="0.68299727247380881"/>
    <n v="0.71260147924743722"/>
  </r>
  <r>
    <x v="27"/>
    <x v="6"/>
    <x v="1"/>
    <x v="5"/>
    <n v="0.22482500001077679"/>
    <n v="0.2652456583144388"/>
    <n v="0.30162279873115277"/>
    <n v="0.33935650814896451"/>
    <n v="0.39126623946903843"/>
    <n v="0.41805661426570373"/>
    <n v="0.4074091090750005"/>
    <n v="0.47067273895125361"/>
    <n v="0.5024915490641999"/>
    <n v="0.46731680910089385"/>
    <n v="0.55923485237876625"/>
    <n v="0.62036108714883942"/>
    <n v="0.66403655155200003"/>
    <n v="0.69723422819783831"/>
    <n v="0.74469506492545845"/>
    <n v="0.79213832643373516"/>
    <n v="0.84967330339781855"/>
    <n v="0.91318885028824237"/>
    <n v="0.96264235938004983"/>
    <n v="1.0126330165985258"/>
  </r>
  <r>
    <x v="27"/>
    <x v="6"/>
    <x v="1"/>
    <x v="6"/>
    <n v="0.13363969631235326"/>
    <n v="0.142994475054218"/>
    <n v="0.15300408830801326"/>
    <n v="0.16371437448957421"/>
    <n v="0.17517438070384442"/>
    <n v="0.19269181877422886"/>
    <n v="0.21196100065165177"/>
    <n v="0.23315710071681697"/>
    <n v="0.22149924568097609"/>
    <n v="0.24364917024907376"/>
    <n v="0.28019654578643483"/>
    <n v="0.3222260276544"/>
    <n v="0.36089315097292801"/>
    <n v="0.4042003290896794"/>
    <n v="0.43653635541685376"/>
    <n v="0.47145926385020209"/>
    <n v="0.51389059759672029"/>
    <n v="0.55911297018523176"/>
    <n v="0.5932188613665309"/>
    <n v="0.62287980443485746"/>
  </r>
  <r>
    <x v="27"/>
    <x v="6"/>
    <x v="1"/>
    <x v="7"/>
    <n v="2.1090414471577894E-3"/>
    <n v="2.1934031050441015E-3"/>
    <n v="2.2811392292458651E-3"/>
    <n v="2.3723847984156994E-3"/>
    <n v="2.4672801903523277E-3"/>
    <n v="2.5659713979664209E-3"/>
    <n v="2.668610253885078E-3"/>
    <n v="2.7753546640404813E-3"/>
    <n v="2.8863688506021007E-3"/>
    <n v="3.0018236046261849E-3"/>
    <n v="3.1218965488112324E-3"/>
    <n v="3.2467724107636819E-3"/>
    <n v="3.3766433071942292E-3"/>
    <n v="3.5117090394819984E-3"/>
    <n v="3.6521774010612783E-3"/>
    <n v="3.7982644971037297E-3"/>
    <n v="3.9501950769878788E-3"/>
    <n v="4.108202880067394E-3"/>
    <n v="4.2725309952700895E-3"/>
    <n v="4.4434322350808929E-3"/>
  </r>
  <r>
    <x v="27"/>
    <x v="6"/>
    <x v="1"/>
    <x v="8"/>
    <n v="0.12470043702789921"/>
    <n v="0.13093545887929417"/>
    <n v="0.13879158641205183"/>
    <n v="0.15544657678149806"/>
    <n v="0.17410016599527786"/>
    <n v="0.19499218591471124"/>
    <n v="0.2047417952104468"/>
    <n v="0.24569015425253615"/>
    <n v="0.25797466196516294"/>
    <n v="0.24299999999999999"/>
    <n v="0.29599999999999999"/>
    <n v="0.29599999999999999"/>
    <n v="0.27800000000000002"/>
    <n v="0.29399999999999998"/>
    <n v="0.30869999999999997"/>
    <n v="0.32413500000000001"/>
    <n v="0.34034175"/>
    <n v="0.35735883750000003"/>
    <n v="0.37522677937500004"/>
    <n v="0.39398811834375008"/>
  </r>
  <r>
    <x v="27"/>
    <x v="6"/>
    <x v="2"/>
    <x v="0"/>
    <n v="0.55297548540403341"/>
    <n v="0.55889776082774745"/>
    <n v="0.58328714893951172"/>
    <n v="0.59844499777310034"/>
    <n v="0.61360082954083595"/>
    <n v="0.63337444801351239"/>
    <n v="0.6485312883141674"/>
    <n v="0.66599601343437342"/>
    <n v="0.66038675438649552"/>
    <n v="0.64897338295221474"/>
    <n v="0.66857377344242896"/>
    <n v="0.68921252134536659"/>
    <n v="0.70997335330899947"/>
    <n v="0.73087033865043594"/>
    <n v="0.75191736296769096"/>
    <n v="0.77312814306952116"/>
    <n v="0.79451624145968891"/>
    <n v="0.81609508039650891"/>
    <n v="0.83787795554776023"/>
    <n v="0.85987804926030376"/>
  </r>
  <r>
    <x v="27"/>
    <x v="6"/>
    <x v="2"/>
    <x v="1"/>
    <n v="3.0701791416360712E-2"/>
    <n v="5.5699962526925093E-2"/>
    <n v="6.1039847253426802E-2"/>
    <n v="5.1713598389062011E-2"/>
    <n v="5.6113670160038397E-2"/>
    <n v="5.6818757912422753E-2"/>
    <n v="5.4329854373136942E-2"/>
    <n v="5.0047096516292668E-2"/>
    <n v="4.7670422026872002E-2"/>
    <n v="4.1417568916638864E-2"/>
    <n v="4.5559325808302756E-2"/>
    <n v="4.7381698840634867E-2"/>
    <n v="4.8329332817447564E-2"/>
    <n v="4.9295919473796516E-2"/>
    <n v="5.0281837863272449E-2"/>
    <n v="5.1287474620537898E-2"/>
    <n v="5.2313224112948656E-2"/>
    <n v="5.335948859520763E-2"/>
    <n v="5.4426678367111785E-2"/>
    <n v="5.5515211934454023E-2"/>
  </r>
  <r>
    <x v="27"/>
    <x v="6"/>
    <x v="2"/>
    <x v="2"/>
    <n v="2.2890000000000002E-3"/>
    <n v="2.2399999999999998E-3"/>
    <n v="3.29E-3"/>
    <n v="3.4019999999999996E-3"/>
    <n v="4.9659999999999999E-3"/>
    <n v="4.8739999999999999E-3"/>
    <n v="5.8375999999999983E-3"/>
    <n v="6.4440799999998521E-3"/>
    <n v="7.1914639999999252E-3"/>
    <n v="5.1778540799999459E-3"/>
    <n v="7.1972171711999254E-3"/>
    <n v="7.7729945448959201E-3"/>
    <n v="8.3948341084875942E-3"/>
    <n v="8.9968466170080499E-3"/>
    <n v="9.6439088570192538E-3"/>
    <n v="1.0339480266835432E-2"/>
    <n v="1.108729014352333E-2"/>
    <n v="1.1891358896707723E-2"/>
    <n v="1.275602098623423E-2"/>
    <n v="1.368594967758466E-2"/>
  </r>
  <r>
    <x v="27"/>
    <x v="6"/>
    <x v="2"/>
    <x v="3"/>
    <n v="1.8312000000000005E-2"/>
    <n v="1.7919999999999998E-2"/>
    <n v="2.632E-2"/>
    <n v="2.7215999999999997E-2"/>
    <n v="3.9727999999999999E-2"/>
    <n v="3.8991999999999999E-2"/>
    <n v="4.6700799999999987E-2"/>
    <n v="5.1552639999998824E-2"/>
    <n v="5.7531711999999402E-2"/>
    <n v="4.1422832639999567E-2"/>
    <n v="5.7577737369599404E-2"/>
    <n v="6.2183956359167361E-2"/>
    <n v="6.7158672867900754E-2"/>
    <n v="7.1974772936064399E-2"/>
    <n v="7.7151270856154031E-2"/>
    <n v="8.2715842134683457E-2"/>
    <n v="8.869832114818664E-2"/>
    <n v="9.5130871173661785E-2"/>
    <n v="0.10204816788987384"/>
    <n v="0.10948759742067728"/>
  </r>
  <r>
    <x v="27"/>
    <x v="6"/>
    <x v="2"/>
    <x v="4"/>
    <n v="1.8023225557572193"/>
    <n v="1.9561421628971161"/>
    <n v="2.1581624510761936"/>
    <n v="2.2740909915377814"/>
    <n v="2.3930432352092601"/>
    <n v="2.5334977920540496"/>
    <n v="2.6200664047892364"/>
    <n v="2.7175301332176174"/>
    <n v="2.542489004388008"/>
    <n v="2.336304178627973"/>
    <n v="2.5343563423424471"/>
    <n v="2.6652180113208419"/>
    <n v="2.851783272113301"/>
    <n v="3.08"/>
    <n v="3.1852211857507933"/>
    <n v="3.2750728496091717"/>
    <n v="3.376694026203678"/>
    <n v="3.4684040916851631"/>
    <n v="3.5609813110779811"/>
    <n v="3.6544817093562911"/>
  </r>
  <r>
    <x v="27"/>
    <x v="6"/>
    <x v="2"/>
    <x v="5"/>
    <n v="1.8206345557572194"/>
    <n v="1.974062162897116"/>
    <n v="2.1844824510761938"/>
    <n v="2.3013069915377815"/>
    <n v="2.4327712352092603"/>
    <n v="2.5724897920540495"/>
    <n v="2.6667672047892363"/>
    <n v="2.7690827732176162"/>
    <n v="2.6000207163880074"/>
    <n v="2.3777270112679725"/>
    <n v="2.5919340797120465"/>
    <n v="2.7274019676800094"/>
    <n v="2.9189419449812015"/>
    <n v="3.1519747729360645"/>
    <n v="3.2623724566069474"/>
    <n v="3.3577886917438553"/>
    <n v="3.4653923473518646"/>
    <n v="3.5635349628588249"/>
    <n v="3.663029478967855"/>
    <n v="3.7639693067769686"/>
  </r>
  <r>
    <x v="27"/>
    <x v="6"/>
    <x v="2"/>
    <x v="6"/>
    <n v="1.6633603036876468"/>
    <n v="1.4580055249457819"/>
    <n v="2.4389959116919862"/>
    <n v="2.1972856255104256"/>
    <n v="2.6538256192961556"/>
    <n v="2.7853081812257714"/>
    <n v="2.5632389993483482"/>
    <n v="2.6076548992831832"/>
    <n v="2.1332217543190239"/>
    <n v="2.1545539718622142"/>
    <n v="2.3700093690484358"/>
    <n v="2.5359100248818267"/>
    <n v="2.7895010273700098"/>
    <n v="3"/>
    <n v="3.09"/>
    <n v="3.1672499999999997"/>
    <n v="3.2527657499999996"/>
    <n v="3.3438431909999995"/>
    <n v="3.440814643538999"/>
    <n v="3.5440390828451691"/>
  </r>
  <r>
    <x v="27"/>
    <x v="6"/>
    <x v="2"/>
    <x v="7"/>
    <n v="5.6880658552422121E-3"/>
    <n v="5.9155884894519012E-3"/>
    <n v="6.152212029029977E-3"/>
    <n v="6.3983005101911766E-3"/>
    <n v="6.6542325305988239E-3"/>
    <n v="6.920401831822777E-3"/>
    <n v="7.1972179050956882E-3"/>
    <n v="7.4851066212995162E-3"/>
    <n v="7.7845108861514974E-3"/>
    <n v="8.0958913215975568E-3"/>
    <n v="8.4197269744614601E-3"/>
    <n v="8.7565160534399181E-3"/>
    <n v="9.1067766955775144E-3"/>
    <n v="9.4710477634006151E-3"/>
    <n v="9.8498896739366397E-3"/>
    <n v="1.0243885260894106E-2"/>
    <n v="1.0653640671329871E-2"/>
    <n v="1.1079786298183066E-2"/>
    <n v="1.1522977750110389E-2"/>
    <n v="1.1983896860114805E-2"/>
  </r>
  <r>
    <x v="27"/>
    <x v="6"/>
    <x v="2"/>
    <x v="8"/>
    <n v="0.19178062912759433"/>
    <n v="0.20136966058397407"/>
    <n v="0.19734226737229457"/>
    <n v="0.19931569004601751"/>
    <n v="0.20130884694647769"/>
    <n v="0.20332193541594246"/>
    <n v="0.20535515477010188"/>
    <n v="0.21562291250860699"/>
    <n v="0.21777914163369305"/>
    <n v="0.21995693305002997"/>
    <n v="0.22215650238053028"/>
    <n v="0.22659963242814088"/>
    <n v="0.23113162507670371"/>
    <n v="0.23575425757823779"/>
    <n v="0.24046934272980255"/>
    <n v="0.24527872958439861"/>
    <n v="0.25018430417608661"/>
    <n v="0.25518799025960837"/>
    <n v="0.26029175006480054"/>
    <n v="0.26549758506609655"/>
  </r>
  <r>
    <x v="28"/>
    <x v="7"/>
    <x v="0"/>
    <x v="0"/>
    <n v="11.774345042562008"/>
    <n v="12.259509781630355"/>
    <n v="12.989005403693303"/>
    <n v="14.187164457208615"/>
    <n v="16.042141967382371"/>
    <n v="17.896866641879317"/>
    <n v="19.696463822886326"/>
    <n v="21.616787060273197"/>
    <n v="23.730129084296788"/>
    <n v="25.275688130849389"/>
    <n v="26.809320099738375"/>
    <n v="28.602040496746223"/>
    <n v="30.24302009177876"/>
    <n v="31.452589890860974"/>
    <n v="32.455538093043756"/>
    <n v="33.540149640717658"/>
    <n v="34.84356560041828"/>
    <n v="36.083040804403645"/>
    <n v="37.55913437624951"/>
    <n v="38.924769001199536"/>
  </r>
  <r>
    <x v="28"/>
    <x v="7"/>
    <x v="0"/>
    <x v="1"/>
    <n v="0.95979878011502917"/>
    <n v="1.0888053740936179"/>
    <n v="1.3622495138445949"/>
    <n v="1.6201795138445947"/>
    <n v="1.9469915138445948"/>
    <n v="2.1755675138445953"/>
    <n v="2.1575345138445954"/>
    <n v="2.3142525138445955"/>
    <n v="2.5456777652290552"/>
    <n v="2.4947642099244742"/>
    <n v="2.5446594941229637"/>
    <n v="2.597"/>
    <n v="1.927"/>
    <n v="1.512"/>
    <n v="1.6319999999999999"/>
    <n v="1.8959999999999999"/>
    <n v="2.2090000000000001"/>
    <n v="2.4590000000000001"/>
    <n v="2.7389999999999999"/>
    <n v="2.8679999999999999"/>
  </r>
  <r>
    <x v="28"/>
    <x v="7"/>
    <x v="0"/>
    <x v="2"/>
    <n v="0.253"/>
    <n v="0.33200000000000002"/>
    <n v="0.46500000000000002"/>
    <n v="0.62857499999999999"/>
    <n v="0.746"/>
    <n v="0.82"/>
    <n v="0.88800000000000001"/>
    <n v="0.94799999999999995"/>
    <n v="0.99"/>
    <n v="1.1499999999999999"/>
    <n v="1.3383510000000001"/>
    <n v="1.4156890000000002"/>
    <n v="0.88538699999999992"/>
    <n v="0.60660000000000003"/>
    <n v="0.84242800000000007"/>
    <n v="0.83390799999999998"/>
    <n v="1.008893"/>
    <n v="1.2449159999999999"/>
    <n v="1.4348560000000001"/>
    <n v="1.520335"/>
  </r>
  <r>
    <x v="28"/>
    <x v="7"/>
    <x v="0"/>
    <x v="3"/>
    <n v="1.2649999999999999"/>
    <n v="1.66"/>
    <n v="2.3250000000000002"/>
    <n v="3.1428750000000001"/>
    <n v="3.73"/>
    <n v="4.0999999999999996"/>
    <n v="4.4400000000000004"/>
    <n v="4.74"/>
    <n v="4.95"/>
    <n v="5.75"/>
    <n v="6.6917550000000006"/>
    <n v="7.0784450000000012"/>
    <n v="4.4269349999999994"/>
    <n v="3.0330000000000004"/>
    <n v="4.2121400000000007"/>
    <n v="4.1695399999999996"/>
    <n v="5.0444650000000006"/>
    <n v="6.2245799999999996"/>
    <n v="7.1742800000000004"/>
    <n v="7.6016750000000002"/>
  </r>
  <r>
    <x v="28"/>
    <x v="7"/>
    <x v="0"/>
    <x v="4"/>
    <n v="16.737918648095668"/>
    <n v="18.47099488482576"/>
    <n v="18.908540967960725"/>
    <n v="20.652742224747133"/>
    <n v="23.353096651868452"/>
    <n v="26.053083017417364"/>
    <n v="26.590226160896542"/>
    <n v="29.182662531368816"/>
    <n v="32.035674263800665"/>
    <n v="31.594610163561736"/>
    <n v="34.85211612965989"/>
    <n v="36.246200774846287"/>
    <n v="38.058510813588605"/>
    <n v="39.771143800200093"/>
    <n v="44.543681056224102"/>
    <n v="46.912119159448864"/>
    <n v="48.780991840585592"/>
    <n v="50.516257126165101"/>
    <n v="52.582788126749314"/>
    <n v="54.494676601679345"/>
  </r>
  <r>
    <x v="28"/>
    <x v="7"/>
    <x v="0"/>
    <x v="5"/>
    <n v="18.002918648095669"/>
    <n v="20.13099488482576"/>
    <n v="21.233540967960725"/>
    <n v="23.795617224747133"/>
    <n v="27.083096651868452"/>
    <n v="30.153083017417366"/>
    <n v="31.030226160896543"/>
    <n v="33.922662531368815"/>
    <n v="36.985674263800668"/>
    <n v="37.34461016356174"/>
    <n v="41.543871129659891"/>
    <n v="43.324645774846289"/>
    <n v="42.485445813588605"/>
    <n v="42.804143800200094"/>
    <n v="48.7558210562241"/>
    <n v="51.081659159448861"/>
    <n v="53.825456840585595"/>
    <n v="56.740837126165104"/>
    <n v="59.757068126749317"/>
    <n v="62.096351601679345"/>
  </r>
  <r>
    <x v="28"/>
    <x v="7"/>
    <x v="0"/>
    <x v="6"/>
    <n v="18.243518941139222"/>
    <n v="21.452764012967222"/>
    <n v="21.126381851599561"/>
    <n v="23.912808937920481"/>
    <n v="29.484177042778615"/>
    <n v="36.193840999999999"/>
    <n v="34.586557999999997"/>
    <n v="40.970979999999997"/>
    <n v="41.923754000000002"/>
    <n v="48.29"/>
    <n v="51.28"/>
    <n v="51.07"/>
    <n v="46.417000000000002"/>
    <n v="48.253"/>
    <n v="55.973479999999995"/>
    <n v="55.525692159999991"/>
    <n v="58.079873999359997"/>
    <n v="60.983867699328002"/>
    <n v="64.155028819693058"/>
    <n v="66.657074943661087"/>
  </r>
  <r>
    <x v="28"/>
    <x v="7"/>
    <x v="0"/>
    <x v="7"/>
    <n v="3.5816598279344318"/>
    <n v="5.3177832442113235"/>
    <n v="4.2186661852412994"/>
    <n v="5.4100863787757243"/>
    <n v="7.9591520454242213"/>
    <n v="10.0273977362575"/>
    <n v="10.0273977362575"/>
    <n v="10.528767623070376"/>
    <n v="11.055206004223896"/>
    <n v="9.9499999999999993"/>
    <n v="14.62"/>
    <n v="12.427"/>
    <n v="9.8173300000000001"/>
    <n v="10.31"/>
    <n v="10.825500000000002"/>
    <n v="11.042010000000001"/>
    <n v="11.262850200000001"/>
    <n v="11.488107204"/>
    <n v="11.717869348080001"/>
    <n v="11.9522267350416"/>
  </r>
  <r>
    <x v="28"/>
    <x v="7"/>
    <x v="0"/>
    <x v="8"/>
    <n v="3.9298280100250249"/>
    <n v="4.5737620200751499"/>
    <n v="4.9396002351755257"/>
    <n v="5.6976426563514035"/>
    <n v="6.1528292846331603"/>
    <n v="6.6444280810563265"/>
    <n v="7.6410922932147747"/>
    <n v="7.6410922932147747"/>
    <n v="7.6410922932147747"/>
    <n v="7.2590376785540354"/>
    <n v="8.1999999999999993"/>
    <n v="8.5279999999999987"/>
    <n v="8"/>
    <n v="7.5"/>
    <n v="7.8375000000000004"/>
    <n v="8.1509999999999998"/>
    <n v="8.2325099999999996"/>
    <n v="8.3354163749999994"/>
    <n v="8.3770934568749986"/>
    <n v="8.5236925923703115"/>
  </r>
  <r>
    <x v="28"/>
    <x v="7"/>
    <x v="1"/>
    <x v="0"/>
    <n v="2.780152919753927"/>
    <n v="2.9495074845266118"/>
    <n v="3.155119867668299"/>
    <n v="3.3023532911713676"/>
    <n v="3.4863352002889014"/>
    <n v="3.6998425311740846"/>
    <n v="3.9711873202842112"/>
    <n v="4.2676936597138857"/>
    <n v="4.5998873766424522"/>
    <n v="4.9121494705553053"/>
    <n v="5.2174409455636148"/>
    <n v="5.6669177171967062"/>
    <n v="6.1165793628527716"/>
    <n v="6.4710819819671883"/>
    <n v="6.8429495225081727"/>
    <n v="7.1752315416078458"/>
    <n v="7.5352222799435316"/>
    <n v="7.8444611659463543"/>
    <n v="8.187238107649037"/>
    <n v="8.4690038211900962"/>
  </r>
  <r>
    <x v="28"/>
    <x v="7"/>
    <x v="1"/>
    <x v="1"/>
    <n v="0.2267797099317363"/>
    <n v="0.27494866697284448"/>
    <n v="0.30565856061080232"/>
    <n v="0.3365406155631665"/>
    <n v="0.38212310658781601"/>
    <n v="0.42268744290251747"/>
    <n v="0.49333534098057163"/>
    <n v="0.5347775786467277"/>
    <n v="0.5882553365114005"/>
    <n v="0.5882553365114005"/>
    <n v="0.60002044324162851"/>
    <n v="0.60599999999999998"/>
    <n v="0.56299999999999994"/>
    <n v="0.53800000000000003"/>
    <n v="0.56599999999999995"/>
    <n v="0.60599999999999998"/>
    <n v="0.64700000000000002"/>
    <n v="0.68600000000000005"/>
    <n v="0.73499999999999999"/>
    <n v="0.77300000000000002"/>
  </r>
  <r>
    <x v="28"/>
    <x v="7"/>
    <x v="1"/>
    <x v="2"/>
    <n v="2.0419E-2"/>
    <n v="3.0287999999999999E-2"/>
    <n v="4.2610000000000002E-2"/>
    <n v="6.565E-2"/>
    <n v="8.5999999999999993E-2"/>
    <n v="0.1"/>
    <n v="0.152"/>
    <n v="0.17899999999999999"/>
    <n v="0.193"/>
    <n v="0.192"/>
    <n v="0.19989899999999999"/>
    <n v="0.190139"/>
    <n v="0.12797"/>
    <n v="0.102316"/>
    <n v="0.13689799999999999"/>
    <n v="0.14943199999999998"/>
    <n v="0.14483500000000002"/>
    <n v="0.17809"/>
    <n v="0.17921799999999999"/>
    <n v="0.18931299999999998"/>
  </r>
  <r>
    <x v="28"/>
    <x v="7"/>
    <x v="1"/>
    <x v="3"/>
    <n v="0.10209499999999999"/>
    <n v="0.15143999999999999"/>
    <n v="0.21305000000000002"/>
    <n v="0.32824999999999999"/>
    <n v="0.43"/>
    <n v="0.5"/>
    <n v="0.76"/>
    <n v="0.89500000000000002"/>
    <n v="0.96499999999999997"/>
    <n v="0.96"/>
    <n v="0.99949500000000002"/>
    <n v="0.95069500000000018"/>
    <n v="0.63984999999999992"/>
    <n v="0.51158000000000003"/>
    <n v="0.68448999999999993"/>
    <n v="0.74715999999999994"/>
    <n v="0.72417500000000012"/>
    <n v="0.89044999999999996"/>
    <n v="0.89609000000000005"/>
    <n v="0.94656499999999988"/>
  </r>
  <r>
    <x v="28"/>
    <x v="7"/>
    <x v="1"/>
    <x v="4"/>
    <n v="5.3542684855512581"/>
    <n v="5.7969665050189114"/>
    <n v="6.2230938202002202"/>
    <n v="6.7930800712506016"/>
    <n v="7.7156572777143353"/>
    <n v="8.5472937332891181"/>
    <n v="9.67"/>
    <n v="9.8591307510848978"/>
    <n v="10.119752228613395"/>
    <n v="10.07"/>
    <n v="10.37"/>
    <n v="11.715241899168541"/>
    <n v="12.418156413118654"/>
    <n v="13.039064233774587"/>
    <n v="13.951798730138808"/>
    <n v="14.845990123381979"/>
    <n v="15.823966787881417"/>
    <n v="16.865591506784657"/>
    <n v="18.011923836827883"/>
    <n v="18.631808406618212"/>
  </r>
  <r>
    <x v="28"/>
    <x v="7"/>
    <x v="1"/>
    <x v="5"/>
    <n v="5.4563634855512584"/>
    <n v="5.9484065050189114"/>
    <n v="6.4361438202002201"/>
    <n v="7.1213300712506014"/>
    <n v="8.145657277714335"/>
    <n v="9.0472937332891181"/>
    <n v="10.43"/>
    <n v="10.754130751084897"/>
    <n v="11.084752228613395"/>
    <n v="11.03"/>
    <n v="11.369494999999999"/>
    <n v="12.665936899168541"/>
    <n v="13.058006413118653"/>
    <n v="13.550644233774587"/>
    <n v="14.636288730138808"/>
    <n v="15.593150123381978"/>
    <n v="16.548141787881416"/>
    <n v="17.756041506784658"/>
    <n v="18.908013836827884"/>
    <n v="19.578373406618212"/>
  </r>
  <r>
    <x v="28"/>
    <x v="7"/>
    <x v="1"/>
    <x v="6"/>
    <n v="5.4067552368989027"/>
    <n v="6.4284945168216954"/>
    <n v="6.9018703809627073"/>
    <n v="7.5718797785286034"/>
    <n v="8.5923037951276804"/>
    <n v="9.3823523566010358"/>
    <n v="10.302050927961568"/>
    <n v="10.199030418681954"/>
    <n v="10.403011027055593"/>
    <n v="9.8828604757028131"/>
    <n v="10.08"/>
    <n v="11.52"/>
    <n v="12.096"/>
    <n v="12.386304000000001"/>
    <n v="13.340049408"/>
    <n v="14.260512817152"/>
    <n v="15.158925124632574"/>
    <n v="16.280685583855387"/>
    <n v="17.322649461222134"/>
    <n v="17.894296893442462"/>
  </r>
  <r>
    <x v="28"/>
    <x v="7"/>
    <x v="1"/>
    <x v="7"/>
    <n v="2.4123158367952997"/>
    <n v="2.5966618926328624"/>
    <n v="2.6791888630354208"/>
    <n v="2.7034767427815365"/>
    <n v="3.0007320377175573"/>
    <n v="3.2253318690474955"/>
    <n v="3.5105458111403478"/>
    <n v="3.5105458111403478"/>
    <n v="3.5456512692517514"/>
    <n v="3.0138035788639885"/>
    <n v="3.75"/>
    <n v="4.1500000000000004"/>
    <n v="4.05"/>
    <n v="4.1500000000000004"/>
    <n v="4.2330000000000005"/>
    <n v="4.3176600000000009"/>
    <n v="4.4040132000000014"/>
    <n v="4.4480533320000015"/>
    <n v="4.4925338653200013"/>
    <n v="4.5374592039732011"/>
  </r>
  <r>
    <x v="28"/>
    <x v="7"/>
    <x v="1"/>
    <x v="8"/>
    <n v="2.5589059999999999"/>
    <n v="2.5883539999999998"/>
    <n v="2.5559999999999996"/>
    <n v="2.6661189999999997"/>
    <n v="2.877008"/>
    <n v="2.9158905000195987"/>
    <n v="3.7906576500254783"/>
    <n v="3.9422839560264977"/>
    <n v="4.0999753142675575"/>
    <n v="4.2229745736955842"/>
    <n v="4.8"/>
    <n v="5.34"/>
    <n v="5.14"/>
    <n v="5.4"/>
    <n v="5.5998000000000001"/>
    <n v="5.7117960000000005"/>
    <n v="5.8545908999999998"/>
    <n v="5.9833918998"/>
    <n v="6.1269933053951995"/>
    <n v="6.2740411447246851"/>
  </r>
  <r>
    <x v="28"/>
    <x v="7"/>
    <x v="2"/>
    <x v="0"/>
    <n v="1.5425423837160794"/>
    <n v="1.6171227760641742"/>
    <n v="1.7219445763918109"/>
    <n v="1.8216387258869651"/>
    <n v="1.9300706471842455"/>
    <n v="2.0426835267818251"/>
    <n v="2.1606096500283973"/>
    <n v="2.2934272891170946"/>
    <n v="2.4375464784817917"/>
    <n v="2.5866696575318655"/>
    <n v="2.6684694780799534"/>
    <n v="2.7193613093951559"/>
    <n v="2.7861996308314465"/>
    <n v="2.8640276529815596"/>
    <n v="2.952185993802666"/>
    <n v="3.0500548341745057"/>
    <n v="3.159051544124035"/>
    <n v="3.278508451476593"/>
    <n v="3.4097979443879973"/>
    <n v="3.5532100677247174"/>
  </r>
  <r>
    <x v="28"/>
    <x v="7"/>
    <x v="2"/>
    <x v="1"/>
    <n v="0.11406188461372306"/>
    <n v="0.14452656154681351"/>
    <n v="0.17021261635138982"/>
    <n v="0.1753680860162998"/>
    <n v="0.21773024485049827"/>
    <n v="0.22841711842863449"/>
    <n v="0.24048713485348161"/>
    <n v="0.26245421809040143"/>
    <n v="0.28172482671172255"/>
    <n v="0.18"/>
    <n v="0.23699999999999999"/>
    <n v="0.21099999999999999"/>
    <n v="0.23"/>
    <n v="0.245"/>
    <n v="0.26"/>
    <n v="0.27500000000000002"/>
    <n v="0.29199999999999998"/>
    <n v="0.309"/>
    <n v="0.32800000000000001"/>
    <n v="0.34799999999999998"/>
  </r>
  <r>
    <x v="28"/>
    <x v="7"/>
    <x v="2"/>
    <x v="2"/>
    <n v="2.4903940320000002E-2"/>
    <n v="2.5412184000000001E-2"/>
    <n v="2.59308E-2"/>
    <n v="2.6460000000000001E-2"/>
    <n v="2.7E-2"/>
    <n v="3.2669999999999998E-2"/>
    <n v="2.6136E-2"/>
    <n v="2.87496E-2"/>
    <n v="3.0187080000000002E-2"/>
    <n v="2.5659018000000002E-2"/>
    <n v="2.6941968900000002E-2"/>
    <n v="2.8289067345000002E-2"/>
    <n v="2.9703520712250003E-2"/>
    <n v="2.8655010222299993E-2"/>
    <n v="3.0475777912964963E-2"/>
    <n v="3.1043137289471945E-2"/>
    <n v="3.1517421823294978E-2"/>
    <n v="3.2083752378834873E-2"/>
    <n v="3.3124758392393483E-2"/>
    <n v="3.3550542373858017E-2"/>
  </r>
  <r>
    <x v="28"/>
    <x v="7"/>
    <x v="2"/>
    <x v="3"/>
    <n v="0.19923152256000001"/>
    <n v="0.20329747200000001"/>
    <n v="0.2074464"/>
    <n v="0.21168000000000001"/>
    <n v="0.216"/>
    <n v="0.26135999999999998"/>
    <n v="0.209088"/>
    <n v="0.2299968"/>
    <n v="0.24149664000000001"/>
    <n v="0.20527214400000002"/>
    <n v="0.21553575120000001"/>
    <n v="0.22631253876000001"/>
    <n v="0.23762816569800002"/>
    <n v="0.22924008177839994"/>
    <n v="0.2438062233037197"/>
    <n v="0.24834509831577556"/>
    <n v="0.25213937458635982"/>
    <n v="0.25667001903067899"/>
    <n v="0.26499806713914786"/>
    <n v="0.26840433899086413"/>
  </r>
  <r>
    <x v="28"/>
    <x v="7"/>
    <x v="2"/>
    <x v="4"/>
    <n v="5.2284719680516902"/>
    <n v="5.4812409549570162"/>
    <n v="5.7989923929847205"/>
    <n v="6.2268934169127652"/>
    <n v="6.5993704228823846"/>
    <n v="6.9783348694168295"/>
    <n v="7.1300118450937111"/>
    <n v="7.5683100540864121"/>
    <n v="7.9220260550658228"/>
    <n v="7.7600089725955961"/>
    <n v="8.7883669453949249"/>
    <n v="9.0520179537567742"/>
    <n v="9.5046188514446133"/>
    <n v="9.7897574169879515"/>
    <n v="10.328194074922289"/>
    <n v="10.67519191961077"/>
    <n v="11.056680404434122"/>
    <n v="11.474779580168075"/>
    <n v="11.934292805357991"/>
    <n v="12.436235237036511"/>
  </r>
  <r>
    <x v="28"/>
    <x v="7"/>
    <x v="2"/>
    <x v="5"/>
    <n v="5.4277034906116901"/>
    <n v="5.6845384269570163"/>
    <n v="6.0064387929847207"/>
    <n v="6.4385734169127655"/>
    <n v="6.8153704228823848"/>
    <n v="7.2396948694168293"/>
    <n v="7.3390998450937115"/>
    <n v="7.7983068540864124"/>
    <n v="8.1635226950658222"/>
    <n v="7.9652811165955963"/>
    <n v="9.003902696594924"/>
    <n v="9.2783304925167744"/>
    <n v="9.7422470171426134"/>
    <n v="10.018997498766351"/>
    <n v="10.572000298226008"/>
    <n v="10.923537017926545"/>
    <n v="11.308819779020482"/>
    <n v="11.731449599198754"/>
    <n v="12.199290872497139"/>
    <n v="12.704639576027375"/>
  </r>
  <r>
    <x v="28"/>
    <x v="7"/>
    <x v="2"/>
    <x v="6"/>
    <n v="5.1250038466423495"/>
    <n v="5.1589218648167137"/>
    <n v="5.7278294886259724"/>
    <n v="6.5112343566372743"/>
    <n v="7.2259435481449836"/>
    <n v="7.7738676026252893"/>
    <n v="7.3824604715027693"/>
    <n v="7.3064736571236057"/>
    <n v="7.3162692572169199"/>
    <n v="8.5456342875794089"/>
    <n v="8.75"/>
    <n v="9.5"/>
    <n v="9.9749999999999996"/>
    <n v="10.234349999999999"/>
    <n v="10.797239249999999"/>
    <n v="11.175142623749998"/>
    <n v="11.543922330333748"/>
    <n v="11.947959611895428"/>
    <n v="12.401982077147453"/>
    <n v="12.898061360233353"/>
  </r>
  <r>
    <x v="28"/>
    <x v="7"/>
    <x v="2"/>
    <x v="7"/>
    <n v="0.94387842092818286"/>
    <n v="0.76375691447746497"/>
    <n v="1.0785993244402838"/>
    <n v="1.3085145689539308"/>
    <n v="1.6901271670485543"/>
    <n v="1.7070284387190398"/>
    <n v="1.7240987231062301"/>
    <n v="1.7413397103372925"/>
    <n v="1.7587531074406655"/>
    <n v="1.6532279209942256"/>
    <n v="1.75"/>
    <n v="1.7"/>
    <n v="1.651"/>
    <n v="1.7005300000000001"/>
    <n v="1.7515459000000002"/>
    <n v="1.8040922770000003"/>
    <n v="1.8221331997700003"/>
    <n v="1.8403545317677004"/>
    <n v="1.8587580770853773"/>
    <n v="1.8773456578562311"/>
  </r>
  <r>
    <x v="28"/>
    <x v="7"/>
    <x v="2"/>
    <x v="8"/>
    <n v="1.3295729999999999"/>
    <n v="1.394412"/>
    <n v="1.424625"/>
    <n v="1.412933"/>
    <n v="1.5243679999999999"/>
    <n v="1.5336285000076697"/>
    <n v="1.9937170500099708"/>
    <n v="2.0934029025104692"/>
    <n v="2.1562049895857833"/>
    <n v="1.5093434927100482"/>
    <n v="1.7"/>
    <n v="1.768"/>
    <n v="1.6"/>
    <n v="1.5"/>
    <n v="1.56"/>
    <n v="1.5912000000000002"/>
    <n v="1.6230240000000002"/>
    <n v="1.6554844800000004"/>
    <n v="1.6885941696000004"/>
    <n v="1.7223660529920004"/>
  </r>
  <r>
    <x v="29"/>
    <x v="7"/>
    <x v="0"/>
    <x v="0"/>
    <n v="4.4176520000000004"/>
    <n v="4.5348030000000001"/>
    <n v="4.6001400000000006"/>
    <n v="4.7003430000000002"/>
    <n v="5.4"/>
    <n v="5.7729999999999997"/>
    <n v="6.141"/>
    <n v="6.4720000000000004"/>
    <n v="6.7969999999999997"/>
    <n v="7.0910000000000002"/>
    <n v="7.5448709999999997"/>
    <n v="8.1129999999999995"/>
    <n v="8.5232010000000002"/>
    <n v="9.0088417790000008"/>
    <n v="9.3621245763039997"/>
    <n v="9.6871252127437923"/>
    <n v="10.032062706786967"/>
    <n v="10.412773888290143"/>
    <n v="10.83150644552973"/>
    <n v="11.271391758609367"/>
  </r>
  <r>
    <x v="29"/>
    <x v="7"/>
    <x v="0"/>
    <x v="1"/>
    <n v="0.46643200000000001"/>
    <n v="0.12875299999999998"/>
    <n v="9.6281999999999993E-2"/>
    <n v="0.22700000000000001"/>
    <n v="0.45100000000000001"/>
    <n v="0.439"/>
    <n v="0.373"/>
    <n v="0.35699999999999998"/>
    <n v="0.30599999999999999"/>
    <n v="0.36673700000000004"/>
    <n v="0.50963600000000009"/>
    <n v="0.59346100000000002"/>
    <n v="0.55623500000000003"/>
    <n v="0.66462800000000011"/>
    <n v="0.56949499999999997"/>
    <n v="0.57777800000000001"/>
    <n v="0.61617700000000009"/>
    <n v="0.67164099999999993"/>
    <n v="0.72070299999999998"/>
    <n v="0.75399900000000009"/>
  </r>
  <r>
    <x v="29"/>
    <x v="7"/>
    <x v="0"/>
    <x v="2"/>
    <n v="0.296541"/>
    <n v="0.17513399999999998"/>
    <n v="0.20407700000000001"/>
    <n v="0.29299999999999998"/>
    <n v="0.44700000000000001"/>
    <n v="0.45400000000000001"/>
    <n v="0.54600000000000004"/>
    <n v="0.621"/>
    <n v="0.622"/>
    <n v="0.49763099999999999"/>
    <n v="0.52871900000000005"/>
    <n v="0.619255"/>
    <n v="0.57141300000000006"/>
    <n v="0.62426599999999999"/>
    <n v="0.72821000000000002"/>
    <n v="0.73802900000000005"/>
    <n v="0.88050800000000007"/>
    <n v="0.91197799999999996"/>
    <n v="0.87890900000000005"/>
    <n v="0.94887500000000002"/>
  </r>
  <r>
    <x v="29"/>
    <x v="7"/>
    <x v="0"/>
    <x v="3"/>
    <n v="1.4827049999999999"/>
    <n v="0.87566999999999995"/>
    <n v="1.0203850000000001"/>
    <n v="1.4650000000000001"/>
    <n v="2.2349999999999999"/>
    <n v="2.27"/>
    <n v="2.73"/>
    <n v="3.105"/>
    <n v="3.11"/>
    <n v="2.4881549999999999"/>
    <n v="2.6435950000000004"/>
    <n v="3.0962749999999999"/>
    <n v="2.8570650000000004"/>
    <n v="3.1213299999999999"/>
    <n v="3.6410499999999999"/>
    <n v="3.6901449999999998"/>
    <n v="4.4025400000000001"/>
    <n v="4.5598899999999993"/>
    <n v="4.3945449999999999"/>
    <n v="4.7443749999999998"/>
  </r>
  <r>
    <x v="29"/>
    <x v="7"/>
    <x v="0"/>
    <x v="4"/>
    <n v="3.6666511600000002"/>
    <n v="2.5394896800000004"/>
    <n v="3.5881092000000008"/>
    <n v="4.7003430000000002"/>
    <n v="5.4"/>
    <n v="5.7729999999999997"/>
    <n v="6.141"/>
    <n v="6.4720000000000004"/>
    <n v="6.5930899999999992"/>
    <n v="6.7719050000000003"/>
    <n v="7.890041984237957"/>
    <n v="8.047842823922716"/>
    <n v="8.530713393358079"/>
    <n v="8.8292883621256113"/>
    <n v="9.094167012989379"/>
    <n v="9.3669920233790602"/>
    <n v="9.8314214526512274"/>
    <n v="10.412773888290143"/>
    <n v="10.83150644552973"/>
    <n v="11.271391758609367"/>
  </r>
  <r>
    <x v="29"/>
    <x v="7"/>
    <x v="0"/>
    <x v="5"/>
    <n v="5.14935616"/>
    <n v="3.4151596800000004"/>
    <n v="4.6084942000000009"/>
    <n v="6.165343"/>
    <n v="7.6349999999999998"/>
    <n v="8.0429999999999993"/>
    <n v="8.8710000000000004"/>
    <n v="9.577"/>
    <n v="9.7030899999999995"/>
    <n v="9.2600599999999993"/>
    <n v="10.533636984237958"/>
    <n v="11.144117823922716"/>
    <n v="11.387778393358079"/>
    <n v="11.950618362125612"/>
    <n v="12.735217012989379"/>
    <n v="13.05713702337906"/>
    <n v="14.233961452651227"/>
    <n v="14.972663888290143"/>
    <n v="15.22605144552973"/>
    <n v="16.015766758609367"/>
  </r>
  <r>
    <x v="29"/>
    <x v="7"/>
    <x v="0"/>
    <x v="6"/>
    <n v="3.6395059999999999"/>
    <n v="1.4364170000000001"/>
    <n v="2.1798850000000001"/>
    <n v="3.7192059999999998"/>
    <n v="4.6660180000000002"/>
    <n v="4.3620000000000001"/>
    <n v="5.5750000000000002"/>
    <n v="6.0821329999999998"/>
    <n v="6.5684259999999997"/>
    <n v="5.5228729999999997"/>
    <n v="7.3090130000000002"/>
    <n v="6.7070090000000002"/>
    <n v="7.5417129999999997"/>
    <n v="9.1197440000000007"/>
    <n v="9.6910861759543447"/>
    <n v="10.272179919144438"/>
    <n v="10.701151384638065"/>
    <n v="11.161023128917513"/>
    <n v="11.716586242357231"/>
    <n v="12.359135001506129"/>
  </r>
  <r>
    <x v="29"/>
    <x v="7"/>
    <x v="0"/>
    <x v="7"/>
    <n v="7.089099"/>
    <n v="9.4855309999999982"/>
    <n v="9.9416469999999997"/>
    <n v="11.216976000000001"/>
    <n v="11.519804000000001"/>
    <n v="12.215"/>
    <n v="11.89"/>
    <n v="12.450941"/>
    <n v="9.8040000000000003"/>
    <n v="9.2688380000000006"/>
    <n v="10.222715000000001"/>
    <n v="12.567608"/>
    <n v="10.651787000000001"/>
    <n v="9.9386050000000008"/>
    <n v="11.708596189059527"/>
    <n v="12.394086348407409"/>
    <n v="13.22060257796287"/>
    <n v="13.978971908047633"/>
    <n v="14.544412257237259"/>
    <n v="15.628192589336019"/>
  </r>
  <r>
    <x v="29"/>
    <x v="7"/>
    <x v="0"/>
    <x v="8"/>
    <n v="8.8119999999999994"/>
    <n v="10.050000000000001"/>
    <n v="12.112151351351352"/>
    <n v="13.879966"/>
    <n v="14.021000000000001"/>
    <n v="14.773"/>
    <n v="15.141999999999999"/>
    <n v="15.428648000000001"/>
    <n v="14.774852186040631"/>
    <n v="13.620288453170556"/>
    <n v="14.84611441395591"/>
    <n v="16.924570431909739"/>
    <n v="14.724376275761474"/>
    <n v="13.251938648185329"/>
    <n v="14.57713251300386"/>
    <n v="15.305989138654054"/>
    <n v="16.83658805251946"/>
    <n v="17.846783335670629"/>
    <n v="18.150178652377029"/>
    <n v="19.348090443433914"/>
  </r>
  <r>
    <x v="29"/>
    <x v="7"/>
    <x v="1"/>
    <x v="0"/>
    <n v="1.0298"/>
    <n v="1.0720000000000001"/>
    <n v="1.1167"/>
    <n v="1.218"/>
    <n v="1.578956"/>
    <n v="1.8129999999999999"/>
    <n v="2.052"/>
    <n v="2.2630599999999998"/>
    <n v="2.4495550000000001"/>
    <n v="2.5890040000000001"/>
    <n v="2.7860109999999998"/>
    <n v="3.0009999999999999"/>
    <n v="3.1597089999999999"/>
    <n v="3.2856278199999998"/>
    <n v="3.397679952203819"/>
    <n v="3.5144360571821576"/>
    <n v="3.6393564448503413"/>
    <n v="3.7742064655956695"/>
    <n v="3.9239238781438828"/>
    <n v="4.0887281400017512"/>
  </r>
  <r>
    <x v="29"/>
    <x v="7"/>
    <x v="1"/>
    <x v="1"/>
    <n v="0.15193600000000002"/>
    <n v="5.2819999999999999E-2"/>
    <n v="6.8447999999999995E-2"/>
    <n v="0.14099999999999999"/>
    <n v="0.249"/>
    <n v="0.28199999999999997"/>
    <n v="0.25"/>
    <n v="0.23800000000000002"/>
    <n v="0.189"/>
    <n v="0.18804300000000002"/>
    <n v="0.25190699999999999"/>
    <n v="0.271565"/>
    <n v="0.22172999999999998"/>
    <n v="0.189113"/>
    <n v="0.172931"/>
    <n v="0.18046799999999999"/>
    <n v="0.18952600000000003"/>
    <n v="0.20079900000000001"/>
    <n v="0.21746399999999999"/>
    <n v="0.23487100000000002"/>
  </r>
  <r>
    <x v="29"/>
    <x v="7"/>
    <x v="1"/>
    <x v="2"/>
    <n v="9.4213999999999992E-2"/>
    <n v="8.4388000000000005E-2"/>
    <n v="0.124658"/>
    <n v="0.21199999999999999"/>
    <n v="0.33300000000000002"/>
    <n v="0.377"/>
    <n v="0.39200000000000002"/>
    <n v="0.41799999999999998"/>
    <n v="0.45300000000000001"/>
    <n v="0.34187099999999998"/>
    <n v="0.45938699999999999"/>
    <n v="0.50156500000000004"/>
    <n v="0.45596800000000004"/>
    <n v="0.44830700000000001"/>
    <n v="0.38028600000000001"/>
    <n v="0.42700900000000003"/>
    <n v="0.42997400000000002"/>
    <n v="0.44820900000000002"/>
    <n v="0.45244099999999998"/>
    <n v="0.45635500000000001"/>
  </r>
  <r>
    <x v="29"/>
    <x v="7"/>
    <x v="1"/>
    <x v="3"/>
    <n v="0.518177"/>
    <n v="0.46413400000000005"/>
    <n v="0.68561899999999998"/>
    <n v="1.1659999999999999"/>
    <n v="1.8315000000000001"/>
    <n v="2.0735000000000001"/>
    <n v="2.1560000000000001"/>
    <n v="2.2989999999999999"/>
    <n v="2.4915000000000003"/>
    <n v="1.8802904999999999"/>
    <n v="2.5266285000000002"/>
    <n v="2.7586075000000001"/>
    <n v="2.5078240000000003"/>
    <n v="2.4656885000000002"/>
    <n v="2.0915729999999999"/>
    <n v="2.3485495000000003"/>
    <n v="2.3648570000000002"/>
    <n v="2.4651495000000003"/>
    <n v="2.4884255"/>
    <n v="2.5099525000000003"/>
  </r>
  <r>
    <x v="29"/>
    <x v="7"/>
    <x v="1"/>
    <x v="4"/>
    <n v="1.3488190418663137"/>
    <n v="1.0261353709404093"/>
    <n v="1.4517100000000001"/>
    <n v="1.7051999999999998"/>
    <n v="1.6421142400000002"/>
    <n v="1.7042199999999998"/>
    <n v="1.7852399999999999"/>
    <n v="1.8783397999999998"/>
    <n v="1.9596440000000002"/>
    <n v="1.9417530000000001"/>
    <n v="2.2587774760510593"/>
    <n v="2.394304124614123"/>
    <n v="2.3464180421218406"/>
    <n v="2.4168105833854958"/>
    <n v="2.4168105833854958"/>
    <n v="2.5844655256202693"/>
    <n v="2.7295173336377556"/>
    <n v="2.9438810431646223"/>
    <n v="3.1783783412965452"/>
    <n v="3.4754189190014886"/>
  </r>
  <r>
    <x v="29"/>
    <x v="7"/>
    <x v="1"/>
    <x v="5"/>
    <n v="1.8669960418663138"/>
    <n v="1.4902693709404093"/>
    <n v="2.1373290000000003"/>
    <n v="2.8712"/>
    <n v="3.4736142400000003"/>
    <n v="3.77772"/>
    <n v="3.9412400000000001"/>
    <n v="4.1773397999999995"/>
    <n v="4.4511440000000002"/>
    <n v="3.8220434999999999"/>
    <n v="4.7854059760510594"/>
    <n v="5.1529116246141236"/>
    <n v="4.8542420421218413"/>
    <n v="4.882499083385496"/>
    <n v="4.5083835833854957"/>
    <n v="4.9330150256202696"/>
    <n v="5.0943743336377558"/>
    <n v="5.4090305431646222"/>
    <n v="5.6668038412965451"/>
    <n v="5.9853714190014884"/>
  </r>
  <r>
    <x v="29"/>
    <x v="7"/>
    <x v="1"/>
    <x v="6"/>
    <n v="0.34311700000000001"/>
    <n v="9.7000000000000003E-2"/>
    <n v="0.27761599999999997"/>
    <n v="0.51601699999999995"/>
    <n v="0.57334799999999997"/>
    <n v="0.33900000000000002"/>
    <n v="0.41399999999999998"/>
    <n v="0.60339120000000002"/>
    <n v="0.88198399999999999"/>
    <n v="0.6966903625379105"/>
    <n v="0.85343275408695674"/>
    <n v="0.99441452076521764"/>
    <n v="1.0777613133913044"/>
    <n v="1.4633814640618972"/>
    <n v="1.1714125540833289"/>
    <n v="1.2664223944309223"/>
    <n v="1.3148312846340589"/>
    <n v="1.3991917964682086"/>
    <n v="1.4619311852734391"/>
    <n v="1.5331480748247053"/>
  </r>
  <r>
    <x v="29"/>
    <x v="7"/>
    <x v="1"/>
    <x v="7"/>
    <n v="0.188527"/>
    <n v="0.27329999999999999"/>
    <n v="0.61382999999999999"/>
    <n v="0.62704899999999997"/>
    <n v="0.86164700000000005"/>
    <n v="1.071"/>
    <n v="1.1100000000000001"/>
    <n v="1.146077"/>
    <n v="1.127"/>
    <n v="1.0593960731175927"/>
    <n v="1.363881101675025"/>
    <n v="2.1240408129689068"/>
    <n v="2.1329752410932796"/>
    <n v="2.0894339798996988"/>
    <n v="2.1026986218417814"/>
    <n v="2.2800933744439429"/>
    <n v="2.4349225057137205"/>
    <n v="2.5900971226790106"/>
    <n v="2.6824578978964038"/>
    <n v="2.7575954043338693"/>
  </r>
  <r>
    <x v="29"/>
    <x v="7"/>
    <x v="1"/>
    <x v="8"/>
    <n v="2.957722"/>
    <n v="2.9"/>
    <n v="3.0449999999999999"/>
    <n v="2.7871549999999998"/>
    <n v="3.6619999999999999"/>
    <n v="4.7362359999999999"/>
    <n v="5.2304930000000001"/>
    <n v="5.6619969999999995"/>
    <n v="4.8880944036214125"/>
    <n v="3.9371612871283825"/>
    <n v="4.8033367702966263"/>
    <n v="5.61"/>
    <n v="5.7053699999999994"/>
    <n v="5.3345209499999999"/>
    <n v="5.5212291832499991"/>
    <n v="5.9905336638262492"/>
    <n v="6.2421360777069514"/>
    <n v="6.6166642423693682"/>
    <n v="6.8813308120641441"/>
    <n v="7.2253973526673514"/>
  </r>
  <r>
    <x v="29"/>
    <x v="7"/>
    <x v="2"/>
    <x v="0"/>
    <n v="0.67500000000000004"/>
    <n v="0.68100000000000005"/>
    <n v="0.68700000000000006"/>
    <n v="0.70250000000000001"/>
    <n v="0.79900000000000004"/>
    <n v="0.83899999999999997"/>
    <n v="0.88400000000000001"/>
    <n v="0.91832999999999998"/>
    <n v="0.94415300000000002"/>
    <n v="0.92833500000000002"/>
    <n v="0.93486900000000006"/>
    <n v="0.94799999999999995"/>
    <n v="0.95725700000000002"/>
    <n v="0.967334374"/>
    <n v="0.98335202401600008"/>
    <n v="1.0069747603341939"/>
    <n v="1.0330670613518875"/>
    <n v="1.0605450467563255"/>
    <n v="1.0891649694448562"/>
    <n v="1.1191108708564479"/>
  </r>
  <r>
    <x v="29"/>
    <x v="7"/>
    <x v="2"/>
    <x v="1"/>
    <n v="2.8587000000000001E-2"/>
    <n v="1.3563E-2"/>
    <n v="1.1529999999999999E-2"/>
    <n v="1.9E-2"/>
    <n v="3.1E-2"/>
    <n v="3.5000000000000003E-2"/>
    <n v="3.4000000000000002E-2"/>
    <n v="2.7E-2"/>
    <n v="2.1999999999999999E-2"/>
    <n v="1.3942000000000001E-2"/>
    <n v="2.4327000000000001E-2"/>
    <n v="3.4984000000000001E-2"/>
    <n v="2.8216999999999999E-2"/>
    <n v="2.7307999999999999E-2"/>
    <n v="3.1495000000000002E-2"/>
    <n v="3.4142000000000006E-2"/>
    <n v="3.6548000000000004E-2"/>
    <n v="3.7948999999999997E-2"/>
    <n v="3.9168999999999995E-2"/>
    <n v="4.0630000000000006E-2"/>
  </r>
  <r>
    <x v="29"/>
    <x v="7"/>
    <x v="2"/>
    <x v="2"/>
    <n v="3.2178999999999999E-2"/>
    <n v="1.3227000000000001E-2"/>
    <n v="1.4454E-2"/>
    <n v="2.3E-2"/>
    <n v="3.6999999999999998E-2"/>
    <n v="4.2999999999999997E-2"/>
    <n v="4.2999999999999997E-2"/>
    <n v="4.1000000000000002E-2"/>
    <n v="4.3999999999999997E-2"/>
    <n v="1.5246000000000001E-2"/>
    <n v="3.0851E-2"/>
    <n v="4.4496000000000001E-2"/>
    <n v="3.6324000000000002E-2"/>
    <n v="3.7619E-2"/>
    <n v="4.0808999999999998E-2"/>
    <n v="4.4926000000000001E-2"/>
    <n v="4.8316000000000005E-2"/>
    <n v="5.0770000000000003E-2"/>
    <n v="5.3048000000000005E-2"/>
    <n v="5.5564000000000002E-2"/>
  </r>
  <r>
    <x v="29"/>
    <x v="7"/>
    <x v="2"/>
    <x v="3"/>
    <n v="0.25743199999999999"/>
    <n v="0.10581599999999999"/>
    <n v="0.115632"/>
    <n v="0.184"/>
    <n v="0.29599999999999999"/>
    <n v="0.34399999999999997"/>
    <n v="0.34399999999999997"/>
    <n v="0.32800000000000001"/>
    <n v="0.35199999999999998"/>
    <n v="0.12196799999999999"/>
    <n v="0.246808"/>
    <n v="0.35596800000000001"/>
    <n v="0.29059200000000002"/>
    <n v="0.300952"/>
    <n v="0.32647199999999998"/>
    <n v="0.35940800000000001"/>
    <n v="0.38652800000000004"/>
    <n v="0.40616000000000002"/>
    <n v="0.42438400000000004"/>
    <n v="0.44451200000000002"/>
  </r>
  <r>
    <x v="29"/>
    <x v="7"/>
    <x v="2"/>
    <x v="4"/>
    <n v="0.96804516628214121"/>
    <n v="0.69048579666465137"/>
    <n v="0.99615000000000009"/>
    <n v="1.19425"/>
    <n v="1.39825"/>
    <n v="1.3004500000000001"/>
    <n v="1.3260000000000001"/>
    <n v="1.4509614"/>
    <n v="1.5578524499999999"/>
    <n v="1.5317527500000001"/>
    <n v="1.8534208274999997"/>
    <n v="2.0758313267999999"/>
    <n v="1.8267315675839999"/>
    <n v="1.8449988832598399"/>
    <n v="1.8634488720924383"/>
    <n v="1.9844084099232573"/>
    <n v="2.1384488169984071"/>
    <n v="2.2801718505260999"/>
    <n v="2.396162932778684"/>
    <n v="2.4620439158841854"/>
  </r>
  <r>
    <x v="29"/>
    <x v="7"/>
    <x v="2"/>
    <x v="5"/>
    <n v="1.2254771662821411"/>
    <n v="0.7963017966646514"/>
    <n v="1.111782"/>
    <n v="1.37825"/>
    <n v="1.69425"/>
    <n v="1.64445"/>
    <n v="1.67"/>
    <n v="1.7789614"/>
    <n v="1.9098524499999998"/>
    <n v="1.6537207500000002"/>
    <n v="2.1002288274999996"/>
    <n v="2.4317993267999998"/>
    <n v="2.1173235675840001"/>
    <n v="2.14595088325984"/>
    <n v="2.1899208720924381"/>
    <n v="2.3438164099232575"/>
    <n v="2.5249768169984073"/>
    <n v="2.6863318505260998"/>
    <n v="2.8205469327786838"/>
    <n v="2.9065559158841854"/>
  </r>
  <r>
    <x v="29"/>
    <x v="7"/>
    <x v="2"/>
    <x v="6"/>
    <n v="0.26941900000000002"/>
    <n v="0.18699999999999997"/>
    <n v="0.30011500000000002"/>
    <n v="0.39290799999999998"/>
    <n v="0.445795"/>
    <n v="0.45500000000000002"/>
    <n v="0.54900000000000004"/>
    <n v="0.71124399999999999"/>
    <n v="0.63505599999999995"/>
    <n v="0.47106373188210715"/>
    <n v="0.78991886152173885"/>
    <n v="1.0595922582260866"/>
    <n v="0.99755251434782588"/>
    <n v="1.3906741909755784"/>
    <n v="1.1969044254814447"/>
    <n v="1.3852699264473955"/>
    <n v="1.4812960323119773"/>
    <n v="1.5501386726055155"/>
    <n v="1.6081746881745409"/>
    <n v="1.6582163057659396"/>
  </r>
  <r>
    <x v="29"/>
    <x v="7"/>
    <x v="2"/>
    <x v="7"/>
    <n v="0.66117499999999996"/>
    <n v="1.0276999999999998"/>
    <n v="1.0211840000000001"/>
    <n v="1.1924950000000001"/>
    <n v="1.1356599999999999"/>
    <n v="1.298"/>
    <n v="1.343"/>
    <n v="1.5656379999999999"/>
    <n v="1.1582699999999999"/>
    <n v="0.86102815446339032"/>
    <n v="0.97832773124373129"/>
    <n v="1.5235991077733197"/>
    <n v="1.5300078766800402"/>
    <n v="1.4987752250752258"/>
    <n v="1.5125550255012323"/>
    <n v="1.6018613190733895"/>
    <n v="1.7001204290682677"/>
    <n v="1.7569766129817113"/>
    <n v="1.8096859113711632"/>
    <n v="1.8639764887122983"/>
  </r>
  <r>
    <x v="29"/>
    <x v="7"/>
    <x v="2"/>
    <x v="8"/>
    <n v="1.717811"/>
    <n v="1.58"/>
    <n v="1.8720000000000001"/>
    <n v="2.4365260000000002"/>
    <n v="2.3159999999999998"/>
    <n v="2.516"/>
    <n v="2.4180000000000001"/>
    <n v="2.4316430000000002"/>
    <n v="2.2371115600000002"/>
    <n v="2.0134004040000004"/>
    <n v="2.2348744484400007"/>
    <n v="2.62"/>
    <n v="2.4365999999999999"/>
    <n v="2.2782209999999998"/>
    <n v="2.4376964700000001"/>
    <n v="2.5839582582000005"/>
    <n v="2.7519155449830004"/>
    <n v="2.9032708999570653"/>
    <n v="3.0339180904551331"/>
    <n v="3.1188677969878769"/>
  </r>
  <r>
    <x v="30"/>
    <x v="8"/>
    <x v="0"/>
    <x v="0"/>
    <n v="5.6077592741005287"/>
    <n v="5.6605440896967778"/>
    <n v="5.8065462220680786"/>
    <n v="5.921935619720899"/>
    <n v="6.0447287926668247"/>
    <n v="6.2176197054519688"/>
    <n v="6.3986409883336357"/>
    <n v="6.5949545784502996"/>
    <n v="6.7233554868812933"/>
    <n v="6.8231583771436668"/>
    <n v="6.9443922096007933"/>
    <n v="7.0503165154087775"/>
    <n v="7.1614666996006022"/>
    <n v="7.2779585755435896"/>
    <n v="7.3999122502657677"/>
    <n v="7.5274522368804933"/>
    <n v="7.6607075707115264"/>
    <n v="7.7998119292229982"/>
    <n v="7.9449037558620113"/>
    <n v="8.096126387924949"/>
  </r>
  <r>
    <x v="30"/>
    <x v="8"/>
    <x v="0"/>
    <x v="1"/>
    <n v="0.16532421543995462"/>
    <n v="0.16192347888576575"/>
    <n v="0.20745939828474755"/>
    <n v="0.17379374828138813"/>
    <n v="0.20254811538714002"/>
    <n v="0.17960000000000004"/>
    <n v="0.23450000000000001"/>
    <n v="0.26029999999999998"/>
    <n v="0.26029999999999998"/>
    <n v="0.23426999999999998"/>
    <n v="0.25769700000000001"/>
    <n v="0.24481215000000001"/>
    <n v="0.25215651450000004"/>
    <n v="0.25972120993500003"/>
    <n v="0.26751284623305005"/>
    <n v="0.27553823162004154"/>
    <n v="0.28380437856864277"/>
    <n v="0.29231850992570207"/>
    <n v="0.30108806522347314"/>
    <n v="0.31012070718017737"/>
  </r>
  <r>
    <x v="30"/>
    <x v="8"/>
    <x v="0"/>
    <x v="2"/>
    <n v="6.9478999999999999E-2"/>
    <n v="6.8242999999999998E-2"/>
    <n v="5.7199E-2"/>
    <n v="6.1646999999999993E-2"/>
    <n v="6.5616999999999995E-2"/>
    <n v="9.0582371643437493E-2"/>
    <n v="9.460208105315486E-2"/>
    <n v="9.5000000000000001E-2"/>
    <n v="0.104"/>
    <n v="8.3199999999999996E-2"/>
    <n v="9.9358000000000002E-2"/>
    <n v="0.12193299999999999"/>
    <n v="0.14097200000000001"/>
    <n v="0.13877200000000001"/>
    <n v="0.17907100000000001"/>
    <n v="0.21855499683042789"/>
    <n v="0.24204316006339144"/>
    <n v="0.25281406339144219"/>
    <n v="0.25694680665610142"/>
    <n v="0.3110091996830428"/>
  </r>
  <r>
    <x v="30"/>
    <x v="8"/>
    <x v="0"/>
    <x v="3"/>
    <n v="0.34739500000000001"/>
    <n v="0.34121499999999994"/>
    <n v="0.285995"/>
    <n v="0.30823500000000004"/>
    <n v="0.32808499999999996"/>
    <n v="0.45291185821718749"/>
    <n v="0.47301040526577431"/>
    <n v="0.47499999999999998"/>
    <n v="0.52"/>
    <n v="0.41599999999999998"/>
    <n v="0.49679000000000001"/>
    <n v="0.6096649999999999"/>
    <n v="0.70486000000000004"/>
    <n v="0.69386000000000003"/>
    <n v="0.89535500000000001"/>
    <n v="1.0927749841521395"/>
    <n v="1.2102158003169572"/>
    <n v="1.2640703169572109"/>
    <n v="1.2847340332805071"/>
    <n v="1.5550459984152141"/>
  </r>
  <r>
    <x v="30"/>
    <x v="8"/>
    <x v="0"/>
    <x v="4"/>
    <n v="5.1036622377128396"/>
    <n v="5.4229982952888127"/>
    <n v="5.790512100929913"/>
    <n v="5.9487834470247511"/>
    <n v="6.1129614578904743"/>
    <n v="6.5396787867508674"/>
    <n v="6.6596929931068605"/>
    <n v="6.9906518531573179"/>
    <n v="7.3956910355694232"/>
    <n v="7.505474214858034"/>
    <n v="7.6182156705608737"/>
    <n v="7.770579983972091"/>
    <n v="9.31"/>
    <n v="9.4700000000000006"/>
    <n v="9.8488000000000007"/>
    <n v="10.018547393981059"/>
    <n v="9.9589198419249847"/>
    <n v="10.139755507989898"/>
    <n v="10.328374882620617"/>
    <n v="10.524964304302435"/>
  </r>
  <r>
    <x v="30"/>
    <x v="8"/>
    <x v="0"/>
    <x v="5"/>
    <n v="5.4510572377128392"/>
    <n v="5.7642132952888128"/>
    <n v="6.0765071009299128"/>
    <n v="6.257018447024751"/>
    <n v="6.441046457890474"/>
    <n v="6.9925906449680548"/>
    <n v="7.1327033983726347"/>
    <n v="7.4656518531573175"/>
    <n v="7.9156910355694237"/>
    <n v="7.9214742148580344"/>
    <n v="8.1150056705608744"/>
    <n v="8.3802449839720907"/>
    <n v="10.014860000000001"/>
    <n v="10.163860000000001"/>
    <n v="10.744155000000001"/>
    <n v="11.111322378133199"/>
    <n v="11.169135642241942"/>
    <n v="11.403825824947109"/>
    <n v="11.613108915901124"/>
    <n v="12.080010302717648"/>
  </r>
  <r>
    <x v="30"/>
    <x v="8"/>
    <x v="0"/>
    <x v="6"/>
    <n v="4.2763363739612865"/>
    <n v="4.3112832970673551"/>
    <n v="5.1503348357590806"/>
    <n v="4.9523778503405946"/>
    <n v="6.5036990000000001"/>
    <n v="6.805209006638087"/>
    <n v="6.3568000000000016"/>
    <n v="7.4110639999999997"/>
    <n v="8.1240520000000007"/>
    <n v="8.2840550000000004"/>
    <n v="8.9499999999999993"/>
    <n v="8.6010000000000009"/>
    <n v="12.25"/>
    <n v="11.1"/>
    <n v="12.0435"/>
    <n v="11.947152000000001"/>
    <n v="11.947152000000001"/>
    <n v="12.180121464000001"/>
    <n v="12.350643164496001"/>
    <n v="12.844668891075841"/>
  </r>
  <r>
    <x v="30"/>
    <x v="8"/>
    <x v="0"/>
    <x v="7"/>
    <n v="0.52069499999999991"/>
    <n v="0.45316000000000001"/>
    <n v="0.52384642492287403"/>
    <n v="0.64339742455608406"/>
    <n v="0.71548713111245077"/>
    <n v="0.80573068125000002"/>
    <n v="0.60429801093750002"/>
    <n v="0.57408311039062498"/>
    <n v="0.56260144818281244"/>
    <n v="0.55134941921915614"/>
    <n v="0.74299999999999999"/>
    <n v="0.92"/>
    <n v="0.85816499999999996"/>
    <n v="0.65"/>
    <n v="0.74750000000000005"/>
    <n v="0.80730000000000002"/>
    <n v="0.82344600000000001"/>
    <n v="0.83991492000000001"/>
    <n v="0.85671321840000003"/>
    <n v="0.87384748276800006"/>
  </r>
  <r>
    <x v="30"/>
    <x v="8"/>
    <x v="0"/>
    <x v="8"/>
    <n v="1.3092076466421068"/>
    <n v="1.3044629376409156"/>
    <n v="1.2160644236238312"/>
    <n v="1.2222248322568547"/>
    <n v="1.2015167681288375"/>
    <n v="1.1493071034914142"/>
    <n v="0.96435097940245851"/>
    <n v="0.58515279999999992"/>
    <n v="0.46103585599999997"/>
    <n v="0.41493227039999997"/>
    <n v="0.43567888391999998"/>
    <n v="0.34854310713600001"/>
    <n v="0.3136887964224"/>
    <n v="0.28999999999999998"/>
    <n v="0.29580000000000001"/>
    <n v="0.30171600000000004"/>
    <n v="0.30775032000000002"/>
    <n v="0.31390532640000002"/>
    <n v="0.320183432928"/>
    <n v="0.32658710158656001"/>
  </r>
  <r>
    <x v="30"/>
    <x v="8"/>
    <x v="1"/>
    <x v="0"/>
    <n v="1.5980139905608937"/>
    <n v="1.6677489487540818"/>
    <n v="1.759714973991241"/>
    <n v="1.7721295904671368"/>
    <n v="1.7982231314902783"/>
    <n v="1.8313385998130136"/>
    <n v="1.8653951224210179"/>
    <n v="1.9009080215038814"/>
    <n v="1.9416415767885229"/>
    <n v="1.9875002481903747"/>
    <n v="2.0229871288487611"/>
    <n v="2.0516116648388607"/>
    <n v="2.0811637477463685"/>
    <n v="2.1107402724951778"/>
    <n v="2.1411629117915076"/>
    <n v="2.1743498595615609"/>
    <n v="2.2102781844876631"/>
    <n v="2.2489281866865505"/>
    <n v="2.2902831597634625"/>
    <n v="2.3343291643287789"/>
  </r>
  <r>
    <x v="30"/>
    <x v="8"/>
    <x v="1"/>
    <x v="1"/>
    <n v="8.7745141791491149E-2"/>
    <n v="6.3737360475264002E-2"/>
    <n v="9.0434853060579551E-2"/>
    <n v="6.0466884499836226E-2"/>
    <n v="7.1276538868057751E-2"/>
    <n v="7.8132400487387954E-2"/>
    <n v="8.3343296032202724E-2"/>
    <n v="8.5898377329885367E-2"/>
    <n v="9.224381336813442E-2"/>
    <n v="8.7631622699727699E-2"/>
    <n v="9.1136887607716807E-2"/>
    <n v="8.9314149855562464E-2"/>
    <n v="9.1100432852673718E-2"/>
    <n v="9.2011437181200459E-2"/>
    <n v="9.293155155301247E-2"/>
    <n v="9.3860867068542589E-2"/>
    <n v="9.479947573922802E-2"/>
    <n v="9.5747470496620302E-2"/>
    <n v="9.6704945201586512E-2"/>
    <n v="9.7671994653602379E-2"/>
  </r>
  <r>
    <x v="30"/>
    <x v="8"/>
    <x v="1"/>
    <x v="2"/>
    <n v="2.4988325520809367E-2"/>
    <n v="2.5546381159226736E-2"/>
    <n v="2.397403516769047E-2"/>
    <n v="2.3484114998169769E-2"/>
    <n v="1.7190250284931451E-2"/>
    <n v="2.4575130616605434E-2"/>
    <n v="2.7503506101972514E-2"/>
    <n v="3.6999999999999998E-2"/>
    <n v="4.1599999999999998E-2"/>
    <n v="3.6099297970705595E-2"/>
    <n v="1.6618000000000001E-2"/>
    <n v="1.7729999999999999E-2"/>
    <n v="2.0856000000000003E-2"/>
    <n v="7.0104E-2"/>
    <n v="9.5491000000000006E-2"/>
    <n v="0.13209800000000002"/>
    <n v="0.13009100000000001"/>
    <n v="0.12808900000000001"/>
    <n v="0.123088"/>
    <n v="0.119086"/>
  </r>
  <r>
    <x v="30"/>
    <x v="8"/>
    <x v="1"/>
    <x v="3"/>
    <n v="0.13743579036445153"/>
    <n v="0.14050509637574704"/>
    <n v="0.1318571934222976"/>
    <n v="0.12916263248993373"/>
    <n v="9.4546376567122989E-2"/>
    <n v="0.13516321839132989"/>
    <n v="0.15126928356084882"/>
    <n v="0.185"/>
    <n v="0.20799999999999999"/>
    <n v="0.19854613883888078"/>
    <n v="9.1399000000000008E-2"/>
    <n v="9.7514999999999991E-2"/>
    <n v="0.11470800000000002"/>
    <n v="0.38557200000000003"/>
    <n v="0.52520050000000007"/>
    <n v="0.72653900000000016"/>
    <n v="0.71550050000000009"/>
    <n v="0.70448949999999999"/>
    <n v="0.67698400000000003"/>
    <n v="0.65497300000000003"/>
  </r>
  <r>
    <x v="30"/>
    <x v="8"/>
    <x v="1"/>
    <x v="4"/>
    <n v="1.4241411930300969"/>
    <n v="1.5136602540435238"/>
    <n v="1.6193177415089073"/>
    <n v="1.6429980837742262"/>
    <n v="1.672347512285959"/>
    <n v="1.7031448978261028"/>
    <n v="1.7348174638515468"/>
    <n v="1.7678444599986098"/>
    <n v="1.8057266664133265"/>
    <n v="1.8086252258532411"/>
    <n v="1.8465841596411763"/>
    <n v="1.75"/>
    <n v="1.7692763781664205"/>
    <n v="1.8577401970747416"/>
    <n v="1.9650352477150996"/>
    <n v="2.0221453693922515"/>
    <n v="2.0555587115735268"/>
    <n v="2.0915032136184921"/>
    <n v="2.1299633385800201"/>
    <n v="2.1709261228257648"/>
  </r>
  <r>
    <x v="30"/>
    <x v="8"/>
    <x v="1"/>
    <x v="5"/>
    <n v="1.5615769833945485"/>
    <n v="1.6541653504192708"/>
    <n v="1.7511749349312049"/>
    <n v="1.7721607162641599"/>
    <n v="1.7668938888530821"/>
    <n v="1.8383081162174326"/>
    <n v="1.8860867474123957"/>
    <n v="1.9528444599986099"/>
    <n v="2.0137266664133264"/>
    <n v="2.0071713646921219"/>
    <n v="1.9379831596411763"/>
    <n v="1.847515"/>
    <n v="1.8839843781664205"/>
    <n v="2.2433121970747418"/>
    <n v="2.4902357477150998"/>
    <n v="2.7486843693922518"/>
    <n v="2.7710592115735269"/>
    <n v="2.7959927136184923"/>
    <n v="2.8069473385800201"/>
    <n v="2.8258991228257648"/>
  </r>
  <r>
    <x v="30"/>
    <x v="8"/>
    <x v="1"/>
    <x v="6"/>
    <n v="1.1555469479612972"/>
    <n v="1.1518875050914499"/>
    <n v="1.2778952646248507"/>
    <n v="1.2668464253804053"/>
    <n v="1.4376973473635888"/>
    <n v="1.5424961176632122"/>
    <n v="1.5244520297926396"/>
    <n v="1.5653426668600652"/>
    <n v="1.4140003404030723"/>
    <n v="1.94"/>
    <n v="1.78"/>
    <n v="1.7"/>
    <n v="1.716"/>
    <n v="1.8704400000000001"/>
    <n v="2.1323016000000004"/>
    <n v="2.3455317600000005"/>
    <n v="2.3689870776000004"/>
    <n v="2.3808320129880003"/>
    <n v="2.3927361730529402"/>
    <n v="2.4046998539182045"/>
  </r>
  <r>
    <x v="30"/>
    <x v="8"/>
    <x v="1"/>
    <x v="7"/>
    <n v="8.8730259360000008E-2"/>
    <n v="9.3064819976703822E-2"/>
    <n v="0.16304423996100198"/>
    <n v="0.13342380696662082"/>
    <n v="8.0225158439736932E-2"/>
    <n v="0.06"/>
    <n v="6.6000000000000003E-2"/>
    <n v="6.93E-2"/>
    <n v="7.1378999999999998E-2"/>
    <n v="6.4000000000000001E-2"/>
    <n v="6.3E-2"/>
    <n v="6.3630000000000006E-2"/>
    <n v="6.4266300000000012E-2"/>
    <n v="6.6194289000000017E-2"/>
    <n v="6.685623189000002E-2"/>
    <n v="6.7524794208900021E-2"/>
    <n v="6.8200042150989015E-2"/>
    <n v="6.88820425724989E-2"/>
    <n v="6.957086299822389E-2"/>
    <n v="7.026657162820614E-2"/>
  </r>
  <r>
    <x v="30"/>
    <x v="8"/>
    <x v="1"/>
    <x v="8"/>
    <n v="0.56775428175868736"/>
    <n v="0.58780852043404086"/>
    <n v="0.60689477109375123"/>
    <n v="0.39835028270157413"/>
    <n v="0.43585703576805829"/>
    <n v="0.4973561764834194"/>
    <n v="0.42601216693369581"/>
    <n v="0.48329723999999991"/>
    <n v="0.49012868479999999"/>
    <n v="0.45091839001600004"/>
    <n v="0.40582655101440002"/>
    <n v="0.32466124081151998"/>
    <n v="0.35712736489267199"/>
    <n v="0.41069646962657275"/>
    <n v="0.43123129310790143"/>
    <n v="0.47435442241869158"/>
    <n v="0.47909796664287857"/>
    <n v="0.48388894630930729"/>
    <n v="0.48872783577240037"/>
    <n v="0.49361511413012438"/>
  </r>
  <r>
    <x v="30"/>
    <x v="8"/>
    <x v="2"/>
    <x v="0"/>
    <n v="0.80147262557528531"/>
    <n v="0.817841667707493"/>
    <n v="0.83218692060274513"/>
    <n v="0.85030587087688381"/>
    <n v="0.86637299881592622"/>
    <n v="0.88605708917044579"/>
    <n v="0.90688798477123511"/>
    <n v="0.92811291368216287"/>
    <n v="0.95140051948023441"/>
    <n v="0.97638929400454211"/>
    <n v="0.99849683026283387"/>
    <n v="1.0197914675607216"/>
    <n v="1.0434074216164737"/>
    <n v="1.0687475805073974"/>
    <n v="1.0957952281662799"/>
    <n v="1.1245385857196604"/>
    <n v="1.1549703355510599"/>
    <n v="1.1870872019667043"/>
    <n v="1.2208895816756009"/>
    <n v="1.2563812181213345"/>
  </r>
  <r>
    <x v="30"/>
    <x v="8"/>
    <x v="2"/>
    <x v="1"/>
    <n v="4.0078448529132171E-2"/>
    <n v="4.0021057581384752E-2"/>
    <n v="4.0940712723944665E-2"/>
    <n v="4.3166601156885233E-2"/>
    <n v="4.4591852403428889E-2"/>
    <n v="4.7215447457277918E-2"/>
    <n v="4.89838443625219E-2"/>
    <n v="5.1147735347862655E-2"/>
    <n v="5.3487376987124975E-2"/>
    <n v="5.3999999999999999E-2"/>
    <n v="5.6009860104562825E-2"/>
    <n v="5.6569958705608457E-2"/>
    <n v="5.8267057466776712E-2"/>
    <n v="5.9432398616112249E-2"/>
    <n v="6.0621046588434493E-2"/>
    <n v="6.1833467520203182E-2"/>
    <n v="6.3070136870607252E-2"/>
    <n v="6.4331539608019392E-2"/>
    <n v="6.5618170400179782E-2"/>
    <n v="6.6930533808183382E-2"/>
  </r>
  <r>
    <x v="30"/>
    <x v="8"/>
    <x v="2"/>
    <x v="2"/>
    <n v="2.1345216518578129E-2"/>
    <n v="2.0714209912631454E-2"/>
    <n v="2.2196577454437719E-2"/>
    <n v="2.3038055133457174E-2"/>
    <n v="2.4458016304032527E-2"/>
    <n v="2.553752768565843E-2"/>
    <n v="2.6891293947112781E-2"/>
    <n v="2.81116934251971E-2"/>
    <n v="2.947275911108067E-2"/>
    <n v="3.0794196360513171E-2"/>
    <n v="3.9E-2"/>
    <n v="0.04"/>
    <n v="0.04"/>
    <n v="4.1000000000000002E-2"/>
    <n v="4.2000000000000003E-2"/>
    <n v="4.3999999999999997E-2"/>
    <n v="4.4999999999999998E-2"/>
    <n v="4.4999999999999998E-2"/>
    <n v="4.5999999999999999E-2"/>
    <n v="4.5999999999999999E-2"/>
  </r>
  <r>
    <x v="30"/>
    <x v="8"/>
    <x v="2"/>
    <x v="3"/>
    <n v="0.17076173214862503"/>
    <n v="0.16571367930105163"/>
    <n v="0.17757261963550175"/>
    <n v="0.18430444106765739"/>
    <n v="0.19566413043226022"/>
    <n v="0.20430022148526744"/>
    <n v="0.21513035157690225"/>
    <n v="0.2248935474015768"/>
    <n v="0.23578207288864536"/>
    <n v="0.24635357088410537"/>
    <n v="0.312"/>
    <n v="0.32"/>
    <n v="0.32"/>
    <n v="0.32800000000000001"/>
    <n v="0.33600000000000002"/>
    <n v="0.35199999999999998"/>
    <n v="0.36"/>
    <n v="0.36"/>
    <n v="0.36799999999999999"/>
    <n v="0.36799999999999999"/>
  </r>
  <r>
    <x v="30"/>
    <x v="8"/>
    <x v="2"/>
    <x v="4"/>
    <n v="1.8219963936566714"/>
    <n v="1.8746583247608215"/>
    <n v="1.9219836208057774"/>
    <n v="1.9736265852019186"/>
    <n v="2.0099853572529489"/>
    <n v="2.0556524468754342"/>
    <n v="2.1039801246692651"/>
    <n v="2.1532219597426177"/>
    <n v="2.2072492051941435"/>
    <n v="2.148056446809993"/>
    <n v="2.300554083877925"/>
    <n v="2.15"/>
    <n v="2.3005"/>
    <n v="2.4385300000000001"/>
    <n v="2.5848418000000004"/>
    <n v="2.6745312282415759"/>
    <n v="2.7488293986115222"/>
    <n v="2.8252675406807559"/>
    <n v="2.9057172043879302"/>
    <n v="2.9901872991287761"/>
  </r>
  <r>
    <x v="30"/>
    <x v="8"/>
    <x v="2"/>
    <x v="5"/>
    <n v="1.9927581258052964"/>
    <n v="2.0403720040618731"/>
    <n v="2.0995562404412791"/>
    <n v="2.1579310262695759"/>
    <n v="2.2056494876852093"/>
    <n v="2.2599526683607016"/>
    <n v="2.3191104762461672"/>
    <n v="2.3781155071441944"/>
    <n v="2.4430312780827887"/>
    <n v="2.3944100176940983"/>
    <n v="2.6125540838779249"/>
    <n v="2.4700000000000002"/>
    <n v="2.6204999999999998"/>
    <n v="2.7665299999999999"/>
    <n v="2.9208418000000003"/>
    <n v="3.0265312282415757"/>
    <n v="3.1088293986115221"/>
    <n v="3.1852675406807558"/>
    <n v="3.2737172043879301"/>
    <n v="3.358187299128776"/>
  </r>
  <r>
    <x v="30"/>
    <x v="8"/>
    <x v="2"/>
    <x v="6"/>
    <n v="1.2609171914388897"/>
    <n v="1.3103772967341265"/>
    <n v="1.5872143087149413"/>
    <n v="1.5148589894256657"/>
    <n v="1.4563525198634777"/>
    <n v="1.6177671601661809"/>
    <n v="1.5988425531879877"/>
    <n v="1.6417285799652679"/>
    <n v="1.4830010195638936"/>
    <n v="2.0204489617587544"/>
    <n v="1.9950000000000001"/>
    <n v="1.85"/>
    <n v="2.2719999999999998"/>
    <n v="2.1850000000000001"/>
    <n v="2.3161"/>
    <n v="2.3971635"/>
    <n v="2.4690784049999999"/>
    <n v="2.5308053651249995"/>
    <n v="2.6067295260787495"/>
    <n v="2.6771112232828753"/>
  </r>
  <r>
    <x v="30"/>
    <x v="8"/>
    <x v="2"/>
    <x v="7"/>
    <n v="0.08"/>
    <n v="0.13134811865890128"/>
    <n v="0.22856207998700068"/>
    <n v="0.2740959356555403"/>
    <n v="0.16180538614657894"/>
    <n v="0.18478266476123803"/>
    <n v="0.22131805124242854"/>
    <n v="0.20242139635540723"/>
    <n v="0.20845180130828284"/>
    <n v="0.2126208373344485"/>
    <n v="0.27200000000000002"/>
    <n v="0.29104000000000002"/>
    <n v="0.2939504"/>
    <n v="0.29688990399999998"/>
    <n v="0.30282770207999998"/>
    <n v="0.30888425612159998"/>
    <n v="0.31506194124403203"/>
    <n v="0.32136318006891262"/>
    <n v="0.32779044367029087"/>
    <n v="0.33434625254369671"/>
  </r>
  <r>
    <x v="30"/>
    <x v="8"/>
    <x v="2"/>
    <x v="8"/>
    <n v="0.82605476533363154"/>
    <n v="0.8447545419250434"/>
    <n v="0.75369612528241736"/>
    <n v="0.78470031144157104"/>
    <n v="0.87606013103110403"/>
    <n v="0.93023556471396618"/>
    <n v="0.88901627600824562"/>
    <n v="0.89544524000000014"/>
    <n v="0.88883904479999998"/>
    <n v="0.90661582569600008"/>
    <n v="0.93381430046688008"/>
    <n v="0.9"/>
    <n v="0.90900000000000003"/>
    <n v="0.91809000000000007"/>
    <n v="0.93645180000000006"/>
    <n v="0.95518083600000003"/>
    <n v="0.97428445272000008"/>
    <n v="0.99377014177440015"/>
    <n v="1.0136455446098882"/>
    <n v="1.0339184555020859"/>
  </r>
  <r>
    <x v="31"/>
    <x v="9"/>
    <x v="0"/>
    <x v="0"/>
    <n v="133.62142"/>
    <n v="134.81065100000001"/>
    <n v="136.01065100000002"/>
    <n v="135.92067699999998"/>
    <n v="136.43065100000001"/>
    <n v="136.568083"/>
    <n v="135.399945"/>
    <n v="135.93293"/>
    <n v="137.07984300000001"/>
    <n v="137.761063495"/>
    <n v="138.19780008219001"/>
    <n v="138.27522767865585"/>
    <n v="138.90286097775902"/>
    <n v="139.27012206789328"/>
    <n v="139.55898872036283"/>
    <n v="139.77605381254378"/>
    <n v="139.75431087976017"/>
    <n v="139.55081731505371"/>
    <n v="139.45405813675316"/>
    <n v="139.4552418520266"/>
  </r>
  <r>
    <x v="31"/>
    <x v="9"/>
    <x v="0"/>
    <x v="1"/>
    <n v="8.9487299999999994"/>
    <n v="8.5973380000000006"/>
    <n v="8.2498729999999991"/>
    <n v="7.7450000000000001"/>
    <n v="7.6479999999999997"/>
    <n v="7.8949999999999996"/>
    <n v="8.0649999999999995"/>
    <n v="7.851"/>
    <n v="6.9930000000000003"/>
    <n v="5.4790150000000004"/>
    <n v="5.6716570000000006"/>
    <n v="6.019933"/>
    <n v="7.1265690000000008"/>
    <n v="7.4513069999999999"/>
    <n v="7.530913"/>
    <n v="7.5439120000000006"/>
    <n v="7.5960520000000002"/>
    <n v="7.6926250000000005"/>
    <n v="7.7878620000000005"/>
    <n v="7.8803380000000001"/>
  </r>
  <r>
    <x v="31"/>
    <x v="9"/>
    <x v="0"/>
    <x v="2"/>
    <n v="5.5572700000000008"/>
    <n v="4.9510640000000006"/>
    <n v="5.0359049999999996"/>
    <n v="4.5039999999999996"/>
    <n v="4.1689999999999996"/>
    <n v="4.2629999999999999"/>
    <n v="4.3070000000000004"/>
    <n v="3.8740000000000001"/>
    <n v="3.7040000000000002"/>
    <n v="2.2181280000000001"/>
    <n v="2.7290360000000002"/>
    <n v="2.9678040000000001"/>
    <n v="4.0912860000000002"/>
    <n v="4.3186040000000006"/>
    <n v="4.2162280000000001"/>
    <n v="4.380439"/>
    <n v="4.6370330000000006"/>
    <n v="4.6154630000000001"/>
    <n v="4.7182430000000002"/>
    <n v="4.7862110000000007"/>
  </r>
  <r>
    <x v="31"/>
    <x v="9"/>
    <x v="0"/>
    <x v="3"/>
    <n v="60.19"/>
    <n v="54.556000000000004"/>
    <n v="57.295000000000002"/>
    <n v="54.537999999999997"/>
    <n v="53"/>
    <n v="52.732999999999997"/>
    <n v="48.178000000000004"/>
    <n v="46.259"/>
    <n v="37.6"/>
    <n v="24.599039520000002"/>
    <n v="31.875140480000002"/>
    <n v="34.485882480000001"/>
    <n v="39.276345599999999"/>
    <n v="41.458598400000007"/>
    <n v="43.427148400000007"/>
    <n v="45.118521700000002"/>
    <n v="47.761439900000006"/>
    <n v="47.539268900000003"/>
    <n v="48.597902900000008"/>
    <n v="49.29797330000001"/>
  </r>
  <r>
    <x v="31"/>
    <x v="9"/>
    <x v="0"/>
    <x v="4"/>
    <n v="198.874"/>
    <n v="190.76499999999999"/>
    <n v="190.53899999999999"/>
    <n v="193.61199999999999"/>
    <n v="199.17699999999999"/>
    <n v="202.31100000000001"/>
    <n v="196.16499999999999"/>
    <n v="204.03200000000001"/>
    <n v="193.8"/>
    <n v="184"/>
    <n v="198.7"/>
    <n v="193.33500000000001"/>
    <n v="190.24164000000002"/>
    <n v="198.80251380000001"/>
    <n v="206.35700932440002"/>
    <n v="208.42057941764403"/>
    <n v="208.65318614348195"/>
    <n v="208.62847188600531"/>
    <n v="209.18108720512976"/>
    <n v="209.18286277803992"/>
  </r>
  <r>
    <x v="31"/>
    <x v="9"/>
    <x v="0"/>
    <x v="5"/>
    <n v="259.06399999999996"/>
    <n v="245.321"/>
    <n v="247.834"/>
    <n v="248.15"/>
    <n v="252.17699999999999"/>
    <n v="255.04400000000001"/>
    <n v="244.34299999999999"/>
    <n v="250.291"/>
    <n v="231.4"/>
    <n v="208.59903951999999"/>
    <n v="230.57514047999999"/>
    <n v="227.82088248000002"/>
    <n v="229.51798560000003"/>
    <n v="240.26111220000001"/>
    <n v="249.78415772440002"/>
    <n v="253.53910111764404"/>
    <n v="256.41462604348197"/>
    <n v="256.16774078600531"/>
    <n v="257.77899010512976"/>
    <n v="258.48083607803994"/>
  </r>
  <r>
    <x v="31"/>
    <x v="9"/>
    <x v="0"/>
    <x v="6"/>
    <n v="74.459479999999999"/>
    <n v="64.694541000000001"/>
    <n v="70.809079999999994"/>
    <n v="81.997507999999996"/>
    <n v="93.327742000000001"/>
    <n v="102.26900000000001"/>
    <n v="104.136"/>
    <n v="116.33499999999999"/>
    <n v="118.836"/>
    <n v="100.62340500000001"/>
    <n v="120.447385"/>
    <n v="120.652663"/>
    <n v="126.25623922679999"/>
    <n v="143.963875"/>
    <n v="148.93316799999999"/>
    <n v="140.4108112309417"/>
    <n v="139.79096299716281"/>
    <n v="136.93948182929265"/>
    <n v="134.22050382109066"/>
    <n v="135.17881947367263"/>
  </r>
  <r>
    <x v="31"/>
    <x v="9"/>
    <x v="0"/>
    <x v="7"/>
    <n v="34.273443999999998"/>
    <n v="33.233153000000001"/>
    <n v="32.794747000000001"/>
    <n v="31.094000000000001"/>
    <n v="32.828000000000003"/>
    <n v="31.757000000000001"/>
    <n v="30.332000000000001"/>
    <n v="29.721"/>
    <n v="32.527999999999999"/>
    <n v="26.975470000000001"/>
    <n v="30.72926"/>
    <n v="31.701875999999999"/>
    <n v="31.395474738359994"/>
    <n v="30.972881999999998"/>
    <n v="29.775196999999999"/>
    <n v="27.69986006097184"/>
    <n v="27.612969102054951"/>
    <n v="27.541632047074444"/>
    <n v="27.44181662898248"/>
    <n v="27.217774972859008"/>
  </r>
  <r>
    <x v="31"/>
    <x v="9"/>
    <x v="0"/>
    <x v="8"/>
    <n v="223.00800000000001"/>
    <n v="202.96600000000001"/>
    <n v="198.09200000000001"/>
    <n v="188.41"/>
    <n v="184.64099999999999"/>
    <n v="176.20500000000001"/>
    <n v="157.98699999999999"/>
    <n v="154.072"/>
    <n v="137.905"/>
    <n v="118.605"/>
    <n v="134.91999999999999"/>
    <n v="131.547"/>
    <n v="123.39108599999999"/>
    <n v="119.19578907599998"/>
    <n v="121.10292170121599"/>
    <n v="132.00218465432545"/>
    <n v="138.60229388704172"/>
    <n v="143.45337417308818"/>
    <n v="148.47424226914626"/>
    <n v="147.58339681553139"/>
  </r>
  <r>
    <x v="31"/>
    <x v="9"/>
    <x v="1"/>
    <x v="0"/>
    <n v="77.260580241157442"/>
    <n v="82.308505278392161"/>
    <n v="83.075800356743912"/>
    <n v="85.193093100746239"/>
    <n v="89.791950469269636"/>
    <n v="93.22186075308872"/>
    <n v="96.946347482819391"/>
    <n v="99.225834646385962"/>
    <n v="98.923755235777534"/>
    <n v="99.106296984460201"/>
    <n v="99.851299541268261"/>
    <n v="101.0813280664985"/>
    <n v="102.4626817105751"/>
    <n v="104.02669608109829"/>
    <n v="106.14257948778635"/>
    <n v="108.32885066210467"/>
    <n v="110.30506339175049"/>
    <n v="112.15126754941559"/>
    <n v="113.83475472228062"/>
    <n v="115.43750602380439"/>
  </r>
  <r>
    <x v="31"/>
    <x v="9"/>
    <x v="1"/>
    <x v="1"/>
    <n v="8.4135264084996866"/>
    <n v="8.5538480000000003"/>
    <n v="8.5844380000000005"/>
    <n v="8.9049999999999994"/>
    <n v="9.2210000000000001"/>
    <n v="9.0579999999999998"/>
    <n v="8.4540000000000006"/>
    <n v="8.2639999999999993"/>
    <n v="6.2359999999999998"/>
    <n v="4.9308819999999995"/>
    <n v="5.8985300000000001"/>
    <n v="6.7218500000000008"/>
    <n v="7.3451520000000006"/>
    <n v="8.1216260000000009"/>
    <n v="8.9296319999999998"/>
    <n v="9.2978240000000003"/>
    <n v="9.3967390000000002"/>
    <n v="9.402101"/>
    <n v="9.3658490000000008"/>
    <n v="9.4004320000000003"/>
  </r>
  <r>
    <x v="31"/>
    <x v="9"/>
    <x v="1"/>
    <x v="2"/>
    <n v="6.8456779999999995"/>
    <n v="6.2299129999999998"/>
    <n v="6.9905240000000006"/>
    <n v="7.3319999999999999"/>
    <n v="7.431"/>
    <n v="7.2560000000000002"/>
    <n v="6.5060000000000002"/>
    <n v="6.6260000000000003"/>
    <n v="4.7729999999999997"/>
    <n v="3.3623699999999999"/>
    <n v="4.8430789999999995"/>
    <n v="5.4714700000000001"/>
    <n v="6.0127889999999997"/>
    <n v="6.5522809999999998"/>
    <n v="7.1059780000000003"/>
    <n v="7.1022820000000007"/>
    <n v="7.2177769999999999"/>
    <n v="7.2057720000000005"/>
    <n v="7.2481740000000006"/>
    <n v="7.4051770000000001"/>
  </r>
  <r>
    <x v="31"/>
    <x v="9"/>
    <x v="1"/>
    <x v="3"/>
    <n v="7.327"/>
    <n v="6.149"/>
    <n v="8.3040000000000003"/>
    <n v="7.9539999999999988"/>
    <n v="7.3529999999999998"/>
    <n v="6.6980000000000004"/>
    <n v="5.008"/>
    <n v="4.4329999999999998"/>
    <n v="2.9"/>
    <n v="2.7893069393218322"/>
    <n v="3.6807400399999994"/>
    <n v="4.2677466000000006"/>
    <n v="4.5095917500000002"/>
    <n v="4.9142107499999996"/>
    <n v="5.3294835000000003"/>
    <n v="5.3267115"/>
    <n v="5.4133327500000004"/>
    <n v="5.4043290000000006"/>
    <n v="5.4361305000000009"/>
    <n v="5.5538827499999996"/>
  </r>
  <r>
    <x v="31"/>
    <x v="9"/>
    <x v="1"/>
    <x v="4"/>
    <n v="34.329000000000001"/>
    <n v="31.497"/>
    <n v="33.64"/>
    <n v="34.49"/>
    <n v="36.371000000000002"/>
    <n v="36.024000000000001"/>
    <n v="33.561999999999998"/>
    <n v="34.186999999999998"/>
    <n v="29.38"/>
    <n v="26.587427604289577"/>
    <n v="28.5"/>
    <n v="28.984499999999997"/>
    <n v="28.462778999999998"/>
    <n v="28.462778999999998"/>
    <n v="29.117422916999995"/>
    <n v="29.699771375339996"/>
    <n v="30.885417749690141"/>
    <n v="32.523867589330521"/>
    <n v="34.150426416684184"/>
    <n v="35.785626867379364"/>
  </r>
  <r>
    <x v="31"/>
    <x v="9"/>
    <x v="1"/>
    <x v="5"/>
    <n v="41.655999999999999"/>
    <n v="37.646000000000001"/>
    <n v="41.944000000000003"/>
    <n v="42.444000000000003"/>
    <n v="43.724000000000004"/>
    <n v="42.722000000000001"/>
    <n v="38.57"/>
    <n v="38.619999999999997"/>
    <n v="32.28"/>
    <n v="29.376734543611409"/>
    <n v="32.180740039999996"/>
    <n v="33.252246599999999"/>
    <n v="32.972370749999996"/>
    <n v="33.37698975"/>
    <n v="34.446906416999994"/>
    <n v="35.026482875339994"/>
    <n v="36.298750499690144"/>
    <n v="37.928196589330526"/>
    <n v="39.586556916684188"/>
    <n v="41.339509617379363"/>
  </r>
  <r>
    <x v="31"/>
    <x v="9"/>
    <x v="1"/>
    <x v="6"/>
    <n v="8.5924429999999994"/>
    <n v="12.566915000000002"/>
    <n v="17.378087999999998"/>
    <n v="19.614015999999999"/>
    <n v="20.672149000000001"/>
    <n v="21.707173999999998"/>
    <n v="24.062054"/>
    <n v="24.054556999999999"/>
    <n v="20.270416000000001"/>
    <n v="17.290908000000002"/>
    <n v="20.632390000000022"/>
    <n v="20.604191"/>
    <n v="20.999917"/>
    <n v="24.759712"/>
    <n v="25.916530999999999"/>
    <n v="21.507743765499722"/>
    <n v="21.191579939804242"/>
    <n v="21.350812197105029"/>
    <n v="21.559220830418258"/>
    <n v="22.965948254060933"/>
  </r>
  <r>
    <x v="31"/>
    <x v="9"/>
    <x v="1"/>
    <x v="7"/>
    <n v="7.0015649999999994"/>
    <n v="6.6496579999999996"/>
    <n v="6.0785329999999993"/>
    <n v="6.3847800000000001"/>
    <n v="5.8187510000000007"/>
    <n v="6.1106590000000001"/>
    <n v="5.9484100000000009"/>
    <n v="6.4914880000000004"/>
    <n v="7.1"/>
    <n v="7.6423379999999996"/>
    <n v="7.2099909999999996"/>
    <n v="7.5872599999999997"/>
    <n v="8.2081157946250016"/>
    <n v="7.354819"/>
    <n v="8.3352570000000004"/>
    <n v="8.4490935439292123"/>
    <n v="8.4720621799796803"/>
    <n v="8.387251145475453"/>
    <n v="8.2324315424468768"/>
    <n v="8.0677829115979396"/>
  </r>
  <r>
    <x v="31"/>
    <x v="9"/>
    <x v="1"/>
    <x v="8"/>
    <n v="38.951000000000001"/>
    <n v="33.149000000000001"/>
    <n v="34.143470000000001"/>
    <n v="32.427"/>
    <n v="32.948"/>
    <n v="31.396999999999998"/>
    <n v="27.03"/>
    <n v="26.225999999999999"/>
    <n v="23.552"/>
    <n v="21.106999999999999"/>
    <n v="23.9"/>
    <n v="26.123999999999999"/>
    <n v="25.497024"/>
    <n v="23.559250176000003"/>
    <n v="26.032971444480001"/>
    <n v="27.594949731148802"/>
    <n v="28.974697217706243"/>
    <n v="28.974697217706243"/>
    <n v="29.264444189883307"/>
    <n v="29.55708863178214"/>
  </r>
  <r>
    <x v="31"/>
    <x v="9"/>
    <x v="2"/>
    <x v="0"/>
    <n v="5.8202396977406883"/>
    <n v="5.8440206566971185"/>
    <n v="5.8945284100694328"/>
    <n v="5.907791444771231"/>
    <n v="6.0292743009611582"/>
    <n v="6.1956111067869726"/>
    <n v="6.3908744403797542"/>
    <n v="6.4044219739569686"/>
    <n v="6.3331566555195495"/>
    <n v="6.3511619558539634"/>
    <n v="6.3226004776198046"/>
    <n v="6.3559024561269135"/>
    <n v="6.4010003333205674"/>
    <n v="6.4161543149879359"/>
    <n v="6.4545850560886597"/>
    <n v="6.5116089527233401"/>
    <n v="6.553214415559939"/>
    <n v="6.5853205506263421"/>
    <n v="6.6144953175887613"/>
    <n v="6.6684205985334355"/>
  </r>
  <r>
    <x v="31"/>
    <x v="9"/>
    <x v="2"/>
    <x v="1"/>
    <n v="0.46246699999999996"/>
    <n v="0.36614800000000003"/>
    <n v="0.35265299999999999"/>
    <n v="0.36"/>
    <n v="0.46899999999999997"/>
    <n v="0.52100000000000002"/>
    <n v="0.56699999999999995"/>
    <n v="0.39700000000000002"/>
    <n v="0.313"/>
    <n v="0.20829400000000001"/>
    <n v="0.22548500000000002"/>
    <n v="0.31781900000000002"/>
    <n v="0.36289299999999997"/>
    <n v="0.36720900000000001"/>
    <n v="0.4234"/>
    <n v="0.444299"/>
    <n v="0.43230200000000002"/>
    <n v="0.42529899999999998"/>
    <n v="0.424294"/>
    <n v="0.450795"/>
  </r>
  <r>
    <x v="31"/>
    <x v="9"/>
    <x v="2"/>
    <x v="2"/>
    <n v="0.427427"/>
    <n v="0.29534300000000002"/>
    <n v="0.32169799999999998"/>
    <n v="0.32"/>
    <n v="0.41899999999999998"/>
    <n v="0.48799999999999999"/>
    <n v="0.51800000000000002"/>
    <n v="0.33"/>
    <n v="0.27300000000000002"/>
    <n v="0.16122400000000001"/>
    <n v="0.181925"/>
    <n v="0.28280500000000003"/>
    <n v="0.32919700000000002"/>
    <n v="0.33263900000000002"/>
    <n v="0.36504000000000003"/>
    <n v="0.39407600000000004"/>
    <n v="0.38655500000000004"/>
    <n v="0.36627999999999999"/>
    <n v="0.37636799999999998"/>
    <n v="0.411138"/>
  </r>
  <r>
    <x v="31"/>
    <x v="9"/>
    <x v="2"/>
    <x v="3"/>
    <n v="5.6790000000000003"/>
    <n v="3.5129999999999999"/>
    <n v="3.9279999999999999"/>
    <n v="4.2300000000000004"/>
    <n v="5.8209999999999997"/>
    <n v="6.24"/>
    <n v="6.8259999999999996"/>
    <n v="4.633957703927492"/>
    <n v="3.83"/>
    <n v="2.4183600000000003"/>
    <n v="3.1873260000000001"/>
    <n v="4.8925265000000007"/>
    <n v="5.2013126000000005"/>
    <n v="5.2556962000000009"/>
    <n v="5.7676320000000008"/>
    <n v="6.2264008000000013"/>
    <n v="6.1075690000000007"/>
    <n v="5.7872240000000001"/>
    <n v="5.9466143999999996"/>
    <n v="6.4959804000000005"/>
  </r>
  <r>
    <x v="31"/>
    <x v="9"/>
    <x v="2"/>
    <x v="4"/>
    <n v="15.228999999999999"/>
    <n v="13.79202716098445"/>
    <n v="14.703352752949733"/>
    <n v="15.888978567709561"/>
    <n v="16.547000000000001"/>
    <n v="17.524999999999999"/>
    <n v="16.86"/>
    <n v="16.573"/>
    <n v="15.345000000000001"/>
    <n v="12.88"/>
    <n v="15.8"/>
    <n v="16.507999999999999"/>
    <n v="15.847679999999999"/>
    <n v="15.689203199999998"/>
    <n v="17.415015552"/>
    <n v="17.763315863039999"/>
    <n v="17.413752572155936"/>
    <n v="17.514516276856124"/>
    <n v="17.601738018765371"/>
    <n v="17.749455078975647"/>
  </r>
  <r>
    <x v="31"/>
    <x v="9"/>
    <x v="2"/>
    <x v="5"/>
    <n v="20.908000000000001"/>
    <n v="17.305027160984451"/>
    <n v="18.631352752949734"/>
    <n v="20.118978567709561"/>
    <n v="22.368000000000002"/>
    <n v="23.765000000000001"/>
    <n v="23.686"/>
    <n v="21.206957703927493"/>
    <n v="19.175000000000001"/>
    <n v="15.298360000000001"/>
    <n v="18.987325999999999"/>
    <n v="21.400526499999998"/>
    <n v="21.048992599999998"/>
    <n v="20.944899399999997"/>
    <n v="23.182647551999999"/>
    <n v="23.989716663039999"/>
    <n v="23.521321572155937"/>
    <n v="23.301740276856123"/>
    <n v="23.548352418765369"/>
    <n v="24.245435478975647"/>
  </r>
  <r>
    <x v="31"/>
    <x v="9"/>
    <x v="2"/>
    <x v="6"/>
    <n v="10.414070000000001"/>
    <n v="7.1020699999999994"/>
    <n v="8.3638180000000002"/>
    <n v="8.2170310000000004"/>
    <n v="9.4095300000000002"/>
    <n v="12.329822"/>
    <n v="12.856430999999999"/>
    <n v="11.015898999999999"/>
    <n v="9.3721570000000014"/>
    <n v="6.7202349999999997"/>
    <n v="8.91"/>
    <n v="10.291"/>
    <n v="10.585989"/>
    <n v="10.152815"/>
    <n v="12.954430172167214"/>
    <n v="12.510388686830526"/>
    <n v="12.281970991996861"/>
    <n v="11.849041300287311"/>
    <n v="11.862174121038173"/>
    <n v="12.395146190621846"/>
  </r>
  <r>
    <x v="31"/>
    <x v="9"/>
    <x v="2"/>
    <x v="7"/>
    <n v="2.149146"/>
    <n v="1.9967219999999999"/>
    <n v="2.135176"/>
    <n v="2.1086200000000002"/>
    <n v="2.2387929999999998"/>
    <n v="2.3387060000000002"/>
    <n v="2.7756050000000005"/>
    <n v="2.3469419999999999"/>
    <n v="2.177"/>
    <n v="1.641858"/>
    <n v="1.961543"/>
    <n v="2.4306079999999999"/>
    <n v="2.2524500000000001"/>
    <n v="2.4942980000000001"/>
    <n v="3.3823795000038226"/>
    <n v="3.3914731731309047"/>
    <n v="3.5497929400720083"/>
    <n v="3.6906176078264084"/>
    <n v="3.6507746676878488"/>
    <n v="3.5777591743340915"/>
  </r>
  <r>
    <x v="31"/>
    <x v="9"/>
    <x v="2"/>
    <x v="8"/>
    <n v="14.811"/>
    <n v="12.031000000000001"/>
    <n v="14.087999999999999"/>
    <n v="15.135"/>
    <n v="15.670999999999999"/>
    <n v="15.496"/>
    <n v="14.335000000000001"/>
    <n v="14.695"/>
    <n v="12.875"/>
    <n v="9.1159999999999997"/>
    <n v="12.329000000000001"/>
    <n v="14.205"/>
    <n v="13.210649999999999"/>
    <n v="13.8183399"/>
    <n v="14.4816202152"/>
    <n v="15.060885023808"/>
    <n v="15.060885023808"/>
    <n v="15.36210272428416"/>
    <n v="15.54644795697557"/>
    <n v="15.54644795697557"/>
  </r>
  <r>
    <x v="32"/>
    <x v="9"/>
    <x v="0"/>
    <x v="0"/>
    <n v="13.844168463252103"/>
    <n v="14.24099955085067"/>
    <n v="14.412627062251591"/>
    <n v="14.688620790087343"/>
    <n v="14.546492949460774"/>
    <n v="14.712089186162224"/>
    <n v="15.211313135041596"/>
    <n v="15.47513066900224"/>
    <n v="15.734889471671185"/>
    <n v="15.990589543048424"/>
    <n v="16.126388909041729"/>
    <n v="16.224106908316227"/>
    <n v="16.390404059616841"/>
    <n v="16.534895952032262"/>
    <n v="16.656636392175901"/>
    <n v="16.791922457725601"/>
    <n v="16.937747336943911"/>
    <n v="17.070283799637245"/>
    <n v="17.190255809292026"/>
    <n v="17.301208531426703"/>
  </r>
  <r>
    <x v="32"/>
    <x v="9"/>
    <x v="0"/>
    <x v="1"/>
    <n v="0.86059299999999994"/>
    <n v="0.884795"/>
    <n v="0.947021"/>
    <n v="0.876"/>
    <n v="0.83199999999999996"/>
    <n v="0.85599999999999998"/>
    <n v="0.875"/>
    <n v="0.86099999999999999"/>
    <n v="0.89"/>
    <n v="0.73905299999999996"/>
    <n v="0.69547000000000003"/>
    <n v="0.67826800000000009"/>
    <n v="0.75036500000000006"/>
    <n v="0.75328899999999999"/>
    <n v="0.74385799999999991"/>
    <n v="0.76701900000000001"/>
    <n v="0.77150400000000008"/>
    <n v="0.77493699999999999"/>
    <n v="0.77892100000000009"/>
    <n v="0.78628399999999998"/>
  </r>
  <r>
    <x v="32"/>
    <x v="9"/>
    <x v="0"/>
    <x v="2"/>
    <n v="1.552546"/>
    <n v="1.283018"/>
    <n v="1.288467"/>
    <n v="1.262"/>
    <n v="1.319"/>
    <n v="1.327"/>
    <n v="1.349"/>
    <n v="1.2770000000000001"/>
    <n v="1.1140000000000001"/>
    <n v="0.783188"/>
    <n v="0.93308500000000005"/>
    <n v="0.98791600000000013"/>
    <n v="1.0400830000000001"/>
    <n v="0.96540800000000004"/>
    <n v="0.90153200000000011"/>
    <n v="0.90688500000000005"/>
    <n v="0.79620199999999997"/>
    <n v="0.74552099999999999"/>
    <n v="0.77782300000000004"/>
    <n v="0.75603900000000002"/>
  </r>
  <r>
    <x v="32"/>
    <x v="9"/>
    <x v="0"/>
    <x v="3"/>
    <n v="13.475"/>
    <n v="10.977"/>
    <n v="11.138999999999999"/>
    <n v="11.305"/>
    <n v="12.632"/>
    <n v="12.323"/>
    <n v="11.627000000000001"/>
    <n v="10.691000000000003"/>
    <n v="9.3263696162881775"/>
    <n v="6.556822950665623"/>
    <n v="8.1178395000000005"/>
    <n v="8.3972860000000011"/>
    <n v="9.5687636000000005"/>
    <n v="9.2679168000000001"/>
    <n v="8.6547072000000007"/>
    <n v="8.7060960000000005"/>
    <n v="7.6435391999999993"/>
    <n v="7.1570015999999992"/>
    <n v="7.4671007999999999"/>
    <n v="7.2579744000000002"/>
  </r>
  <r>
    <x v="32"/>
    <x v="9"/>
    <x v="0"/>
    <x v="4"/>
    <n v="14.82"/>
    <n v="15.664999999999999"/>
    <n v="16.166"/>
    <n v="16.331"/>
    <n v="16.707999999999998"/>
    <n v="17.59"/>
    <n v="16.396999999999998"/>
    <n v="17.39"/>
    <n v="18.149999999999999"/>
    <n v="19.219000000000001"/>
    <n v="16.117999999999999"/>
    <n v="15.914"/>
    <n v="15.574076959999999"/>
    <n v="15.729817729599999"/>
    <n v="16.201712261487998"/>
    <n v="16.64856485740335"/>
    <n v="17.276502283682788"/>
    <n v="18.265203665611853"/>
    <n v="19.253086506407072"/>
    <n v="19.723377725826438"/>
  </r>
  <r>
    <x v="32"/>
    <x v="9"/>
    <x v="0"/>
    <x v="5"/>
    <n v="28.295000000000002"/>
    <n v="26.641999999999999"/>
    <n v="27.305"/>
    <n v="27.635999999999999"/>
    <n v="29.34"/>
    <n v="29.913"/>
    <n v="28.024000000000001"/>
    <n v="28.081000000000003"/>
    <n v="27.476369616288174"/>
    <n v="25.775822950665624"/>
    <n v="24.235839499999997"/>
    <n v="24.311286000000003"/>
    <n v="25.14284056"/>
    <n v="24.997734529599999"/>
    <n v="24.856419461487999"/>
    <n v="25.354660857403353"/>
    <n v="24.920041483682787"/>
    <n v="25.422205265611851"/>
    <n v="26.720187306407073"/>
    <n v="26.98135212582644"/>
  </r>
  <r>
    <x v="32"/>
    <x v="9"/>
    <x v="0"/>
    <x v="6"/>
    <n v="21.949542999999998"/>
    <n v="21.372173"/>
    <n v="23.141404000000001"/>
    <n v="22.5"/>
    <n v="25.361999999999998"/>
    <n v="27.283000000000001"/>
    <n v="25.883855000000001"/>
    <n v="27.847000000000001"/>
    <n v="23.088999999999999"/>
    <n v="22.124275000000001"/>
    <n v="21.490197999999999"/>
    <n v="22.638359999999999"/>
    <n v="23.661009"/>
    <n v="22.867508000000001"/>
    <n v="23.417879157729146"/>
    <n v="23.706968474820854"/>
    <n v="24.194590887460645"/>
    <n v="24.444866885032216"/>
    <n v="25.919341850698924"/>
    <n v="26.186994259162571"/>
  </r>
  <r>
    <x v="32"/>
    <x v="9"/>
    <x v="0"/>
    <x v="7"/>
    <n v="28.041335"/>
    <n v="24.34271"/>
    <n v="22.005960999999999"/>
    <n v="22.61"/>
    <n v="22.411000000000001"/>
    <n v="22.215"/>
    <n v="19.425000000000001"/>
    <n v="14.715"/>
    <n v="13.342000000000001"/>
    <n v="12.226369999999999"/>
    <n v="13.591528"/>
    <n v="14.067074"/>
    <n v="12.927102"/>
    <n v="12.888401"/>
    <n v="12.223822985201181"/>
    <n v="12.22518482859863"/>
    <n v="11.876168082061991"/>
    <n v="11.727416060981424"/>
    <n v="11.498557663149036"/>
    <n v="11.182460555274094"/>
  </r>
  <r>
    <x v="32"/>
    <x v="9"/>
    <x v="0"/>
    <x v="8"/>
    <n v="34.68"/>
    <n v="29.722999999999999"/>
    <n v="26.716000000000001"/>
    <n v="27.741"/>
    <n v="26.384000000000004"/>
    <n v="24.841000000000001"/>
    <n v="21.560145000000009"/>
    <n v="16.170108750000008"/>
    <n v="17.78711962500001"/>
    <n v="16.010000000000002"/>
    <n v="15.955046303625009"/>
    <n v="15.6"/>
    <n v="14.305200000000001"/>
    <n v="14.805882"/>
    <n v="13.621411440000001"/>
    <n v="13.512440148480001"/>
    <n v="12.62061909868032"/>
    <n v="12.784687146963163"/>
    <n v="12.823041208404051"/>
    <n v="12.566580384235969"/>
  </r>
  <r>
    <x v="32"/>
    <x v="9"/>
    <x v="1"/>
    <x v="0"/>
    <n v="3.7824964826727232"/>
    <n v="4.065904775876187"/>
    <n v="4.3895966654485656"/>
    <n v="4.6406247213732916"/>
    <n v="4.8489480323688765"/>
    <n v="5.056109593904079"/>
    <n v="5.2582329946466935"/>
    <n v="5.4958542017752992"/>
    <n v="5.6551969048627999"/>
    <n v="5.7695884897711149"/>
    <n v="6.0201926983451477"/>
    <n v="6.2930384650189071"/>
    <n v="6.553960387726903"/>
    <n v="6.848426586627852"/>
    <n v="7.2200923684452993"/>
    <n v="7.5491935773900982"/>
    <n v="7.8419710581867479"/>
    <n v="8.1032231260189533"/>
    <n v="8.3367424746609444"/>
    <n v="8.5473677723468846"/>
  </r>
  <r>
    <x v="32"/>
    <x v="9"/>
    <x v="1"/>
    <x v="1"/>
    <n v="0.67891561556036017"/>
    <n v="0.68579600000000007"/>
    <n v="0.75622900000000004"/>
    <n v="0.71799999999999997"/>
    <n v="0.70199999999999996"/>
    <n v="0.72299999999999998"/>
    <n v="0.74"/>
    <n v="0.79700000000000004"/>
    <n v="0.74399999999999999"/>
    <n v="0.71615200000000001"/>
    <n v="0.85641099999999992"/>
    <n v="0.90496600000000005"/>
    <n v="0.92798400000000003"/>
    <n v="0.98918600000000001"/>
    <n v="1.097599"/>
    <n v="1.0944310000000002"/>
    <n v="1.092992"/>
    <n v="1.0925009999999999"/>
    <n v="1.0924610000000001"/>
    <n v="1.09432"/>
  </r>
  <r>
    <x v="32"/>
    <x v="9"/>
    <x v="1"/>
    <x v="2"/>
    <n v="1.3645419999999999"/>
    <n v="1.2335640000000001"/>
    <n v="1.3102049999999998"/>
    <n v="1.258"/>
    <n v="1.3440000000000001"/>
    <n v="1.2969999999999999"/>
    <n v="1.1479999999999999"/>
    <n v="1.2649999999999999"/>
    <n v="0.93300000000000005"/>
    <n v="0.69534799999999997"/>
    <n v="1.1291279999999999"/>
    <n v="1.135375"/>
    <n v="1.413527"/>
    <n v="1.405478"/>
    <n v="1.4304790000000001"/>
    <n v="1.3524430000000001"/>
    <n v="1.3909880000000001"/>
    <n v="1.3365100000000001"/>
    <n v="1.365974"/>
    <n v="1.3733710000000001"/>
  </r>
  <r>
    <x v="32"/>
    <x v="9"/>
    <x v="1"/>
    <x v="3"/>
    <n v="0.50600000000000001"/>
    <n v="0.90100000000000002"/>
    <n v="0.877"/>
    <n v="0.79700000000000004"/>
    <n v="0.72199999999999998"/>
    <n v="0.69799999999999995"/>
    <n v="0.6359999999999999"/>
    <n v="0.75060000000000016"/>
    <n v="0.55360458498023724"/>
    <n v="0.41259146940711466"/>
    <n v="0.79038959999999991"/>
    <n v="0.79476249999999993"/>
    <n v="0.98946889999999987"/>
    <n v="0.98383459999999989"/>
    <n v="1.0013353"/>
    <n v="0.9467101"/>
    <n v="0.97369159999999999"/>
    <n v="0.93555699999999997"/>
    <n v="0.95618179999999997"/>
    <n v="0.96135970000000004"/>
  </r>
  <r>
    <x v="32"/>
    <x v="9"/>
    <x v="1"/>
    <x v="4"/>
    <n v="2.367"/>
    <n v="2.4369999999999998"/>
    <n v="2.63"/>
    <n v="2.6230000000000002"/>
    <n v="2.597"/>
    <n v="2.7770000000000001"/>
    <n v="2.605"/>
    <n v="2.7389999999999999"/>
    <n v="2.5270000000000001"/>
    <n v="2.7549999999999999"/>
    <n v="2.698"/>
    <n v="2.8740000000000001"/>
    <n v="2.7966894"/>
    <n v="2.8526231879999999"/>
    <n v="3.0095174633399999"/>
    <n v="3.2201836857738"/>
    <n v="3.5288869761840367"/>
    <n v="3.7274826379687185"/>
    <n v="3.9182689630906435"/>
    <n v="4.1027365307265047"/>
  </r>
  <r>
    <x v="32"/>
    <x v="9"/>
    <x v="1"/>
    <x v="5"/>
    <n v="2.8730000000000002"/>
    <n v="3.3380000000000001"/>
    <n v="3.5069999999999997"/>
    <n v="3.42"/>
    <n v="3.319"/>
    <n v="3.4750000000000001"/>
    <n v="3.2409999999999997"/>
    <n v="3.4896000000000003"/>
    <n v="3.0806045849802373"/>
    <n v="3.1675914694071148"/>
    <n v="3.4883895999999996"/>
    <n v="3.6687625000000001"/>
    <n v="3.7861582999999999"/>
    <n v="3.8364577879999997"/>
    <n v="4.01085276334"/>
    <n v="4.1668937857737998"/>
    <n v="4.5025785761840371"/>
    <n v="4.6630396379687182"/>
    <n v="4.8744507630906435"/>
    <n v="5.0640962307265047"/>
  </r>
  <r>
    <x v="32"/>
    <x v="9"/>
    <x v="1"/>
    <x v="6"/>
    <n v="3.964013"/>
    <n v="3.7756270000000001"/>
    <n v="3.6565349999999999"/>
    <n v="3.390209"/>
    <n v="2.8239459999999998"/>
    <n v="3.002834"/>
    <n v="3.1270410000000002"/>
    <n v="4.0284940000000002"/>
    <n v="3.5902769999999999"/>
    <n v="3.9240249999999999"/>
    <n v="4.1106790000000002"/>
    <n v="4.3432839999999997"/>
    <n v="4.7307790000000001"/>
    <n v="4.7369649999999996"/>
    <n v="5.5554202432428212"/>
    <n v="5.8538947198167701"/>
    <n v="6.1500697752344244"/>
    <n v="6.3468720080419256"/>
    <n v="6.5499719122992692"/>
    <n v="6.7412236743447043"/>
  </r>
  <r>
    <x v="32"/>
    <x v="9"/>
    <x v="1"/>
    <x v="7"/>
    <n v="2.806599028780743"/>
    <n v="5.8638203116130017"/>
    <n v="8.3266248424904621"/>
    <n v="8.2266248424904624"/>
    <n v="8.0941778490779388"/>
    <n v="8.6511569273359026"/>
    <n v="8.8072864957294748"/>
    <n v="8.1486122256440634"/>
    <n v="7.6692897805152516"/>
    <n v="6.9290837285073161"/>
    <n v="8.9746889450397518"/>
    <n v="9.1069803613052969"/>
    <n v="9.5995193715372515"/>
    <n v="9.5755249153161355"/>
    <n v="9.383990684187113"/>
    <n v="8.7102363080858662"/>
    <n v="8.967912072875718"/>
    <n v="8.9277783066714225"/>
    <n v="9.1049574231579484"/>
    <n v="9.0667378723309255"/>
  </r>
  <r>
    <x v="32"/>
    <x v="9"/>
    <x v="1"/>
    <x v="8"/>
    <n v="1.7097877132460111"/>
    <n v="5.4341349442994575"/>
    <n v="8.3171259163397657"/>
    <n v="8.4002971755031641"/>
    <n v="8.6523060907682598"/>
    <n v="9.2579675171220384"/>
    <n v="9.0728081667795966"/>
    <n v="7.6211588600948605"/>
    <n v="7.1638893284891685"/>
    <n v="6.18"/>
    <n v="8.41"/>
    <n v="8.4940999999999995"/>
    <n v="8.6300056000000005"/>
    <n v="8.7163056560000012"/>
    <n v="7.8446750904000009"/>
    <n v="7.0186308033808809"/>
    <n v="7.3204319279262577"/>
    <n v="7.2435673926830333"/>
    <n v="7.4282783611964511"/>
    <n v="7.3896513137182298"/>
  </r>
  <r>
    <x v="32"/>
    <x v="9"/>
    <x v="2"/>
    <x v="0"/>
    <n v="0.73877400000000004"/>
    <n v="0.728545"/>
    <n v="0.73728754000000007"/>
    <n v="0.74613499048000009"/>
    <n v="0.76337811457207549"/>
    <n v="0.78595666940241216"/>
    <n v="0.81066502151109565"/>
    <n v="0.81942108613220055"/>
    <n v="0.827839682242964"/>
    <n v="0.81993381625670092"/>
    <n v="0.8156856511757864"/>
    <n v="0.82625973145630316"/>
    <n v="0.83662980051337488"/>
    <n v="0.84229952950549469"/>
    <n v="0.85434064261357512"/>
    <n v="0.86664258799231642"/>
    <n v="0.87958764850151383"/>
    <n v="0.89235066539064611"/>
    <n v="0.9045188270866058"/>
    <n v="0.92061458938072904"/>
  </r>
  <r>
    <x v="32"/>
    <x v="9"/>
    <x v="2"/>
    <x v="1"/>
    <n v="3.8524000000000003E-2"/>
    <n v="3.0081E-2"/>
    <n v="3.2003999999999998E-2"/>
    <n v="3.5000000000000003E-2"/>
    <n v="4.5999999999999999E-2"/>
    <n v="5.1999999999999998E-2"/>
    <n v="5.5E-2"/>
    <n v="0.04"/>
    <n v="0.04"/>
    <n v="2.3623000000000002E-2"/>
    <n v="2.8353000000000003E-2"/>
    <n v="4.0010650430101852E-2"/>
    <n v="4.121096994300491E-2"/>
    <n v="8.3010810541295069E-2"/>
    <n v="0.12728155170253388"/>
    <n v="0.1741338276039599"/>
    <n v="0.22368268666293925"/>
    <n v="4.6653E-2"/>
    <n v="4.6550000000000001E-2"/>
    <n v="5.0950000000000002E-2"/>
  </r>
  <r>
    <x v="32"/>
    <x v="9"/>
    <x v="2"/>
    <x v="2"/>
    <n v="4.7972000000000001E-2"/>
    <n v="3.0983E-2"/>
    <n v="3.4645000000000002E-2"/>
    <n v="3.3000000000000002E-2"/>
    <n v="4.9000000000000002E-2"/>
    <n v="6.5000000000000002E-2"/>
    <n v="7.3999999999999996E-2"/>
    <n v="3.6999999999999998E-2"/>
    <n v="3.5000000000000003E-2"/>
    <n v="1.1320999999999999E-2"/>
    <n v="5.6449999999999998E-3"/>
    <n v="9.8810000000000009E-3"/>
    <n v="9.300000000000001E-3"/>
    <n v="9.8729999999999998E-3"/>
    <n v="9.2409999999999992E-3"/>
    <n v="9.8200000000000006E-3"/>
    <n v="1.0397E-2"/>
    <n v="1.0907999999999999E-2"/>
    <n v="1.0989000000000001E-2"/>
    <n v="1.1510999999999999E-2"/>
  </r>
  <r>
    <x v="32"/>
    <x v="9"/>
    <x v="2"/>
    <x v="3"/>
    <n v="0.62199999999999989"/>
    <n v="0.42499999999999999"/>
    <n v="0.47399999999999998"/>
    <n v="0.42"/>
    <n v="0.56399999999999995"/>
    <n v="0.5423"/>
    <n v="0.47699999999999992"/>
    <n v="0.37759999999999999"/>
    <n v="0.35718918918918924"/>
    <n v="0.1155353945945946"/>
    <n v="5.7609513513513518E-2"/>
    <n v="0.10083961081081083"/>
    <n v="9.4910270270270283E-2"/>
    <n v="0.10075796756756755"/>
    <n v="9.430815135135133E-2"/>
    <n v="0.1002170810810811"/>
    <n v="0.10610560000000001"/>
    <n v="0.11132056216216216"/>
    <n v="0.11214720000000002"/>
    <n v="0.11747442162162161"/>
  </r>
  <r>
    <x v="32"/>
    <x v="9"/>
    <x v="2"/>
    <x v="4"/>
    <n v="1.4410000000000001"/>
    <n v="1.363"/>
    <n v="1.48"/>
    <n v="1.389"/>
    <n v="1.5149999999999999"/>
    <n v="1.4830000000000001"/>
    <n v="1.488"/>
    <n v="1.355"/>
    <n v="1.2729999999999999"/>
    <n v="1.335"/>
    <n v="1.4"/>
    <n v="1.516"/>
    <n v="1.5696664000000002"/>
    <n v="1.5932113960000001"/>
    <n v="1.6888040797600001"/>
    <n v="1.7141361409564"/>
    <n v="1.7415835440329974"/>
    <n v="1.7668543174734792"/>
    <n v="1.7909472776314792"/>
    <n v="1.8228168869738435"/>
  </r>
  <r>
    <x v="32"/>
    <x v="9"/>
    <x v="2"/>
    <x v="5"/>
    <n v="2.0629999999999997"/>
    <n v="1.788"/>
    <n v="1.954"/>
    <n v="1.8089999999999999"/>
    <n v="2.0789999999999997"/>
    <n v="2.0253000000000001"/>
    <n v="1.9650000000000001"/>
    <n v="1.7325999999999999"/>
    <n v="1.6301891891891891"/>
    <n v="1.4505353945945945"/>
    <n v="1.4576095135135134"/>
    <n v="1.616839610810811"/>
    <n v="1.6645766702702705"/>
    <n v="1.6939693635675677"/>
    <n v="1.7831122311113514"/>
    <n v="1.8143532220374812"/>
    <n v="1.8476891440329974"/>
    <n v="1.8781748796356414"/>
    <n v="1.9030944776314793"/>
    <n v="1.9402913085954652"/>
  </r>
  <r>
    <x v="32"/>
    <x v="9"/>
    <x v="2"/>
    <x v="6"/>
    <n v="1.8838980000000001"/>
    <n v="1.452858"/>
    <n v="1.6805589999999999"/>
    <n v="1.6364780000000001"/>
    <n v="1.7850839999999999"/>
    <n v="1.9519770000000001"/>
    <n v="2.0414180000000002"/>
    <n v="1.9542379999999999"/>
    <n v="1.304996"/>
    <n v="1.105694"/>
    <n v="1.4230119999999999"/>
    <n v="1.546745"/>
    <n v="1.5880460000000001"/>
    <n v="1.593988"/>
    <n v="1.8478543168556776"/>
    <n v="1.7885699982185788"/>
    <n v="1.8542389413032849"/>
    <n v="1.883023397504102"/>
    <n v="1.9263155825193008"/>
    <n v="1.9734346499064108"/>
  </r>
  <r>
    <x v="32"/>
    <x v="9"/>
    <x v="2"/>
    <x v="7"/>
    <n v="1.207929971219257"/>
    <n v="0.89292568838699815"/>
    <n v="1.1829256883869981"/>
    <n v="1.1523751575095371"/>
    <n v="1.133822150922061"/>
    <n v="1.211843072664097"/>
    <n v="1.2337135042705256"/>
    <n v="1.2583877743559362"/>
    <n v="1.006710219484749"/>
    <n v="0.9060552714926825"/>
    <n v="1.1735410549602485"/>
    <n v="1.1908396386947029"/>
    <n v="1.2552446284627492"/>
    <n v="1.2521070846838658"/>
    <n v="1.2349244158221617"/>
    <n v="1.2434522110228701"/>
    <n v="1.3459160647848996"/>
    <n v="1.3899881120309838"/>
    <n v="1.4271413246134526"/>
    <n v="1.4331348331754936"/>
  </r>
  <r>
    <x v="32"/>
    <x v="9"/>
    <x v="2"/>
    <x v="8"/>
    <n v="1.4212122867539894"/>
    <n v="1.2298650557005442"/>
    <n v="1.3815066686602362"/>
    <n v="1.02"/>
    <n v="1.24"/>
    <n v="1.18"/>
    <n v="1.1918"/>
    <n v="1.0726199999999999"/>
    <n v="1.22"/>
    <n v="1.24"/>
    <n v="1.21"/>
    <n v="1.28"/>
    <n v="1.2672000000000001"/>
    <n v="1.2672000000000001"/>
    <n v="1.2291840000000001"/>
    <n v="1.26605952"/>
    <n v="1.3420230912"/>
    <n v="1.3849678301184001"/>
    <n v="1.405742347570176"/>
    <n v="1.4015251205274653"/>
  </r>
  <r>
    <x v="33"/>
    <x v="9"/>
    <x v="0"/>
    <x v="0"/>
    <n v="10.281067999999999"/>
    <n v="11.233184"/>
    <n v="12.1853"/>
    <n v="12.964701999999999"/>
    <n v="13.646000000000001"/>
    <n v="14.348000000000001"/>
    <n v="15.068"/>
    <n v="16.236379999999997"/>
    <n v="17.068925699999994"/>
    <n v="17.507925699999994"/>
    <n v="18.185323956999994"/>
    <n v="18.955649196569993"/>
    <n v="19.784724688535693"/>
    <n v="20.666561935421051"/>
    <n v="21.501299745098152"/>
    <n v="22.291332344588348"/>
    <n v="23.02854767989917"/>
    <n v="23.750539489179573"/>
    <n v="24.405392173266137"/>
    <n v="25.055399643706739"/>
  </r>
  <r>
    <x v="33"/>
    <x v="9"/>
    <x v="0"/>
    <x v="1"/>
    <n v="0.59297800000000001"/>
    <n v="0.6669489999999999"/>
    <n v="0.7151280000000001"/>
    <n v="0.69199999999999995"/>
    <n v="0.74199999999999999"/>
    <n v="0.71899999999999997"/>
    <n v="0.67700000000000005"/>
    <n v="0.64100000000000001"/>
    <n v="0.58899999999999997"/>
    <n v="0.43893300000000002"/>
    <n v="0.50231899999999996"/>
    <n v="0.588472"/>
    <n v="0.63951900000000006"/>
    <n v="0.68398999999999999"/>
    <n v="0.73140499999999997"/>
    <n v="0.74702999999999997"/>
    <n v="0.78179799999999999"/>
    <n v="0.814106"/>
    <n v="0.84485699999999997"/>
    <n v="0.86965599999999998"/>
  </r>
  <r>
    <x v="33"/>
    <x v="9"/>
    <x v="0"/>
    <x v="2"/>
    <n v="1.120854"/>
    <n v="1.0007349999999999"/>
    <n v="1.1372519999999999"/>
    <n v="0.91500000000000004"/>
    <n v="0.89300000000000002"/>
    <n v="0.83099999999999996"/>
    <n v="1.0980000000000001"/>
    <n v="1.1919999999999999"/>
    <n v="1.2330000000000001"/>
    <n v="0.96210299999999993"/>
    <n v="1.4183870000000001"/>
    <n v="1.6856640000000001"/>
    <n v="1.807609"/>
    <n v="1.7721790000000002"/>
    <n v="1.936231"/>
    <n v="2.2005599999999998"/>
    <n v="2.5033339999999997"/>
    <n v="2.6231230000000001"/>
    <n v="2.6283530000000002"/>
    <n v="2.6712100000000003"/>
  </r>
  <r>
    <x v="33"/>
    <x v="9"/>
    <x v="0"/>
    <x v="3"/>
    <n v="5.6042699999999996"/>
    <n v="5.0036749999999994"/>
    <n v="5.6862599999999999"/>
    <n v="4.5750000000000002"/>
    <n v="4.4649999999999999"/>
    <n v="4.1550000000000002"/>
    <n v="5.49"/>
    <n v="5.96"/>
    <n v="6.165"/>
    <n v="4.8105149999999997"/>
    <n v="7.0919350000000003"/>
    <n v="8.4283199999999994"/>
    <n v="9.0380450000000003"/>
    <n v="8.8608949999999993"/>
    <n v="9.6811550000000004"/>
    <n v="11.002799999999999"/>
    <n v="12.516669999999998"/>
    <n v="13.115615"/>
    <n v="13.141765000000001"/>
    <n v="13.356050000000003"/>
  </r>
  <r>
    <x v="33"/>
    <x v="9"/>
    <x v="0"/>
    <x v="4"/>
    <n v="9.3249999999999993"/>
    <n v="9.7460000000000004"/>
    <n v="9.5045339999999996"/>
    <n v="9.59387948"/>
    <n v="10.780340000000001"/>
    <n v="11.26318"/>
    <n v="11.75304"/>
    <n v="12.601054517999998"/>
    <n v="12.289626503999996"/>
    <n v="10.504755419999997"/>
    <n v="11.660278516199998"/>
    <n v="12.04"/>
    <n v="12.401199999999999"/>
    <n v="13.095667199999999"/>
    <n v="14.012363904000001"/>
    <n v="14.853105738240002"/>
    <n v="15.659412422331437"/>
    <n v="16.862883037317495"/>
    <n v="17.815936286484277"/>
    <n v="18.791549732780055"/>
  </r>
  <r>
    <x v="33"/>
    <x v="9"/>
    <x v="0"/>
    <x v="5"/>
    <n v="14.929269999999999"/>
    <n v="14.749675"/>
    <n v="15.190794"/>
    <n v="14.168879480000001"/>
    <n v="15.245340000000001"/>
    <n v="15.41818"/>
    <n v="17.243040000000001"/>
    <n v="18.561054517999999"/>
    <n v="18.454626503999997"/>
    <n v="15.315270419999997"/>
    <n v="18.752213516199998"/>
    <n v="20.468319999999999"/>
    <n v="21.439245"/>
    <n v="21.9565622"/>
    <n v="23.693518904000001"/>
    <n v="25.855905738240001"/>
    <n v="28.176082422331433"/>
    <n v="29.978498037317493"/>
    <n v="30.95770128648428"/>
    <n v="32.147599732780058"/>
  </r>
  <r>
    <x v="33"/>
    <x v="9"/>
    <x v="0"/>
    <x v="6"/>
    <n v="7.36"/>
    <n v="10.51"/>
    <n v="12.2"/>
    <n v="11.933999999999999"/>
    <n v="10.779992"/>
    <n v="12.38"/>
    <n v="13.978999999999999"/>
    <n v="15.2"/>
    <n v="15.14"/>
    <n v="11.034940000000001"/>
    <n v="15.638239760000003"/>
    <n v="16.092416549999999"/>
    <n v="16.45472846034"/>
    <n v="17.634284999999998"/>
    <n v="19.484719471042311"/>
    <n v="20.885806510126418"/>
    <n v="22.259192277971675"/>
    <n v="23.270161938544561"/>
    <n v="24.267640816187882"/>
    <n v="25.341755411132016"/>
  </r>
  <r>
    <x v="33"/>
    <x v="9"/>
    <x v="0"/>
    <x v="7"/>
    <n v="3.5830000000000002"/>
    <n v="2.988"/>
    <n v="2.7810000000000001"/>
    <n v="5.1100969999999997"/>
    <n v="5.664339"/>
    <n v="5.0039999999999996"/>
    <n v="4.1079999999999997"/>
    <n v="4.367"/>
    <n v="5.3209999999999997"/>
    <n v="6.1994350000000003"/>
    <n v="8.7726799999999994"/>
    <n v="11.450703000000001"/>
    <n v="12.756646999999999"/>
    <n v="13.666577999999999"/>
    <n v="14.100564011330485"/>
    <n v="14.490695107159432"/>
    <n v="14.772696714735806"/>
    <n v="15.027624659965944"/>
    <n v="15.416563830232764"/>
    <n v="15.610274025674229"/>
  </r>
  <r>
    <x v="33"/>
    <x v="9"/>
    <x v="0"/>
    <x v="8"/>
    <n v="11.2"/>
    <n v="7.8"/>
    <n v="5.85"/>
    <n v="7.6050000000000004"/>
    <n v="9.8864999999999998"/>
    <n v="9.6887699999999999"/>
    <n v="8.5261175999999992"/>
    <n v="8.0998117199999982"/>
    <n v="8.2618079543999983"/>
    <n v="9.0950000000000006"/>
    <n v="11.732550000000002"/>
    <n v="15.08"/>
    <n v="18.600000000000001"/>
    <n v="18.498000000000001"/>
    <n v="18.682980000000001"/>
    <n v="19.654494960000001"/>
    <n v="20.833764657600003"/>
    <n v="21.875452890480005"/>
    <n v="22.247335589618164"/>
    <n v="22.536550952283196"/>
  </r>
  <r>
    <x v="33"/>
    <x v="9"/>
    <x v="1"/>
    <x v="0"/>
    <n v="3.824388781066014"/>
    <n v="3.9708828968753407"/>
    <n v="4.0964492818547633"/>
    <n v="4.2303867591661479"/>
    <n v="4.4566833951009892"/>
    <n v="4.739469736956873"/>
    <n v="5.055120640831591"/>
    <n v="5.3606906310549682"/>
    <n v="5.6354697239243476"/>
    <n v="5.7853437381612558"/>
    <n v="5.970486049294645"/>
    <n v="6.2009859671292098"/>
    <n v="6.4550986212001353"/>
    <n v="6.732928829521029"/>
    <n v="7.025519841850012"/>
    <n v="7.3304892216155118"/>
    <n v="7.6485459257404083"/>
    <n v="7.9788542611113913"/>
    <n v="8.3185910259179092"/>
    <n v="8.6661334892370618"/>
  </r>
  <r>
    <x v="33"/>
    <x v="9"/>
    <x v="1"/>
    <x v="1"/>
    <n v="0.23716399999999999"/>
    <n v="0.23789399999999999"/>
    <n v="0.24839"/>
    <n v="0.27"/>
    <n v="0.34799999999999998"/>
    <n v="0.41099999999999998"/>
    <n v="0.45200000000000001"/>
    <n v="0.45100000000000001"/>
    <n v="0.42899999999999999"/>
    <n v="0.31205200000000005"/>
    <n v="0.31358000000000003"/>
    <n v="0.310255"/>
    <n v="0.34193400000000002"/>
    <n v="0.37349599999999999"/>
    <n v="0.39684800000000003"/>
    <n v="0.41143599999999997"/>
    <n v="0.43387900000000001"/>
    <n v="0.45588400000000001"/>
    <n v="0.47548099999999999"/>
    <n v="0.49384899999999998"/>
  </r>
  <r>
    <x v="33"/>
    <x v="9"/>
    <x v="1"/>
    <x v="2"/>
    <n v="0.70886300000000002"/>
    <n v="0.78055600000000003"/>
    <n v="0.60432299999999994"/>
    <n v="0.61699999999999999"/>
    <n v="0.58299999999999996"/>
    <n v="0.76200000000000001"/>
    <n v="0.83599999999999997"/>
    <n v="0.78900000000000003"/>
    <n v="0.82700000000000007"/>
    <n v="0.50380200000000008"/>
    <n v="0.7926470000000001"/>
    <n v="0.84680100000000003"/>
    <n v="1.0388250000000001"/>
    <n v="1.1385340000000002"/>
    <n v="1.2806790000000001"/>
    <n v="1.3588389999999999"/>
    <n v="1.5500619999999998"/>
    <n v="1.8432750000000002"/>
    <n v="1.995177"/>
    <n v="2.030799"/>
  </r>
  <r>
    <x v="33"/>
    <x v="9"/>
    <x v="1"/>
    <x v="3"/>
    <n v="3.66482171"/>
    <n v="4.0354745200000002"/>
    <n v="3.1243499099999998"/>
    <n v="3.1898900000000001"/>
    <n v="3.0141099999999996"/>
    <n v="3.93954"/>
    <n v="4.32212"/>
    <n v="4.0791300000000001"/>
    <n v="4.2755899999999993"/>
    <n v="2.6046563400000005"/>
    <n v="4.0979849900000005"/>
    <n v="4.3779611699999998"/>
    <n v="5.3707252499999996"/>
    <n v="5.8862207800000004"/>
    <n v="6.6211104300000008"/>
    <n v="7.0251976299999992"/>
    <n v="8.0138205399999993"/>
    <n v="9.5297317500000016"/>
    <n v="10.315065089999999"/>
    <n v="10.49923083"/>
  </r>
  <r>
    <x v="33"/>
    <x v="9"/>
    <x v="1"/>
    <x v="4"/>
    <n v="4.2779999999999996"/>
    <n v="4.2240000000000002"/>
    <n v="3.8439999999999999"/>
    <n v="3.8959999999999999"/>
    <n v="4"/>
    <n v="4.0759439737829108"/>
    <n v="4.3474037511151682"/>
    <n v="4.6638008490178224"/>
    <n v="4.5083757791394783"/>
    <n v="4.1654474914761037"/>
    <n v="4.4774295369709831"/>
    <n v="4.6399999999999997"/>
    <n v="4.6399999999999997"/>
    <n v="4.9184000000000001"/>
    <n v="5.0659520000000002"/>
    <n v="5.5233966619267241"/>
    <n v="5.9658658220775189"/>
    <n v="6.3830834088891137"/>
    <n v="6.6548728207343277"/>
    <n v="6.9329067913896498"/>
  </r>
  <r>
    <x v="33"/>
    <x v="9"/>
    <x v="1"/>
    <x v="5"/>
    <n v="7.9428217099999996"/>
    <n v="8.2594745200000013"/>
    <n v="6.9683499099999997"/>
    <n v="7.08589"/>
    <n v="7.0141099999999996"/>
    <n v="8.01548397378291"/>
    <n v="8.6695237511151682"/>
    <n v="8.7429308490178226"/>
    <n v="8.7839657791394785"/>
    <n v="6.7701038314761046"/>
    <n v="8.5754145269709845"/>
    <n v="9.0179611699999995"/>
    <n v="10.01072525"/>
    <n v="10.80462078"/>
    <n v="11.687062430000001"/>
    <n v="12.548594291926722"/>
    <n v="13.979686362077519"/>
    <n v="15.912815158889115"/>
    <n v="16.969937910734327"/>
    <n v="17.43213762138965"/>
  </r>
  <r>
    <x v="33"/>
    <x v="9"/>
    <x v="1"/>
    <x v="6"/>
    <n v="4.4242385676775609"/>
    <n v="3.5393908541420487"/>
    <n v="3.5535000000000005"/>
    <n v="3.4559999999999995"/>
    <n v="3.75324525"/>
    <n v="4.0110000000000001"/>
    <n v="4.0455000000000005"/>
    <n v="4.1752500000000001"/>
    <n v="4.00725"/>
    <n v="3.3101932500000002"/>
    <n v="4.150147117306938"/>
    <n v="3.7503211341317195"/>
    <n v="4.6397739505434625"/>
    <n v="4.2418675898583764"/>
    <n v="4.1298860615819324"/>
    <n v="4.967617454962034"/>
    <n v="5.7179511531889524"/>
    <n v="6.8483705810232287"/>
    <n v="7.7693953114700198"/>
    <n v="8.0736445507223387"/>
  </r>
  <r>
    <x v="33"/>
    <x v="9"/>
    <x v="1"/>
    <x v="7"/>
    <n v="0.49700000000000005"/>
    <n v="0.29499999999999998"/>
    <n v="0.22078616352201258"/>
    <n v="5.5196540880503145E-2"/>
    <n v="0.43408476939203361"/>
    <n v="0.89118448637316572"/>
    <n v="0.66235849056603768"/>
    <n v="0.84232704402515735"/>
    <n v="0.67039832285115308"/>
    <n v="0.405752"/>
    <n v="0.45695400000000003"/>
    <n v="0.45679599999999998"/>
    <n v="0.26421699999999998"/>
    <n v="0.277395"/>
    <n v="0.28018603164963074"/>
    <n v="0.27939941250177058"/>
    <n v="0.28200517323008117"/>
    <n v="0.28794061373503144"/>
    <n v="0.29555761234845673"/>
    <n v="0.29935535248277623"/>
  </r>
  <r>
    <x v="33"/>
    <x v="9"/>
    <x v="1"/>
    <x v="8"/>
    <n v="5.2318366271409742"/>
    <n v="4.7854693017127801"/>
    <n v="3.8283754413702242"/>
    <n v="3.8283754413702242"/>
    <n v="3.7518079325428197"/>
    <n v="4.8773503123056656"/>
    <n v="5.3163118404131762"/>
    <n v="5.4492196364235053"/>
    <n v="5.5582040291519759"/>
    <n v="3.5219999999999998"/>
    <n v="4.5785999999999998"/>
    <n v="5"/>
    <n v="5.33"/>
    <n v="6.5026000000000002"/>
    <n v="7.3479379999999992"/>
    <n v="7.6308336129999992"/>
    <n v="8.3710244734609986"/>
    <n v="9.2248689697540218"/>
    <n v="9.3540171353305777"/>
    <n v="9.503681409495865"/>
  </r>
  <r>
    <x v="33"/>
    <x v="9"/>
    <x v="2"/>
    <x v="0"/>
    <n v="0.74417721893398581"/>
    <n v="0.77268310312465927"/>
    <n v="0.79711671814523655"/>
    <n v="0.82317924083385152"/>
    <n v="0.85509484025499116"/>
    <n v="0.89427856536484296"/>
    <n v="0.9387914763108357"/>
    <n v="0.98867834404035893"/>
    <n v="1.0329843156253724"/>
    <n v="1.0586625054785916"/>
    <n v="1.086775420007648"/>
    <n v="1.1218611182059863"/>
    <n v="1.1565480118253981"/>
    <n v="1.1944394516191741"/>
    <n v="1.2339643141605936"/>
    <n v="1.2774207102705193"/>
    <n v="1.3237831288980959"/>
    <n v="1.3709565957266494"/>
    <n v="1.4216295037855484"/>
    <n v="1.4728149313152896"/>
  </r>
  <r>
    <x v="33"/>
    <x v="9"/>
    <x v="2"/>
    <x v="1"/>
    <n v="4.437E-2"/>
    <n v="4.5206000000000003E-2"/>
    <n v="4.6200000000000005E-2"/>
    <n v="5.1999999999999998E-2"/>
    <n v="5.8999999999999997E-2"/>
    <n v="6.7000000000000004E-2"/>
    <n v="7.3999999999999996E-2"/>
    <n v="4.2000000000000003E-2"/>
    <n v="3.6000000000000004E-2"/>
    <n v="1.6548E-2"/>
    <n v="1.8219000000000003E-2"/>
    <n v="2.2955E-2"/>
    <n v="2.9252E-2"/>
    <n v="3.0169000000000001E-2"/>
    <n v="2.7501000000000001E-2"/>
    <n v="3.2097000000000001E-2"/>
    <n v="3.4801000000000006E-2"/>
    <n v="3.5402000000000003E-2"/>
    <n v="3.8703000000000001E-2"/>
    <n v="3.9005999999999999E-2"/>
  </r>
  <r>
    <x v="33"/>
    <x v="9"/>
    <x v="2"/>
    <x v="2"/>
    <n v="5.1322E-2"/>
    <n v="4.0299000000000001E-2"/>
    <n v="5.5957E-2"/>
    <n v="5.1999999999999998E-2"/>
    <n v="7.0999999999999994E-2"/>
    <n v="7.9000000000000001E-2"/>
    <n v="9.4E-2"/>
    <n v="9.0999999999999998E-2"/>
    <n v="8.3000000000000004E-2"/>
    <n v="6.5228999999999995E-2"/>
    <n v="9.3367999999999993E-2"/>
    <n v="0.13777"/>
    <n v="0.133743"/>
    <n v="0.114375"/>
    <n v="0.13480500000000001"/>
    <n v="0.13431299999999999"/>
    <n v="0.13155500000000001"/>
    <n v="0.130052"/>
    <n v="0.121644"/>
    <n v="0.13240299999999999"/>
  </r>
  <r>
    <x v="33"/>
    <x v="9"/>
    <x v="2"/>
    <x v="3"/>
    <n v="0.410576"/>
    <n v="0.32239200000000001"/>
    <n v="0.447656"/>
    <n v="0.41599999999999998"/>
    <n v="0.56799999999999995"/>
    <n v="0.63200000000000001"/>
    <n v="0.752"/>
    <n v="0.72799999999999998"/>
    <n v="0.66400000000000003"/>
    <n v="0.52183199999999996"/>
    <n v="0.74694399999999983"/>
    <n v="1.10216"/>
    <n v="1.069944"/>
    <n v="0.91500000000000004"/>
    <n v="1.0784400000000001"/>
    <n v="1.0745039999999999"/>
    <n v="1.05244"/>
    <n v="1.040416"/>
    <n v="0.97315200000000002"/>
    <n v="1.0592239999999999"/>
  </r>
  <r>
    <x v="33"/>
    <x v="9"/>
    <x v="2"/>
    <x v="4"/>
    <n v="2.2869999999999999"/>
    <n v="1.9689999999999999"/>
    <n v="1.9927917953630914"/>
    <n v="2.0442284480707311"/>
    <n v="2.3942655527139749"/>
    <n v="2.5039799830215603"/>
    <n v="2.6098403041441229"/>
    <n v="2.7089786626705838"/>
    <n v="2.613450318532192"/>
    <n v="2.223191261505042"/>
    <n v="2.4121552524169791"/>
    <n v="2.6533707776586772"/>
    <n v="2.5737696543289168"/>
    <n v="2.7024581370453626"/>
    <n v="2.9012029947288052"/>
    <n v="3.0684556093226294"/>
    <n v="3.3094578222452404"/>
    <n v="3.5644871488892886"/>
    <n v="3.8383996602209809"/>
    <n v="3.9766003145512823"/>
  </r>
  <r>
    <x v="33"/>
    <x v="9"/>
    <x v="2"/>
    <x v="5"/>
    <n v="2.6975759999999998"/>
    <n v="2.2913920000000001"/>
    <n v="2.4404477953630912"/>
    <n v="2.460228448070731"/>
    <n v="2.962265552713975"/>
    <n v="3.1359799830215604"/>
    <n v="3.3618403041441232"/>
    <n v="3.4369786626705841"/>
    <n v="3.2774503185321922"/>
    <n v="2.7450232615050418"/>
    <n v="3.1590992524169792"/>
    <n v="3.7555307776586773"/>
    <n v="3.6437136543289168"/>
    <n v="3.6174581370453627"/>
    <n v="3.9796429947288052"/>
    <n v="4.1429596093226291"/>
    <n v="4.3618978222452407"/>
    <n v="4.6049031488892886"/>
    <n v="4.8115516602209807"/>
    <n v="5.0358243145512827"/>
  </r>
  <r>
    <x v="33"/>
    <x v="9"/>
    <x v="2"/>
    <x v="6"/>
    <n v="0.95276143232243882"/>
    <n v="0.76220914585795119"/>
    <n v="1.1845000000000001"/>
    <n v="1.1519999999999999"/>
    <n v="1.25108175"/>
    <n v="1.337"/>
    <n v="1.3485"/>
    <n v="1.39175"/>
    <n v="1.33575"/>
    <n v="1.1033977500000001"/>
    <n v="1.1469921600309911"/>
    <n v="1.4158314443677933"/>
    <n v="1.3090253537381944"/>
    <n v="1.4740367548318687"/>
    <n v="2.0842540623994963"/>
    <n v="1.9972142507396093"/>
    <n v="2.1651476006189059"/>
    <n v="2.3222357735168018"/>
    <n v="2.4500976426178558"/>
    <n v="2.593805824788967"/>
  </r>
  <r>
    <x v="33"/>
    <x v="9"/>
    <x v="2"/>
    <x v="7"/>
    <n v="0.255"/>
    <n v="0.182"/>
    <n v="0.1362138364779874"/>
    <n v="0.21980345911949689"/>
    <n v="0.26780823060796638"/>
    <n v="0.54981551362683434"/>
    <n v="0.40864150943396227"/>
    <n v="0.51967295597484275"/>
    <n v="0.41360167714884699"/>
    <n v="3.5832000000000003E-2"/>
    <n v="0.162828"/>
    <n v="0.18035499999999999"/>
    <n v="0.151001"/>
    <n v="0.169957"/>
    <n v="0.1269052744225552"/>
    <n v="0.14974758882965369"/>
    <n v="0.15107120572334892"/>
    <n v="0.15322157326541105"/>
    <n v="0.15668905000545635"/>
    <n v="0.15739258886100005"/>
  </r>
  <r>
    <x v="33"/>
    <x v="9"/>
    <x v="2"/>
    <x v="8"/>
    <n v="1.9941196310935443"/>
    <n v="1.5952957048748355"/>
    <n v="1.5952957048748355"/>
    <n v="1.611248661923584"/>
    <n v="2.0946232605006592"/>
    <n v="2.4088167495757578"/>
    <n v="2.4569930845672729"/>
    <n v="2.6289826004869821"/>
    <n v="2.3660843404382841"/>
    <n v="1.8928674723506274"/>
    <n v="1.73"/>
    <n v="1.95"/>
    <n v="1.99"/>
    <n v="2.0895000000000001"/>
    <n v="2.1521850000000007"/>
    <n v="2.2813161000000002"/>
    <n v="2.3565995313000001"/>
    <n v="2.4437937139581001"/>
    <n v="2.5268827002326755"/>
    <n v="2.607742946640121"/>
  </r>
  <r>
    <x v="34"/>
    <x v="10"/>
    <x v="0"/>
    <x v="0"/>
    <n v="9.76"/>
    <n v="9.8358840000000001"/>
    <n v="10.101441000000001"/>
    <n v="10.365941000000001"/>
    <n v="10.629"/>
    <n v="10.896000000000001"/>
    <n v="11.167437554970077"/>
    <n v="11.445637072701544"/>
    <n v="11.73076700497843"/>
    <n v="12.023"/>
    <n v="12.269"/>
    <n v="12.474"/>
    <n v="12.714"/>
    <n v="13"/>
    <n v="13.296503999999999"/>
    <n v="13.608755319999998"/>
    <n v="13.941557330599997"/>
    <n v="14.288903250722997"/>
    <n v="14.630365604440462"/>
    <n v="14.96630715224064"/>
  </r>
  <r>
    <x v="34"/>
    <x v="10"/>
    <x v="0"/>
    <x v="1"/>
    <n v="0.55367299999999997"/>
    <n v="0.53000099999999994"/>
    <n v="0.54094000000000009"/>
    <n v="0.58899999999999997"/>
    <n v="0.76300000000000001"/>
    <n v="0.79200000000000004"/>
    <n v="0.77200000000000002"/>
    <n v="0.83799999999999997"/>
    <n v="0.79400000000000004"/>
    <n v="0.73126999999999998"/>
    <n v="0.83077699999999999"/>
    <n v="0.80560699999999996"/>
    <n v="0.88198699999999997"/>
    <n v="0.89949400000000002"/>
    <n v="0.88150400000000007"/>
    <n v="0.91059400000000001"/>
    <n v="0.94519600000000004"/>
    <n v="0.97471600000000003"/>
    <n v="0.98446299999999998"/>
    <n v="0.99430799999999997"/>
  </r>
  <r>
    <x v="34"/>
    <x v="10"/>
    <x v="0"/>
    <x v="2"/>
    <n v="0.32905700000000004"/>
    <n v="0.31423200000000001"/>
    <n v="0.32753599999999999"/>
    <n v="0.371"/>
    <n v="0.34899999999999998"/>
    <n v="0.32"/>
    <n v="0.28599999999999998"/>
    <n v="0.307"/>
    <n v="0.28800000000000003"/>
    <n v="0.19472999999999999"/>
    <n v="0.21069499999999999"/>
    <n v="0.20382"/>
    <n v="0.22228200000000001"/>
    <n v="0.19814899999999999"/>
    <n v="0.176792"/>
    <n v="0.191472"/>
    <n v="0.18686900000000001"/>
    <n v="5.2490000000000002E-2"/>
    <n v="0"/>
    <n v="0"/>
  </r>
  <r>
    <x v="34"/>
    <x v="10"/>
    <x v="0"/>
    <x v="3"/>
    <n v="1.6452850000000003"/>
    <n v="1.5711599999999999"/>
    <n v="1.63768"/>
    <n v="1.855"/>
    <n v="1.7450000000000001"/>
    <n v="1.6"/>
    <n v="1.43"/>
    <n v="1.5349999999999999"/>
    <n v="1.44"/>
    <n v="0.9736499999999999"/>
    <n v="1.0534749999999997"/>
    <n v="1.0190999999999999"/>
    <n v="1.11141"/>
    <n v="0.99074499999999999"/>
    <n v="0.88396000000000008"/>
    <n v="0.95735999999999999"/>
    <n v="0.93434499999999998"/>
    <n v="0.26245000000000002"/>
    <n v="0"/>
    <n v="0"/>
  </r>
  <r>
    <x v="34"/>
    <x v="10"/>
    <x v="0"/>
    <x v="4"/>
    <n v="9.6135999999999999"/>
    <n v="9.6883457400000008"/>
    <n v="9.9499193850000012"/>
    <n v="10.262281590000001"/>
    <n v="10.52271"/>
    <n v="10.841520000000003"/>
    <n v="11.300890000000001"/>
    <n v="11.833670000000001"/>
    <n v="11.791"/>
    <n v="11.8531"/>
    <n v="12.445755"/>
    <n v="12.943585200000001"/>
    <n v="13.331892756000002"/>
    <n v="13.465211683560002"/>
    <n v="13.6671898588134"/>
    <n v="14.036080277103444"/>
    <n v="14.429511837170995"/>
    <n v="14.860459380751918"/>
    <n v="15.21558022861808"/>
    <n v="15.564959438330266"/>
  </r>
  <r>
    <x v="34"/>
    <x v="10"/>
    <x v="0"/>
    <x v="5"/>
    <n v="11.258884999999999"/>
    <n v="11.259505740000002"/>
    <n v="11.587599385000001"/>
    <n v="12.117281590000001"/>
    <n v="12.267710000000001"/>
    <n v="12.441520000000002"/>
    <n v="12.73089"/>
    <n v="13.368670000000002"/>
    <n v="13.231"/>
    <n v="12.826749999999999"/>
    <n v="13.499230000000001"/>
    <n v="13.962685200000001"/>
    <n v="14.443302756000001"/>
    <n v="14.455956683560002"/>
    <n v="14.5511498588134"/>
    <n v="14.993440277103444"/>
    <n v="15.363856837170996"/>
    <n v="15.122909380751917"/>
    <n v="15.21558022861808"/>
    <n v="15.564959438330266"/>
  </r>
  <r>
    <x v="34"/>
    <x v="10"/>
    <x v="0"/>
    <x v="6"/>
    <n v="6.0344740000000003"/>
    <n v="6.6175870000000003"/>
    <n v="7.557429"/>
    <n v="7.9253419999999997"/>
    <n v="7.9067239999999996"/>
    <n v="8.3247"/>
    <n v="8.9078350000000004"/>
    <n v="10.231904"/>
    <n v="10.292"/>
    <n v="10.746753"/>
    <n v="14.348393"/>
    <n v="14.430058000000001"/>
    <n v="14.809234999999999"/>
    <n v="14.643295999999999"/>
    <n v="14.773611257306602"/>
    <n v="15.25981738928334"/>
    <n v="15.635890029567461"/>
    <n v="15.404484161993924"/>
    <n v="15.501142619061891"/>
    <n v="15.84927726891717"/>
  </r>
  <r>
    <x v="34"/>
    <x v="10"/>
    <x v="0"/>
    <x v="7"/>
    <n v="1.0860080000000001"/>
    <n v="1.0560589999999999"/>
    <n v="0.56164899999999995"/>
    <n v="0.30848599999999998"/>
    <n v="0.42919499999999999"/>
    <n v="0.37126100000000001"/>
    <n v="0.436"/>
    <n v="0.65500000000000003"/>
    <n v="0.90500000000000003"/>
    <n v="0.18621199999999999"/>
    <n v="0.18686900000000001"/>
    <n v="0.15917500000000001"/>
    <n v="0.16816600000000001"/>
    <n v="0.2130484"/>
    <n v="0.24757185608260049"/>
    <n v="0.26691481985598481"/>
    <n v="0.2773890168"/>
    <n v="0.2782482843559918"/>
    <n v="0.28461089662487843"/>
    <n v="0.28571068730400001"/>
  </r>
  <r>
    <x v="34"/>
    <x v="10"/>
    <x v="0"/>
    <x v="8"/>
    <n v="5.9651292679999992"/>
    <n v="5.9651292679999992"/>
    <n v="4.7"/>
    <n v="4.5999999999999996"/>
    <n v="4.7149999999999999"/>
    <n v="4.4792499999999995"/>
    <n v="4.3896649999999982"/>
    <n v="4.1701817499999985"/>
    <n v="4.1701817499999985"/>
    <n v="2.5021090499999992"/>
    <n v="0.12510545250000008"/>
    <n v="0"/>
    <n v="0"/>
    <n v="0"/>
    <n v="0"/>
    <n v="0"/>
    <n v="0"/>
    <n v="0"/>
    <n v="0"/>
    <n v="0"/>
  </r>
  <r>
    <x v="34"/>
    <x v="10"/>
    <x v="1"/>
    <x v="0"/>
    <n v="1.7384120000000001"/>
    <n v="1.7556240000000001"/>
    <n v="1.8176895"/>
    <n v="1.8797550000000001"/>
    <n v="1.9524860000000002"/>
    <n v="2.0334095000000003"/>
    <n v="2.1143330000000002"/>
    <n v="2.189559"/>
    <n v="2.2784741361270706"/>
    <n v="2.371"/>
    <n v="2.46"/>
    <n v="2.5299999999999998"/>
    <n v="2.617"/>
    <n v="2.7170000000000001"/>
    <n v="2.7830520000000001"/>
    <n v="2.8599344000000002"/>
    <n v="2.9416136800000001"/>
    <n v="3.022578996"/>
    <n v="3.1027600461999998"/>
    <n v="3.1812450438899997"/>
  </r>
  <r>
    <x v="34"/>
    <x v="10"/>
    <x v="1"/>
    <x v="1"/>
    <n v="0.22231800000000002"/>
    <n v="0.231656"/>
    <n v="0.27005299999999999"/>
    <n v="0.30499999999999999"/>
    <n v="0.17199999999999999"/>
    <n v="0.17599999999999999"/>
    <n v="0.16900000000000001"/>
    <n v="0.186"/>
    <n v="0.19400000000000001"/>
    <n v="0.187635"/>
    <n v="0.18823500000000001"/>
    <n v="0.18570300000000001"/>
    <n v="0.209309"/>
    <n v="0.21478899999999998"/>
    <n v="0.201902"/>
    <n v="0.216035"/>
    <n v="0.22467599999999999"/>
    <n v="0.228046"/>
    <n v="0.23131000000000002"/>
    <n v="0.233623"/>
  </r>
  <r>
    <x v="34"/>
    <x v="10"/>
    <x v="1"/>
    <x v="2"/>
    <n v="2.1686E-2"/>
    <n v="3.0210000000000001E-2"/>
    <n v="3.2222000000000001E-2"/>
    <n v="3.9E-2"/>
    <n v="6.2E-2"/>
    <n v="6.6000000000000003E-2"/>
    <n v="5.0999999999999997E-2"/>
    <n v="4.8000000000000001E-2"/>
    <n v="3.6000000000000004E-2"/>
    <n v="2.8629999999999999E-2"/>
    <n v="2.8742E-2"/>
    <n v="1.3784000000000001E-2"/>
    <n v="1.1802E-2"/>
    <n v="9.9520000000000008E-3"/>
    <n v="1.0962999999999999E-2"/>
    <n v="1.376E-2"/>
    <n v="1.3826000000000001E-2"/>
    <n v="8.7410000000000005E-3"/>
    <n v="0"/>
    <n v="0"/>
  </r>
  <r>
    <x v="34"/>
    <x v="10"/>
    <x v="1"/>
    <x v="3"/>
    <n v="0.10843"/>
    <n v="0.15105000000000002"/>
    <n v="0.16111"/>
    <n v="0.19500000000000001"/>
    <n v="0.31"/>
    <n v="0.33"/>
    <n v="0.255"/>
    <n v="0.24"/>
    <n v="0.18"/>
    <n v="0.14315"/>
    <n v="0.14371"/>
    <n v="6.8920000000000009E-2"/>
    <n v="5.901E-2"/>
    <n v="4.9760000000000006E-2"/>
    <n v="5.4814999999999996E-2"/>
    <n v="6.88E-2"/>
    <n v="6.9130000000000011E-2"/>
    <n v="4.3705000000000001E-2"/>
    <n v="0"/>
    <n v="0"/>
  </r>
  <r>
    <x v="34"/>
    <x v="10"/>
    <x v="1"/>
    <x v="4"/>
    <n v="2.9221624310794536"/>
    <n v="2.9985841521589078"/>
    <n v="3.0734685283641858"/>
    <n v="3.1391908500000003"/>
    <n v="3.26065162"/>
    <n v="3.4364620550000002"/>
    <n v="3.48864945"/>
    <n v="3.7"/>
    <n v="3.68"/>
    <n v="3.4"/>
    <n v="3.45"/>
    <n v="3.49"/>
    <n v="3.65"/>
    <n v="3.35"/>
    <n v="3.2829999999999999"/>
    <n v="3.41432"/>
    <n v="3.6476009631999999"/>
    <n v="3.8991269048400001"/>
    <n v="4.1887260623699998"/>
    <n v="4.4537430614459996"/>
  </r>
  <r>
    <x v="34"/>
    <x v="10"/>
    <x v="1"/>
    <x v="5"/>
    <n v="3.0305924310794534"/>
    <n v="3.149634152158908"/>
    <n v="3.2345785283641857"/>
    <n v="3.3341908500000002"/>
    <n v="3.57065162"/>
    <n v="3.7664620550000003"/>
    <n v="3.7436494499999999"/>
    <n v="3.94"/>
    <n v="3.86"/>
    <n v="3.5431499999999998"/>
    <n v="3.5937100000000002"/>
    <n v="3.5589200000000001"/>
    <n v="3.7090099999999997"/>
    <n v="3.3997600000000001"/>
    <n v="3.337815"/>
    <n v="3.48312"/>
    <n v="3.7167309631999998"/>
    <n v="3.9428319048400002"/>
    <n v="4.1887260623699998"/>
    <n v="4.4537430614459996"/>
  </r>
  <r>
    <x v="34"/>
    <x v="10"/>
    <x v="1"/>
    <x v="6"/>
    <n v="1.8312440000000001"/>
    <n v="1.9828889999999999"/>
    <n v="1.9696610000000001"/>
    <n v="2.1635409999999999"/>
    <n v="2.246178"/>
    <n v="2.4764219999999999"/>
    <n v="2.420941"/>
    <n v="2.7527780000000002"/>
    <n v="2.7086939999999999"/>
    <n v="2.9191119825802865"/>
    <n v="3.0787663417455433"/>
    <n v="3.5101213926743342"/>
    <n v="3.7396285023649165"/>
    <n v="3.4131529999999999"/>
    <n v="3.3268591162496364"/>
    <n v="3.4857120998619133"/>
    <n v="3.717970671803974"/>
    <n v="3.9408129845537379"/>
    <n v="4.190439728078923"/>
    <n v="4.4520194478683575"/>
  </r>
  <r>
    <x v="34"/>
    <x v="10"/>
    <x v="1"/>
    <x v="7"/>
    <n v="0.1057629422165073"/>
    <n v="0.10364768337217715"/>
    <n v="8.6999999999999994E-2"/>
    <n v="0.11600000000000001"/>
    <n v="7.9656000000000005E-2"/>
    <n v="2.1000000000000001E-2"/>
    <n v="4.365E-3"/>
    <n v="1.7229999999999999E-2"/>
    <n v="1.8525E-2"/>
    <n v="7.6804999999999998E-2"/>
    <n v="6.9719999999999999E-3"/>
    <n v="9.1750000000000009E-3"/>
    <n v="1.2914999999999999E-2"/>
    <n v="7.077E-3"/>
    <n v="1.6192999999999999E-2"/>
    <n v="0"/>
    <n v="0"/>
    <n v="0"/>
    <n v="0"/>
    <n v="0"/>
  </r>
  <r>
    <x v="34"/>
    <x v="10"/>
    <x v="1"/>
    <x v="8"/>
    <n v="1.2564219283499527"/>
    <n v="1.2564219283499527"/>
    <n v="1.2689861476334523"/>
    <n v="1.3197455935387905"/>
    <n v="1.3725354172803421"/>
    <n v="1.3725354172803421"/>
    <n v="1.3862607714531456"/>
    <n v="1.3585355560240826"/>
    <n v="1.3585355560240826"/>
    <n v="0.6792677780120413"/>
    <n v="0.52303618906927185"/>
    <n v="0"/>
    <n v="0"/>
    <n v="0"/>
    <n v="0"/>
    <n v="0"/>
    <n v="0"/>
    <n v="0"/>
    <n v="0"/>
    <n v="0"/>
  </r>
  <r>
    <x v="34"/>
    <x v="10"/>
    <x v="2"/>
    <x v="0"/>
    <n v="0.49199999999999999"/>
    <n v="0.48932480000000006"/>
    <n v="0.495"/>
    <n v="0.50164500000000001"/>
    <n v="0.51492800000000005"/>
    <n v="0.53288800000000003"/>
    <n v="0.550848"/>
    <n v="0.5677660000000001"/>
    <n v="0.5883262312237999"/>
    <n v="0.60963099999999992"/>
    <n v="0.622614"/>
    <n v="0.63419999999999999"/>
    <n v="0.64800000000000002"/>
    <n v="0.66100000000000003"/>
    <n v="0.66149939782781253"/>
    <n v="0.66462082490531094"/>
    <n v="0.6700196148645774"/>
    <n v="0.67706082820381774"/>
    <n v="0.68536885941202719"/>
    <n v="0.69475877846170409"/>
  </r>
  <r>
    <x v="34"/>
    <x v="10"/>
    <x v="2"/>
    <x v="1"/>
    <n v="1.5920999999999998E-2"/>
    <n v="1.4999999999999999E-2"/>
    <n v="1.5198E-2"/>
    <n v="1.7999999999999999E-2"/>
    <n v="2.1000000000000001E-2"/>
    <n v="2.3E-2"/>
    <n v="2.3E-2"/>
    <n v="2.7E-2"/>
    <n v="2.6000000000000002E-2"/>
    <n v="1.9271E-2"/>
    <n v="1.9734999999999999E-2"/>
    <n v="1.8949999999999998E-2"/>
    <n v="2.1537000000000001E-2"/>
    <n v="2.0419E-2"/>
    <n v="1.8991000000000001E-2"/>
    <n v="2.1627E-2"/>
    <n v="2.393E-2"/>
    <n v="2.5693000000000001E-2"/>
    <n v="2.7157000000000001E-2"/>
    <n v="2.8502E-2"/>
  </r>
  <r>
    <x v="34"/>
    <x v="10"/>
    <x v="2"/>
    <x v="2"/>
    <n v="1.1920999999999999E-2"/>
    <n v="1.2999999999999999E-2"/>
    <n v="1.0999999999999999E-2"/>
    <n v="1.2E-2"/>
    <n v="1.2999999999999999E-2"/>
    <n v="1.4E-2"/>
    <n v="1.6E-2"/>
    <n v="1.7000000000000001E-2"/>
    <n v="1.8000000000000002E-2"/>
    <n v="1.9E-2"/>
    <n v="0.02"/>
    <n v="2.1000000000000001E-2"/>
    <n v="2.1999999999999999E-2"/>
    <n v="2.1999999999999999E-2"/>
    <n v="2.1999999999999999E-2"/>
    <n v="2.3E-2"/>
    <n v="2.4E-2"/>
    <n v="2.4E-2"/>
    <n v="2.5000000000000001E-2"/>
    <n v="2.6000000000000002E-2"/>
  </r>
  <r>
    <x v="34"/>
    <x v="10"/>
    <x v="2"/>
    <x v="3"/>
    <n v="9.5367999999999994E-2"/>
    <n v="0.104"/>
    <n v="8.7999999999999995E-2"/>
    <n v="9.6000000000000002E-2"/>
    <n v="0.104"/>
    <n v="0.112"/>
    <n v="0.128"/>
    <n v="0.13600000000000001"/>
    <n v="0.14400000000000002"/>
    <n v="0.152"/>
    <n v="0.16"/>
    <n v="0.16800000000000001"/>
    <n v="0.17599999999999999"/>
    <n v="0.17599999999999999"/>
    <n v="0.17599999999999999"/>
    <n v="0.184"/>
    <n v="0.192"/>
    <n v="0.192"/>
    <n v="0.2"/>
    <n v="0.20800000000000002"/>
  </r>
  <r>
    <x v="34"/>
    <x v="10"/>
    <x v="2"/>
    <x v="4"/>
    <n v="1.1428148741395827"/>
    <n v="1.1673498833721769"/>
    <n v="1.5122480443221089"/>
    <n v="1.6622387650084385"/>
    <n v="1.6976896408824236"/>
    <n v="1.8204377111211123"/>
    <n v="1.7923076108"/>
    <n v="1.8641386832399998"/>
    <n v="1.7368880037372001"/>
    <n v="1.6910000000000001"/>
    <n v="1.823"/>
    <n v="1.974"/>
    <n v="1.94"/>
    <n v="1.87"/>
    <n v="1.91675"/>
    <n v="1.988953729940806"/>
    <n v="2.0770608060801901"/>
    <n v="2.1327416088420259"/>
    <n v="2.193180350118487"/>
    <n v="2.2232280910774533"/>
  </r>
  <r>
    <x v="34"/>
    <x v="10"/>
    <x v="2"/>
    <x v="5"/>
    <n v="1.2381828741395826"/>
    <n v="1.271349883372177"/>
    <n v="1.600248044322109"/>
    <n v="1.7582387650084386"/>
    <n v="1.8016896408824237"/>
    <n v="1.9324377111211124"/>
    <n v="1.9203076108000001"/>
    <n v="2.0001386832399999"/>
    <n v="1.8808880037372"/>
    <n v="1.843"/>
    <n v="1.9829999999999999"/>
    <n v="2.1419999999999999"/>
    <n v="2.1160000000000001"/>
    <n v="2.0460000000000003"/>
    <n v="2.0927500000000001"/>
    <n v="2.1729537299408062"/>
    <n v="2.2690608060801902"/>
    <n v="2.3247416088420261"/>
    <n v="2.3931803501184872"/>
    <n v="2.4312280910774535"/>
  </r>
  <r>
    <x v="34"/>
    <x v="10"/>
    <x v="2"/>
    <x v="6"/>
    <n v="0.67627800000000005"/>
    <n v="0.89590499999999995"/>
    <n v="1.304594"/>
    <n v="1.4686570000000001"/>
    <n v="1.485698"/>
    <n v="1.5768120000000001"/>
    <n v="1.5382720000000001"/>
    <n v="1.8855280000000001"/>
    <n v="1.762839"/>
    <n v="1.7855015859860324"/>
    <n v="1.9843245906647224"/>
    <n v="2.1679292847397749"/>
    <n v="2.1788395101336704"/>
    <n v="2.0963530000000001"/>
    <n v="2.1102379451279565"/>
    <n v="2.1790961194073986"/>
    <n v="2.2752122044932492"/>
    <n v="2.3303597943418182"/>
    <n v="2.3983238263547206"/>
    <n v="2.4357589241826489"/>
  </r>
  <r>
    <x v="34"/>
    <x v="10"/>
    <x v="2"/>
    <x v="7"/>
    <n v="0.1270970577834927"/>
    <n v="0.12455511662782284"/>
    <n v="6.434595567789117E-2"/>
    <n v="7.4018234991561516E-2"/>
    <n v="5.124435911757614E-2"/>
    <n v="1.5282648878887726E-2"/>
    <n v="0"/>
    <n v="0"/>
    <n v="0"/>
    <n v="0"/>
    <n v="0"/>
    <n v="0"/>
    <n v="0"/>
    <n v="0"/>
    <n v="0"/>
    <n v="0"/>
    <n v="0"/>
    <n v="0"/>
    <n v="0"/>
    <n v="0"/>
  </r>
  <r>
    <x v="34"/>
    <x v="10"/>
    <x v="2"/>
    <x v="8"/>
    <n v="0.7"/>
    <n v="0.5"/>
    <n v="0.36"/>
    <n v="0.36359999999999998"/>
    <n v="0.36723600000000001"/>
    <n v="0.37090835999999999"/>
    <n v="0.38203561079999998"/>
    <n v="0.11461068323999998"/>
    <n v="0.11804900373719998"/>
    <n v="0.10624410336347999"/>
    <n v="4.2497641345391995E-2"/>
    <n v="0"/>
    <n v="0"/>
    <n v="0"/>
    <n v="0"/>
    <n v="0"/>
    <n v="0"/>
    <n v="0"/>
    <n v="0"/>
    <n v="0"/>
  </r>
  <r>
    <x v="35"/>
    <x v="10"/>
    <x v="0"/>
    <x v="0"/>
    <n v="2.1160000000000001"/>
    <n v="2.1652"/>
    <n v="2.2320000000000002"/>
    <n v="2.3250000000000002"/>
    <n v="2.4140000000000001"/>
    <n v="2.496"/>
    <n v="2.5369999999999999"/>
    <n v="2.5812499999999998"/>
    <n v="2.585"/>
    <n v="2.5750000000000002"/>
    <n v="2.5998999999999999"/>
    <n v="2.6070000000000002"/>
    <n v="2.633"/>
    <n v="2.7"/>
    <n v="2.7563875523203101"/>
    <n v="2.8121792162717236"/>
    <n v="2.8686524377901939"/>
    <n v="2.9257794587738459"/>
    <n v="2.9834846867526053"/>
    <n v="3.0416551658048729"/>
  </r>
  <r>
    <x v="35"/>
    <x v="10"/>
    <x v="0"/>
    <x v="1"/>
    <n v="5.7000000000000002E-2"/>
    <n v="5.8000000000000003E-2"/>
    <n v="6.4000000000000001E-2"/>
    <n v="6.5280000000000005E-2"/>
    <n v="6.6585600000000009E-2"/>
    <n v="6.7917312000000007E-2"/>
    <n v="6.927565824000001E-2"/>
    <n v="7.8E-2"/>
    <n v="7.5999999999999998E-2"/>
    <n v="5.4404000000000008E-2"/>
    <n v="6.2029000000000008E-2"/>
    <n v="6.4019000000000006E-2"/>
    <n v="7.6870999999999995E-2"/>
    <n v="7.9216999999999996E-2"/>
    <n v="8.0722000000000002E-2"/>
    <n v="8.2147000000000012E-2"/>
    <n v="8.3490999999999996E-2"/>
    <n v="8.4819000000000006E-2"/>
    <n v="8.6083000000000007E-2"/>
    <n v="8.7245000000000003E-2"/>
  </r>
  <r>
    <x v="35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0"/>
    <x v="4"/>
    <n v="1.6585868962732517"/>
    <n v="1.6588813752413931"/>
    <n v="1.6722477749831466"/>
    <n v="1.7046762420190715"/>
    <n v="1.8258000000000001"/>
    <n v="1.90662"/>
    <n v="2.0499999999999998"/>
    <n v="2.1800000000000002"/>
    <n v="2.42"/>
    <n v="2.2799999999999998"/>
    <n v="2.4900000000000002"/>
    <n v="2.63"/>
    <n v="2.63"/>
    <n v="2.8272499999999998"/>
    <n v="2.9968849999999998"/>
    <n v="2.9963588364498213"/>
    <n v="3.0120850596797037"/>
    <n v="3.0720684317125384"/>
    <n v="3.1326589210902358"/>
    <n v="3.1937379240951169"/>
  </r>
  <r>
    <x v="35"/>
    <x v="10"/>
    <x v="0"/>
    <x v="5"/>
    <n v="1.6585868962732517"/>
    <n v="1.6588813752413931"/>
    <n v="1.6722477749831466"/>
    <n v="1.7046762420190715"/>
    <n v="1.8258000000000001"/>
    <n v="1.90662"/>
    <n v="2.0499999999999998"/>
    <n v="2.1800000000000002"/>
    <n v="2.42"/>
    <n v="2.2799999999999998"/>
    <n v="2.4900000000000002"/>
    <n v="2.63"/>
    <n v="2.63"/>
    <n v="2.8272499999999998"/>
    <n v="2.9968849999999998"/>
    <n v="2.9963588364498213"/>
    <n v="3.0120850596797037"/>
    <n v="3.0720684317125384"/>
    <n v="3.1326589210902358"/>
    <n v="3.1937379240951169"/>
  </r>
  <r>
    <x v="35"/>
    <x v="10"/>
    <x v="0"/>
    <x v="6"/>
    <n v="0.91559199999999996"/>
    <n v="1.002605"/>
    <n v="1.0599639999999999"/>
    <n v="1.2743819999999999"/>
    <n v="1.4448270000000001"/>
    <n v="1.4370000000000001"/>
    <n v="1.4019999999999999"/>
    <n v="1.9393959999999999"/>
    <n v="1.82"/>
    <n v="1.8850769999999999"/>
    <n v="2.534796"/>
    <n v="2.6855739999999999"/>
    <n v="2.6540889999999999"/>
    <n v="2.8767770000000001"/>
    <n v="3.077922"/>
    <n v="3.0360357384024459"/>
    <n v="3.0578709472427468"/>
    <n v="3.1129353015960364"/>
    <n v="3.1760439440075303"/>
    <n v="3.2349864996695037"/>
  </r>
  <r>
    <x v="35"/>
    <x v="10"/>
    <x v="0"/>
    <x v="7"/>
    <n v="1.3172170000000001"/>
    <n v="1.2148680000000001"/>
    <n v="1.509117"/>
    <n v="1.7153039999999999"/>
    <n v="2.1994470000000002"/>
    <n v="1.4530000000000001"/>
    <n v="1.071"/>
    <n v="0.37362600000000001"/>
    <n v="0.48899999999999999"/>
    <n v="0.22168499999999999"/>
    <n v="2.1412E-2"/>
    <n v="2.6636E-2"/>
    <n v="3.5743999999999998E-2"/>
    <n v="2.878E-2"/>
    <n v="2.4469999999999999E-2"/>
    <n v="2.4463000000000002E-2"/>
    <n v="2.4463000000000002E-2"/>
    <n v="2.4547197303025552E-2"/>
    <n v="2.5117118226969416E-2"/>
    <n v="2.519689E-2"/>
  </r>
  <r>
    <x v="35"/>
    <x v="10"/>
    <x v="0"/>
    <x v="8"/>
    <n v="1.9843470000000003"/>
    <n v="1.8851296500000001"/>
    <n v="2.1"/>
    <n v="2.1"/>
    <n v="2.52"/>
    <n v="1.89"/>
    <n v="1.6065"/>
    <n v="0.63"/>
    <n v="1.07"/>
    <n v="0.61"/>
    <n v="0"/>
    <n v="0"/>
    <n v="0"/>
    <n v="0"/>
    <n v="0"/>
    <n v="0"/>
    <n v="0"/>
    <n v="0"/>
    <n v="0"/>
    <n v="0"/>
  </r>
  <r>
    <x v="35"/>
    <x v="10"/>
    <x v="1"/>
    <x v="0"/>
    <n v="0.37074073570124405"/>
    <n v="0.38258226412374979"/>
    <n v="0.3956706343615144"/>
    <n v="0.40514847539767229"/>
    <n v="0.39278062261654317"/>
    <n v="0.40063500234191085"/>
    <n v="0.41003863086737768"/>
    <n v="0.41855600024854239"/>
    <n v="0.43457848636663027"/>
    <n v="0.46155989468588704"/>
    <n v="0.48220878364671999"/>
    <n v="0.49406159642435998"/>
    <n v="0.50527044576609226"/>
    <n v="0.52227295824991504"/>
    <n v="0.54215873224483324"/>
    <n v="0.563503680273299"/>
    <n v="0.58518374701581566"/>
    <n v="0.60749433919382689"/>
    <n v="0.63041349282650772"/>
    <n v="0.65395260555743906"/>
  </r>
  <r>
    <x v="35"/>
    <x v="10"/>
    <x v="1"/>
    <x v="1"/>
    <n v="1.6159946294688612E-2"/>
    <n v="1.6914663092174945E-2"/>
    <n v="1.7732364624876713E-2"/>
    <n v="1.839397020597363E-2"/>
    <n v="1.8054382487277566E-2"/>
    <n v="1.8633928798088062E-2"/>
    <n v="1.9286954479901738E-2"/>
    <n v="0.02"/>
    <n v="1.8000000000000002E-2"/>
    <n v="1.1733E-2"/>
    <n v="1.3818E-2"/>
    <n v="1.5465999999999999E-2"/>
    <n v="1.7943000000000001E-2"/>
    <n v="2.1377E-2"/>
    <n v="2.1606000000000004E-2"/>
    <n v="2.1876000000000003E-2"/>
    <n v="2.2091000000000003E-2"/>
    <n v="2.2386E-2"/>
    <n v="2.2638000000000002E-2"/>
    <n v="2.2880000000000001E-2"/>
  </r>
  <r>
    <x v="35"/>
    <x v="1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1"/>
    <x v="4"/>
    <n v="0.31512962534605743"/>
    <n v="0.32519492450518733"/>
    <n v="0.34027674555090237"/>
    <n v="0.35247917359597492"/>
    <n v="0.34564694790255801"/>
    <n v="0.35456197707259113"/>
    <n v="0.36288418831762925"/>
    <n v="0.38507152022865904"/>
    <n v="0.39546642259363357"/>
    <n v="0.34"/>
    <n v="0.35"/>
    <n v="0.36"/>
    <n v="0.3276"/>
    <n v="0.33742800000000001"/>
    <n v="0.35429940000000004"/>
    <n v="0.37754746578311038"/>
    <n v="0.40377678544091278"/>
    <n v="0.43132098082761705"/>
    <n v="0.4602018497633506"/>
    <n v="0.49046445416807927"/>
  </r>
  <r>
    <x v="35"/>
    <x v="10"/>
    <x v="1"/>
    <x v="5"/>
    <n v="0.31512962534605743"/>
    <n v="0.32519492450518733"/>
    <n v="0.34027674555090237"/>
    <n v="0.35247917359597492"/>
    <n v="0.34564694790255801"/>
    <n v="0.35456197707259113"/>
    <n v="0.36288418831762925"/>
    <n v="0.38507152022865904"/>
    <n v="0.39546642259363357"/>
    <n v="0.34"/>
    <n v="0.35"/>
    <n v="0.36"/>
    <n v="0.3276"/>
    <n v="0.33742800000000001"/>
    <n v="0.35429940000000004"/>
    <n v="0.37754746578311038"/>
    <n v="0.40377678544091278"/>
    <n v="0.43132098082761705"/>
    <n v="0.4602018497633506"/>
    <n v="0.49046445416807927"/>
  </r>
  <r>
    <x v="35"/>
    <x v="10"/>
    <x v="1"/>
    <x v="6"/>
    <n v="0.19450999999999999"/>
    <n v="0.13974800000000001"/>
    <n v="0.19348899999999999"/>
    <n v="0.223"/>
    <n v="0.23799999999999999"/>
    <n v="0.257656"/>
    <n v="0.25825199999999998"/>
    <n v="0.36928100000000003"/>
    <n v="0.34399999999999997"/>
    <n v="0.28898800000000002"/>
    <n v="0.32247100000000001"/>
    <n v="0.31341200000000002"/>
    <n v="0.26753900000000003"/>
    <n v="0.271874"/>
    <n v="0.30035499999999998"/>
    <n v="0.34616105558696253"/>
    <n v="0.38016098436655354"/>
    <n v="0.40826241871899743"/>
    <n v="0.4368407880293273"/>
    <n v="0.46600813944014241"/>
  </r>
  <r>
    <x v="35"/>
    <x v="10"/>
    <x v="1"/>
    <x v="7"/>
    <n v="8.3631999999999998E-2"/>
    <n v="0.18975400000000001"/>
    <n v="7.9977000000000006E-2"/>
    <n v="0.196127"/>
    <n v="0.207455"/>
    <n v="0.25475900000000001"/>
    <n v="0.194323"/>
    <n v="9.6222000000000002E-2"/>
    <n v="8.6197599999999999E-2"/>
    <n v="7.3227480522370283E-2"/>
    <n v="5.2764294223798585E-3"/>
    <n v="4.4999999999999997E-3"/>
    <n v="2.4729999999999999E-3"/>
    <n v="3.5199999999999999E-4"/>
    <n v="3.5878118242546852E-4"/>
    <n v="3.5199999999999994E-4"/>
    <n v="3.5199999999999994E-4"/>
    <n v="3.5327668937586013E-4"/>
    <n v="3.6138939733833047E-4"/>
    <n v="3.6255999999999994E-4"/>
  </r>
  <r>
    <x v="35"/>
    <x v="10"/>
    <x v="1"/>
    <x v="8"/>
    <n v="0.22393538999999996"/>
    <n v="0.35829662399999995"/>
    <n v="0.39412628639999997"/>
    <n v="0.35471365775999997"/>
    <n v="0.3653550674928"/>
    <n v="0.37631571951758402"/>
    <n v="0.28223678963818799"/>
    <n v="0.141118394819094"/>
    <n v="0.141118394819094"/>
    <n v="0.12700655533718461"/>
    <n v="0"/>
    <n v="0"/>
    <n v="0"/>
    <n v="0"/>
    <n v="0"/>
    <n v="0"/>
    <n v="0"/>
    <n v="0"/>
    <n v="0"/>
    <n v="0"/>
  </r>
  <r>
    <x v="35"/>
    <x v="10"/>
    <x v="2"/>
    <x v="0"/>
    <n v="3.2966821589197233E-2"/>
    <n v="3.2413724951420836E-2"/>
    <n v="3.1790977914185822E-2"/>
    <n v="3.2240704138549729E-2"/>
    <n v="3.380020419666728E-2"/>
    <n v="3.555931580793862E-2"/>
    <n v="3.7472981284902569E-2"/>
    <n v="3.9612176683366619E-2"/>
    <n v="4.1646515953770322E-2"/>
    <n v="4.3075944277103068E-2"/>
    <n v="4.4235340613708839E-2"/>
    <n v="4.5626407446462861E-2"/>
    <n v="4.7390078641824894E-2"/>
    <n v="4.9443631649002145E-2"/>
    <n v="5.1690854689087289E-2"/>
    <n v="5.406128869987066E-2"/>
    <n v="5.6571776551498497E-2"/>
    <n v="5.9229742744081278E-2"/>
    <n v="6.2043014357075973E-2"/>
    <n v="6.501984224094004E-2"/>
  </r>
  <r>
    <x v="35"/>
    <x v="10"/>
    <x v="2"/>
    <x v="1"/>
    <n v="1.1572724878675473E-3"/>
    <n v="1.0952444416834624E-3"/>
    <n v="9.9793921033603135E-4"/>
    <n v="1.0855457826476238E-3"/>
    <n v="2.2043141408885406E-3"/>
    <n v="2.4351156952046901E-3"/>
    <n v="2.6248517931227217E-3"/>
    <n v="2.8886550241620976E-3"/>
    <n v="2.8265828040710305E-3"/>
    <n v="2.2623586424081565E-3"/>
    <n v="2.0209152221478334E-3"/>
    <n v="2.2757736450281976E-3"/>
    <n v="2.6761993442912945E-3"/>
    <n v="3.0013545800137527E-3"/>
    <n v="3.2360956730651874E-3"/>
    <n v="3.4042511045651196E-3"/>
    <n v="3.5917136256252494E-3"/>
    <n v="3.7894017236127508E-3"/>
    <n v="3.9978664678763237E-3"/>
    <n v="4.2176881710055871E-3"/>
  </r>
  <r>
    <x v="35"/>
    <x v="1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2"/>
    <x v="4"/>
    <n v="0.11868055772111002"/>
    <n v="0.12317215481539917"/>
    <n v="0.12716391165674329"/>
    <n v="0.12896281655419892"/>
    <n v="0.13520081678666912"/>
    <n v="0.14223726323175448"/>
    <n v="0.14989192513961028"/>
    <n v="0.15844870673346648"/>
    <n v="0.16450373801739276"/>
    <n v="0.13784302168672982"/>
    <n v="0.15040015808661006"/>
    <n v="0.16092816915267277"/>
    <n v="0.14966319731198566"/>
    <n v="0.16163625309694452"/>
    <n v="0.1681017032208223"/>
    <n v="0.17818780541407164"/>
    <n v="0.19234404027509489"/>
    <n v="0.21026558674148851"/>
    <n v="0.22645700240332731"/>
    <n v="0.24382440840352515"/>
  </r>
  <r>
    <x v="35"/>
    <x v="10"/>
    <x v="2"/>
    <x v="5"/>
    <n v="0.11868055772111002"/>
    <n v="0.12317215481539917"/>
    <n v="0.12716391165674329"/>
    <n v="0.12896281655419892"/>
    <n v="0.13520081678666912"/>
    <n v="0.14223726323175448"/>
    <n v="0.14989192513961028"/>
    <n v="0.15844870673346648"/>
    <n v="0.16450373801739276"/>
    <n v="0.13784302168672982"/>
    <n v="0.15040015808661006"/>
    <n v="0.16092816915267277"/>
    <n v="0.14966319731198566"/>
    <n v="0.16163625309694452"/>
    <n v="0.1681017032208223"/>
    <n v="0.17818780541407164"/>
    <n v="0.19234404027509489"/>
    <n v="0.21026558674148851"/>
    <n v="0.22645700240332731"/>
    <n v="0.24382440840352515"/>
  </r>
  <r>
    <x v="35"/>
    <x v="10"/>
    <x v="2"/>
    <x v="6"/>
    <n v="0.12467499999999999"/>
    <n v="0.124638"/>
    <n v="0.14882799999999999"/>
    <n v="0.13325100000000001"/>
    <n v="0.162188"/>
    <n v="0.15834399999999998"/>
    <n v="0.13747300000000001"/>
    <n v="0.154806"/>
    <n v="0.17299999999999999"/>
    <n v="0.1338"/>
    <n v="0.16070699999999999"/>
    <n v="0.18266499999999999"/>
    <n v="0.16503799999999999"/>
    <n v="0.178061"/>
    <n v="0.181092"/>
    <n v="0.18586163020119142"/>
    <n v="0.19745717058570103"/>
    <n v="0.21334436278513921"/>
    <n v="0.22892519562225572"/>
    <n v="0.24638282619704296"/>
  </r>
  <r>
    <x v="35"/>
    <x v="10"/>
    <x v="2"/>
    <x v="7"/>
    <n v="0"/>
    <n v="0"/>
    <n v="0"/>
    <n v="2.2499999999999998E-3"/>
    <n v="1.588E-3"/>
    <n v="2.4099999999999122E-4"/>
    <n v="0"/>
    <n v="0"/>
    <n v="3.6849999999999999E-3"/>
    <n v="3.1305194776297075E-3"/>
    <n v="2.2557057762014006E-4"/>
    <n v="1.3336779999999998E-3"/>
    <n v="1.665E-3"/>
    <n v="1.624E-3"/>
    <n v="3.6099999999999999E-4"/>
    <n v="1.624E-3"/>
    <n v="1.624E-3"/>
    <n v="1.6328203825156642E-3"/>
    <n v="1.6699051266138893E-3"/>
    <n v="1.6727199999999999E-3"/>
  </r>
  <r>
    <x v="35"/>
    <x v="10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0"/>
    <n v="0.2924788564785033"/>
    <n v="0.3065792380369653"/>
    <n v="0.32048535562120162"/>
    <n v="0.33420532462516428"/>
    <n v="0.34774703985573407"/>
    <n v="0.36111818237908"/>
    <n v="0.37432622616391575"/>
    <n v="0.38737844452776848"/>
    <n v="0.40028191639219329"/>
    <n v="0.41304353235268798"/>
    <n v="0.42567000056889043"/>
    <n v="0.43816785248047463"/>
    <n v="0.45054344835399779"/>
    <n v="0.46280298266579467"/>
    <n v="0.47495248932586182"/>
    <n v="0.48699784674752733"/>
    <n v="0.49894478276755738"/>
    <n v="0.51079887942121105"/>
    <n v="0.52256557757662192"/>
    <n v="0.53425018143275094"/>
  </r>
  <r>
    <x v="36"/>
    <x v="10"/>
    <x v="0"/>
    <x v="1"/>
    <n v="2.2874747252817094E-2"/>
    <n v="2.3103494725345265E-2"/>
    <n v="2.3334529672598719E-2"/>
    <n v="2.3567874969324706E-2"/>
    <n v="2.3803553719017954E-2"/>
    <n v="2.4041589256208133E-2"/>
    <n v="2.4282005148770214E-2"/>
    <n v="2.4524825200257915E-2"/>
    <n v="2.4770073452260493E-2"/>
    <n v="2.5017774186783099E-2"/>
    <n v="2.5267951928650931E-2"/>
    <n v="2.5520631447937439E-2"/>
    <n v="2.5775837762416813E-2"/>
    <n v="2.6033596140040981E-2"/>
    <n v="2.6293932101441393E-2"/>
    <n v="2.6556871422455806E-2"/>
    <n v="2.6822440136680364E-2"/>
    <n v="2.709066453804717E-2"/>
    <n v="2.7361571183427642E-2"/>
    <n v="2.7635186895261919E-2"/>
  </r>
  <r>
    <x v="36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4"/>
    <n v="0.29832843360807337"/>
    <n v="0.31577661517807426"/>
    <n v="0.38458242674544191"/>
    <n v="0.40104638955019711"/>
    <n v="0.45207115181245433"/>
    <n v="0.46945363709280402"/>
    <n v="0.48662409401309048"/>
    <n v="0.51521333122193214"/>
    <n v="0.54038058712946102"/>
    <n v="0.5080435447938062"/>
    <n v="0.6"/>
    <n v="0.67"/>
    <n v="0.64"/>
    <n v="0.65"/>
    <n v="0.66819851016709031"/>
    <n v="0.68824446547210305"/>
    <n v="0.70850159152993142"/>
    <n v="0.72533440877811961"/>
    <n v="0.74204312015880314"/>
    <n v="0.75863525763450634"/>
  </r>
  <r>
    <x v="36"/>
    <x v="10"/>
    <x v="0"/>
    <x v="5"/>
    <n v="0.29832843360807337"/>
    <n v="0.31577661517807426"/>
    <n v="0.38458242674544191"/>
    <n v="0.40104638955019711"/>
    <n v="0.45207115181245433"/>
    <n v="0.46945363709280402"/>
    <n v="0.48662409401309048"/>
    <n v="0.51521333122193214"/>
    <n v="0.54038058712946102"/>
    <n v="0.5080435447938062"/>
    <n v="0.6"/>
    <n v="0.67"/>
    <n v="0.64"/>
    <n v="0.65"/>
    <n v="0.66819851016709031"/>
    <n v="0.68824446547210305"/>
    <n v="0.70850159152993142"/>
    <n v="0.72533440877811961"/>
    <n v="0.74204312015880314"/>
    <n v="0.75863525763450634"/>
  </r>
  <r>
    <x v="36"/>
    <x v="10"/>
    <x v="0"/>
    <x v="6"/>
    <n v="0.50193399999999944"/>
    <n v="0.33080799999999932"/>
    <n v="0.44760700000000053"/>
    <n v="0.44327600000000178"/>
    <n v="0.57100000000000006"/>
    <n v="0.51773800000000003"/>
    <n v="0.49845499999999998"/>
    <n v="0.52716199999999991"/>
    <n v="0.58636199999999994"/>
    <n v="0.52"/>
    <n v="0.66"/>
    <n v="0.69"/>
    <n v="0.63800000000000001"/>
    <n v="0.64600000000000002"/>
    <n v="0.66538000000000008"/>
    <n v="0.69266058000000008"/>
    <n v="0.70997709450000002"/>
    <n v="0.72772652186249998"/>
    <n v="0.74373650534347502"/>
    <n v="0.76036650703356157"/>
  </r>
  <r>
    <x v="36"/>
    <x v="10"/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0"/>
    <n v="0.18672418917310235"/>
    <n v="0.19565729834213652"/>
    <n v="0.20491844904588988"/>
    <n v="0.214521348602392"/>
    <n v="0.22448024090926086"/>
    <n v="0.23480992814114904"/>
    <n v="0.24552579331040236"/>
    <n v="0.25664382372555367"/>
    <n v="0.26818063538365633"/>
    <n v="0.28015349833390152"/>
    <n v="0.29258036305145851"/>
    <n v="0.30547988786203378"/>
    <n v="0.31887146745926165"/>
    <n v="0.33277526255872381"/>
    <n v="0.34721223073414259"/>
    <n v="0.36220415848311682"/>
    <n v="0.37777369457165777"/>
    <n v="0.39394438470875598"/>
    <n v="0.41074070760425352"/>
    <n v="0.42818811246542798"/>
  </r>
  <r>
    <x v="36"/>
    <x v="10"/>
    <x v="1"/>
    <x v="1"/>
    <n v="1.218037783893868E-2"/>
    <n v="1.2667592952496228E-2"/>
    <n v="1.3174296670596077E-2"/>
    <n v="1.370126853741992E-2"/>
    <n v="1.4249319278916718E-2"/>
    <n v="1.4819292050073388E-2"/>
    <n v="1.5412063732076323E-2"/>
    <n v="1.6028546281359378E-2"/>
    <n v="1.6669688132613755E-2"/>
    <n v="1.7336475657918307E-2"/>
    <n v="1.8029934684235041E-2"/>
    <n v="1.8751132071604445E-2"/>
    <n v="1.9501177354468623E-2"/>
    <n v="2.028122444864737E-2"/>
    <n v="2.1092473426593265E-2"/>
    <n v="2.1936172363656997E-2"/>
    <n v="2.2813619258203278E-2"/>
    <n v="2.3726164028531411E-2"/>
    <n v="2.4675210589672668E-2"/>
    <n v="2.5662219013259574E-2"/>
  </r>
  <r>
    <x v="36"/>
    <x v="1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4"/>
    <n v="0.18485694728137134"/>
    <n v="0.19370072535871516"/>
    <n v="0.20286926455543097"/>
    <n v="0.21237613511636808"/>
    <n v="0.22223543850016825"/>
    <n v="0.22306943173409158"/>
    <n v="0.22342847191246615"/>
    <n v="0.2309794413529983"/>
    <n v="0.23331715278378101"/>
    <n v="0.19"/>
    <n v="0.21"/>
    <n v="0.23"/>
    <n v="0.22420521606965599"/>
    <n v="0.25"/>
    <n v="0.26500000000000001"/>
    <n v="0.282225"/>
    <n v="0.30221895565732626"/>
    <n v="0.31515550776700479"/>
    <n v="0.32859256608340282"/>
    <n v="0.34255048997234239"/>
  </r>
  <r>
    <x v="36"/>
    <x v="10"/>
    <x v="1"/>
    <x v="5"/>
    <n v="0.18485694728137134"/>
    <n v="0.19370072535871516"/>
    <n v="0.20286926455543097"/>
    <n v="0.21237613511636808"/>
    <n v="0.22223543850016825"/>
    <n v="0.22306943173409158"/>
    <n v="0.22342847191246615"/>
    <n v="0.2309794413529983"/>
    <n v="0.23331715278378101"/>
    <n v="0.19"/>
    <n v="0.21"/>
    <n v="0.23"/>
    <n v="0.22420521606965599"/>
    <n v="0.25"/>
    <n v="0.26500000000000001"/>
    <n v="0.282225"/>
    <n v="0.30221895565732626"/>
    <n v="0.31515550776700479"/>
    <n v="0.32859256608340282"/>
    <n v="0.34255048997234239"/>
  </r>
  <r>
    <x v="36"/>
    <x v="10"/>
    <x v="1"/>
    <x v="6"/>
    <n v="0.22"/>
    <n v="0.23573582641411525"/>
    <n v="0.25767174287797989"/>
    <n v="0.27813236225842342"/>
    <n v="0.25517779513449351"/>
    <n v="0.24220162269088119"/>
    <n v="0.24306476451514053"/>
    <n v="0.222977467180518"/>
    <n v="0.24152902519554273"/>
    <n v="0.18233526279320764"/>
    <n v="0.21099999999999999"/>
    <n v="0.22"/>
    <n v="0.20471300000000001"/>
    <n v="0.27"/>
    <n v="0.27810000000000001"/>
    <n v="0.28922400000000004"/>
    <n v="0.30368520000000004"/>
    <n v="0.31668451503698497"/>
    <n v="0.33018676453470963"/>
    <n v="0.34421240663441838"/>
  </r>
  <r>
    <x v="36"/>
    <x v="10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0"/>
    <n v="1.2166636225473343E-2"/>
    <n v="1.1464241357696942E-2"/>
    <n v="1.0383940011246318E-2"/>
    <n v="1.1212717574098058E-2"/>
    <n v="2.2572089700860526E-2"/>
    <n v="2.4690446237675856E-2"/>
    <n v="2.620587001907116E-2"/>
    <n v="2.7825489625435889E-2"/>
    <n v="2.9364590528230372E-2"/>
    <n v="3.0560931200613966E-2"/>
    <n v="3.1876905940235921E-2"/>
    <n v="3.3311318406423852E-2"/>
    <n v="3.4860483869906818E-2"/>
    <n v="3.6518090915833593E-2"/>
    <n v="3.8253786926783662E-2"/>
    <n v="4.0027004122158233E-2"/>
    <n v="4.1843900184852158E-2"/>
    <n v="4.370550316003128E-2"/>
    <n v="4.5612863441602279E-2"/>
    <n v="4.7567054188786526E-2"/>
  </r>
  <r>
    <x v="36"/>
    <x v="10"/>
    <x v="2"/>
    <x v="1"/>
    <n v="7.9641005249969719E-4"/>
    <n v="7.3198165495070829E-4"/>
    <n v="6.477109817385904E-4"/>
    <n v="6.8424770969127181E-4"/>
    <n v="1.3493565736857392E-3"/>
    <n v="1.4476410071540811E-3"/>
    <n v="1.5154237813953058E-3"/>
    <n v="1.619619606364727E-3"/>
    <n v="1.5391009027944846E-3"/>
    <n v="1.1963406723835943E-3"/>
    <n v="1.3159747396219539E-3"/>
    <n v="1.4344124661879298E-3"/>
    <n v="1.5491654634829642E-3"/>
    <n v="1.6576070459267717E-3"/>
    <n v="1.7356960109500689E-3"/>
    <n v="1.7732171953745743E-3"/>
    <n v="1.8168960626939259E-3"/>
    <n v="1.8616029751791191E-3"/>
    <n v="1.9073602815709997E-3"/>
    <n v="1.9541907471842487E-3"/>
  </r>
  <r>
    <x v="36"/>
    <x v="1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4"/>
    <n v="3.0416590563683357E-2"/>
    <n v="3.2099875801551436E-2"/>
    <n v="3.4267002037112845E-2"/>
    <n v="3.7001967994523592E-2"/>
    <n v="6.9973478072667628E-2"/>
    <n v="7.6540383336795151E-2"/>
    <n v="8.1238197059120595E-2"/>
    <n v="8.625901783885126E-2"/>
    <n v="9.103023063751417E-2"/>
    <n v="0.1"/>
    <n v="0.11"/>
    <n v="9.8201328491416717E-2"/>
    <n v="0.115492962757804"/>
    <n v="0.12393723194423309"/>
    <n v="0.12982793854194649"/>
    <n v="0.13208911360312217"/>
    <n v="0.13808487061001212"/>
    <n v="0.14422816042810321"/>
    <n v="0.15052244935728754"/>
    <n v="0.15697127882299552"/>
  </r>
  <r>
    <x v="36"/>
    <x v="10"/>
    <x v="2"/>
    <x v="5"/>
    <n v="3.0416590563683357E-2"/>
    <n v="3.2099875801551436E-2"/>
    <n v="3.4267002037112845E-2"/>
    <n v="3.7001967994523592E-2"/>
    <n v="6.9973478072667628E-2"/>
    <n v="7.6540383336795151E-2"/>
    <n v="8.1238197059120595E-2"/>
    <n v="8.625901783885126E-2"/>
    <n v="9.103023063751417E-2"/>
    <n v="0.1"/>
    <n v="0.11"/>
    <n v="9.8201328491416717E-2"/>
    <n v="0.115492962757804"/>
    <n v="0.12393723194423309"/>
    <n v="0.12982793854194649"/>
    <n v="0.13208911360312217"/>
    <n v="0.13808487061001212"/>
    <n v="0.14422816042810321"/>
    <n v="0.15052244935728754"/>
    <n v="0.15697127882299552"/>
  </r>
  <r>
    <x v="36"/>
    <x v="10"/>
    <x v="2"/>
    <x v="6"/>
    <n v="7.4021124794848903E-2"/>
    <n v="3.9573783370812368E-2"/>
    <n v="3.824659519287326E-2"/>
    <n v="3.8165088766833437E-2"/>
    <n v="6.6885E-2"/>
    <n v="7.2661000000000003E-2"/>
    <n v="6.6084400000000015E-2"/>
    <n v="7.820400000000001E-2"/>
    <n v="8.5782999999999998E-2"/>
    <n v="0.11"/>
    <n v="0.13"/>
    <n v="0.11544"/>
    <n v="0.13119400000000001"/>
    <n v="0.13"/>
    <n v="0.13390000000000002"/>
    <n v="0.13523900000000003"/>
    <n v="0.13929617000000002"/>
    <n v="0.14486801680000005"/>
    <n v="0.15066273747200004"/>
    <n v="0.15668924697088005"/>
  </r>
  <r>
    <x v="36"/>
    <x v="10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11"/>
    <x v="0"/>
    <x v="0"/>
    <n v="5.1808230000000002"/>
    <n v="5.3055000000000003"/>
    <n v="5.4176589999999996"/>
    <n v="5.4"/>
    <n v="5.5620000000000003"/>
    <n v="5.23"/>
    <n v="5.3250000000000002"/>
    <n v="5.4640000000000004"/>
    <n v="5.5869999999999997"/>
    <n v="5.71"/>
    <n v="5.7921559999999994"/>
    <n v="5.981096087791494"/>
    <n v="6.1361773004930793"/>
    <n v="6.3237054285913139"/>
    <n v="6.310002831809685"/>
    <n v="6.2494756086571659"/>
    <n v="6.2201553628566808"/>
    <n v="6.2353739979822222"/>
    <n v="6.2847572384909434"/>
    <n v="6.3565655680456166"/>
  </r>
  <r>
    <x v="37"/>
    <x v="11"/>
    <x v="0"/>
    <x v="1"/>
    <n v="0.22503600000000001"/>
    <n v="0.12535099999999999"/>
    <n v="5.9042999999999998E-2"/>
    <n v="0.105"/>
    <n v="0.224"/>
    <n v="0.29099999999999998"/>
    <n v="0.33700000000000002"/>
    <n v="0.42199999999999999"/>
    <n v="0.45300000000000001"/>
    <n v="0.37375200000000003"/>
    <n v="0.47715600000000002"/>
    <n v="0.60805700000000007"/>
    <n v="0.58502900000000002"/>
    <n v="0.63577800000000007"/>
    <n v="0.45626809523523371"/>
    <n v="0.41319671316952916"/>
    <n v="0.44684361001741041"/>
    <n v="0.480771"/>
    <n v="0.50779799999999997"/>
    <n v="0.52563199999999999"/>
  </r>
  <r>
    <x v="37"/>
    <x v="11"/>
    <x v="0"/>
    <x v="2"/>
    <n v="0.238509"/>
    <n v="0.16958000000000001"/>
    <n v="0.104726"/>
    <n v="0.11"/>
    <n v="0.17100000000000001"/>
    <n v="0.183"/>
    <n v="0.26300000000000001"/>
    <n v="0.35100000000000003"/>
    <n v="0.39900000000000002"/>
    <n v="0.38081700000000002"/>
    <n v="0.50196799999999997"/>
    <n v="0.56427899999999998"/>
    <n v="0.480626"/>
    <n v="0.49152600000000002"/>
    <n v="0.33694600000000002"/>
    <n v="0.30422300000000002"/>
    <n v="0.32598700000000003"/>
    <n v="0.35501700000000003"/>
    <n v="0.36282100000000006"/>
    <n v="0.329652"/>
  </r>
  <r>
    <x v="37"/>
    <x v="11"/>
    <x v="0"/>
    <x v="3"/>
    <n v="1.192545"/>
    <n v="0.8479000000000001"/>
    <n v="0.52363000000000004"/>
    <n v="0.55000000000000004"/>
    <n v="0.85499999999999998"/>
    <n v="0.91500000000000004"/>
    <n v="1.3149999999999999"/>
    <n v="1.7549999999999999"/>
    <n v="1.9950000000000001"/>
    <n v="1.904085"/>
    <n v="2.5098399999999996"/>
    <n v="2.8213949999999999"/>
    <n v="2.40313"/>
    <n v="2.45763"/>
    <n v="1.6847300000000001"/>
    <n v="1.521115"/>
    <n v="1.6299350000000001"/>
    <n v="1.7750850000000002"/>
    <n v="1.8141050000000003"/>
    <n v="1.6482600000000001"/>
  </r>
  <r>
    <x v="37"/>
    <x v="11"/>
    <x v="0"/>
    <x v="4"/>
    <n v="3.9362526719999993"/>
    <n v="3.6801439349999998"/>
    <n v="2.6644344244800005"/>
    <n v="4.32"/>
    <n v="5.0058000000000007"/>
    <n v="5.1254"/>
    <n v="5.0054999999999996"/>
    <n v="5.4640000000000004"/>
    <n v="5.2517799999999992"/>
    <n v="4.8534999999999995"/>
    <n v="5.9212699999999989"/>
    <n v="6.64"/>
    <n v="6.5132000000000003"/>
    <n v="6.7737280000000002"/>
    <n v="6.4350415999999999"/>
    <n v="6.4350415999999999"/>
    <n v="6.4689615773709486"/>
    <n v="6.484788957901511"/>
    <n v="6.5989951004154905"/>
    <n v="6.6743938464478978"/>
  </r>
  <r>
    <x v="37"/>
    <x v="11"/>
    <x v="0"/>
    <x v="5"/>
    <n v="5.1287976719999993"/>
    <n v="4.5280439349999995"/>
    <n v="3.1880644244800003"/>
    <n v="4.87"/>
    <n v="5.8608000000000011"/>
    <n v="6.0404"/>
    <n v="6.3204999999999991"/>
    <n v="7.2190000000000003"/>
    <n v="7.2467799999999993"/>
    <n v="6.7575849999999997"/>
    <n v="8.4311099999999985"/>
    <n v="9.4613949999999996"/>
    <n v="8.9163300000000003"/>
    <n v="9.2313580000000002"/>
    <n v="8.1197716"/>
    <n v="7.9561565999999999"/>
    <n v="8.0988965773709491"/>
    <n v="8.2598739579015117"/>
    <n v="8.4131001004154911"/>
    <n v="8.3226538464478974"/>
  </r>
  <r>
    <x v="37"/>
    <x v="11"/>
    <x v="0"/>
    <x v="6"/>
    <n v="3.484178"/>
    <n v="2.5690539999999999"/>
    <n v="1.2402789999999999"/>
    <n v="2.1835810000000002"/>
    <n v="2.9064939999999999"/>
    <n v="2.996"/>
    <n v="3.33"/>
    <n v="4.1879999999999997"/>
    <n v="4.8215250000000003"/>
    <n v="2.683916"/>
    <n v="4.6464480000000004"/>
    <n v="4.5642800000000001"/>
    <n v="2.9398900000000001"/>
    <n v="3.4452820000000002"/>
    <n v="3.0556000000000001"/>
    <n v="3.0471102685583542"/>
    <n v="3.1183255688167235"/>
    <n v="3.1576501307000773"/>
    <n v="3.1701690098734323"/>
    <n v="3.079352351448386"/>
  </r>
  <r>
    <x v="37"/>
    <x v="11"/>
    <x v="0"/>
    <x v="7"/>
    <n v="4.2248789999999996"/>
    <n v="4.3286319999999998"/>
    <n v="5.7948880000000003"/>
    <n v="4.867191"/>
    <n v="5.3010000000000002"/>
    <n v="6.1269450000000001"/>
    <n v="6.5279999999999996"/>
    <n v="6.13"/>
    <n v="5.5772069999999996"/>
    <n v="5.0287670000000002"/>
    <n v="5.1056229999999996"/>
    <n v="4.0304310000000001"/>
    <n v="3.3512770000000001"/>
    <n v="3.2496399999999999"/>
    <n v="3.3132969999999999"/>
    <n v="3.5709258820132836"/>
    <n v="3.7220257847436633"/>
    <n v="4.0861834519483562"/>
    <n v="4.2402749208915482"/>
    <n v="4.2570261902448001"/>
  </r>
  <r>
    <x v="37"/>
    <x v="11"/>
    <x v="0"/>
    <x v="8"/>
    <n v="6.4039999999999999"/>
    <n v="6.431"/>
    <n v="7.4809999999999999"/>
    <n v="7.6909999999999998"/>
    <n v="8.5090000000000003"/>
    <n v="9.5549999999999997"/>
    <n v="9.9469999999999992"/>
    <n v="9.8659999999999997"/>
    <n v="9.0429999999999993"/>
    <n v="9.0399999999999991"/>
    <n v="9.91"/>
    <n v="9.4"/>
    <n v="9.5879999999999992"/>
    <n v="9.3003599999999995"/>
    <n v="8.5377304800000005"/>
    <n v="8.4182022532800005"/>
    <n v="8.6875847253849603"/>
    <n v="9.1827770547319023"/>
    <n v="9.4766259204833236"/>
    <n v="9.5050557982447721"/>
  </r>
  <r>
    <x v="37"/>
    <x v="11"/>
    <x v="1"/>
    <x v="0"/>
    <n v="1.1129625405757728"/>
    <n v="1.1114086287099225"/>
    <n v="1.0846288694744031"/>
    <n v="1.081756403204982"/>
    <n v="1.1090080711736519"/>
    <n v="1.1540820525403912"/>
    <n v="1.2072081522577469"/>
    <n v="1.2730383963261243"/>
    <n v="1.3520237724572339"/>
    <n v="1.3965957788333259"/>
    <n v="1.4763915965155505"/>
    <n v="1.6081167581757629"/>
    <n v="1.7491092883505357"/>
    <n v="1.9385686280754091"/>
    <n v="2.0401270726971505"/>
    <n v="2.1237122180559536"/>
    <n v="2.2163038220631917"/>
    <n v="2.3144416221513531"/>
    <n v="2.4178336255889796"/>
    <n v="2.5219170156799939"/>
  </r>
  <r>
    <x v="37"/>
    <x v="11"/>
    <x v="1"/>
    <x v="1"/>
    <n v="7.0100999999999997E-2"/>
    <n v="4.6543000000000001E-2"/>
    <n v="2.1250000000000002E-2"/>
    <n v="4.3999999999999997E-2"/>
    <n v="7.3999999999999996E-2"/>
    <n v="9.2999999999999999E-2"/>
    <n v="0.10299999999999999"/>
    <n v="0.11800000000000001"/>
    <n v="0.13400000000000001"/>
    <n v="0.103452"/>
    <n v="0.15615000000000001"/>
    <n v="0.21061099999999999"/>
    <n v="0.217803"/>
    <n v="0.26829599999999998"/>
    <n v="0.18876218619319296"/>
    <n v="0.17404430188725364"/>
    <n v="0.18615034009416101"/>
    <n v="0.195219"/>
    <n v="0.20426"/>
    <n v="0.20898600000000001"/>
  </r>
  <r>
    <x v="37"/>
    <x v="11"/>
    <x v="1"/>
    <x v="2"/>
    <n v="9.763899999999999E-2"/>
    <n v="6.3868999999999995E-2"/>
    <n v="4.5232000000000001E-2"/>
    <n v="5.8000000000000003E-2"/>
    <n v="8.5999999999999993E-2"/>
    <n v="0.13300000000000001"/>
    <n v="0.16500000000000001"/>
    <n v="0.188"/>
    <n v="0.189"/>
    <n v="0.12947500000000001"/>
    <n v="0.215526"/>
    <n v="0.255998"/>
    <n v="0.276254"/>
    <n v="0.288912"/>
    <n v="0.25099100000000002"/>
    <n v="0.25074799999999997"/>
    <n v="0.250527"/>
    <n v="0.27296300000000001"/>
    <n v="0.32360000000000005"/>
    <n v="0.33330100000000001"/>
  </r>
  <r>
    <x v="37"/>
    <x v="11"/>
    <x v="1"/>
    <x v="3"/>
    <n v="0.45657703998129523"/>
    <n v="0.29866261398176286"/>
    <n v="0.21151274257657235"/>
    <n v="0.27121814355856905"/>
    <n v="0.4021510404489127"/>
    <n v="0.62193126022913259"/>
    <n v="0.77156885667523956"/>
    <n v="0.879120879120879"/>
    <n v="0.88379705400981989"/>
    <n v="0.60544774374561605"/>
    <n v="1.0078372691138646"/>
    <n v="1.1970914192190787"/>
    <n v="1.2918120177694645"/>
    <n v="1.3510030395136776"/>
    <n v="1.1736778115501518"/>
    <n v="1.1725415010521392"/>
    <n v="1.1715080664016833"/>
    <n v="1.2764227262099601"/>
    <n v="1.5132101940612579"/>
    <n v="1.558573766658873"/>
  </r>
  <r>
    <x v="37"/>
    <x v="11"/>
    <x v="1"/>
    <x v="4"/>
    <n v="0.95706494135485509"/>
    <n v="0.99174330321912918"/>
    <n v="0.7846044041115362"/>
    <n v="1.1788714927925297"/>
    <n v="1.2420890397144901"/>
    <n v="1.2464086167436226"/>
    <n v="1.183063989212592"/>
    <n v="1.2538155165415996"/>
    <n v="1.2573821083852277"/>
    <n v="1.089344707489994"/>
    <n v="1.2200660723887937"/>
    <n v="1.2932700367321213"/>
    <n v="1.3062027370994427"/>
    <n v="1.4106989560673981"/>
    <n v="1.4106989560673981"/>
    <n v="1.5235548725527899"/>
    <n v="1.6622278665473937"/>
    <n v="1.8515532977210822"/>
    <n v="2.0551585817506326"/>
    <n v="2.2697253141119944"/>
  </r>
  <r>
    <x v="37"/>
    <x v="11"/>
    <x v="1"/>
    <x v="5"/>
    <n v="1.4136419813361503"/>
    <n v="1.2904059172008919"/>
    <n v="0.99611714668810858"/>
    <n v="1.4500896363510987"/>
    <n v="1.644240080163403"/>
    <n v="1.8683398769727551"/>
    <n v="1.9546328458878315"/>
    <n v="2.1329363956624787"/>
    <n v="2.1411791623950478"/>
    <n v="1.6947924512356101"/>
    <n v="2.2279033415026586"/>
    <n v="2.4903614559512"/>
    <n v="2.598014754868907"/>
    <n v="2.7617019955810758"/>
    <n v="2.5843767676175498"/>
    <n v="2.696096373604929"/>
    <n v="2.833735932949077"/>
    <n v="3.1279760239310423"/>
    <n v="3.5683687758118907"/>
    <n v="3.8282990807708677"/>
  </r>
  <r>
    <x v="37"/>
    <x v="11"/>
    <x v="1"/>
    <x v="6"/>
    <n v="0.7891179393686909"/>
    <n v="0.40777656713718907"/>
    <n v="0.21512566397878108"/>
    <n v="0.22588194717772014"/>
    <n v="0.23717604453660615"/>
    <n v="0.24903484676343646"/>
    <n v="0.26148658910160827"/>
    <n v="0.52297317820321654"/>
    <n v="0.57527049602353819"/>
    <n v="0.34516229761412293"/>
    <n v="0.51636279723072787"/>
    <n v="0.61963535667687342"/>
    <n v="0.40276487922070509"/>
    <n v="0.5155390454025025"/>
    <n v="0.46398514086225229"/>
    <n v="0.50574380353985504"/>
    <n v="0.53608843175224641"/>
    <n v="0.55753196902233626"/>
    <n v="0.63558644468546344"/>
    <n v="0.67372163136659124"/>
  </r>
  <r>
    <x v="37"/>
    <x v="11"/>
    <x v="1"/>
    <x v="7"/>
    <n v="0.23286000000000001"/>
    <n v="9.8911303566214429E-2"/>
    <n v="9.2157058633490718E-2"/>
    <n v="8.3043539595106297E-2"/>
    <n v="8.4057905597825125E-2"/>
    <n v="8.8260800877716386E-2"/>
    <n v="9.2673840921602219E-2"/>
    <n v="9.7307532967682325E-2"/>
    <n v="9.1469080989621379E-2"/>
    <n v="0.13720362148443208"/>
    <n v="0.14817991120318666"/>
    <n v="0.11854392896254934"/>
    <n v="9.7206029182483084E-2"/>
    <n v="8.7485426264234778E-2"/>
    <n v="0.12247959676992869"/>
    <n v="0.12860357660842511"/>
    <n v="0.12217339777800384"/>
    <n v="9.1630048333502884E-2"/>
    <n v="8.8881146883497797E-2"/>
    <n v="8.6214712476992861E-2"/>
  </r>
  <r>
    <x v="37"/>
    <x v="11"/>
    <x v="1"/>
    <x v="8"/>
    <n v="1.1459999999999999"/>
    <n v="1.099"/>
    <n v="1.1399999999999999"/>
    <n v="1.4390000000000001"/>
    <n v="1.4770000000000001"/>
    <n v="1.72"/>
    <n v="1.556"/>
    <n v="1.6279999999999999"/>
    <n v="1.482"/>
    <n v="1.46"/>
    <n v="1.59"/>
    <n v="1.8285"/>
    <n v="2.1576300000000002"/>
    <n v="2.3302404000000005"/>
    <n v="2.2137283800000005"/>
    <n v="2.3244147990000004"/>
    <n v="2.4290134649550006"/>
    <n v="2.6670567845205908"/>
    <n v="3.0271094504308707"/>
    <n v="3.2450613308618936"/>
  </r>
  <r>
    <x v="37"/>
    <x v="11"/>
    <x v="2"/>
    <x v="0"/>
    <n v="0.3742294421591853"/>
    <n v="0.37554686239712387"/>
    <n v="0.37265507728058206"/>
    <n v="0.37293964364861448"/>
    <n v="0.38221984560491734"/>
    <n v="0.39535771653822815"/>
    <n v="0.4102940911443384"/>
    <n v="0.42700138566280726"/>
    <n v="0.44445243938700901"/>
    <n v="0.44963584523667643"/>
    <n v="0.45885475287492139"/>
    <n v="0.47832326956486593"/>
    <n v="0.49605419642781495"/>
    <n v="0.51961118298484366"/>
    <n v="0.53095187460335092"/>
    <n v="0.54377463334333886"/>
    <n v="0.56017782392018522"/>
    <n v="0.57932026167636153"/>
    <n v="0.60054198902789668"/>
    <n v="0.62343027278081586"/>
  </r>
  <r>
    <x v="37"/>
    <x v="11"/>
    <x v="2"/>
    <x v="1"/>
    <n v="1.6704999999999998E-2"/>
    <n v="7.0570000000000008E-3"/>
    <n v="2.8679999999999999E-3"/>
    <n v="6.0000000000000001E-3"/>
    <n v="1.4999999999999999E-2"/>
    <n v="1.9E-2"/>
    <n v="2.1000000000000001E-2"/>
    <n v="2.3E-2"/>
    <n v="2.5000000000000001E-2"/>
    <n v="1.0377000000000001E-2"/>
    <n v="1.9115E-2"/>
    <n v="2.6506000000000002E-2"/>
    <n v="2.5066999999999999E-2"/>
    <n v="3.1164999999999998E-2"/>
    <n v="1.9310000000000001E-2"/>
    <n v="2.0966000000000002E-2"/>
    <n v="2.4733000000000002E-2"/>
    <n v="2.7719000000000001E-2"/>
    <n v="3.0092000000000001E-2"/>
    <n v="3.2088999999999999E-2"/>
  </r>
  <r>
    <x v="37"/>
    <x v="11"/>
    <x v="2"/>
    <x v="2"/>
    <n v="2.8869999999999998E-3"/>
    <n v="2.0830000000000002E-3"/>
    <n v="1.212E-3"/>
    <n v="2E-3"/>
    <n v="3.0000000000000001E-3"/>
    <n v="3.0000000000000001E-3"/>
    <n v="4.0000000000000001E-3"/>
    <n v="5.0000000000000001E-3"/>
    <n v="9.0000000000000011E-3"/>
    <n v="2.6340000000000001E-3"/>
    <n v="6.7020000000000005E-3"/>
    <n v="8.4939999999999998E-3"/>
    <n v="7.6150000000000002E-3"/>
    <n v="1.0558E-2"/>
    <n v="6.0890000000000007E-3"/>
    <n v="7.3150000000000003E-3"/>
    <n v="7.9830000000000005E-3"/>
    <n v="8.8260000000000005E-3"/>
    <n v="9.5399999999999999E-3"/>
    <n v="1.0149E-2"/>
  </r>
  <r>
    <x v="37"/>
    <x v="11"/>
    <x v="2"/>
    <x v="3"/>
    <n v="2.7161222305469333E-2"/>
    <n v="1.9597099432730389E-2"/>
    <n v="1.1402632987263191E-2"/>
    <n v="1.8816226051589426E-2"/>
    <n v="2.8224339077384138E-2"/>
    <n v="2.8224339077384138E-2"/>
    <n v="3.7632452103178851E-2"/>
    <n v="4.704056512897356E-2"/>
    <n v="8.4673017232152425E-2"/>
    <n v="2.4780969709943274E-2"/>
    <n v="6.3053173498876167E-2"/>
    <n v="7.9912512041100281E-2"/>
    <n v="7.1642780691426738E-2"/>
    <n v="9.9330857326340574E-2"/>
    <n v="5.7286000214064006E-2"/>
    <n v="6.8820346783688327E-2"/>
    <n v="7.5104966284919195E-2"/>
    <n v="8.3036005565664137E-2"/>
    <n v="8.9753398266081558E-2"/>
    <n v="9.5482939098790534E-2"/>
  </r>
  <r>
    <x v="37"/>
    <x v="11"/>
    <x v="2"/>
    <x v="4"/>
    <n v="0.89731406129032232"/>
    <n v="0.73336771564075742"/>
    <n v="0.57335686453743284"/>
    <n v="0.99736266661805306"/>
    <n v="1.1390151399026536"/>
    <n v="1.2097946126069781"/>
    <n v="1.2308822734330152"/>
    <n v="1.3664044341209833"/>
    <n v="1.2889120742223261"/>
    <n v="0.9891988595206882"/>
    <n v="1.1000000000000001"/>
    <n v="1.1660000000000001"/>
    <n v="1.0843800000000003"/>
    <n v="1.1711304000000002"/>
    <n v="1.1828417040000003"/>
    <n v="1.2774690403200004"/>
    <n v="1.3724356686044539"/>
    <n v="1.50623268035854"/>
    <n v="1.6214633703753212"/>
    <n v="1.7456047637862846"/>
  </r>
  <r>
    <x v="37"/>
    <x v="11"/>
    <x v="2"/>
    <x v="5"/>
    <n v="0.92447528359579167"/>
    <n v="0.75296481507348778"/>
    <n v="0.58475949752469603"/>
    <n v="1.0161788926696425"/>
    <n v="1.1672394789800378"/>
    <n v="1.2380189516843623"/>
    <n v="1.2685147255361939"/>
    <n v="1.4134449992499569"/>
    <n v="1.3735850914544785"/>
    <n v="1.0139798292306315"/>
    <n v="1.1630531734988763"/>
    <n v="1.2459125120411003"/>
    <n v="1.1560227806914272"/>
    <n v="1.2704612573263407"/>
    <n v="1.2401277042140644"/>
    <n v="1.3462893871036887"/>
    <n v="1.4475406348893731"/>
    <n v="1.589268685924204"/>
    <n v="1.7112167686414028"/>
    <n v="1.8410877028850752"/>
  </r>
  <r>
    <x v="37"/>
    <x v="11"/>
    <x v="2"/>
    <x v="6"/>
    <n v="0.18530606063130906"/>
    <n v="0.21622343286281093"/>
    <n v="0.12587433602121897"/>
    <n v="0.80011805282227988"/>
    <n v="1.0188239554633938"/>
    <n v="0.8822611532365634"/>
    <n v="0.89197841089839169"/>
    <n v="1.1755428217967834"/>
    <n v="1.2400665039764618"/>
    <n v="0.59083770238587707"/>
    <n v="0.88389320276927208"/>
    <n v="1.023548328806817"/>
    <n v="0.66510773617801366"/>
    <n v="0.74492066451937533"/>
    <n v="0.67266336006099592"/>
    <n v="0.71974979526526572"/>
    <n v="0.7269472932179184"/>
    <n v="0.8178157048701582"/>
    <n v="0.87915188273542"/>
    <n v="0.95387979276793067"/>
  </r>
  <r>
    <x v="37"/>
    <x v="11"/>
    <x v="2"/>
    <x v="7"/>
    <n v="0"/>
    <n v="5.2447696433785586E-2"/>
    <n v="5.3922941366509276E-2"/>
    <n v="5.2731460404893717E-2"/>
    <n v="6.6594094402174883E-2"/>
    <n v="0.18259419912228364"/>
    <n v="0.21142415907839779"/>
    <n v="0.19269246703231765"/>
    <n v="0.12144891901037863"/>
    <n v="0.22"/>
    <n v="0.17050000000000001"/>
    <n v="0.15345"/>
    <n v="0.12742760528158259"/>
    <n v="0.12105622501750346"/>
    <n v="0.1573730925227545"/>
    <n v="0.21245367490571859"/>
    <n v="0.26556709363214825"/>
    <n v="0.28415679018639867"/>
    <n v="0.29268149389199061"/>
    <n v="0.30146193870875032"/>
  </r>
  <r>
    <x v="37"/>
    <x v="11"/>
    <x v="2"/>
    <x v="8"/>
    <n v="0.46899999999999997"/>
    <n v="0.38200000000000001"/>
    <n v="0.36699999999999999"/>
    <n v="0.45500000000000002"/>
    <n v="0.47699999999999998"/>
    <n v="0.59099999999999997"/>
    <n v="0.63900000000000001"/>
    <n v="0.58599999999999997"/>
    <n v="0.437"/>
    <n v="0.4"/>
    <n v="0.4"/>
    <n v="0.53"/>
    <n v="0.62539999999999996"/>
    <n v="0.66292399999999996"/>
    <n v="0.737834412"/>
    <n v="0.84629607056400002"/>
    <n v="0.98847381041875193"/>
    <n v="1.0576669771480647"/>
    <n v="1.128530664616985"/>
    <n v="1.1939854431647703"/>
  </r>
  <r>
    <x v="38"/>
    <x v="11"/>
    <x v="0"/>
    <x v="0"/>
    <n v="14.15"/>
    <n v="14.9"/>
    <n v="16.021000000000001"/>
    <n v="16.576000000000001"/>
    <n v="17.056999999999999"/>
    <n v="18.37"/>
    <n v="19.338999999999999"/>
    <n v="20.56"/>
    <n v="21.97"/>
    <n v="23.61"/>
    <n v="25.163571410063604"/>
    <n v="26.741834643032039"/>
    <n v="28.398068814084937"/>
    <n v="29.786278513387703"/>
    <n v="30.78432655376627"/>
    <n v="31.728905374487471"/>
    <n v="32.687049976938994"/>
    <n v="33.69548197368168"/>
    <n v="34.737336574160359"/>
    <n v="35.80235836234948"/>
  </r>
  <r>
    <x v="38"/>
    <x v="11"/>
    <x v="0"/>
    <x v="1"/>
    <n v="1.1716469999999999"/>
    <n v="1.292886"/>
    <n v="1.229376"/>
    <n v="1.1180000000000001"/>
    <n v="1.296"/>
    <n v="1.365"/>
    <n v="1.5580000000000001"/>
    <n v="1.9990000000000001"/>
    <n v="2.226"/>
    <n v="2.5202460000000002"/>
    <n v="2.6195029999999999"/>
    <n v="2.6063890000000001"/>
    <n v="2.8012220000000001"/>
    <n v="2.7170859999999997"/>
    <n v="2.4277894090211785"/>
    <n v="2.4530108218557474"/>
    <n v="2.5279664433197699"/>
    <n v="2.6427480000000001"/>
    <n v="2.7454149999999999"/>
    <n v="2.8416220000000001"/>
  </r>
  <r>
    <x v="38"/>
    <x v="11"/>
    <x v="0"/>
    <x v="2"/>
    <n v="1.28372"/>
    <n v="1.3776919999999999"/>
    <n v="1.3786369999999999"/>
    <n v="1.3819999999999999"/>
    <n v="1.6859999999999999"/>
    <n v="1.8620000000000001"/>
    <n v="1.9179999999999999"/>
    <n v="2.266"/>
    <n v="2.4260000000000002"/>
    <n v="2.4886919999999999"/>
    <n v="2.5703770000000001"/>
    <n v="2.4809029999999996"/>
    <n v="2.612714"/>
    <n v="2.7344330000000001"/>
    <n v="2.2510110000000001"/>
    <n v="2.3251010000000001"/>
    <n v="2.4127480000000001"/>
    <n v="2.4371860000000001"/>
    <n v="2.524181"/>
    <n v="2.664174"/>
  </r>
  <r>
    <x v="38"/>
    <x v="11"/>
    <x v="0"/>
    <x v="3"/>
    <n v="6.4185999999999996"/>
    <n v="6.8884599999999994"/>
    <n v="6.893184999999999"/>
    <n v="6.91"/>
    <n v="8.43"/>
    <n v="9.31"/>
    <n v="9.59"/>
    <n v="11.33"/>
    <n v="12.13"/>
    <n v="12.44346"/>
    <n v="12.851885000000001"/>
    <n v="12.404514999999998"/>
    <n v="13.06357"/>
    <n v="13.672164999999998"/>
    <n v="11.255054999999999"/>
    <n v="11.625505"/>
    <n v="12.063740000000001"/>
    <n v="12.185930000000001"/>
    <n v="12.620905"/>
    <n v="13.320869999999998"/>
  </r>
  <r>
    <x v="38"/>
    <x v="11"/>
    <x v="0"/>
    <x v="4"/>
    <n v="14.519877699200002"/>
    <n v="14.8053584133"/>
    <n v="15.2130460608"/>
    <n v="14.765388488999999"/>
    <n v="16.033579999999997"/>
    <n v="16.165600000000001"/>
    <n v="16.438149999999997"/>
    <n v="17.177600000000002"/>
    <n v="17.700320000000001"/>
    <n v="17.611150000000002"/>
    <n v="21.196000000000002"/>
    <n v="21.67"/>
    <n v="22.103400000000001"/>
    <n v="24.976841999999998"/>
    <n v="26.350568309999996"/>
    <n v="27.272838200849993"/>
    <n v="28.110862980167536"/>
    <n v="28.641159677629428"/>
    <n v="29.526736088036305"/>
    <n v="30.432004607997058"/>
  </r>
  <r>
    <x v="38"/>
    <x v="11"/>
    <x v="0"/>
    <x v="5"/>
    <n v="20.9384776992"/>
    <n v="21.693818413300001"/>
    <n v="22.106231060799999"/>
    <n v="21.675388488999999"/>
    <n v="24.463579999999997"/>
    <n v="25.4756"/>
    <n v="26.028149999999997"/>
    <n v="28.507600000000004"/>
    <n v="29.83032"/>
    <n v="30.054610000000004"/>
    <n v="34.047885000000001"/>
    <n v="34.074514999999998"/>
    <n v="35.166969999999999"/>
    <n v="38.649006999999997"/>
    <n v="37.605623309999999"/>
    <n v="38.898343200849993"/>
    <n v="40.174602980167535"/>
    <n v="40.827089677629431"/>
    <n v="42.147641088036309"/>
    <n v="43.752874607997057"/>
  </r>
  <r>
    <x v="38"/>
    <x v="11"/>
    <x v="0"/>
    <x v="6"/>
    <n v="4.0376539999999999"/>
    <n v="4.5777970000000003"/>
    <n v="3.8554460000000002"/>
    <n v="3.0590000000000002"/>
    <n v="4.0220000000000002"/>
    <n v="6.2329999999999997"/>
    <n v="7.0095000000000001"/>
    <n v="7.8650000000000002"/>
    <n v="10.997999999999999"/>
    <n v="9.9459040000000005"/>
    <n v="16.432008"/>
    <n v="16.490732999999999"/>
    <n v="15.498735"/>
    <n v="17.462102000000002"/>
    <n v="15.650684999999999"/>
    <n v="15.999148923440139"/>
    <n v="16.017026910110093"/>
    <n v="16.353755289981052"/>
    <n v="16.821256916807869"/>
    <n v="17.325894624312106"/>
  </r>
  <r>
    <x v="38"/>
    <x v="11"/>
    <x v="0"/>
    <x v="7"/>
    <n v="9.9074679999999997"/>
    <n v="8.3222880000000004"/>
    <n v="9.8132000000000001"/>
    <n v="10.992000000000001"/>
    <n v="10.175000000000001"/>
    <n v="11.047000000000001"/>
    <n v="11.07"/>
    <n v="13.028"/>
    <n v="12.163"/>
    <n v="10.175832"/>
    <n v="11.531529000000001"/>
    <n v="10.634461"/>
    <n v="7.5555300000000001"/>
    <n v="6.5037719999999997"/>
    <n v="6.2323339999999998"/>
    <n v="6.7694293576050244"/>
    <n v="6.9670098361549115"/>
    <n v="7.2024308544158577"/>
    <n v="7.4233043462163861"/>
    <n v="7.6460034766028784"/>
  </r>
  <r>
    <x v="38"/>
    <x v="11"/>
    <x v="0"/>
    <x v="8"/>
    <n v="27.954999999999998"/>
    <n v="25.010999999999999"/>
    <n v="26.157"/>
    <n v="27.641999999999999"/>
    <n v="29.375"/>
    <n v="29.582000000000001"/>
    <n v="29.946999999999999"/>
    <n v="33.540640000000003"/>
    <n v="31.528201600000003"/>
    <n v="29.628201600000004"/>
    <n v="29.331919584000005"/>
    <n v="28.7"/>
    <n v="26.690999999999999"/>
    <n v="28.025549999999999"/>
    <n v="28.586061000000001"/>
    <n v="29.729503440000002"/>
    <n v="31.156519605120003"/>
    <n v="31.717336958012165"/>
    <n v="32.795726414584578"/>
    <n v="34.107555471167956"/>
  </r>
  <r>
    <x v="38"/>
    <x v="11"/>
    <x v="1"/>
    <x v="0"/>
    <n v="2.41"/>
    <n v="2.5"/>
    <n v="2.5910000000000002"/>
    <n v="2.665"/>
    <n v="2.7970000000000002"/>
    <n v="2.9289999999999998"/>
    <n v="3.0609999999999999"/>
    <n v="3.3285"/>
    <n v="3.5960000000000001"/>
    <n v="3.9359999999999999"/>
    <n v="4.4253209999999994"/>
    <n v="4.998047023999999"/>
    <n v="5.5460803436319983"/>
    <n v="6.0762336033577107"/>
    <n v="6.5478458672583644"/>
    <n v="6.9802759299826995"/>
    <n v="7.4088201254750272"/>
    <n v="7.8492108173191513"/>
    <n v="8.3024641141934072"/>
    <n v="8.767576946770836"/>
  </r>
  <r>
    <x v="38"/>
    <x v="11"/>
    <x v="1"/>
    <x v="1"/>
    <n v="0.23826900000000001"/>
    <n v="0.22874100000000003"/>
    <n v="0.182311"/>
    <n v="0.17899999999999999"/>
    <n v="0.23599999999999999"/>
    <n v="0.25800000000000001"/>
    <n v="0.28599999999999998"/>
    <n v="0.38100000000000001"/>
    <n v="0.496"/>
    <n v="0.55607899999999999"/>
    <n v="0.70580100000000001"/>
    <n v="0.82054400000000005"/>
    <n v="0.83292200000000005"/>
    <n v="0.85737200000000002"/>
    <n v="0.84226251370547367"/>
    <n v="0.84494435236161214"/>
    <n v="0.88226213094120243"/>
    <n v="0.92196400000000012"/>
    <n v="0.96345199999999998"/>
    <n v="1.0047730000000001"/>
  </r>
  <r>
    <x v="38"/>
    <x v="11"/>
    <x v="1"/>
    <x v="2"/>
    <n v="0.23091499999999998"/>
    <n v="0.20787700000000001"/>
    <n v="0.17955699999999999"/>
    <n v="0.21299999999999999"/>
    <n v="0.314"/>
    <n v="0.35"/>
    <n v="0.36"/>
    <n v="0.38600000000000001"/>
    <n v="0.44500000000000001"/>
    <n v="0.44000800000000001"/>
    <n v="0.58508700000000002"/>
    <n v="0.64487800000000006"/>
    <n v="0.63202499999999995"/>
    <n v="0.75766800000000001"/>
    <n v="0.67816200000000004"/>
    <n v="0.69329399999999997"/>
    <n v="0.74731700000000001"/>
    <n v="0.78204700000000005"/>
    <n v="0.82878800000000008"/>
    <n v="0.88367899999999999"/>
  </r>
  <r>
    <x v="38"/>
    <x v="11"/>
    <x v="1"/>
    <x v="3"/>
    <n v="1.1545749999999999"/>
    <n v="1.039385"/>
    <n v="0.89778500000000006"/>
    <n v="1.0649999999999999"/>
    <n v="1.57"/>
    <n v="1.75"/>
    <n v="1.8"/>
    <n v="1.93"/>
    <n v="2.2250000000000001"/>
    <n v="2.20004"/>
    <n v="2.9254349999999998"/>
    <n v="3.2243900000000005"/>
    <n v="3.1601249999999999"/>
    <n v="3.7883399999999998"/>
    <n v="3.3908100000000001"/>
    <n v="3.4664699999999997"/>
    <n v="3.7365849999999998"/>
    <n v="3.9102350000000001"/>
    <n v="4.1439400000000015"/>
    <n v="4.4183950000000003"/>
  </r>
  <r>
    <x v="38"/>
    <x v="11"/>
    <x v="1"/>
    <x v="4"/>
    <n v="2.29"/>
    <n v="2.3950121648668419"/>
    <n v="2.8501000000000003"/>
    <n v="2.7183000000000002"/>
    <n v="2.9088800000000004"/>
    <n v="2.8704199999999997"/>
    <n v="2.9385599999999998"/>
    <n v="3.0955050000000002"/>
    <n v="3.1644800000000002"/>
    <n v="3.0996022465141038"/>
    <n v="3.39"/>
    <n v="3.554957431131208"/>
    <n v="3.7682548769990807"/>
    <n v="4.258128011008961"/>
    <n v="4.4923250516144533"/>
    <n v="4.8067878052274651"/>
    <n v="5.2602622890872688"/>
    <n v="5.6514317884697887"/>
    <n v="6.1438234445031217"/>
    <n v="6.6633584795458356"/>
  </r>
  <r>
    <x v="38"/>
    <x v="11"/>
    <x v="1"/>
    <x v="5"/>
    <n v="3.4445749999999999"/>
    <n v="3.4343971648668417"/>
    <n v="3.7478850000000001"/>
    <n v="3.7833000000000001"/>
    <n v="4.4788800000000002"/>
    <n v="4.6204199999999993"/>
    <n v="4.7385599999999997"/>
    <n v="5.0255050000000008"/>
    <n v="5.3894800000000007"/>
    <n v="5.2996422465141038"/>
    <n v="6.3154349999999999"/>
    <n v="6.7793474311312085"/>
    <n v="6.928379876999081"/>
    <n v="8.0464680110089617"/>
    <n v="7.8831350516144534"/>
    <n v="8.2732578052274643"/>
    <n v="8.9968472890872686"/>
    <n v="9.5616667884697897"/>
    <n v="10.287763444503124"/>
    <n v="11.081753479545835"/>
  </r>
  <r>
    <x v="38"/>
    <x v="11"/>
    <x v="1"/>
    <x v="6"/>
    <n v="0.56869301673868888"/>
    <n v="0.48915182497824067"/>
    <n v="0.29349109498694437"/>
    <n v="0.18399999999999994"/>
    <n v="0.44"/>
    <n v="0.71855779427359501"/>
    <n v="0.73442205726405096"/>
    <n v="0.92759278897136799"/>
    <n v="1.295270413573701"/>
    <n v="0.68"/>
    <n v="1.1117999999999999"/>
    <n v="1.011738"/>
    <n v="0.85997531713162501"/>
    <n v="1.0147708742153174"/>
    <n v="1.0249185829574705"/>
    <n v="1.0556661404461947"/>
    <n v="1.1190061088729664"/>
    <n v="1.197336536494074"/>
    <n v="1.2811500940486593"/>
    <n v="1.3644248501618221"/>
  </r>
  <r>
    <x v="38"/>
    <x v="11"/>
    <x v="1"/>
    <x v="7"/>
    <n v="1.0299927755982163"/>
    <n v="1.0783567294575751"/>
    <n v="0.99597856629053516"/>
    <n v="1.5093805380283456"/>
    <n v="1.5602482565759621"/>
    <n v="1.5394708894091733"/>
    <n v="1.6996475213431863"/>
    <n v="2.06157996725773"/>
    <n v="1.8363671724964929"/>
    <n v="1.4510000000000001"/>
    <n v="1.26817"/>
    <n v="1.4330320999999999"/>
    <n v="1.3183906388737567"/>
    <n v="1.278838919707544"/>
    <n v="1.3811460332841476"/>
    <n v="1.3811460332841476"/>
    <n v="1.3811460332841476"/>
    <n v="1.4087689539498307"/>
    <n v="1.4369443330288274"/>
    <n v="1.4656832196894041"/>
  </r>
  <r>
    <x v="38"/>
    <x v="11"/>
    <x v="1"/>
    <x v="8"/>
    <n v="4.2909269999999999"/>
    <n v="4.3479999999999999"/>
    <n v="4.6769999999999996"/>
    <n v="4.97"/>
    <n v="4.82"/>
    <n v="5.3620000000000001"/>
    <n v="5.8959999999999999"/>
    <n v="6"/>
    <n v="5.88"/>
    <n v="5.7623999999999986"/>
    <n v="6.9"/>
    <n v="7.2450000000000001"/>
    <n v="7.4623500000000016"/>
    <n v="8.096649750000001"/>
    <n v="8.4205157400000008"/>
    <n v="8.6057670862800002"/>
    <n v="9.2770169190098404"/>
    <n v="9.7872528495553812"/>
    <n v="10.452786043325149"/>
    <n v="11.194933852401233"/>
  </r>
  <r>
    <x v="38"/>
    <x v="11"/>
    <x v="2"/>
    <x v="0"/>
    <n v="1.5069999999999999"/>
    <n v="1.5595000000000001"/>
    <n v="1.6020000000000001"/>
    <n v="1.635"/>
    <n v="1.6890000000000001"/>
    <n v="1.7430000000000001"/>
    <n v="1.8032675027716882"/>
    <n v="1.8985000000000001"/>
    <n v="2"/>
    <n v="2.0950000000000002"/>
    <n v="2.2337470000000001"/>
    <n v="2.3618860960000001"/>
    <n v="2.445358854832"/>
    <n v="2.5441906537677119"/>
    <n v="2.6067059808858422"/>
    <n v="2.6673325655739517"/>
    <n v="2.7372602606477154"/>
    <n v="2.8142043707431021"/>
    <n v="2.8975024002841208"/>
    <n v="2.9856423042727558"/>
  </r>
  <r>
    <x v="38"/>
    <x v="11"/>
    <x v="2"/>
    <x v="1"/>
    <n v="7.5354000000000004E-2"/>
    <n v="6.2104999999999994E-2"/>
    <n v="7.4142E-2"/>
    <n v="7.8E-2"/>
    <n v="9.4E-2"/>
    <n v="8.8999999999999996E-2"/>
    <n v="8.6999999999999994E-2"/>
    <n v="0.115"/>
    <n v="0.14499999999999999"/>
    <n v="0.13102000000000003"/>
    <n v="0.19321700000000003"/>
    <n v="0.19961899999999999"/>
    <n v="0.161415"/>
    <n v="0.181974"/>
    <n v="0.151562"/>
    <n v="0.15446799999999999"/>
    <n v="0.16861899999999999"/>
    <n v="0.18096000000000001"/>
    <n v="0.193052"/>
    <n v="0.20404"/>
  </r>
  <r>
    <x v="38"/>
    <x v="11"/>
    <x v="2"/>
    <x v="2"/>
    <n v="8.6960999999999997E-2"/>
    <n v="8.8840999999999989E-2"/>
    <n v="8.2782999999999995E-2"/>
    <n v="9.9000000000000005E-2"/>
    <n v="0.13"/>
    <n v="0.14399999999999999"/>
    <n v="0.13300000000000001"/>
    <n v="0.16300000000000001"/>
    <n v="0.20200000000000001"/>
    <n v="0.15128800000000001"/>
    <n v="0.23175100000000001"/>
    <n v="0.26116899999999998"/>
    <n v="0.167653"/>
    <n v="0.22694"/>
    <n v="0.19822200000000001"/>
    <n v="0.20732900000000001"/>
    <n v="0.227691"/>
    <n v="0.25420500000000001"/>
    <n v="0.27580100000000002"/>
    <n v="0.29299599999999998"/>
  </r>
  <r>
    <x v="38"/>
    <x v="11"/>
    <x v="2"/>
    <x v="3"/>
    <n v="0.69568799999999997"/>
    <n v="0.71072799999999992"/>
    <n v="0.66226399999999996"/>
    <n v="0.79200000000000004"/>
    <n v="1.04"/>
    <n v="1.1519999999999999"/>
    <n v="1.0640000000000001"/>
    <n v="1.304"/>
    <n v="1.6160000000000001"/>
    <n v="1.210304"/>
    <n v="1.8540080000000001"/>
    <n v="2.0893519999999999"/>
    <n v="1.341224"/>
    <n v="1.81552"/>
    <n v="1.5857760000000001"/>
    <n v="1.6586320000000001"/>
    <n v="1.821528"/>
    <n v="2.0336400000000001"/>
    <n v="2.2064080000000001"/>
    <n v="2.3439679999999998"/>
  </r>
  <r>
    <x v="38"/>
    <x v="11"/>
    <x v="2"/>
    <x v="4"/>
    <n v="4.3702999999999994"/>
    <n v="4.3666"/>
    <n v="4.6137600000000001"/>
    <n v="4.6433999999999997"/>
    <n v="5.0670000000000002"/>
    <n v="5.2290000000000001"/>
    <n v="5.3737371582596305"/>
    <n v="5.9554236394180187"/>
    <n v="6.4211656575014091"/>
    <n v="5.5620541749877779"/>
    <n v="7.01"/>
    <n v="7.06"/>
    <n v="6.8481999999999994"/>
    <n v="7.6699840000000004"/>
    <n v="7.7466838400000002"/>
    <n v="8.1030312966400011"/>
    <n v="8.3486437949755317"/>
    <n v="8.5833233307664614"/>
    <n v="8.8373823208665669"/>
    <n v="9.1062090280319055"/>
  </r>
  <r>
    <x v="38"/>
    <x v="11"/>
    <x v="2"/>
    <x v="5"/>
    <n v="5.065987999999999"/>
    <n v="5.0773279999999996"/>
    <n v="5.2760239999999996"/>
    <n v="5.4353999999999996"/>
    <n v="6.1070000000000002"/>
    <n v="6.3810000000000002"/>
    <n v="6.4377371582596306"/>
    <n v="7.2594236394180189"/>
    <n v="8.0371656575014097"/>
    <n v="6.7723581749877777"/>
    <n v="8.8640080000000001"/>
    <n v="9.1493520000000004"/>
    <n v="8.1894239999999989"/>
    <n v="9.4855040000000006"/>
    <n v="9.3324598400000003"/>
    <n v="9.7616632966400019"/>
    <n v="10.170171794975532"/>
    <n v="10.616963330766461"/>
    <n v="11.043790320866567"/>
    <n v="11.450177028031906"/>
  </r>
  <r>
    <x v="38"/>
    <x v="11"/>
    <x v="2"/>
    <x v="6"/>
    <n v="0.88606398326131108"/>
    <n v="0.76213317502175937"/>
    <n v="0.35350890501305565"/>
    <n v="0.55200000000000005"/>
    <n v="0.50299999999999989"/>
    <n v="0.82144220572640503"/>
    <n v="0.8395779427359491"/>
    <n v="1.060407211028632"/>
    <n v="1.4807295864262988"/>
    <n v="0.77700000000000002"/>
    <n v="1.73193"/>
    <n v="1.5760563000000001"/>
    <n v="1.2608449875204644"/>
    <n v="1.449971735648534"/>
    <n v="1.4427218769702914"/>
    <n v="1.5148579708188061"/>
    <n v="1.5906008693597464"/>
    <n v="1.6701309128277337"/>
    <n v="1.7335958875151878"/>
    <n v="1.7769357847030673"/>
  </r>
  <r>
    <x v="38"/>
    <x v="11"/>
    <x v="2"/>
    <x v="7"/>
    <n v="0.90800722440178372"/>
    <n v="0.9506432705424247"/>
    <n v="0.87802143370946495"/>
    <n v="1.3306194619716543"/>
    <n v="1.3754627434240378"/>
    <n v="1.3571461105908267"/>
    <n v="1.4983524786568136"/>
    <n v="1.81742003274227"/>
    <n v="1.526632827503507"/>
    <n v="1.206"/>
    <n v="1.1083099999999999"/>
    <n v="1.0861437999999999"/>
    <n v="0.92321939767600458"/>
    <n v="0.87705842779220433"/>
    <n v="0.94722310201558069"/>
    <n v="0.99458425711635978"/>
    <n v="1.0443134699721779"/>
    <n v="1.0756428740713433"/>
    <n v="1.1079121602934836"/>
    <n v="1.1411495251022881"/>
  </r>
  <r>
    <x v="38"/>
    <x v="11"/>
    <x v="2"/>
    <x v="8"/>
    <n v="5.1395150000000003"/>
    <n v="5.0199999999999996"/>
    <n v="5.577"/>
    <n v="6.07"/>
    <n v="6.52"/>
    <n v="6.5110000000000001"/>
    <n v="6.9470000000000001"/>
    <n v="8"/>
    <n v="8"/>
    <n v="6.72"/>
    <n v="8.4"/>
    <n v="8.5"/>
    <n v="8.1"/>
    <n v="8.91"/>
    <n v="8.8654500000000027"/>
    <n v="9.2643952499999997"/>
    <n v="9.6442354552499996"/>
    <n v="10.039649108915249"/>
    <n v="10.441235073271859"/>
    <n v="10.83800200605619"/>
  </r>
  <r>
    <x v="39"/>
    <x v="11"/>
    <x v="0"/>
    <x v="0"/>
    <n v="1.3"/>
    <n v="1.3320000000000001"/>
    <n v="1.379"/>
    <n v="1.43"/>
    <n v="1.5183"/>
    <n v="1.6065999999999998"/>
    <n v="1.7503"/>
    <n v="1.8001309999999999"/>
    <n v="1.8499619999999999"/>
    <n v="1.966388"/>
    <n v="2.1446320760000002"/>
    <n v="2.3906049061760002"/>
    <n v="2.6069927835216"/>
    <n v="2.7987949711500382"/>
    <n v="2.9901276691360366"/>
    <n v="3.1883398943582155"/>
    <n v="3.3960476975274689"/>
    <n v="3.6123302189041171"/>
    <n v="3.8343736518991856"/>
    <n v="4.0623593213865128"/>
  </r>
  <r>
    <x v="39"/>
    <x v="11"/>
    <x v="0"/>
    <x v="1"/>
    <n v="4.8328000000000003E-2"/>
    <n v="5.4073000000000003E-2"/>
    <n v="7.765699999999999E-2"/>
    <n v="7.5999999999999998E-2"/>
    <n v="9.1999999999999998E-2"/>
    <n v="0.122"/>
    <n v="0.16900000000000001"/>
    <n v="0.217"/>
    <n v="0.183"/>
    <n v="0.15708900000000001"/>
    <n v="0.223471"/>
    <n v="0.29744400000000004"/>
    <n v="0.27615300000000004"/>
    <n v="0.25958399999999998"/>
    <n v="0.26746399999999998"/>
    <n v="0.28351199999999999"/>
    <n v="0.30335800000000002"/>
    <n v="0.32156000000000001"/>
    <n v="0.33763799999999999"/>
    <n v="0.35452"/>
  </r>
  <r>
    <x v="39"/>
    <x v="11"/>
    <x v="0"/>
    <x v="2"/>
    <n v="3.3401E-2"/>
    <n v="5.0809E-2"/>
    <n v="5.7460000000000004E-2"/>
    <n v="4.5999999999999999E-2"/>
    <n v="6.3E-2"/>
    <n v="7.5999999999999998E-2"/>
    <n v="0.106"/>
    <n v="0.14499999999999999"/>
    <n v="9.1999999999999998E-2"/>
    <n v="7.6350000000000001E-2"/>
    <n v="0.10670300000000001"/>
    <n v="0.13752600000000001"/>
    <n v="0.13508900000000001"/>
    <n v="0.11831800000000001"/>
    <n v="0.12380800000000002"/>
    <n v="8.8461999999999999E-2"/>
    <n v="9.9965999999999999E-2"/>
    <n v="0.10280599999999999"/>
    <n v="0.104612"/>
    <n v="0.10520600000000001"/>
  </r>
  <r>
    <x v="39"/>
    <x v="11"/>
    <x v="0"/>
    <x v="3"/>
    <n v="0.16700499999999999"/>
    <n v="0.25404500000000002"/>
    <n v="0.2873"/>
    <n v="0.23"/>
    <n v="0.315"/>
    <n v="0.38"/>
    <n v="0.53"/>
    <n v="0.72499999999999998"/>
    <n v="0.46"/>
    <n v="0.38175000000000003"/>
    <n v="0.53351500000000007"/>
    <n v="0.68763000000000007"/>
    <n v="0.67544500000000007"/>
    <n v="0.59159000000000017"/>
    <n v="0.61904000000000003"/>
    <n v="0.44230999999999998"/>
    <n v="0.49983"/>
    <n v="0.51402999999999999"/>
    <n v="0.52305999999999997"/>
    <n v="0.52603"/>
  </r>
  <r>
    <x v="39"/>
    <x v="11"/>
    <x v="0"/>
    <x v="4"/>
    <n v="1.4560000000000002"/>
    <n v="1.5184800000000001"/>
    <n v="1.7237499999999999"/>
    <n v="1.859"/>
    <n v="2.004156"/>
    <n v="2.1207119999999997"/>
    <n v="2.3103959999999999"/>
    <n v="2.3276844939624053"/>
    <n v="2.5106291860467769"/>
    <n v="2.3935436541181327"/>
    <n v="2.6410715381950349"/>
    <n v="2.8259465458686877"/>
    <n v="2.9107249422447485"/>
    <n v="3.1435829376243287"/>
    <n v="3.4265054020105183"/>
    <n v="3.70062583417136"/>
    <n v="4.0752572370329627"/>
    <n v="4.3347962626849403"/>
    <n v="4.6012483822790227"/>
    <n v="4.8748311856638153"/>
  </r>
  <r>
    <x v="39"/>
    <x v="11"/>
    <x v="0"/>
    <x v="5"/>
    <n v="1.6230050000000003"/>
    <n v="1.7725250000000001"/>
    <n v="2.01105"/>
    <n v="2.089"/>
    <n v="2.319156"/>
    <n v="2.5007119999999996"/>
    <n v="2.8403960000000001"/>
    <n v="3.0526844939624054"/>
    <n v="2.9706291860467768"/>
    <n v="2.7752936541181326"/>
    <n v="3.1745865381950349"/>
    <n v="3.5135765458686876"/>
    <n v="3.5861699422447488"/>
    <n v="3.7351729376243288"/>
    <n v="4.0455454020105179"/>
    <n v="4.14293583417136"/>
    <n v="4.5750872370329629"/>
    <n v="4.8488262626849403"/>
    <n v="5.1243083822790227"/>
    <n v="5.4008611856638158"/>
  </r>
  <r>
    <x v="39"/>
    <x v="11"/>
    <x v="0"/>
    <x v="6"/>
    <n v="2.0034749999999999"/>
    <n v="2.0695009999999998"/>
    <n v="2.5062700000000002"/>
    <n v="2.0912120000000001"/>
    <n v="2.4917549999999999"/>
    <n v="2.7909999999999999"/>
    <n v="2.8420000000000005"/>
    <n v="2.8309999999999995"/>
    <n v="2.8719999999999999"/>
    <n v="2.4196770000000001"/>
    <n v="3.580714"/>
    <n v="3.8900960000000002"/>
    <n v="3.3575879999999998"/>
    <n v="3.8305820000000002"/>
    <n v="4.0607363062810364"/>
    <n v="3.9048821392272188"/>
    <n v="4.2275156587909795"/>
    <n v="4.4908015771820713"/>
    <n v="4.769861207350238"/>
    <n v="5.0280330985732222"/>
  </r>
  <r>
    <x v="39"/>
    <x v="11"/>
    <x v="0"/>
    <x v="7"/>
    <n v="0.95333100000000004"/>
    <n v="0.97897800000000001"/>
    <n v="0.49668099999999998"/>
    <n v="0.57223400000000002"/>
    <n v="0.52869600000000005"/>
    <n v="0.503"/>
    <n v="0.69799999999999995"/>
    <n v="0.97099999999999997"/>
    <n v="1.056"/>
    <n v="0.92228100000000002"/>
    <n v="1.0003580000000001"/>
    <n v="1.0168459999999999"/>
    <n v="0.80252900000000005"/>
    <n v="0.246585"/>
    <n v="3.0870275963929949E-2"/>
    <n v="3.8338657302512034E-2"/>
    <n v="2.3406812560156269E-3"/>
    <n v="2.7888442434615842E-3"/>
    <n v="2.872509570765432E-3"/>
    <n v="2.9586848578883945E-3"/>
  </r>
  <r>
    <x v="39"/>
    <x v="11"/>
    <x v="0"/>
    <x v="8"/>
    <n v="0.6177528000000001"/>
    <n v="0.74130336000000008"/>
    <n v="0.44478201600000006"/>
    <n v="0.40030381440000007"/>
    <n v="0.39429925718400005"/>
    <n v="0.39824224975584005"/>
    <n v="0.67701182458492803"/>
    <n v="1.4217248316283488"/>
    <n v="1.3079868450980809"/>
    <n v="1.1902680290392538"/>
    <n v="1.2021707093296463"/>
    <n v="1.142062173863164"/>
    <n v="1.0849590651700058"/>
    <n v="0.4"/>
    <n v="0.32"/>
    <n v="0.33600000000000008"/>
    <n v="0.34272000000000008"/>
    <n v="0.3564288000000001"/>
    <n v="0.3635573760000001"/>
    <n v="0.37446409728000013"/>
  </r>
  <r>
    <x v="39"/>
    <x v="11"/>
    <x v="1"/>
    <x v="0"/>
    <n v="0.68655999999999995"/>
    <n v="0.69620000000000004"/>
    <n v="0.70599999999999996"/>
    <n v="0.71410000000000007"/>
    <n v="0.76161500000000004"/>
    <n v="0.76324000000000003"/>
    <n v="0.76486500000000002"/>
    <n v="0.77256769999999997"/>
    <n v="0.79963322834149908"/>
    <n v="0.85174433367244562"/>
    <n v="0.86455344699899672"/>
    <n v="0.88002386998024318"/>
    <n v="0.89653054496929974"/>
    <n v="0.9108177075541396"/>
    <n v="0.92688074585766467"/>
    <n v="0.94480822964230815"/>
    <n v="0.96533749372296895"/>
    <n v="0.98790897647966847"/>
    <n v="1.0121899548662066"/>
    <n v="1.0382531427240305"/>
  </r>
  <r>
    <x v="39"/>
    <x v="11"/>
    <x v="1"/>
    <x v="1"/>
    <n v="1.0791E-2"/>
    <n v="9.476E-3"/>
    <n v="7.6379999999999998E-3"/>
    <n v="1.0287000000000001E-2"/>
    <n v="1.2999999999999999E-2"/>
    <n v="1.6E-2"/>
    <n v="0.02"/>
    <n v="3.1E-2"/>
    <n v="2.6000000000000002E-2"/>
    <n v="1.8257000000000002E-2"/>
    <n v="2.9844000000000002E-2"/>
    <n v="3.6002000000000006E-2"/>
    <n v="3.7368999999999999E-2"/>
    <n v="3.5500999999999998E-2"/>
    <n v="3.6472000000000004E-2"/>
    <n v="3.8661000000000001E-2"/>
    <n v="4.1367000000000001E-2"/>
    <n v="4.3848999999999999E-2"/>
    <n v="4.6042E-2"/>
    <n v="4.8344000000000005E-2"/>
  </r>
  <r>
    <x v="39"/>
    <x v="11"/>
    <x v="1"/>
    <x v="2"/>
    <n v="1.1644E-2"/>
    <n v="1.575E-2"/>
    <n v="1.4183999999999999E-2"/>
    <n v="1.0999999999999999E-2"/>
    <n v="1.9E-2"/>
    <n v="2.1999999999999999E-2"/>
    <n v="1.7999999999999999E-2"/>
    <n v="0.02"/>
    <n v="1.2E-2"/>
    <n v="4.8140000000000006E-3"/>
    <n v="7.1310000000000002E-3"/>
    <n v="5.5800000000000001E-4"/>
    <n v="3.3900000000000005E-4"/>
    <n v="2.0799999999999999E-4"/>
    <n v="9.800000000000001E-5"/>
    <n v="0"/>
    <n v="0"/>
    <n v="0"/>
    <n v="0"/>
    <n v="0"/>
  </r>
  <r>
    <x v="39"/>
    <x v="11"/>
    <x v="1"/>
    <x v="3"/>
    <n v="5.8220000000000001E-2"/>
    <n v="7.8750000000000001E-2"/>
    <n v="7.0919999999999997E-2"/>
    <n v="5.5E-2"/>
    <n v="9.5000000000000001E-2"/>
    <n v="0.11"/>
    <n v="0.09"/>
    <n v="0.1"/>
    <n v="0.06"/>
    <n v="2.4070000000000001E-2"/>
    <n v="3.5654999999999999E-2"/>
    <n v="2.7899999999999999E-3"/>
    <n v="1.6950000000000003E-3"/>
    <n v="1.0399999999999999E-3"/>
    <n v="4.9000000000000009E-4"/>
    <n v="0"/>
    <n v="0"/>
    <n v="0"/>
    <n v="0"/>
    <n v="0"/>
  </r>
  <r>
    <x v="39"/>
    <x v="11"/>
    <x v="1"/>
    <x v="4"/>
    <n v="0.77581279999999986"/>
    <n v="0.83544000000000007"/>
    <n v="0.85567199999999988"/>
    <n v="0.87414409199999998"/>
    <n v="0.88"/>
    <n v="0.90062319999999996"/>
    <n v="0.9331353"/>
    <n v="0.91935556299999988"/>
    <n v="0.96150194211999995"/>
    <n v="0.91012358175120001"/>
    <n v="0.96046432643808011"/>
    <n v="0.98927825623122256"/>
    <n v="1.0070852648433846"/>
    <n v="1.036683869356152"/>
    <n v="1.0752191975627394"/>
    <n v="1.1020996775018077"/>
    <n v="1.1390982425931033"/>
    <n v="1.1756116820108051"/>
    <n v="1.2045060462907857"/>
    <n v="1.2355212398415962"/>
  </r>
  <r>
    <x v="39"/>
    <x v="11"/>
    <x v="1"/>
    <x v="5"/>
    <n v="0.83403279999999991"/>
    <n v="0.91419000000000006"/>
    <n v="0.92659199999999986"/>
    <n v="0.92914409200000003"/>
    <n v="0.97499999999999998"/>
    <n v="1.0106231999999999"/>
    <n v="1.0231353000000001"/>
    <n v="1.019355563"/>
    <n v="1.02150194212"/>
    <n v="0.93419358175120004"/>
    <n v="0.9961193264380801"/>
    <n v="0.99206825623122252"/>
    <n v="1.0087802648433846"/>
    <n v="1.0377238693561519"/>
    <n v="1.0757091975627395"/>
    <n v="1.1020996775018077"/>
    <n v="1.1390982425931033"/>
    <n v="1.1756116820108051"/>
    <n v="1.2045060462907857"/>
    <n v="1.2355212398415962"/>
  </r>
  <r>
    <x v="39"/>
    <x v="11"/>
    <x v="1"/>
    <x v="6"/>
    <n v="0.19679090148981454"/>
    <n v="0.29518635223472178"/>
    <n v="0.30536637275767714"/>
    <n v="0.26005491790817881"/>
    <n v="0.34655739586500456"/>
    <n v="0.37264366068713894"/>
    <n v="0.39399513529948316"/>
    <n v="0.39198084524171484"/>
    <n v="0.40728944968075398"/>
    <n v="0.43589236850106405"/>
    <n v="0.38489296138643958"/>
    <n v="0.48"/>
    <n v="0.48445850000000001"/>
    <n v="0.46321518"/>
    <n v="0.54196176060000001"/>
    <n v="0.558220613418"/>
    <n v="0.57887477611446592"/>
    <n v="0.59624101939789986"/>
    <n v="0.61412824997983684"/>
    <n v="0.63562273872913111"/>
  </r>
  <r>
    <x v="39"/>
    <x v="11"/>
    <x v="1"/>
    <x v="7"/>
    <n v="0.21"/>
    <n v="0.24791450000000001"/>
    <n v="0.20985085959595962"/>
    <n v="0.17758090593131315"/>
    <n v="0.3149100129727273"/>
    <n v="0.36561128282828287"/>
    <n v="0.31853256969696975"/>
    <n v="0.31552754545454548"/>
    <n v="0.28197144141414143"/>
    <n v="0.19"/>
    <n v="0.21"/>
    <n v="0.21"/>
    <n v="0.29399999999999998"/>
    <n v="0.1176"/>
    <n v="7.0559999999999998E-2"/>
    <n v="7.26768E-2"/>
    <n v="7.4857104000000008E-2"/>
    <n v="7.710281712E-2"/>
    <n v="7.9415901633600017E-2"/>
    <n v="8.1798378682608017E-2"/>
  </r>
  <r>
    <x v="39"/>
    <x v="11"/>
    <x v="1"/>
    <x v="8"/>
    <n v="0.82"/>
    <n v="0.83639999999999992"/>
    <n v="0.85312799999999989"/>
    <n v="0.87019055999999995"/>
    <n v="0.92240199359999997"/>
    <n v="0.94085003347200002"/>
    <n v="0.95025853380671998"/>
    <n v="0.95976111914478723"/>
    <n v="0.89257784080465219"/>
    <n v="0.7140622726437218"/>
    <n v="0.82117161354028001"/>
    <n v="0.79991262001418995"/>
    <n v="0.85"/>
    <n v="0.66352520273214599"/>
    <n v="0.62371369056821724"/>
    <n v="0.61747655366253507"/>
    <n v="0.63600085027241116"/>
    <n v="0.65698887833140052"/>
    <n v="0.67012865589802861"/>
    <n v="0.68353122901598928"/>
  </r>
  <r>
    <x v="39"/>
    <x v="11"/>
    <x v="2"/>
    <x v="0"/>
    <n v="0.22929999999999998"/>
    <n v="0.23326"/>
    <n v="0.23594000000000001"/>
    <n v="0.23839999999999997"/>
    <n v="0.23144000000000001"/>
    <n v="0.22447999999999999"/>
    <n v="0.23884"/>
    <n v="0.24889799999999998"/>
    <n v="0.25390369452946143"/>
    <n v="0.26520173701700978"/>
    <n v="0.27394165016615935"/>
    <n v="0.28224456765785139"/>
    <n v="0.29013233927495885"/>
    <n v="0.29862572231121093"/>
    <n v="0.3066944361956504"/>
    <n v="0.31435971438586791"/>
    <n v="0.32321213080140859"/>
    <n v="0.33329955300340158"/>
    <n v="0.3446747762853698"/>
    <n v="0.35739577715997906"/>
  </r>
  <r>
    <x v="39"/>
    <x v="11"/>
    <x v="2"/>
    <x v="1"/>
    <n v="8.4489999999999999E-3"/>
    <n v="9.2059999999999989E-3"/>
    <n v="1.0002E-2"/>
    <n v="1.0999999999999999E-2"/>
    <n v="1.2999999999999999E-2"/>
    <n v="1.6E-2"/>
    <n v="0.02"/>
    <n v="2.1999999999999999E-2"/>
    <n v="0.02"/>
    <n v="2.1999999999999999E-2"/>
    <n v="2.1999999999999999E-2"/>
    <n v="2.1999999999999999E-2"/>
    <n v="2.1999999999999999E-2"/>
    <n v="2.3E-2"/>
    <n v="2.3E-2"/>
    <n v="2.3E-2"/>
    <n v="2.4570402134834073E-2"/>
    <n v="2.6248028742063421E-2"/>
    <n v="2.8040200932138312E-2"/>
    <n v="2.995473968887772E-2"/>
  </r>
  <r>
    <x v="39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11"/>
    <x v="2"/>
    <x v="4"/>
    <n v="0.80254999999999987"/>
    <n v="0.81640999999999997"/>
    <n v="0.84938400000000003"/>
    <n v="0.87540479999999998"/>
    <n v="0.86684463360000008"/>
    <n v="0.85759189862400009"/>
    <n v="0.93070114953984007"/>
    <n v="0.94581239999999989"/>
    <n v="0.87194053999999999"/>
    <n v="0.87658046849999993"/>
    <n v="0.93278633735000005"/>
    <n v="0.97476172253075"/>
    <n v="0.90652840195359741"/>
    <n v="0.96998539009034923"/>
    <n v="1.0378843673966738"/>
    <n v="1.0897785857665074"/>
    <n v="1.1797242774251413"/>
    <n v="1.233208346112586"/>
    <n v="1.3097641498844053"/>
    <n v="1.3581039532079204"/>
  </r>
  <r>
    <x v="39"/>
    <x v="11"/>
    <x v="2"/>
    <x v="5"/>
    <n v="0.80254999999999987"/>
    <n v="0.81640999999999997"/>
    <n v="0.84938400000000003"/>
    <n v="0.87540479999999998"/>
    <n v="0.86684463360000008"/>
    <n v="0.85759189862400009"/>
    <n v="0.93070114953984007"/>
    <n v="0.94581239999999989"/>
    <n v="0.87194053999999999"/>
    <n v="0.87658046849999993"/>
    <n v="0.93278633735000005"/>
    <n v="0.97476172253075"/>
    <n v="0.90652840195359741"/>
    <n v="0.96998539009034923"/>
    <n v="1.0378843673966738"/>
    <n v="1.0897785857665074"/>
    <n v="1.1797242774251413"/>
    <n v="1.233208346112586"/>
    <n v="1.3097641498844053"/>
    <n v="1.3581039532079204"/>
  </r>
  <r>
    <x v="39"/>
    <x v="11"/>
    <x v="2"/>
    <x v="6"/>
    <n v="0.29169609851018546"/>
    <n v="0.43754414776527817"/>
    <n v="0.45263362724232292"/>
    <n v="0.38547008209182121"/>
    <n v="0.51368960413499543"/>
    <n v="0.5523563393128611"/>
    <n v="0.58400486470051682"/>
    <n v="0.58101915475828514"/>
    <n v="0.60371055031924592"/>
    <n v="0.6461076314989358"/>
    <n v="0.57051303861356029"/>
    <n v="0.69"/>
    <n v="0.69"/>
    <n v="0.58649999999999991"/>
    <n v="0.73312500000000003"/>
    <n v="0.79324125000000001"/>
    <n v="0.85670055000000012"/>
    <n v="0.90124897860000019"/>
    <n v="0.9733488968880003"/>
    <n v="1.0142295505572962"/>
  </r>
  <r>
    <x v="39"/>
    <x v="11"/>
    <x v="2"/>
    <x v="7"/>
    <n v="0.21"/>
    <n v="0.24791450000000001"/>
    <n v="0.20914914040404037"/>
    <n v="0.17698709406868685"/>
    <n v="0.31385698702727266"/>
    <n v="0.36438871717171711"/>
    <n v="0.31746743030303026"/>
    <n v="0.31447245454545453"/>
    <n v="0.28102855858585851"/>
    <n v="0.18"/>
    <n v="0.21"/>
    <n v="0.2268"/>
    <n v="0.15875999999999998"/>
    <n v="0.11113199999999998"/>
    <n v="8.8905599999999987E-2"/>
    <n v="9.0683711999999986E-2"/>
    <n v="9.2497386239999993E-2"/>
    <n v="9.4347333964799995E-2"/>
    <n v="9.6234280644095976E-2"/>
    <n v="9.9121309063418872E-2"/>
  </r>
  <r>
    <x v="39"/>
    <x v="11"/>
    <x v="2"/>
    <x v="8"/>
    <n v="0.70155109382009428"/>
    <n v="0.69860280869624913"/>
    <n v="0.7055888367832116"/>
    <n v="0.71264472515104371"/>
    <n v="0.71977117240255417"/>
    <n v="0.72696888412657967"/>
    <n v="0.73423857296784545"/>
    <n v="0.73423857296784545"/>
    <n v="0.646129944211704"/>
    <n v="0.45229096094819277"/>
    <n v="0.62"/>
    <n v="0.63"/>
    <n v="0.55000000000000004"/>
    <n v="0.44887499999999997"/>
    <n v="0.3815437499999999"/>
    <n v="0.3929900624999999"/>
    <n v="0.42049936687499995"/>
    <n v="0.42890935421249993"/>
    <n v="0.43748754129674994"/>
    <n v="0.44623729212268493"/>
  </r>
  <r>
    <x v="40"/>
    <x v="11"/>
    <x v="0"/>
    <x v="0"/>
    <n v="1.93732802"/>
    <n v="2.0532380386"/>
    <n v="2.098184277828"/>
    <n v="2.0952205922714402"/>
    <n v="2.1303161804260111"/>
    <n v="2.216709856817491"/>
    <n v="2.2928743639766163"/>
    <n v="2.4602306457777852"/>
    <n v="2.4812191134888959"/>
    <n v="2.4737825400842293"/>
    <n v="2.4683730638817023"/>
    <n v="2.4599588719652514"/>
    <n v="2.4492221058062937"/>
    <n v="2.4849789952772623"/>
    <n v="2.477954100300876"/>
    <n v="2.4618145592978675"/>
    <n v="2.4518844137048887"/>
    <n v="2.45086656956784"/>
    <n v="2.4616089038721616"/>
    <n v="2.47929381483344"/>
  </r>
  <r>
    <x v="40"/>
    <x v="11"/>
    <x v="0"/>
    <x v="1"/>
    <n v="0.10193600000000001"/>
    <n v="0.15465657899999999"/>
    <n v="8.601099999999999E-2"/>
    <n v="3.9E-2"/>
    <n v="7.6999999999999999E-2"/>
    <n v="0.129"/>
    <n v="0.187"/>
    <n v="0.28200000000000003"/>
    <n v="0.14400000000000002"/>
    <n v="6.6915000000000002E-2"/>
    <n v="6.8804000000000004E-2"/>
    <n v="6.5637000000000001E-2"/>
    <n v="6.3061999999999993E-2"/>
    <n v="4.8003000000000004E-2"/>
    <n v="5.4000000000000003E-3"/>
    <n v="8.6400000000000001E-3"/>
    <n v="1.4688000000000001E-2"/>
    <n v="2.3501000000000001E-2"/>
    <n v="3.5250999999999998E-2"/>
    <n v="4.2301000000000005E-2"/>
  </r>
  <r>
    <x v="40"/>
    <x v="11"/>
    <x v="0"/>
    <x v="2"/>
    <n v="5.8396999999999998E-2"/>
    <n v="9.6412999999999999E-2"/>
    <n v="5.4098E-2"/>
    <n v="2.7E-2"/>
    <n v="5.7000000000000002E-2"/>
    <n v="8.3000000000000004E-2"/>
    <n v="9.1999999999999998E-2"/>
    <n v="0.106"/>
    <n v="7.1000000000000008E-2"/>
    <n v="5.6014000000000001E-2"/>
    <n v="5.9839000000000003E-2"/>
    <n v="7.8525999999999999E-2"/>
    <n v="7.8510999999999997E-2"/>
    <n v="5.389E-2"/>
    <n v="1.4339000000000001E-2"/>
    <n v="3.2802999999999999E-2"/>
    <n v="4.1311E-2"/>
    <n v="5.4438E-2"/>
    <n v="6.810200000000001E-2"/>
    <n v="6.9081000000000004E-2"/>
  </r>
  <r>
    <x v="40"/>
    <x v="11"/>
    <x v="0"/>
    <x v="3"/>
    <n v="0.29198499999999999"/>
    <n v="0.48206499999999997"/>
    <n v="0.27049000000000001"/>
    <n v="0.13500000000000001"/>
    <n v="0.28499999999999998"/>
    <n v="0.41499999999999998"/>
    <n v="0.46"/>
    <n v="0.53"/>
    <n v="0.35499999999999998"/>
    <n v="0.28006999999999999"/>
    <n v="0.29919499999999999"/>
    <n v="0.39262999999999998"/>
    <n v="0.39255499999999999"/>
    <n v="0.26945000000000002"/>
    <n v="7.1695000000000009E-2"/>
    <n v="0.16401499999999999"/>
    <n v="0.20655499999999999"/>
    <n v="0.27218999999999999"/>
    <n v="0.34051000000000003"/>
    <n v="0.34540500000000002"/>
  </r>
  <r>
    <x v="40"/>
    <x v="11"/>
    <x v="0"/>
    <x v="4"/>
    <n v="2.6347661072000004"/>
    <n v="2.6486770697940001"/>
    <n v="2.4129119195022"/>
    <n v="2.8914044173345874"/>
    <n v="3.238080594247537"/>
    <n v="3.1698950952490121"/>
    <n v="3.2788103404865612"/>
    <n v="3.3459136782577881"/>
    <n v="3.2255848475355648"/>
    <n v="3.2653929529111827"/>
    <n v="3.25"/>
    <n v="3.3149999999999999"/>
    <n v="3.41445"/>
    <n v="3"/>
    <n v="1.8"/>
    <n v="1.98"/>
    <n v="2.2066959723344"/>
    <n v="2.45086656956784"/>
    <n v="2.7077697942593781"/>
    <n v="2.8511878870584559"/>
  </r>
  <r>
    <x v="40"/>
    <x v="11"/>
    <x v="0"/>
    <x v="5"/>
    <n v="2.9267511072000003"/>
    <n v="3.130742069794"/>
    <n v="2.6834019195022001"/>
    <n v="3.0264044173345876"/>
    <n v="3.5230805942475372"/>
    <n v="3.5848950952490122"/>
    <n v="3.7388103404865611"/>
    <n v="3.8759136782577883"/>
    <n v="3.5805848475355648"/>
    <n v="3.5454629529111825"/>
    <n v="3.5491950000000001"/>
    <n v="3.70763"/>
    <n v="3.8070050000000002"/>
    <n v="3.26945"/>
    <n v="1.8716949999999999"/>
    <n v="2.144015"/>
    <n v="2.4132509723343998"/>
    <n v="2.7230565695678401"/>
    <n v="3.0482797942593782"/>
    <n v="3.1965928870584559"/>
  </r>
  <r>
    <x v="40"/>
    <x v="11"/>
    <x v="0"/>
    <x v="6"/>
    <n v="2.1309999999999998"/>
    <n v="2.4550000000000001"/>
    <n v="0.95"/>
    <n v="0.56883700000000004"/>
    <n v="1.2872760000000001"/>
    <n v="2.3740000000000001"/>
    <n v="2.5590000000000002"/>
    <n v="1.7569999999999999"/>
    <n v="1.351"/>
    <n v="2.113"/>
    <n v="1.7689999999999999"/>
    <n v="2.351"/>
    <n v="2.9387500000000002"/>
    <n v="1.3224374999999997"/>
    <n v="0.97860374999999977"/>
    <n v="1.1058222374999997"/>
    <n v="1.2274626836249998"/>
    <n v="1.3563462654056246"/>
    <n v="1.4987626232732152"/>
    <n v="1.6186636331350726"/>
  </r>
  <r>
    <x v="40"/>
    <x v="11"/>
    <x v="0"/>
    <x v="7"/>
    <n v="2.73"/>
    <n v="1.5674999999999999"/>
    <n v="1.792"/>
    <n v="2.6038890000000001"/>
    <n v="2.7515339999999999"/>
    <n v="2.754"/>
    <n v="2.597"/>
    <n v="2.0148999999999999"/>
    <n v="0.878"/>
    <n v="0.112"/>
    <n v="0.106"/>
    <n v="3.3951000000000002E-2"/>
    <n v="1.6975500000000001E-2"/>
    <n v="1.6975499999999997E-3"/>
    <n v="1.7315009999999997E-3"/>
    <n v="1.7661310199999999E-3"/>
    <n v="1.8014536403999997E-3"/>
    <n v="1.8374827132079997E-3"/>
    <n v="1.8742323674721597E-3"/>
    <n v="1.911717014821603E-3"/>
  </r>
  <r>
    <x v="40"/>
    <x v="11"/>
    <x v="0"/>
    <x v="8"/>
    <n v="3.3286419712000002"/>
    <n v="2.6629135769600003"/>
    <n v="3.4617876500480005"/>
    <n v="5.0195920925696003"/>
    <n v="5.0195920925696003"/>
    <n v="4.0156736740556802"/>
    <n v="3.8148899903528961"/>
    <n v="4.1200811895811285"/>
    <n v="3.0076592683942236"/>
    <n v="1.9549785244562454"/>
    <n v="2.15047637690187"/>
    <n v="1.74"/>
    <n v="2"/>
    <n v="1"/>
    <n v="0.9"/>
    <n v="1.0349999999999999"/>
    <n v="1.1902499999999998"/>
    <n v="1.3687874999999996"/>
    <n v="1.5467298749999994"/>
    <n v="1.5776644724999993"/>
  </r>
  <r>
    <x v="40"/>
    <x v="11"/>
    <x v="1"/>
    <x v="0"/>
    <n v="0.49351363983498947"/>
    <n v="0.50826050495228303"/>
    <n v="0.53412199232847601"/>
    <n v="0.54016679406345203"/>
    <n v="0.55212569740842321"/>
    <n v="0.57393772607985316"/>
    <n v="0.6036920542944233"/>
    <n v="0.63678223744953977"/>
    <n v="0.66862134932201689"/>
    <n v="0.70205241678811769"/>
    <n v="0.73153736845235529"/>
    <n v="0.75656875700299864"/>
    <n v="0.79264238186293867"/>
    <n v="0.81139453422567986"/>
    <n v="0.80116664354116629"/>
    <n v="0.79474331067034298"/>
    <n v="0.79516844445693613"/>
    <n v="0.80537707556779736"/>
    <n v="0.82038376330076335"/>
    <n v="0.84277425040174037"/>
  </r>
  <r>
    <x v="40"/>
    <x v="11"/>
    <x v="1"/>
    <x v="1"/>
    <n v="3.943E-2"/>
    <n v="5.4562411999999998E-2"/>
    <n v="3.8567999999999998E-2"/>
    <n v="2.1999999999999999E-2"/>
    <n v="4.7E-2"/>
    <n v="8.1000000000000003E-2"/>
    <n v="0.13400000000000001"/>
    <n v="0.17899999999999999"/>
    <n v="0.107"/>
    <n v="5.0210000000000005E-2"/>
    <n v="4.3526000000000002E-2"/>
    <n v="4.2042999999999997E-2"/>
    <n v="5.1205000000000001E-2"/>
    <n v="3.4604999999999997E-2"/>
    <n v="6.0000000000000001E-3"/>
    <n v="9.5999999999999992E-3"/>
    <n v="1.6320000000000001E-2"/>
    <n v="2.6112E-2"/>
    <n v="3.9168000000000001E-2"/>
    <n v="4.7002000000000002E-2"/>
  </r>
  <r>
    <x v="40"/>
    <x v="11"/>
    <x v="1"/>
    <x v="2"/>
    <n v="2.0419E-2"/>
    <n v="3.0287999999999999E-2"/>
    <n v="4.2610000000000002E-2"/>
    <n v="6.6000000000000003E-2"/>
    <n v="8.5999999999999993E-2"/>
    <n v="0.1"/>
    <n v="0.152"/>
    <n v="0.05"/>
    <n v="5.1000000000000004E-2"/>
    <n v="4.0467000000000003E-2"/>
    <n v="3.3985999999999995E-2"/>
    <n v="1.1795E-2"/>
    <n v="1.3390000000000001E-2"/>
    <n v="9.3430000000000006E-3"/>
    <n v="3.3790000000000001E-3"/>
    <n v="9.4240000000000001E-3"/>
    <n v="1.3081000000000001E-2"/>
    <n v="1.7252E-2"/>
    <n v="2.1085E-2"/>
    <n v="2.2977000000000001E-2"/>
  </r>
  <r>
    <x v="40"/>
    <x v="11"/>
    <x v="1"/>
    <x v="3"/>
    <n v="0.10209499999999999"/>
    <n v="0.15143999999999999"/>
    <n v="0.21305000000000002"/>
    <n v="0.33"/>
    <n v="0.43"/>
    <n v="0.5"/>
    <n v="0.76"/>
    <n v="0.25"/>
    <n v="0.255"/>
    <n v="0.20233500000000004"/>
    <n v="0.16992999999999997"/>
    <n v="5.8975E-2"/>
    <n v="6.695000000000001E-2"/>
    <n v="4.6715000000000007E-2"/>
    <n v="1.6895E-2"/>
    <n v="4.7120000000000002E-2"/>
    <n v="6.5405000000000005E-2"/>
    <n v="8.6260000000000003E-2"/>
    <n v="0.10542499999999999"/>
    <n v="0.114885"/>
  </r>
  <r>
    <x v="40"/>
    <x v="11"/>
    <x v="1"/>
    <x v="4"/>
    <n v="0.64156773178548632"/>
    <n v="0.62007781604178525"/>
    <n v="0.56616931186818464"/>
    <n v="0.65360182081677698"/>
    <n v="0.80058226124221366"/>
    <n v="0.8322097028157871"/>
    <n v="0.86327963764102533"/>
    <n v="0.85965602055687873"/>
    <n v="0.80234561918642022"/>
    <n v="0.73715503762752366"/>
    <n v="0.78138433988517508"/>
    <n v="0.81263971348058206"/>
    <n v="0.82889250775019374"/>
    <n v="0.76258110713017824"/>
    <n v="0.68632299641716032"/>
    <n v="0.69283133085089588"/>
    <n v="0.71565160001124251"/>
    <n v="0.76510822178940741"/>
    <n v="0.82038376330076335"/>
    <n v="0.91019619043387967"/>
  </r>
  <r>
    <x v="40"/>
    <x v="11"/>
    <x v="1"/>
    <x v="5"/>
    <n v="0.74366273178548625"/>
    <n v="0.77151781604178526"/>
    <n v="0.77921931186818472"/>
    <n v="0.98360182081677694"/>
    <n v="1.2305822612422137"/>
    <n v="1.3322097028157871"/>
    <n v="1.6232796376410255"/>
    <n v="1.1096560205568786"/>
    <n v="1.0573456191864201"/>
    <n v="0.9394900376275237"/>
    <n v="0.95131433988517511"/>
    <n v="0.87161471348058206"/>
    <n v="0.8958425077501937"/>
    <n v="0.8092961071301783"/>
    <n v="0.70321799641716032"/>
    <n v="0.73995133085089593"/>
    <n v="0.78105660001124255"/>
    <n v="0.85136822178940741"/>
    <n v="0.92580876330076334"/>
    <n v="1.0250811904338797"/>
  </r>
  <r>
    <x v="40"/>
    <x v="11"/>
    <x v="1"/>
    <x v="6"/>
    <n v="0.50825556173415631"/>
    <n v="0.63732950434876368"/>
    <n v="0.38837507383689462"/>
    <n v="0.34143202218539032"/>
    <n v="0.52935476347180899"/>
    <n v="0.56190601742911428"/>
    <n v="0.69783729327202737"/>
    <n v="0.31"/>
    <n v="0.41"/>
    <n v="0.48"/>
    <n v="0.26600000000000001"/>
    <n v="0.26400000000000001"/>
    <n v="0.34320000000000001"/>
    <n v="0.20591999999999999"/>
    <n v="0.17503199999999999"/>
    <n v="0.17503199999999999"/>
    <n v="0.18378360000000002"/>
    <n v="0.196648452"/>
    <n v="0.21041384364000001"/>
    <n v="0.22514281269480002"/>
  </r>
  <r>
    <x v="40"/>
    <x v="11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x v="1"/>
    <x v="8"/>
    <n v="0.39"/>
    <n v="0.35"/>
    <n v="0.35174999999999995"/>
    <n v="0.7034999999999999"/>
    <n v="0.7034999999999999"/>
    <n v="0.77384999999999993"/>
    <n v="0.92861999999999989"/>
    <n v="1.0679129999999999"/>
    <n v="0.96112169999999997"/>
    <n v="1.0572338700000001"/>
    <n v="1.0783785474000001"/>
    <n v="0.97054069266000009"/>
    <n v="0.79584336798120014"/>
    <n v="0.67646686278402013"/>
    <n v="0.54117349022721617"/>
    <n v="0.56823216473857696"/>
    <n v="0.59664377297550586"/>
    <n v="0.65630815027305645"/>
    <n v="0.71537588379763162"/>
    <n v="0.80122098985334744"/>
  </r>
  <r>
    <x v="40"/>
    <x v="11"/>
    <x v="2"/>
    <x v="0"/>
    <n v="0.15414957659520934"/>
    <n v="0.17171882271922645"/>
    <n v="0.19357741683282256"/>
    <n v="0.21764530391698667"/>
    <n v="0.22088077352528801"/>
    <n v="0.22679269617275921"/>
    <n v="0.23211342655548328"/>
    <n v="0.23690208389993495"/>
    <n v="0.24121187550994144"/>
    <n v="0.24509068795894731"/>
    <n v="0.24858161916305258"/>
    <n v="0.25172345724674733"/>
    <n v="0.2545511115220726"/>
    <n v="0.25709600036986535"/>
    <n v="0.25938640033287885"/>
    <n v="0.26144776029959099"/>
    <n v="0.26330298426963189"/>
    <n v="0.2649726858426687"/>
    <n v="0.26647541725840185"/>
    <n v="0.26782787553256165"/>
  </r>
  <r>
    <x v="40"/>
    <x v="11"/>
    <x v="2"/>
    <x v="1"/>
    <n v="0.02"/>
    <n v="2.1000000000000001E-2"/>
    <n v="2.1000000000000001E-2"/>
    <n v="2.3E-2"/>
    <n v="2.5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</r>
  <r>
    <x v="40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x v="2"/>
    <x v="4"/>
    <n v="0.50098612393443032"/>
    <n v="0.56667211497344727"/>
    <n v="0.46458580039877412"/>
    <n v="0.48970193381322003"/>
    <n v="0.57429001116574885"/>
    <n v="0.63501954928372573"/>
    <n v="0.64991759435535312"/>
    <n v="0.67517093911481463"/>
    <n v="0.66574477640743834"/>
    <n v="0.56370858230557874"/>
    <n v="0.58699999999999997"/>
    <n v="0.60460999999999998"/>
    <n v="0.58042559999999999"/>
    <n v="0.46434048"/>
    <n v="0.40861962239999999"/>
    <n v="0.4601480581272801"/>
    <n v="0.52660596853926378"/>
    <n v="0.59618854314600456"/>
    <n v="0.63954100142016446"/>
    <n v="0.69635247638466036"/>
  </r>
  <r>
    <x v="40"/>
    <x v="11"/>
    <x v="2"/>
    <x v="5"/>
    <n v="0.50098612393443032"/>
    <n v="0.56667211497344727"/>
    <n v="0.46458580039877412"/>
    <n v="0.48970193381322003"/>
    <n v="0.57429001116574885"/>
    <n v="0.63501954928372573"/>
    <n v="0.64991759435535312"/>
    <n v="0.67517093911481463"/>
    <n v="0.66574477640743834"/>
    <n v="0.56370858230557874"/>
    <n v="0.58699999999999997"/>
    <n v="0.60460999999999998"/>
    <n v="0.58042559999999999"/>
    <n v="0.46434048"/>
    <n v="0.40861962239999999"/>
    <n v="0.4601480581272801"/>
    <n v="0.52660596853926378"/>
    <n v="0.59618854314600456"/>
    <n v="0.63954100142016446"/>
    <n v="0.69635247638466036"/>
  </r>
  <r>
    <x v="40"/>
    <x v="11"/>
    <x v="2"/>
    <x v="6"/>
    <n v="0.15157683094402008"/>
    <n v="0.19007049565123635"/>
    <n v="0.11582492616310536"/>
    <n v="0.10182512067175253"/>
    <n v="0.15786923652819107"/>
    <n v="0.16757698257088571"/>
    <n v="0.20811570672797264"/>
    <n v="0.19647486518019552"/>
    <n v="0.25705690673644366"/>
    <n v="0.18997424288633682"/>
    <n v="0.15197939430906945"/>
    <n v="0.18237527317088334"/>
    <n v="0.21520282234164234"/>
    <n v="0.12912169340498539"/>
    <n v="0.11879195793258657"/>
    <n v="0.14255034951910386"/>
    <n v="0.16678390893735151"/>
    <n v="0.20681204708231588"/>
    <n v="0.23473167343842852"/>
    <n v="0.26759410771980852"/>
  </r>
  <r>
    <x v="40"/>
    <x v="11"/>
    <x v="2"/>
    <x v="7"/>
    <n v="0.14078260869565218"/>
    <n v="0.10995652173913044"/>
    <n v="0.15640999999999999"/>
    <n v="0.180394"/>
    <n v="0.206403"/>
    <n v="0.21287700000000001"/>
    <n v="0.16539199999999998"/>
    <n v="0.115173"/>
    <n v="2.0077999999999999E-2"/>
    <n v="5.1060000000000003E-3"/>
    <n v="5.05494E-3"/>
    <n v="5.0043906000000003E-3"/>
    <n v="4.9543466939999999E-3"/>
    <n v="4.9048032270600003E-3"/>
    <n v="4.9538512593306E-3"/>
    <n v="5.0033897719239063E-3"/>
    <n v="5.1284745162220036E-3"/>
    <n v="5.2566863791275531E-3"/>
    <n v="5.3881035386057416E-3"/>
    <n v="5.522806127070885E-3"/>
  </r>
  <r>
    <x v="40"/>
    <x v="11"/>
    <x v="2"/>
    <x v="8"/>
    <n v="0.58420504800159967"/>
    <n v="0.59004709848161552"/>
    <n v="0.59594756946643157"/>
    <n v="0.60190704516109605"/>
    <n v="0.61394518606431803"/>
    <n v="0.6262240897856044"/>
    <n v="0.6262240897856044"/>
    <n v="0.61369960798989232"/>
    <n v="0.42958972559292458"/>
    <n v="0.38663075303363215"/>
    <n v="0.5"/>
    <n v="0.45003819653114779"/>
    <n v="0.39603361294741007"/>
    <n v="0.27722352906318704"/>
    <n v="0.25227341144750021"/>
    <n v="0.30272809373700021"/>
    <n v="0.36327371248440027"/>
    <n v="0.39596834660799635"/>
    <n v="0.41180708047231623"/>
    <n v="0.43651550530065525"/>
  </r>
  <r>
    <x v="41"/>
    <x v="11"/>
    <x v="0"/>
    <x v="0"/>
    <n v="1.3163880000000001"/>
    <n v="1.3556529999999998"/>
    <n v="1.3783420000000002"/>
    <n v="1.41245"/>
    <n v="1.5017879999999999"/>
    <n v="1.6091439999999999"/>
    <n v="1.72252385605425"/>
    <n v="1.8307370000000001"/>
    <n v="1.9599500000000001"/>
    <n v="2.0417930000000002"/>
    <n v="2.1720000000000002"/>
    <n v="2.3639999999999999"/>
    <n v="2.581"/>
    <n v="2.7879999999999998"/>
    <n v="2.9489729999999996"/>
    <n v="3.1114059179999995"/>
    <n v="3.2804823049519993"/>
    <n v="3.4565869773638229"/>
    <n v="3.6341244982692698"/>
    <n v="3.8130822693419604"/>
  </r>
  <r>
    <x v="41"/>
    <x v="11"/>
    <x v="0"/>
    <x v="1"/>
    <n v="7.1498999999999993E-2"/>
    <n v="6.4269000000000007E-2"/>
    <n v="7.1204000000000003E-2"/>
    <n v="8.8013999999999995E-2"/>
    <n v="0.111"/>
    <n v="0.13500000000000001"/>
    <n v="0.14299999999999999"/>
    <n v="0.17300000000000001"/>
    <n v="0.182"/>
    <n v="0.13074700000000003"/>
    <n v="0.212367"/>
    <n v="0.24458500000000002"/>
    <n v="0.25650200000000001"/>
    <n v="0.28593000000000002"/>
    <n v="0.25018899999999999"/>
    <n v="0.26269799999999999"/>
    <n v="0.28108699999999998"/>
    <n v="0.300763"/>
    <n v="0.315801"/>
    <n v="0.33159100000000002"/>
  </r>
  <r>
    <x v="41"/>
    <x v="11"/>
    <x v="0"/>
    <x v="2"/>
    <n v="5.2380000000000005E-3"/>
    <n v="4.4299999999999999E-3"/>
    <n v="6.3150000000000003E-3"/>
    <n v="2E-3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0"/>
    <x v="3"/>
    <n v="2.6190000000000001E-2"/>
    <n v="2.215E-2"/>
    <n v="3.1574999999999999E-2"/>
    <n v="0.01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0"/>
    <x v="4"/>
    <n v="0.8688160800000001"/>
    <n v="0.89473097999999984"/>
    <n v="0.90970572000000016"/>
    <n v="0.93221700000000007"/>
    <n v="0.99118008000000013"/>
    <n v="1.06203504"/>
    <n v="1.1368657449958051"/>
    <n v="1.2673953455855824"/>
    <n v="1.2471353821399851"/>
    <n v="1.2001247699986117"/>
    <n v="1.33382811563593"/>
    <n v="1.4138578025740858"/>
    <n v="1.4845506927027901"/>
    <n v="1.6033147481190133"/>
    <n v="1.7315799279685344"/>
    <n v="1.8701063222060172"/>
    <n v="2.0338990290702395"/>
    <n v="2.1430839259655703"/>
    <n v="2.2531571889269473"/>
    <n v="2.3641110069920153"/>
  </r>
  <r>
    <x v="41"/>
    <x v="11"/>
    <x v="0"/>
    <x v="5"/>
    <n v="0.89500608000000015"/>
    <n v="0.91688097999999985"/>
    <n v="0.94128072000000018"/>
    <n v="0.94221700000000008"/>
    <n v="0.99118008000000013"/>
    <n v="1.06203504"/>
    <n v="1.1368657449958051"/>
    <n v="1.2673953455855824"/>
    <n v="1.2471353821399851"/>
    <n v="1.2001247699986117"/>
    <n v="1.33382811563593"/>
    <n v="1.4138578025740858"/>
    <n v="1.4845506927027901"/>
    <n v="1.6033147481190133"/>
    <n v="1.7315799279685344"/>
    <n v="1.8701063222060172"/>
    <n v="2.0338990290702395"/>
    <n v="2.1430839259655703"/>
    <n v="2.2531571889269473"/>
    <n v="2.3641110069920153"/>
  </r>
  <r>
    <x v="41"/>
    <x v="11"/>
    <x v="0"/>
    <x v="6"/>
    <n v="0.77004700000000004"/>
    <n v="0.67958499999999999"/>
    <n v="0.75304300000000002"/>
    <n v="0.72028300000000001"/>
    <n v="0.88003299999999995"/>
    <n v="1.0069999999999999"/>
    <n v="0.86699999999999999"/>
    <n v="1.202"/>
    <n v="1.26"/>
    <n v="1.121891"/>
    <n v="1.7517389999999999"/>
    <n v="1.6480870000000001"/>
    <n v="1.7909029999999999"/>
    <n v="1.972415"/>
    <n v="2.1997346689957857"/>
    <n v="2.3428255096494728"/>
    <n v="2.4204765332982232"/>
    <n v="2.5383570883630315"/>
    <n v="2.6703516569579091"/>
    <n v="2.8092099431197206"/>
  </r>
  <r>
    <x v="41"/>
    <x v="11"/>
    <x v="0"/>
    <x v="7"/>
    <n v="1.3251550000000001"/>
    <n v="1.510049"/>
    <n v="2.1425809999999998"/>
    <n v="3.084508"/>
    <n v="4.8759680000000003"/>
    <n v="5.0739999999999998"/>
    <n v="4.2587999999999999"/>
    <n v="4.109"/>
    <n v="3.5579999999999998"/>
    <n v="2.0410370000000002"/>
    <n v="3.5157150000000001"/>
    <n v="4.6779390000000003"/>
    <n v="4.8940270000000003"/>
    <n v="5.8668480000000001"/>
    <n v="6.7748608909057531"/>
    <n v="6.8091007389647729"/>
    <n v="6.9579243677074691"/>
    <n v="7.1088465984503193"/>
    <n v="7.3158433769215643"/>
    <n v="7.5353186782292125"/>
  </r>
  <r>
    <x v="41"/>
    <x v="11"/>
    <x v="0"/>
    <x v="8"/>
    <n v="1.5348166593212875"/>
    <n v="1.73609519612164"/>
    <n v="2.3360951961216401"/>
    <n v="3.3360951961216401"/>
    <n v="4.9360951961216397"/>
    <n v="5.0594975760246799"/>
    <n v="4.6547377699427059"/>
    <n v="4.1427166152490082"/>
    <n v="3.5213091229616564"/>
    <n v="2.1479985650066107"/>
    <n v="3.0394179694843544"/>
    <n v="4.2247909775832531"/>
    <n v="4.3937826166865834"/>
    <n v="5.2725391400239001"/>
    <n v="6.1161454024277235"/>
    <n v="6.3607912185248336"/>
    <n v="6.5834189111732018"/>
    <n v="6.7282541272190119"/>
    <n v="6.9132811157175356"/>
    <n v="7.1068529869576267"/>
  </r>
  <r>
    <x v="41"/>
    <x v="11"/>
    <x v="1"/>
    <x v="0"/>
    <n v="0.43715999999999999"/>
    <n v="0.44914599999999999"/>
    <n v="0.46475399999999994"/>
    <n v="0.46800000000000003"/>
    <n v="0.47439999999999999"/>
    <n v="0.49580000000000002"/>
    <n v="0.51876599999999995"/>
    <n v="0.54292799999999997"/>
    <n v="0.57143100000000002"/>
    <n v="0.58757100000000007"/>
    <n v="0.63"/>
    <n v="0.68797599999999992"/>
    <n v="0.73590119999999981"/>
    <n v="0.79141613999999982"/>
    <n v="0.83307833299999978"/>
    <n v="0.8767184163499997"/>
    <n v="0.92414749553249975"/>
    <n v="0.97559412075587471"/>
    <n v="1.029350414718081"/>
    <n v="1.0855458939821769"/>
  </r>
  <r>
    <x v="41"/>
    <x v="11"/>
    <x v="1"/>
    <x v="1"/>
    <n v="2.1025800000000094E-2"/>
    <n v="3.4062000000000002E-2"/>
    <n v="3.1312E-2"/>
    <n v="3.1511999999999998E-2"/>
    <n v="3.5996E-2"/>
    <n v="4.1049000000000002E-2"/>
    <n v="4.7E-2"/>
    <n v="5.5E-2"/>
    <n v="5.8000000000000003E-2"/>
    <n v="4.1654000000000004E-2"/>
    <n v="7.6943999999999999E-2"/>
    <n v="8.9476E-2"/>
    <n v="8.2323999999999994E-2"/>
    <n v="9.2310000000000003E-2"/>
    <n v="8.1233E-2"/>
    <n v="8.5293999999999995E-2"/>
    <n v="9.1264999999999999E-2"/>
    <n v="9.7654000000000005E-2"/>
    <n v="0.102536"/>
    <n v="0.10766299999999999"/>
  </r>
  <r>
    <x v="41"/>
    <x v="11"/>
    <x v="1"/>
    <x v="2"/>
    <n v="1.4178000000000001E-2"/>
    <n v="1.0473000000000001E-2"/>
    <n v="1.1731999999999999E-2"/>
    <n v="8.9999999999999993E-3"/>
    <n v="8.0000000000000002E-3"/>
    <n v="8.9999999999999993E-3"/>
    <n v="5.0000000000000001E-3"/>
    <n v="0.01"/>
    <n v="4.0000000000000001E-3"/>
    <n v="0"/>
    <n v="0"/>
    <n v="0"/>
    <n v="0"/>
    <n v="0"/>
    <n v="0"/>
    <n v="0"/>
    <n v="0"/>
    <n v="0"/>
    <n v="0"/>
    <n v="0"/>
  </r>
  <r>
    <x v="41"/>
    <x v="11"/>
    <x v="1"/>
    <x v="3"/>
    <n v="7.0890000000000009E-2"/>
    <n v="5.2365000000000009E-2"/>
    <n v="5.8659999999999997E-2"/>
    <n v="4.4999999999999998E-2"/>
    <n v="0.04"/>
    <n v="4.4999999999999998E-2"/>
    <n v="2.5000000000000001E-2"/>
    <n v="0.05"/>
    <n v="0.02"/>
    <n v="0"/>
    <n v="0"/>
    <n v="0"/>
    <n v="0"/>
    <n v="0"/>
    <n v="0"/>
    <n v="0"/>
    <n v="0"/>
    <n v="0"/>
    <n v="0"/>
    <n v="0"/>
  </r>
  <r>
    <x v="41"/>
    <x v="11"/>
    <x v="1"/>
    <x v="4"/>
    <n v="0.6120239999999999"/>
    <n v="0.62880439999999993"/>
    <n v="0.65065559999999989"/>
    <n v="0.66223961999999981"/>
    <n v="0.67952203899999974"/>
    <n v="0.70301453704999961"/>
    <n v="0.73366381019749971"/>
    <n v="0.71869628970993737"/>
    <n v="0.78148952061596177"/>
    <n v="0.73909093678030069"/>
    <n v="0.81054595090713355"/>
    <n v="0.87538962697970424"/>
    <n v="0.91040521205889247"/>
    <n v="0.9832376290236039"/>
    <n v="1.0618966393454923"/>
    <n v="1.1468483704931318"/>
    <n v="1.2198746941028997"/>
    <n v="1.2877842393977548"/>
    <n v="1.3587425474278669"/>
    <n v="1.4329205800564737"/>
  </r>
  <r>
    <x v="41"/>
    <x v="11"/>
    <x v="1"/>
    <x v="5"/>
    <n v="0.68291399999999991"/>
    <n v="0.68116939999999992"/>
    <n v="0.70931559999999994"/>
    <n v="0.70723961999999985"/>
    <n v="0.71952203899999978"/>
    <n v="0.74801453704999965"/>
    <n v="0.75866381019749973"/>
    <n v="0.76869628970993742"/>
    <n v="0.80148952061596179"/>
    <n v="0.73909093678030069"/>
    <n v="0.81054595090713355"/>
    <n v="0.87538962697970424"/>
    <n v="0.91040521205889247"/>
    <n v="0.9832376290236039"/>
    <n v="1.0618966393454923"/>
    <n v="1.1468483704931318"/>
    <n v="1.2198746941028997"/>
    <n v="1.2877842393977548"/>
    <n v="1.3587425474278669"/>
    <n v="1.4329205800564737"/>
  </r>
  <r>
    <x v="41"/>
    <x v="11"/>
    <x v="1"/>
    <x v="6"/>
    <n v="8.4213499999999997E-2"/>
    <n v="9.0680000000000011E-2"/>
    <n v="9.0840000000000004E-2"/>
    <n v="0.11136649999999999"/>
    <n v="0.13748125"/>
    <n v="0.16325000000000001"/>
    <n v="0.156"/>
    <n v="0.29714999999999991"/>
    <n v="0.38880000000000003"/>
    <n v="0.32564800000000005"/>
    <n v="0.49690280000000003"/>
    <n v="0.54136601591101363"/>
    <n v="0.59056960000000014"/>
    <n v="0.66448200000000002"/>
    <n v="0.64842065651895431"/>
    <n v="0.71886207614540565"/>
    <n v="0.75462834491704589"/>
    <n v="0.78017074090279281"/>
    <n v="0.80242885660384411"/>
    <n v="0.83904559752231345"/>
  </r>
  <r>
    <x v="41"/>
    <x v="11"/>
    <x v="1"/>
    <x v="7"/>
    <n v="7.1135000000000004E-2"/>
    <n v="0.21711800000000001"/>
    <n v="0.29460199999999997"/>
    <n v="0.25584299999999999"/>
    <n v="0.19658100000000001"/>
    <n v="0.108"/>
    <n v="4.3471999999999997E-2"/>
    <n v="0.63100000000000001"/>
    <n v="0.442"/>
    <n v="0.22699080000000002"/>
    <n v="0.20552830000000002"/>
    <n v="0.13522395000000001"/>
    <n v="9.0825900000000015E-2"/>
    <n v="1.8308999999999999E-2"/>
    <n v="5.737708731174173E-2"/>
    <n v="5.7953288660513441E-2"/>
    <n v="6.4218402633236887E-2"/>
    <n v="6.5401001111346835E-2"/>
    <n v="6.7133406279455743E-2"/>
    <n v="6.7979762058106019E-2"/>
  </r>
  <r>
    <x v="41"/>
    <x v="11"/>
    <x v="1"/>
    <x v="8"/>
    <n v="0.78548699867783167"/>
    <n v="0.88849713530189522"/>
    <n v="0.90626707800793305"/>
    <n v="0.86095372410753646"/>
    <n v="0.77485835169678285"/>
    <n v="0.73611543411194369"/>
    <n v="0.65514273635962994"/>
    <n v="1.2551427363596299"/>
    <n v="0.87859991545174088"/>
    <n v="0.65894993658880563"/>
    <n v="0.67800000000000005"/>
    <n v="0.65"/>
    <n v="0.59800000000000009"/>
    <n v="0.5130840000000001"/>
    <n v="0.48742980000000008"/>
    <n v="0.50692699200000013"/>
    <n v="0.5474811513600002"/>
    <n v="0.58580483195520028"/>
    <n v="0.62974019435184025"/>
    <n v="0.66563538542989509"/>
  </r>
  <r>
    <x v="41"/>
    <x v="11"/>
    <x v="2"/>
    <x v="0"/>
    <n v="0.147006"/>
    <n v="0.148151"/>
    <n v="0.15051699999999998"/>
    <n v="0.14899999999999999"/>
    <n v="0.15656"/>
    <n v="0.16363999999999998"/>
    <n v="0.16944200000000001"/>
    <n v="0.17932200000000001"/>
    <n v="0.18759700000000001"/>
    <n v="0.19002699999999997"/>
    <n v="0.19400000000000001"/>
    <n v="0.20300000000000001"/>
    <n v="0.215"/>
    <n v="0.22700000000000001"/>
    <n v="0.23269789081032477"/>
    <n v="0.23805589220274281"/>
    <n v="0.24308947910189058"/>
    <n v="0.24782284427321807"/>
    <n v="0.25227248856864648"/>
    <n v="0.25645486756063618"/>
  </r>
  <r>
    <x v="41"/>
    <x v="11"/>
    <x v="2"/>
    <x v="1"/>
    <n v="2.0234000000000002E-2"/>
    <n v="1.3137999999999997E-2"/>
    <n v="1.0388000000000001E-2"/>
    <n v="1.3706521149229919E-2"/>
    <n v="1.3447738909084052E-2"/>
    <n v="1.4690624638137403E-2"/>
    <n v="1.6782119241638308E-2"/>
    <n v="1.7939578211813686E-2"/>
    <n v="1.9262469968937129E-2"/>
    <n v="1.9380778790344121E-2"/>
    <n v="1.9293315754007938E-2"/>
    <n v="1.9312437385274633E-2"/>
    <n v="1.9328927118864664E-2"/>
    <n v="1.9311560086049076E-2"/>
    <n v="1.9317890810324798E-2"/>
    <n v="1.9319874841037522E-2"/>
    <n v="1.9316940431312352E-2"/>
    <n v="1.9318733917440937E-2"/>
    <n v="1.9319014951821492E-2"/>
    <n v="1.9318728306108493E-2"/>
  </r>
  <r>
    <x v="41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2"/>
    <x v="4"/>
    <n v="0.64682640000000002"/>
    <n v="0.65186440000000012"/>
    <n v="0.66227479999999994"/>
    <n v="0.68946975305661162"/>
    <n v="0.71416631660375074"/>
    <n v="0.7430967491813677"/>
    <n v="0.69117150497806368"/>
    <n v="0.78246784512102108"/>
    <n v="0.74574712895026729"/>
    <n v="0.69977970749489715"/>
    <n v="0.77"/>
    <n v="0.84583460739423011"/>
    <n v="0.85"/>
    <n v="0.97"/>
    <n v="0.99909999999999999"/>
    <n v="1.0270748000000001"/>
    <n v="1.0331302861830349"/>
    <n v="1.0532470881611768"/>
    <n v="1.0721580764167475"/>
    <n v="1.0899331871327038"/>
  </r>
  <r>
    <x v="41"/>
    <x v="11"/>
    <x v="2"/>
    <x v="5"/>
    <n v="0.64682640000000002"/>
    <n v="0.65186440000000012"/>
    <n v="0.66227479999999994"/>
    <n v="0.68946975305661162"/>
    <n v="0.71416631660375074"/>
    <n v="0.7430967491813677"/>
    <n v="0.69117150497806368"/>
    <n v="0.78246784512102108"/>
    <n v="0.74574712895026729"/>
    <n v="0.69977970749489715"/>
    <n v="0.77"/>
    <n v="0.84583460739423011"/>
    <n v="0.85"/>
    <n v="0.97"/>
    <n v="0.99909999999999999"/>
    <n v="1.0270748000000001"/>
    <n v="1.0331302861830349"/>
    <n v="1.0532470881611768"/>
    <n v="1.0721580764167475"/>
    <n v="1.0899331871327038"/>
  </r>
  <r>
    <x v="41"/>
    <x v="11"/>
    <x v="2"/>
    <x v="6"/>
    <n v="0.25264049999999999"/>
    <n v="0.27204000000000006"/>
    <n v="0.27251999999999998"/>
    <n v="0.33409949999999999"/>
    <n v="0.41244375"/>
    <n v="0.48975000000000002"/>
    <n v="0.46800000000000003"/>
    <n v="0.55184999999999995"/>
    <n v="0.58319999999999983"/>
    <n v="0.48847200000000002"/>
    <n v="0.74535419999999986"/>
    <n v="0.81204902386652023"/>
    <n v="0.88585539999999996"/>
    <n v="0.99672299999999991"/>
    <n v="0.97949033355688253"/>
    <n v="1.063887858938168"/>
    <n v="1.0505725170376361"/>
    <n v="1.0656164246710782"/>
    <n v="1.0864462627729135"/>
    <n v="1.103480807938471"/>
  </r>
  <r>
    <x v="41"/>
    <x v="11"/>
    <x v="2"/>
    <x v="7"/>
    <n v="0"/>
    <n v="0"/>
    <n v="0"/>
    <n v="0"/>
    <n v="0"/>
    <n v="0"/>
    <n v="0"/>
    <n v="9.099999999999997E-2"/>
    <n v="7.8000000000000014E-2"/>
    <n v="4.0057200000000001E-2"/>
    <n v="3.6269700000000002E-2"/>
    <n v="2.3863050000000004E-2"/>
    <n v="1.6028100000000003E-2"/>
    <n v="3.2310000000000004E-3"/>
    <n v="1.0214499241844461E-2"/>
    <n v="1.1159593365659352E-2"/>
    <n v="1.2439350000000002E-2"/>
    <n v="1.2439350000000002E-2"/>
    <n v="1.2439350000000002E-2"/>
    <n v="1.2439350000000002E-2"/>
  </r>
  <r>
    <x v="41"/>
    <x v="11"/>
    <x v="2"/>
    <x v="8"/>
    <n v="0.42525050683120313"/>
    <n v="0.42950301189951517"/>
    <n v="0.43379804201851035"/>
    <n v="0.43813602243869548"/>
    <n v="0.41622922131676071"/>
    <n v="0.42039151352992832"/>
    <n v="0.37835236217693552"/>
    <n v="0.37835236217693552"/>
    <n v="0.30268188974154842"/>
    <n v="0.21187732281908389"/>
    <n v="0"/>
    <n v="0"/>
    <n v="0"/>
    <n v="0"/>
    <n v="0"/>
    <n v="0"/>
    <n v="0"/>
    <n v="0"/>
    <n v="0"/>
    <n v="0"/>
  </r>
  <r>
    <x v="42"/>
    <x v="11"/>
    <x v="0"/>
    <x v="0"/>
    <n v="5.3886279999999998"/>
    <n v="5.6501436999999992"/>
    <n v="5.9283412924999981"/>
    <n v="6.2257508248124971"/>
    <n v="6.5475445954328091"/>
    <n v="6.8840292103186282"/>
    <n v="7.2358377805765928"/>
    <n v="7.6036298786910068"/>
    <n v="7.988092625402281"/>
    <n v="8.3432925408325378"/>
    <n v="8.7073724541485511"/>
    <n v="9.0867742692892719"/>
    <n v="9.482129829959991"/>
    <n v="9.8940967278050174"/>
    <n v="10.323359344180011"/>
    <n v="10.770629933891577"/>
    <n v="11.236649752590212"/>
    <n v="11.722190229570367"/>
    <n v="12.228054187801641"/>
    <n v="12.755077113088378"/>
  </r>
  <r>
    <x v="42"/>
    <x v="11"/>
    <x v="0"/>
    <x v="1"/>
    <n v="0.124264"/>
    <n v="0.1268"/>
    <n v="0.13694400000000001"/>
    <n v="0.14920100000000003"/>
    <n v="0.16614999999999999"/>
    <n v="0.17279600000000001"/>
    <n v="0.17970784000000001"/>
    <n v="0.1868961536"/>
    <n v="0.19437199974400002"/>
    <n v="0.15549759979520003"/>
    <n v="0.15549759979520003"/>
    <n v="0.16171750378700803"/>
    <n v="0.16818620393848835"/>
    <n v="0.17491365209602788"/>
    <n v="0.181910198179869"/>
    <n v="0.18918660610706378"/>
    <n v="0.19675407035134634"/>
    <n v="0.20462423316540021"/>
    <n v="0.21280920249201624"/>
    <n v="0.22132157059169688"/>
  </r>
  <r>
    <x v="42"/>
    <x v="11"/>
    <x v="0"/>
    <x v="2"/>
    <n v="1.2359999999999999E-3"/>
    <n v="2.735E-3"/>
    <n v="5.973E-3"/>
    <n v="1.4990999999999999E-2"/>
    <n v="1.4404999999999999E-2"/>
    <n v="1.6884E-2"/>
    <n v="1.7000000000000001E-2"/>
    <n v="2.1000000000000001E-2"/>
    <n v="2.1000000000000001E-2"/>
    <n v="1.7999999999999999E-2"/>
    <n v="2.7790000000000002E-2"/>
    <n v="7.5296000000000002E-2"/>
    <n v="7.6583999999999999E-2"/>
    <n v="6.9682000000000008E-2"/>
    <n v="7.420800000000001E-2"/>
    <n v="7.9607999999999998E-2"/>
    <n v="8.9914999999999995E-2"/>
    <n v="9.1696E-2"/>
    <n v="9.9409999999999998E-2"/>
    <n v="0.107295"/>
  </r>
  <r>
    <x v="42"/>
    <x v="11"/>
    <x v="0"/>
    <x v="3"/>
    <n v="6.1799999999999997E-3"/>
    <n v="1.3675E-2"/>
    <n v="2.9864999999999999E-2"/>
    <n v="7.4954999999999994E-2"/>
    <n v="7.2024999999999992E-2"/>
    <n v="8.4419999999999995E-2"/>
    <n v="8.5000000000000006E-2"/>
    <n v="0.105"/>
    <n v="0.105"/>
    <n v="0.09"/>
    <n v="0.13895000000000002"/>
    <n v="0.37648000000000004"/>
    <n v="0.38291999999999998"/>
    <n v="0.34841000000000005"/>
    <n v="0.37104000000000004"/>
    <n v="0.39804"/>
    <n v="0.44957499999999995"/>
    <n v="0.45848"/>
    <n v="0.49704999999999999"/>
    <n v="0.53647500000000004"/>
  </r>
  <r>
    <x v="42"/>
    <x v="11"/>
    <x v="0"/>
    <x v="4"/>
    <n v="5.3886279999999998"/>
    <n v="6.1021551959999991"/>
    <n v="6.8175924863749975"/>
    <n v="7.3463859732787462"/>
    <n v="7.8570535145193707"/>
    <n v="8.3985156365887264"/>
    <n v="8.9000804701092093"/>
    <n v="9.4285010495768482"/>
    <n v="9.9052348554988292"/>
    <n v="9.5947864219574175"/>
    <n v="10.82"/>
    <n v="11.46"/>
    <n v="11.6892"/>
    <n v="11.922984"/>
    <n v="12.542979168"/>
    <n v="13.463287417364471"/>
    <n v="14.270545185789571"/>
    <n v="14.887181591554366"/>
    <n v="15.529628818508085"/>
    <n v="16.19894793362224"/>
  </r>
  <r>
    <x v="42"/>
    <x v="11"/>
    <x v="0"/>
    <x v="5"/>
    <n v="5.3948079999999994"/>
    <n v="6.1158301959999992"/>
    <n v="6.8474574863749975"/>
    <n v="7.4213409732787463"/>
    <n v="7.9290785145193707"/>
    <n v="8.4829356365887261"/>
    <n v="8.9850804701092102"/>
    <n v="9.5335010495768486"/>
    <n v="10.01023485549883"/>
    <n v="9.6847864219574173"/>
    <n v="10.95895"/>
    <n v="11.836480000000002"/>
    <n v="12.07212"/>
    <n v="12.271393999999999"/>
    <n v="12.914019168000001"/>
    <n v="13.861327417364471"/>
    <n v="14.72012018578957"/>
    <n v="15.345661591554366"/>
    <n v="16.026678818508085"/>
    <n v="16.735422933622239"/>
  </r>
  <r>
    <x v="42"/>
    <x v="11"/>
    <x v="0"/>
    <x v="6"/>
    <n v="5.0420000000000007"/>
    <n v="5.7460000000000004"/>
    <n v="6.255453000000001"/>
    <n v="6.0278999999999998"/>
    <n v="7.0786860000000003"/>
    <n v="7.7797000000000001"/>
    <n v="8.4697630000000004"/>
    <n v="8.6719569999999973"/>
    <n v="10.37"/>
    <n v="9.33"/>
    <n v="12.64"/>
    <n v="13.67"/>
    <n v="13.19"/>
    <n v="13.39"/>
    <n v="14.180009999999999"/>
    <n v="15.208060724999999"/>
    <n v="16.310645127562498"/>
    <n v="17.04462415830281"/>
    <n v="17.845721493743042"/>
    <n v="18.684470403948964"/>
  </r>
  <r>
    <x v="42"/>
    <x v="11"/>
    <x v="0"/>
    <x v="7"/>
    <n v="1.35"/>
    <n v="1.3720000000000001"/>
    <n v="1.3889990000000001"/>
    <n v="1.5030000000000003"/>
    <n v="3.0444699999999996"/>
    <n v="3.5802999999999998"/>
    <n v="3.4339999999999993"/>
    <n v="3.9046180000000006"/>
    <n v="4.218"/>
    <n v="4.05"/>
    <n v="5.68"/>
    <n v="6.1"/>
    <n v="5.7169999999999996"/>
    <n v="5.8513000000000002"/>
    <n v="6.1380137000000001"/>
    <n v="6.4817424672000001"/>
    <n v="6.8447200453632009"/>
    <n v="7.2280243679035401"/>
    <n v="7.6327937325061388"/>
    <n v="8.083128562724001"/>
  </r>
  <r>
    <x v="42"/>
    <x v="11"/>
    <x v="0"/>
    <x v="8"/>
    <n v="1.9255292056000002"/>
    <n v="1.9447844976560003"/>
    <n v="1.9642323426325603"/>
    <n v="2.5099999999999998"/>
    <n v="4.0196000000000005"/>
    <n v="4.2083000000000004"/>
    <n v="4.3205999999999998"/>
    <n v="4.28"/>
    <n v="4.43"/>
    <n v="3.94"/>
    <n v="4.5110000000000001"/>
    <n v="4.46"/>
    <n v="4.26"/>
    <n v="4.5199999999999996"/>
    <n v="4.7731199999999996"/>
    <n v="5.0260953599999993"/>
    <n v="5.2924784140799987"/>
    <n v="5.5729797700262385"/>
    <n v="5.8683476978376286"/>
    <n v="6.1793701258230227"/>
  </r>
  <r>
    <x v="42"/>
    <x v="11"/>
    <x v="1"/>
    <x v="0"/>
    <n v="1.5427260636278657"/>
    <n v="1.6198322125991065"/>
    <n v="1.7010489875650081"/>
    <n v="1.8035835728213701"/>
    <n v="1.9111468566005247"/>
    <n v="2.0239901298440897"/>
    <n v="2.1221368350758785"/>
    <n v="2.2255261776023296"/>
    <n v="2.3344064702682092"/>
    <n v="2.4224557463547174"/>
    <n v="2.5078635441586301"/>
    <n v="2.5970323668362076"/>
    <n v="2.6966785031536449"/>
    <n v="2.8075398239673608"/>
    <n v="2.9304162392293311"/>
    <n v="3.0661745708319219"/>
    <n v="3.2157538179887926"/>
    <n v="3.3801708464735034"/>
    <n v="3.5605265355456233"/>
    <n v="3.7580124191028852"/>
  </r>
  <r>
    <x v="42"/>
    <x v="11"/>
    <x v="1"/>
    <x v="1"/>
    <n v="0.11726929146296479"/>
    <n v="0.12338793088007671"/>
    <n v="0.12981174134387483"/>
    <n v="0.13655556500766231"/>
    <n v="0.14363495523558223"/>
    <n v="0.15106621037557566"/>
    <n v="0.15886640912711142"/>
    <n v="0.16705344757872775"/>
    <n v="0.1756460779939493"/>
    <n v="0.15808147019455437"/>
    <n v="0.15808147019455401"/>
    <n v="0.16440472900233655"/>
    <n v="0.17755710732252347"/>
    <n v="0.19176167590832535"/>
    <n v="0.20710260998099139"/>
    <n v="0.22367081877947073"/>
    <n v="0.24156448428182842"/>
    <n v="0.26088964302437473"/>
    <n v="0.28176081446632473"/>
    <n v="0.30430167962363075"/>
  </r>
  <r>
    <x v="42"/>
    <x v="11"/>
    <x v="1"/>
    <x v="2"/>
    <n v="4.1439216000000001E-2"/>
    <n v="4.2682392480000005E-2"/>
    <n v="4.3962864254400005E-2"/>
    <n v="4.528175018203201E-2"/>
    <n v="4.6640202687492971E-2"/>
    <n v="4.8039408768117763E-2"/>
    <n v="4.94805910311613E-2"/>
    <n v="5.0965008762096142E-2"/>
    <n v="0.05"/>
    <n v="3.6999999999999998E-2"/>
    <n v="5.6485E-2"/>
    <n v="1.4901999999999999E-2"/>
    <n v="1.5921000000000001E-2"/>
    <n v="1.5424E-2"/>
    <n v="1.6205000000000001E-2"/>
    <n v="1.7096E-2"/>
    <n v="1.7100000000000001E-2"/>
    <n v="1.7475999999999998E-2"/>
    <n v="1.7977E-2"/>
    <n v="1.8204999999999999E-2"/>
  </r>
  <r>
    <x v="42"/>
    <x v="11"/>
    <x v="1"/>
    <x v="3"/>
    <n v="0.20719608"/>
    <n v="0.21341196240000002"/>
    <n v="0.21981432127200001"/>
    <n v="0.22640875091016005"/>
    <n v="0.23320101343746485"/>
    <n v="0.24019704384058882"/>
    <n v="0.24740295515580654"/>
    <n v="0.25482504381048071"/>
    <n v="0.25"/>
    <n v="0.185"/>
    <n v="0.28242499999999998"/>
    <n v="7.4510000000000007E-2"/>
    <n v="7.9605000000000009E-2"/>
    <n v="7.7119999999999994E-2"/>
    <n v="8.1025E-2"/>
    <n v="8.548E-2"/>
    <n v="8.5500000000000007E-2"/>
    <n v="8.7379999999999985E-2"/>
    <n v="8.9884999999999979E-2"/>
    <n v="9.1024999999999995E-2"/>
  </r>
  <r>
    <x v="42"/>
    <x v="11"/>
    <x v="1"/>
    <x v="4"/>
    <n v="1.7549397381916754"/>
    <n v="1.8426524229507231"/>
    <n v="1.9543915933118838"/>
    <n v="2.0929189484303525"/>
    <n v="2.2177378024991019"/>
    <n v="2.3486836751125422"/>
    <n v="2.4625753196146536"/>
    <n v="2.582550638363466"/>
    <n v="2.708897779169694"/>
    <n v="2.640476763526642"/>
    <n v="2.78"/>
    <n v="2.93"/>
    <n v="3.0765000000000007"/>
    <n v="3.2515896246365035"/>
    <n v="3.3992828375060244"/>
    <n v="3.5567625021650295"/>
    <n v="3.7302744288669993"/>
    <n v="3.9209981819092636"/>
    <n v="4.1302107812329227"/>
    <n v="4.3592944061593464"/>
  </r>
  <r>
    <x v="42"/>
    <x v="11"/>
    <x v="1"/>
    <x v="5"/>
    <n v="1.9621358181916753"/>
    <n v="2.056064385350723"/>
    <n v="2.1742059145838839"/>
    <n v="2.3193276993405125"/>
    <n v="2.4509388159365666"/>
    <n v="2.5888807189531309"/>
    <n v="2.7099782747704602"/>
    <n v="2.8373756821739469"/>
    <n v="2.958897779169694"/>
    <n v="2.825476763526642"/>
    <n v="3.0624249999999997"/>
    <n v="3.0045100000000002"/>
    <n v="3.1561050000000006"/>
    <n v="3.3287096246365033"/>
    <n v="3.4803078375060243"/>
    <n v="3.6422425021650295"/>
    <n v="3.8157744288669995"/>
    <n v="4.0083781819092632"/>
    <n v="4.2200957812329225"/>
    <n v="4.4503194061593465"/>
  </r>
  <r>
    <x v="42"/>
    <x v="11"/>
    <x v="1"/>
    <x v="6"/>
    <n v="1.390179831044392"/>
    <n v="1.5121078408375483"/>
    <n v="1.4606587434247202"/>
    <n v="1.799757426527667"/>
    <n v="1.917638620077402"/>
    <n v="2.1887443192250302"/>
    <n v="2.3947038618022933"/>
    <n v="2.72167438530649"/>
    <n v="2.7506187577682164"/>
    <n v="2.2289222847096468"/>
    <n v="2.8"/>
    <n v="2.7334999999999998"/>
    <n v="2.6335944381844199"/>
    <n v="3.0260000094738984"/>
    <n v="2.9957400093791593"/>
    <n v="3.1485227498574964"/>
    <n v="3.3153944555999435"/>
    <n v="3.4877949672911406"/>
    <n v="3.6621847156556977"/>
    <n v="3.8672670597324168"/>
  </r>
  <r>
    <x v="42"/>
    <x v="11"/>
    <x v="1"/>
    <x v="7"/>
    <n v="0.32462525697605382"/>
    <n v="0.28999538339310976"/>
    <n v="0.46718646372746619"/>
    <n v="0.30594253034571328"/>
    <n v="0.31206138095262748"/>
    <n v="0.31830260857168002"/>
    <n v="0.32466866074311362"/>
    <n v="0.48116203395797585"/>
    <n v="0.53778527463713544"/>
    <n v="0.4840067471734219"/>
    <n v="0.5"/>
    <n v="0.49"/>
    <n v="0.45205000000000001"/>
    <n v="0.47239224999999996"/>
    <n v="0.49364990124999991"/>
    <n v="0.51586414680624992"/>
    <n v="0.53907803341253113"/>
    <n v="0.56333654491609497"/>
    <n v="0.58868668943731917"/>
    <n v="0.61517759046199849"/>
  </r>
  <r>
    <x v="42"/>
    <x v="11"/>
    <x v="1"/>
    <x v="8"/>
    <n v="0.93079906865016848"/>
    <n v="0.9307660960657852"/>
    <n v="0.9675740503007777"/>
    <n v="0.87081664527069991"/>
    <n v="0.75789830979777006"/>
    <n v="0.76547729289574773"/>
    <n v="0.78078683875366273"/>
    <n v="0.79640257552873595"/>
    <n v="0.81233062703931069"/>
    <n v="0.73109756433537965"/>
    <n v="0.87731707720245555"/>
    <n v="0.91240976029055376"/>
    <n v="0.94890615070217599"/>
    <n v="0.9868623967302631"/>
    <n v="0.9868623967302631"/>
    <n v="1.0263368925994736"/>
    <n v="1.0673903683034525"/>
    <n v="1.1100859830355907"/>
    <n v="1.1655902821873703"/>
    <n v="1.2180418448858019"/>
  </r>
  <r>
    <x v="42"/>
    <x v="11"/>
    <x v="2"/>
    <x v="0"/>
    <n v="0.72896244209065386"/>
    <n v="0.76066974068160975"/>
    <n v="0.79322987397701206"/>
    <n v="0.82666941086052681"/>
    <n v="0.86101570744390499"/>
    <n v="0.89629693078220884"/>
    <n v="0.93254208329951194"/>
    <n v="0.96978102794639576"/>
    <n v="1.0032483844667797"/>
    <n v="1.0191150007020204"/>
    <n v="1.0598059900927319"/>
    <n v="1.1016165337714678"/>
    <n v="1.1445812301208067"/>
    <n v="1.1887357053572638"/>
    <n v="1.2341166444674863"/>
    <n v="1.2807618230715201"/>
    <n v="1.3287101402409751"/>
    <n v="1.3780016523007406"/>
    <n v="1.4286776076437737"/>
    <n v="1.4807804825893578"/>
  </r>
  <r>
    <x v="42"/>
    <x v="11"/>
    <x v="2"/>
    <x v="1"/>
    <n v="3.786109030277908E-2"/>
    <n v="3.8996923011862451E-2"/>
    <n v="4.0166830702218326E-2"/>
    <n v="4.1371835623284878E-2"/>
    <n v="4.2612990691983425E-2"/>
    <n v="4.3891380412742931E-2"/>
    <n v="4.5208121825125222E-2"/>
    <n v="4.656436547987898E-2"/>
    <n v="4.3165166799847818E-2"/>
    <n v="2.5899100079908689E-2"/>
    <n v="5.0882139397731729E-2"/>
    <n v="5.2408603579663683E-2"/>
    <n v="5.3980861687053593E-2"/>
    <n v="5.5600287537665202E-2"/>
    <n v="5.7268296163795161E-2"/>
    <n v="5.8986345048709019E-2"/>
    <n v="6.075593540017029E-2"/>
    <n v="6.25786134621754E-2"/>
    <n v="6.4455971866040671E-2"/>
    <n v="6.6389651022021892E-2"/>
  </r>
  <r>
    <x v="42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1"/>
    <x v="2"/>
    <x v="4"/>
    <n v="1.541867583505498"/>
    <n v="1.5959861717141528"/>
    <n v="1.6395493466666573"/>
    <n v="1.7938726215673431"/>
    <n v="1.8684040851532737"/>
    <n v="1.944964339797393"/>
    <n v="2.0236163207599409"/>
    <n v="2.1044248306436786"/>
    <n v="2.35"/>
    <n v="2.0382300014040409"/>
    <n v="2.27"/>
    <n v="2.3133947209200829"/>
    <n v="2.2671268265016811"/>
    <n v="2.4938395091518495"/>
    <n v="2.7094644762657558"/>
    <n v="2.8176760107573444"/>
    <n v="2.9231623085301455"/>
    <n v="3.0316036350616296"/>
    <n v="3.1430907368163026"/>
    <n v="3.2577170616965878"/>
  </r>
  <r>
    <x v="42"/>
    <x v="11"/>
    <x v="2"/>
    <x v="5"/>
    <n v="1.541867583505498"/>
    <n v="1.5959861717141528"/>
    <n v="1.6395493466666573"/>
    <n v="1.7938726215673431"/>
    <n v="1.8684040851532737"/>
    <n v="1.944964339797393"/>
    <n v="2.0236163207599409"/>
    <n v="2.1044248306436786"/>
    <n v="2.35"/>
    <n v="2.0382300014040409"/>
    <n v="2.27"/>
    <n v="2.3133947209200829"/>
    <n v="2.2671268265016811"/>
    <n v="2.4938395091518495"/>
    <n v="2.7094644762657558"/>
    <n v="2.8176760107573444"/>
    <n v="2.9231623085301455"/>
    <n v="3.0316036350616296"/>
    <n v="3.1430907368163026"/>
    <n v="3.2577170616965878"/>
  </r>
  <r>
    <x v="42"/>
    <x v="11"/>
    <x v="2"/>
    <x v="6"/>
    <n v="1.0954694440081083"/>
    <n v="1.1823190729664372"/>
    <n v="1.2545570266147594"/>
    <n v="1.4602425734723328"/>
    <n v="1.5170553799225983"/>
    <n v="1.6768556807749708"/>
    <n v="1.7861271381977062"/>
    <n v="1.9710256146935103"/>
    <n v="2.1973812422317858"/>
    <n v="2.2000000000000002"/>
    <n v="2.35"/>
    <n v="2.0372499999999998"/>
    <n v="2.1779950000000001"/>
    <n v="2.27"/>
    <n v="2.4629499999999998"/>
    <n v="2.5860974999999997"/>
    <n v="2.6895414"/>
    <n v="2.7836753489999992"/>
    <n v="2.9089407397049993"/>
    <n v="3.0252983692931994"/>
  </r>
  <r>
    <x v="42"/>
    <x v="11"/>
    <x v="2"/>
    <x v="7"/>
    <n v="0.24133087801787356"/>
    <n v="0.21584361660689028"/>
    <n v="0.3410435362725337"/>
    <n v="0.21905746965428669"/>
    <n v="0.63171761904737256"/>
    <n v="0.48369739142832002"/>
    <n v="0.49764633925688639"/>
    <n v="0.62183796604202413"/>
    <n v="0.46121472536286451"/>
    <n v="0.22011901987012186"/>
    <n v="0.30816662781817061"/>
    <n v="0.33898329059998772"/>
    <n v="0.32288161965998702"/>
    <n v="0.34871214923278598"/>
    <n v="0.36266063520209746"/>
    <n v="0.3699138479061394"/>
    <n v="0.37731212486426219"/>
    <n v="0.38485836736154744"/>
    <n v="0.39255553470877841"/>
    <n v="0.40040664540295401"/>
  </r>
  <r>
    <x v="42"/>
    <x v="11"/>
    <x v="2"/>
    <x v="8"/>
    <n v="0.62666676024079693"/>
    <n v="0.68552929119680517"/>
    <n v="0.71468523017069963"/>
    <n v="0.71779999999999999"/>
    <n v="0.72839999999999994"/>
    <n v="0.73568399999999989"/>
    <n v="0.74304083999999992"/>
    <n v="0.7504712483999999"/>
    <n v="0.67542412355999992"/>
    <n v="0.50656809266999991"/>
    <n v="0.58255330657049986"/>
    <n v="0.62915757109613979"/>
    <n v="0.59769969254133293"/>
    <n v="0.60367668946674624"/>
    <n v="0.60971345636141372"/>
    <n v="0.61581059092502788"/>
    <n v="0.62196869683427813"/>
    <n v="0.62818838380262088"/>
    <n v="0.63447026764064707"/>
    <n v="0.64081497031705359"/>
  </r>
  <r>
    <x v="43"/>
    <x v="12"/>
    <x v="0"/>
    <x v="0"/>
    <n v="1.8519290000000002"/>
    <n v="1.872862"/>
    <n v="1.899699"/>
    <n v="1.933594"/>
    <n v="1.978"/>
    <n v="2.0289999999999999"/>
    <n v="2.085"/>
    <n v="2.1548370000000001"/>
    <n v="2.1971930000000004"/>
    <n v="2.2440390000000003"/>
    <n v="2.3079999999999998"/>
    <n v="2.3759999999999999"/>
    <n v="2.4420000000000002"/>
    <n v="2.5"/>
    <n v="2.5566970000000002"/>
    <n v="2.6111272109999999"/>
    <n v="2.6728823769819998"/>
    <n v="2.7341649642797017"/>
    <n v="2.7917143657085135"/>
    <n v="2.8452670767144643"/>
  </r>
  <r>
    <x v="43"/>
    <x v="12"/>
    <x v="0"/>
    <x v="1"/>
    <n v="9.7641999999999993E-2"/>
    <n v="9.1656000000000001E-2"/>
    <n v="8.8719999999999993E-2"/>
    <n v="0.09"/>
    <n v="0.11600000000000001"/>
    <n v="0.11"/>
    <n v="0.109"/>
    <n v="0.129"/>
    <n v="0.111"/>
    <n v="9.8674999999999999E-2"/>
    <n v="0.12775400000000001"/>
    <n v="0.13966000000000001"/>
    <n v="0.13827799999999998"/>
    <n v="0.14244800000000002"/>
    <n v="0.14419700000000002"/>
    <n v="0.14902799999999999"/>
    <n v="0.16097800000000001"/>
    <n v="0.16552500000000001"/>
    <n v="0.16691600000000001"/>
    <n v="0.168013"/>
  </r>
  <r>
    <x v="43"/>
    <x v="12"/>
    <x v="0"/>
    <x v="2"/>
    <n v="0"/>
    <n v="0"/>
    <n v="0"/>
    <n v="0"/>
    <n v="0"/>
    <n v="0"/>
    <n v="0"/>
    <n v="0"/>
    <n v="4.0000000000000001E-3"/>
    <n v="0"/>
    <n v="0"/>
    <n v="0"/>
    <n v="0"/>
    <n v="0"/>
    <n v="0"/>
    <n v="0"/>
    <n v="0"/>
    <n v="0"/>
    <n v="0"/>
    <n v="0"/>
  </r>
  <r>
    <x v="43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0"/>
    <x v="4"/>
    <n v="2.5379999999999998"/>
    <n v="2.3740000000000001"/>
    <n v="2.508"/>
    <n v="2.63"/>
    <n v="2.9079999999999999"/>
    <n v="2.7063392500000005"/>
    <n v="2.65806276"/>
    <n v="2.9325031799999999"/>
    <n v="2.7464724500000002"/>
    <n v="2.5262771750000002"/>
    <n v="3.0177042000000003"/>
    <n v="2.7808964999999994"/>
    <n v="2.9209048750000006"/>
    <n v="2.7976105250000001"/>
    <n v="2.7851063249999997"/>
    <n v="2.9023993386210094"/>
    <n v="3.0738147335292996"/>
    <n v="3.1989730082072509"/>
    <n v="3.2663058078789602"/>
    <n v="3.3289624797559232"/>
  </r>
  <r>
    <x v="43"/>
    <x v="12"/>
    <x v="0"/>
    <x v="5"/>
    <n v="2.5379999999999998"/>
    <n v="2.3740000000000001"/>
    <n v="2.508"/>
    <n v="2.63"/>
    <n v="2.9079999999999999"/>
    <n v="2.7063392500000005"/>
    <n v="2.65806276"/>
    <n v="2.9325031799999999"/>
    <n v="2.7464724500000002"/>
    <n v="2.5262771750000002"/>
    <n v="3.0177042000000003"/>
    <n v="2.7808964999999994"/>
    <n v="2.9209048750000006"/>
    <n v="2.7976105250000001"/>
    <n v="2.7851063249999997"/>
    <n v="2.9023993386210094"/>
    <n v="3.0738147335292996"/>
    <n v="3.1989730082072509"/>
    <n v="3.2663058078789602"/>
    <n v="3.3289624797559232"/>
  </r>
  <r>
    <x v="43"/>
    <x v="12"/>
    <x v="0"/>
    <x v="6"/>
    <n v="2.8876979999999999"/>
    <n v="3.1204490000000003"/>
    <n v="3.0549299999999997"/>
    <n v="3.2476539999999998"/>
    <n v="3.6635180000000003"/>
    <n v="3.734"/>
    <n v="3.2910000000000004"/>
    <n v="3.7319999999999998"/>
    <n v="3.66"/>
    <n v="3.1131458999999992"/>
    <n v="3.9168161999999995"/>
    <n v="3.4925400000000004"/>
    <n v="3.6530207999999997"/>
    <n v="3.4732880999999995"/>
    <n v="3.5004330000000001"/>
    <n v="3.5241480889833534"/>
    <n v="3.6150177689147061"/>
    <n v="3.6874331763759387"/>
    <n v="3.7321115647985241"/>
    <n v="3.7852519814035226"/>
  </r>
  <r>
    <x v="43"/>
    <x v="12"/>
    <x v="0"/>
    <x v="7"/>
    <n v="3.5048999999999997E-2"/>
    <n v="1.9618E-2"/>
    <n v="2.1051E-2"/>
    <n v="5.2791999999999999E-2"/>
    <n v="7.3425000000000004E-2"/>
    <n v="0.13029199999999999"/>
    <n v="0.15127699999999999"/>
    <n v="4.1938999999999997E-2"/>
    <n v="2.3203000000000001E-2"/>
    <n v="2.8757999999999999E-2"/>
    <n v="5.7221000000000001E-2"/>
    <n v="3.4301999999999999E-2"/>
    <n v="1.6809000000000001E-2"/>
    <n v="3.7923999999999999E-2"/>
    <n v="2.2832000000000002E-2"/>
    <n v="2.1818517271046865E-2"/>
    <n v="2.123744E-2"/>
    <n v="2.123744E-2"/>
    <n v="2.123744E-2"/>
    <n v="2.123744E-2"/>
  </r>
  <r>
    <x v="43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0"/>
    <n v="0.40747342151541599"/>
    <n v="0.42029810326108186"/>
    <n v="0.42371973805044683"/>
    <n v="0.43166030937780309"/>
    <n v="0.44443935015817521"/>
    <n v="0.45959015735446562"/>
    <n v="0.48099613197135965"/>
    <n v="0.50434976217637983"/>
    <n v="0.5105921683207173"/>
    <n v="0.50937716229566199"/>
    <n v="0.51191050925015347"/>
    <n v="0.51797995906414174"/>
    <n v="0.52353818326595736"/>
    <n v="0.52724392040704438"/>
    <n v="0.5302332192059418"/>
    <n v="0.53708990276027102"/>
    <n v="0.54519553528757259"/>
    <n v="0.55440386537041597"/>
    <n v="0.56471648896691584"/>
    <n v="0.57607670394266908"/>
  </r>
  <r>
    <x v="43"/>
    <x v="12"/>
    <x v="1"/>
    <x v="1"/>
    <n v="3.1905999999999997E-2"/>
    <n v="3.3996999999999999E-2"/>
    <n v="2.4923999999999998E-2"/>
    <n v="2.7E-2"/>
    <n v="3.4000000000000002E-2"/>
    <n v="3.6999999999999998E-2"/>
    <n v="4.3999999999999997E-2"/>
    <n v="4.7E-2"/>
    <n v="3.6000000000000004E-2"/>
    <n v="2.4619000000000002E-2"/>
    <n v="3.0541000000000002E-2"/>
    <n v="3.7155000000000001E-2"/>
    <n v="3.4973999999999998E-2"/>
    <n v="3.2375999999999995E-2"/>
    <n v="3.1789000000000005E-2"/>
    <n v="3.4803000000000001E-2"/>
    <n v="3.5976000000000001E-2"/>
    <n v="3.7086000000000001E-2"/>
    <n v="3.8270000000000005E-2"/>
    <n v="3.9467000000000002E-2"/>
  </r>
  <r>
    <x v="43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4"/>
    <n v="0.2676848214971958"/>
    <n v="0.30128106804088095"/>
    <n v="0.28980523339889447"/>
    <n v="0.30621465405287973"/>
    <n v="0.33332951261863142"/>
    <n v="0.34300641373436158"/>
    <n v="0.39901828065622702"/>
    <n v="0.43210859877051272"/>
    <n v="0.42808131020298357"/>
    <n v="0.37345749024206498"/>
    <n v="0.45368848553078733"/>
    <n v="0.48689006125278739"/>
    <n v="0.51304542519999996"/>
    <n v="0.47721175039999997"/>
    <n v="0.51127417880000003"/>
    <n v="0.50788387684654213"/>
    <n v="0.51793575852319407"/>
    <n v="0.52668367210189537"/>
    <n v="0.53648066451857013"/>
    <n v="0.54727286874553571"/>
  </r>
  <r>
    <x v="43"/>
    <x v="12"/>
    <x v="1"/>
    <x v="5"/>
    <n v="0.2676848214971958"/>
    <n v="0.30128106804088095"/>
    <n v="0.28980523339889447"/>
    <n v="0.30621465405287973"/>
    <n v="0.33332951261863142"/>
    <n v="0.34300641373436158"/>
    <n v="0.39901828065622702"/>
    <n v="0.43210859877051272"/>
    <n v="0.42808131020298357"/>
    <n v="0.37345749024206498"/>
    <n v="0.45368848553078733"/>
    <n v="0.48689006125278739"/>
    <n v="0.51304542519999996"/>
    <n v="0.47721175039999997"/>
    <n v="0.51127417880000003"/>
    <n v="0.50788387684654213"/>
    <n v="0.51793575852319407"/>
    <n v="0.52668367210189537"/>
    <n v="0.53648066451857013"/>
    <n v="0.54727286874553571"/>
  </r>
  <r>
    <x v="43"/>
    <x v="12"/>
    <x v="1"/>
    <x v="6"/>
    <n v="0.26337510722982843"/>
    <n v="0.21433830915821039"/>
    <n v="0.28211295488945293"/>
    <n v="0.29359057703745223"/>
    <n v="0.31218540933539241"/>
    <n v="0.27006524670327758"/>
    <n v="0.39346774037951388"/>
    <n v="0.44448114772463976"/>
    <n v="0.44596464036695033"/>
    <n v="0.4114297424142711"/>
    <n v="0.47444018992600778"/>
    <n v="0.56503424612309838"/>
    <n v="0.48611279239310151"/>
    <n v="0.46739473972448731"/>
    <n v="0.58088796354600791"/>
    <n v="0.50515434821720606"/>
    <n v="0.52211298174689991"/>
    <n v="0.5333388814178236"/>
    <n v="0.54413318187060711"/>
    <n v="0.55802499629396096"/>
  </r>
  <r>
    <x v="43"/>
    <x v="12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0"/>
    <n v="4.3552578484584027E-2"/>
    <n v="4.1936896738918157E-2"/>
    <n v="4.1034261949553182E-2"/>
    <n v="4.0639303503391268E-2"/>
    <n v="4.0286646925872104E-2"/>
    <n v="4.0971761492034478E-2"/>
    <n v="4.1583497132730969E-2"/>
    <n v="4.3129713068840045E-2"/>
    <n v="4.4081831679282688E-2"/>
    <n v="4.3247837704337995E-2"/>
    <n v="4.363926090824171E-2"/>
    <n v="4.3968727426499953E-2"/>
    <n v="4.5060541958114958E-2"/>
    <n v="4.6075093181884609E-2"/>
    <n v="4.6693959329605572E-2"/>
    <n v="4.7068033193293043E-2"/>
    <n v="4.7596433973543621E-2"/>
    <n v="4.8395387010162806E-2"/>
    <n v="4.9493452922136361E-2"/>
    <n v="5.082661106350482E-2"/>
  </r>
  <r>
    <x v="43"/>
    <x v="12"/>
    <x v="2"/>
    <x v="1"/>
    <n v="3.7370474335593029E-3"/>
    <n v="3.0490000000000001E-3"/>
    <n v="3.5890000000000002E-3"/>
    <n v="4.0000000000000001E-3"/>
    <n v="4.0000000000000001E-3"/>
    <n v="5.0000000000000001E-3"/>
    <n v="5.0000000000000001E-3"/>
    <n v="6.0000000000000001E-3"/>
    <n v="6.0000000000000001E-3"/>
    <n v="4.1842403307514944E-3"/>
    <n v="3.851250220250753E-3"/>
    <n v="4.2569999999999995E-3"/>
    <n v="5.0490000000000005E-3"/>
    <n v="5.0700000000000007E-3"/>
    <n v="4.9960000000000004E-3"/>
    <n v="4.81E-3"/>
    <n v="5.0940000000000004E-3"/>
    <n v="5.5110000000000003E-3"/>
    <n v="5.986E-3"/>
    <n v="6.4409999999999997E-3"/>
  </r>
  <r>
    <x v="43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4"/>
    <n v="0.13267089277017149"/>
    <n v="0.13933369084178962"/>
    <n v="0.14043604511054708"/>
    <n v="0.15036542296254771"/>
    <n v="0.1551035906646076"/>
    <n v="0.14322961572403242"/>
    <n v="0.14877478280239387"/>
    <n v="0.17016535096594462"/>
    <n v="0.1722317835450414"/>
    <n v="0.13484262393729679"/>
    <n v="0.15268544820461741"/>
    <n v="0.17243985662493"/>
    <n v="0.19990092079999999"/>
    <n v="0.19550032160000003"/>
    <n v="0.25794713520000001"/>
    <n v="0.23208825730663019"/>
    <n v="0.22941481175248027"/>
    <n v="0.23326576538898475"/>
    <n v="0.23855844308469731"/>
    <n v="0.24498426532609324"/>
  </r>
  <r>
    <x v="43"/>
    <x v="12"/>
    <x v="2"/>
    <x v="5"/>
    <n v="0.13267089277017149"/>
    <n v="0.13933369084178962"/>
    <n v="0.14043604511054708"/>
    <n v="0.15036542296254771"/>
    <n v="0.1551035906646076"/>
    <n v="0.14322961572403242"/>
    <n v="0.14877478280239387"/>
    <n v="0.17016535096594462"/>
    <n v="0.1722317835450414"/>
    <n v="0.13484262393729679"/>
    <n v="0.15268544820461741"/>
    <n v="0.17243985662493"/>
    <n v="0.19990092079999999"/>
    <n v="0.19550032160000003"/>
    <n v="0.25794713520000001"/>
    <n v="0.23208825730663019"/>
    <n v="0.22941481175248027"/>
    <n v="0.23326576538898475"/>
    <n v="0.23855844308469731"/>
    <n v="0.24498426532609324"/>
  </r>
  <r>
    <x v="43"/>
    <x v="12"/>
    <x v="2"/>
    <x v="6"/>
    <n v="0.13267089277017149"/>
    <n v="0.13933369084178962"/>
    <n v="0.14043604511054708"/>
    <n v="0.15036542296254771"/>
    <n v="0.1551035906646076"/>
    <n v="0.14544975329672238"/>
    <n v="0.15053225962048611"/>
    <n v="0.17251885227536018"/>
    <n v="0.17403535963304972"/>
    <n v="0.13505926250172204"/>
    <n v="0.15666175095734733"/>
    <n v="0.18657621387917106"/>
    <n v="0.16051608366261236"/>
    <n v="0.15433531953714"/>
    <n v="0.19181116484536839"/>
    <n v="0.21801321659301012"/>
    <n v="0.23154560081824546"/>
    <n v="0.2373516989222903"/>
    <n v="0.24054998805395758"/>
    <n v="0.24711147073303136"/>
  </r>
  <r>
    <x v="43"/>
    <x v="12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0"/>
    <x v="0"/>
    <n v="3.5452469999999998"/>
    <n v="3.6297130000000002"/>
    <n v="3.7009509999999999"/>
    <n v="3.7538899999999997"/>
    <n v="3.8109999999999999"/>
    <n v="3.8639999999999999"/>
    <n v="3.9"/>
    <n v="3.9558"/>
    <n v="3.99"/>
    <n v="4.01"/>
    <n v="4.0750000000000002"/>
    <n v="4.1630000000000003"/>
    <n v="4.2546999999999997"/>
    <n v="4.3208849999999996"/>
    <n v="4.3661136699999998"/>
    <n v="4.4095958950805683"/>
    <n v="4.4440107348159801"/>
    <n v="4.4810466262770854"/>
    <n v="4.5191665188644041"/>
    <n v="4.557744345460339"/>
  </r>
  <r>
    <x v="44"/>
    <x v="12"/>
    <x v="0"/>
    <x v="1"/>
    <n v="0.314473"/>
    <n v="0.314579"/>
    <n v="0.29303400000000002"/>
    <n v="0.27"/>
    <n v="0.26700000000000002"/>
    <n v="0.25700000000000001"/>
    <n v="0.26"/>
    <n v="0.28200000000000003"/>
    <n v="0.28600000000000003"/>
    <n v="0.26554500000000003"/>
    <n v="0.29074"/>
    <n v="0.31561900000000004"/>
    <n v="0.32580399999999998"/>
    <n v="0.30808300000000005"/>
    <n v="0.29583999999999999"/>
    <n v="0.30006900000000003"/>
    <n v="0.29932999999999998"/>
    <n v="0.30117500000000003"/>
    <n v="0.30162099999999997"/>
    <n v="0.301485"/>
  </r>
  <r>
    <x v="44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0"/>
    <x v="4"/>
    <n v="5.6159999999999997"/>
    <n v="5.3860000000000001"/>
    <n v="5.2030000000000003"/>
    <n v="5.3109999999999999"/>
    <n v="5.492"/>
    <n v="5.575142416585261"/>
    <n v="5.580105978404486"/>
    <n v="5.5436082542086709"/>
    <n v="5.557527027136957"/>
    <n v="5.4115303500000005"/>
    <n v="5.6684250499999997"/>
    <n v="5.74029145"/>
    <n v="5.0774426500000001"/>
    <n v="4.7936593250000001"/>
    <n v="5.1387996585076969"/>
    <n v="5.5352271248360116"/>
    <n v="5.9549743846534122"/>
    <n v="6.004602479211294"/>
    <n v="6.0556831352783007"/>
    <n v="6.1073774229168549"/>
  </r>
  <r>
    <x v="44"/>
    <x v="12"/>
    <x v="0"/>
    <x v="5"/>
    <n v="5.6159999999999997"/>
    <n v="5.3860000000000001"/>
    <n v="5.2030000000000003"/>
    <n v="5.3109999999999999"/>
    <n v="5.492"/>
    <n v="5.575142416585261"/>
    <n v="5.580105978404486"/>
    <n v="5.5436082542086709"/>
    <n v="5.557527027136957"/>
    <n v="5.4115303500000005"/>
    <n v="5.6684250499999997"/>
    <n v="5.74029145"/>
    <n v="5.0774426500000001"/>
    <n v="4.7936593250000001"/>
    <n v="5.1387996585076969"/>
    <n v="5.5352271248360116"/>
    <n v="5.9549743846534122"/>
    <n v="6.004602479211294"/>
    <n v="6.0556831352783007"/>
    <n v="6.1073774229168549"/>
  </r>
  <r>
    <x v="44"/>
    <x v="12"/>
    <x v="0"/>
    <x v="6"/>
    <n v="6.2255760000000002"/>
    <n v="5.6989720000000004"/>
    <n v="5.6941100000000002"/>
    <n v="5.9480329999999997"/>
    <n v="6.4060439999999996"/>
    <n v="6.8449999999999998"/>
    <n v="6.6909999999999998"/>
    <n v="6.8360000000000003"/>
    <n v="6.7959509999999996"/>
    <n v="6.9134250000000002"/>
    <n v="7.5251570000000001"/>
    <n v="8.1428010000000004"/>
    <n v="7.2415620000000001"/>
    <n v="7.1513900000000001"/>
    <n v="7.3794009401135368"/>
    <n v="7.3926500048627632"/>
    <n v="7.3575163090012961"/>
    <n v="7.394060571084708"/>
    <n v="7.4198959271369489"/>
    <n v="7.4425909614035621"/>
  </r>
  <r>
    <x v="44"/>
    <x v="12"/>
    <x v="0"/>
    <x v="7"/>
    <n v="0.125308"/>
    <n v="0.177896"/>
    <n v="0.26078200000000001"/>
    <n v="0.25203500000000001"/>
    <n v="0.27198699999999998"/>
    <n v="0.26888499999999999"/>
    <n v="0.37396299999999999"/>
    <n v="0.48"/>
    <n v="0.38542900000000002"/>
    <n v="0.54237100000000005"/>
    <n v="0.57081999999999999"/>
    <n v="0.577183"/>
    <n v="0.57839799999999997"/>
    <n v="0.570743"/>
    <n v="0.57257646838765963"/>
    <n v="0.63398750983659935"/>
    <n v="0.64167621646810435"/>
    <n v="0.64809297863278537"/>
    <n v="0.65457390841911323"/>
    <n v="0.66111964750330443"/>
  </r>
  <r>
    <x v="44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1"/>
    <x v="0"/>
    <n v="0.27919873072141649"/>
    <n v="0.28509176363519562"/>
    <n v="0.29131729063345885"/>
    <n v="0.29784411220107748"/>
    <n v="0.30357119427848139"/>
    <n v="0.31326437634570997"/>
    <n v="0.3196943691930571"/>
    <n v="0.32651270704147367"/>
    <n v="0.33382529727396243"/>
    <n v="0.33794496757511555"/>
    <n v="0.3442582382410424"/>
    <n v="0.35493584394694516"/>
    <n v="0.36744169331012844"/>
    <n v="0.37733842943874152"/>
    <n v="0.38565343197836072"/>
    <n v="0.39497107313545171"/>
    <n v="0.40498501199715486"/>
    <n v="0.41575635641065234"/>
    <n v="0.42729448189326169"/>
    <n v="0.43958794589055361"/>
  </r>
  <r>
    <x v="44"/>
    <x v="12"/>
    <x v="1"/>
    <x v="1"/>
    <n v="2.4642000000000001E-2"/>
    <n v="2.7456000000000001E-2"/>
    <n v="2.3318999999999999E-2"/>
    <n v="2.1000000000000001E-2"/>
    <n v="2.3E-2"/>
    <n v="2.3E-2"/>
    <n v="2.3E-2"/>
    <n v="2.6000000000000002E-2"/>
    <n v="2.7E-2"/>
    <n v="2.4248000000000002E-2"/>
    <n v="2.6690000000000002E-2"/>
    <n v="3.1434999999999998E-2"/>
    <n v="3.3801999999999999E-2"/>
    <n v="3.2051999999999997E-2"/>
    <n v="3.1067000000000001E-2"/>
    <n v="3.2570999999999996E-2"/>
    <n v="3.3792999999999997E-2"/>
    <n v="3.5136000000000001E-2"/>
    <n v="3.6552000000000001E-2"/>
    <n v="3.8020999999999999E-2"/>
  </r>
  <r>
    <x v="44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1"/>
    <x v="4"/>
    <n v="0.39631292972982873"/>
    <n v="0.40688513967239898"/>
    <n v="0.419167279970035"/>
    <n v="0.43763636668857792"/>
    <n v="0.47552992726667698"/>
    <n v="0.53052933548000591"/>
    <n v="0.53825968097490084"/>
    <n v="0.60305800708751534"/>
    <n v="0.60179574779659017"/>
    <n v="0.57888614268968175"/>
    <n v="0.59237778791735829"/>
    <n v="0.68328175223609922"/>
    <n v="0.66893061119999997"/>
    <n v="0.54562254160000001"/>
    <n v="0.5650526896195982"/>
    <n v="0.59816967801809939"/>
    <n v="0.6398763189555049"/>
    <n v="0.67352529738525668"/>
    <n v="0.71785472958067975"/>
    <n v="0.76927890530846887"/>
  </r>
  <r>
    <x v="44"/>
    <x v="12"/>
    <x v="1"/>
    <x v="5"/>
    <n v="0.39631292972982873"/>
    <n v="0.40688513967239898"/>
    <n v="0.419167279970035"/>
    <n v="0.43763636668857792"/>
    <n v="0.47552992726667698"/>
    <n v="0.53052933548000591"/>
    <n v="0.53825968097490084"/>
    <n v="0.60305800708751534"/>
    <n v="0.60179574779659017"/>
    <n v="0.57888614268968175"/>
    <n v="0.59237778791735829"/>
    <n v="0.68328175223609922"/>
    <n v="0.66893061119999997"/>
    <n v="0.54562254160000001"/>
    <n v="0.5650526896195982"/>
    <n v="0.59816967801809939"/>
    <n v="0.6398763189555049"/>
    <n v="0.67352529738525668"/>
    <n v="0.71785472958067975"/>
    <n v="0.76927890530846887"/>
  </r>
  <r>
    <x v="44"/>
    <x v="12"/>
    <x v="1"/>
    <x v="6"/>
    <n v="0.40263099907652844"/>
    <n v="0.36911843542636774"/>
    <n v="0.3759196592869154"/>
    <n v="0.38640858353624641"/>
    <n v="0.4376373199993176"/>
    <n v="0.45006546646526024"/>
    <n v="0.48499999999999999"/>
    <n v="0.52085899999999996"/>
    <n v="0.49225200000000002"/>
    <n v="0.53923078644760525"/>
    <n v="0.57642586891999281"/>
    <n v="0.59647806412897153"/>
    <n v="0.57114313216666401"/>
    <n v="0.49022275978396612"/>
    <n v="0.5254822868372615"/>
    <n v="0.56046091864983216"/>
    <n v="0.6037168389195664"/>
    <n v="0.64458707638771373"/>
    <n v="0.67951364569213391"/>
    <n v="0.72263198132023077"/>
  </r>
  <r>
    <x v="44"/>
    <x v="12"/>
    <x v="1"/>
    <x v="7"/>
    <n v="1.107E-2"/>
    <n v="5.5519999999999996E-3"/>
    <n v="2.8558E-2"/>
    <n v="9.3919999999999993E-3"/>
    <n v="1.1069000000000001E-2"/>
    <n v="1.8636E-2"/>
    <n v="1.11816E-2"/>
    <n v="2.7550000000000002E-2"/>
    <n v="3.9981999999999997E-2"/>
    <n v="1.6285000000000001E-2"/>
    <n v="2.2595000000000001E-2"/>
    <n v="1.4815999999999999E-2"/>
    <n v="7.0089999999999996E-3"/>
    <n v="9.7149999999999997E-3"/>
    <n v="2.3144963611317432E-2"/>
    <n v="8.5231699762950818E-3"/>
    <n v="8.4928529999999999E-3"/>
    <n v="8.4928529999999999E-3"/>
    <n v="8.4928529999999999E-3"/>
    <n v="8.4928529999999999E-3"/>
  </r>
  <r>
    <x v="44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0"/>
    <n v="3.9579269278583504E-2"/>
    <n v="4.1496236364804401E-2"/>
    <n v="4.1225709366541151E-2"/>
    <n v="3.9698887798922479E-2"/>
    <n v="3.9428805721518585E-2"/>
    <n v="3.9735623654290009E-2"/>
    <n v="4.0705630806942908E-2"/>
    <n v="4.1635067726248615E-2"/>
    <n v="4.3471560953623756E-2"/>
    <n v="4.4197963523749724E-2"/>
    <n v="4.3971651539378806E-2"/>
    <n v="4.456448638544093E-2"/>
    <n v="4.397004777106038E-2"/>
    <n v="4.3108881958083378E-2"/>
    <n v="4.37732771371519E-2"/>
    <n v="4.332371787899561E-2"/>
    <n v="4.3474522830140146E-2"/>
    <n v="4.4003768524553039E-2"/>
    <n v="4.4717899977613856E-2"/>
    <n v="4.5577615662613813E-2"/>
  </r>
  <r>
    <x v="44"/>
    <x v="12"/>
    <x v="2"/>
    <x v="1"/>
    <n v="4.5300867906513378E-3"/>
    <n v="6.2629999999999995E-3"/>
    <n v="4.2859999999999999E-3"/>
    <n v="3.0000000000000001E-3"/>
    <n v="4.0000000000000001E-3"/>
    <n v="4.0000000000000001E-3"/>
    <n v="5.0000000000000001E-3"/>
    <n v="5.0000000000000001E-3"/>
    <n v="6.0000000000000001E-3"/>
    <n v="5.0735586654883447E-3"/>
    <n v="4.1934843680040534E-3"/>
    <n v="4.9900000000000005E-3"/>
    <n v="4.2990000000000007E-3"/>
    <n v="3.967E-3"/>
    <n v="5.398E-3"/>
    <n v="4.3570000000000006E-3"/>
    <n v="4.908E-3"/>
    <n v="5.3030000000000004E-3"/>
    <n v="5.5460000000000006E-3"/>
    <n v="5.77E-3"/>
  </r>
  <r>
    <x v="44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4"/>
    <n v="0.17199999999999999"/>
    <n v="0.16900000000000001"/>
    <n v="0.14499999999999999"/>
    <n v="0.14699999999999999"/>
    <n v="0.14299999999999999"/>
    <n v="0.16871890605212583"/>
    <n v="0.17254958750433882"/>
    <n v="0.18354867994704271"/>
    <n v="0.17437178045300311"/>
    <n v="0.15240114091198081"/>
    <n v="0.17855948005173786"/>
    <n v="0.17615060720515111"/>
    <n v="0.15928805200000001"/>
    <n v="0.17720258600000002"/>
    <n v="0.18467161970369023"/>
    <n v="0.17891728191083811"/>
    <n v="0.17215911040735496"/>
    <n v="0.17425492335723003"/>
    <n v="0.17708288391135085"/>
    <n v="0.18048735802395069"/>
  </r>
  <r>
    <x v="44"/>
    <x v="12"/>
    <x v="2"/>
    <x v="5"/>
    <n v="0.17199999999999999"/>
    <n v="0.16900000000000001"/>
    <n v="0.14499999999999999"/>
    <n v="0.14699999999999999"/>
    <n v="0.14299999999999999"/>
    <n v="0.16871890605212583"/>
    <n v="0.17254958750433882"/>
    <n v="0.18354867994704271"/>
    <n v="0.17437178045300311"/>
    <n v="0.15240114091198081"/>
    <n v="0.17855948005173786"/>
    <n v="0.17615060720515111"/>
    <n v="0.15928805200000001"/>
    <n v="0.17720258600000002"/>
    <n v="0.18467161970369023"/>
    <n v="0.17891728191083811"/>
    <n v="0.17215911040735496"/>
    <n v="0.17425492335723003"/>
    <n v="0.17708288391135085"/>
    <n v="0.18048735802395069"/>
  </r>
  <r>
    <x v="44"/>
    <x v="12"/>
    <x v="2"/>
    <x v="6"/>
    <n v="0.13436900092347165"/>
    <n v="0.11788156457363223"/>
    <n v="0.10403334071308462"/>
    <n v="9.7339416463753603E-2"/>
    <n v="0.122"/>
    <n v="0.13"/>
    <n v="9.1200000000000003E-2"/>
    <n v="9.0577000000000005E-2"/>
    <n v="9.3924999999999995E-2"/>
    <n v="7.760321355239469E-2"/>
    <n v="8.2956131080007142E-2"/>
    <n v="8.5841935871028438E-2"/>
    <n v="8.2195867833336045E-2"/>
    <n v="7.0550240216033872E-2"/>
    <n v="7.567367886704876E-2"/>
    <n v="7.8623567538650005E-2"/>
    <n v="7.673199973025524E-2"/>
    <n v="7.8708287330502696E-2"/>
    <n v="8.1553288317307224E-2"/>
    <n v="8.514609959406895E-2"/>
  </r>
  <r>
    <x v="44"/>
    <x v="12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0"/>
    <x v="0"/>
    <n v="0.14474763870296117"/>
    <n v="0.15133419991899622"/>
    <n v="0.15776468309278024"/>
    <n v="0.16481159434937903"/>
    <n v="0.17445354218862541"/>
    <n v="0.187"/>
    <n v="0.19700000000000001"/>
    <n v="0.20799999999999999"/>
    <n v="0.21"/>
    <n v="0.20499999999999999"/>
    <n v="0.20499999999999999"/>
    <n v="0.20599999999999999"/>
    <n v="0.187"/>
    <n v="0.188664"/>
    <n v="0.19091259248544093"/>
    <n v="0.19381164952739652"/>
    <n v="0.19732349149937845"/>
    <n v="0.20155490502432205"/>
    <n v="0.20665231028392009"/>
    <n v="0.21261308490041089"/>
  </r>
  <r>
    <x v="45"/>
    <x v="12"/>
    <x v="0"/>
    <x v="1"/>
    <n v="9.9880194782440857E-3"/>
    <n v="1.1161258884425046E-2"/>
    <n v="1.1213346768110387E-2"/>
    <n v="1.2033007985816555E-2"/>
    <n v="1.4850759693793868E-2"/>
    <n v="1.806E-2"/>
    <n v="1.7128999999999998E-2"/>
    <n v="1.5942000000000001E-2"/>
    <n v="9.0329999999999994E-3"/>
    <n v="2.1129999999999999E-3"/>
    <n v="3.1059999999999998E-3"/>
    <n v="5.0379999999999999E-3"/>
    <n v="7.9019999999999993E-3"/>
    <n v="7.2740000000000001E-3"/>
    <n v="7.9085124854409387E-3"/>
    <n v="8.6264348165188045E-3"/>
    <n v="9.3261914578038271E-3"/>
    <n v="1.0151118269924961E-2"/>
    <n v="1.1144052410327695E-2"/>
    <n v="1.2160343925008423E-2"/>
  </r>
  <r>
    <x v="45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0"/>
    <x v="4"/>
    <n v="0.31292599999999998"/>
    <n v="0.23042599999999999"/>
    <n v="0.238094"/>
    <n v="0.31304100000000001"/>
    <n v="0.35951100000000002"/>
    <n v="0.47266950000000002"/>
    <n v="0.40226039999999996"/>
    <n v="0.36983520000000003"/>
    <n v="0.32984099999999994"/>
    <n v="0.139458"/>
    <n v="0.23869289999999999"/>
    <n v="0.28473929999999992"/>
    <n v="0.28513859999999996"/>
    <n v="0.26314859999999995"/>
    <n v="0.27111968273994885"/>
    <n v="0.27789714385916758"/>
    <n v="0.27625288809912979"/>
    <n v="0.28217686703405082"/>
    <n v="0.28931323439748807"/>
    <n v="0.29765831886057526"/>
  </r>
  <r>
    <x v="45"/>
    <x v="12"/>
    <x v="0"/>
    <x v="5"/>
    <n v="0.31292599999999998"/>
    <n v="0.23042599999999999"/>
    <n v="0.238094"/>
    <n v="0.31304100000000001"/>
    <n v="0.35951100000000002"/>
    <n v="0.47266950000000002"/>
    <n v="0.40226039999999996"/>
    <n v="0.36983520000000003"/>
    <n v="0.32984099999999994"/>
    <n v="0.139458"/>
    <n v="0.23869289999999999"/>
    <n v="0.28473929999999992"/>
    <n v="0.28513859999999996"/>
    <n v="0.26314859999999995"/>
    <n v="0.27111968273994885"/>
    <n v="0.27789714385916758"/>
    <n v="0.27625288809912979"/>
    <n v="0.28217686703405082"/>
    <n v="0.28931323439748807"/>
    <n v="0.29765831886057526"/>
  </r>
  <r>
    <x v="45"/>
    <x v="12"/>
    <x v="0"/>
    <x v="6"/>
    <n v="0.31292599999999998"/>
    <n v="0.23042599999999999"/>
    <n v="0.238094"/>
    <n v="0.31304100000000001"/>
    <n v="0.35951100000000002"/>
    <n v="0.50037399999999999"/>
    <n v="0.42362499999999997"/>
    <n v="0.43919999999999998"/>
    <n v="0.32608999999999999"/>
    <n v="0.18086199999999999"/>
    <n v="0.280912"/>
    <n v="0.34994999999999998"/>
    <n v="0.34736"/>
    <n v="0.30240699999999998"/>
    <n v="0.36701785575790657"/>
    <n v="0.30589622658469706"/>
    <n v="0.30612589657651423"/>
    <n v="0.31161474573904135"/>
    <n v="0.31784704065382219"/>
    <n v="0.32466893424600018"/>
  </r>
  <r>
    <x v="45"/>
    <x v="12"/>
    <x v="0"/>
    <x v="7"/>
    <n v="7.76E-4"/>
    <n v="1.358E-3"/>
    <n v="2.66E-3"/>
    <n v="6.4000000000000005E-4"/>
    <n v="1.178E-3"/>
    <n v="1.47E-4"/>
    <n v="2.696E-3"/>
    <n v="1.2899999999999999E-3"/>
    <n v="4.9490000000000003E-3"/>
    <n v="4.2009999999999999E-3"/>
    <n v="6.2600000000000004E-4"/>
    <n v="4.8799999999999999E-4"/>
    <n v="5.5099999999999995E-4"/>
    <n v="6.9700000000000003E-4"/>
    <n v="1.1641503932654544E-3"/>
    <n v="6.9700000000000014E-4"/>
    <n v="6.9700000000000014E-4"/>
    <n v="6.9700000000000014E-4"/>
    <n v="6.9700000000000014E-4"/>
    <n v="6.9700000000000014E-4"/>
  </r>
  <r>
    <x v="45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1"/>
    <x v="0"/>
    <n v="1.9425000000000001E-2"/>
    <n v="2.0442999999999999E-2"/>
    <n v="2.1193E-2"/>
    <n v="2.2381000000000002E-2"/>
    <n v="2.4424000000000001E-2"/>
    <n v="2.7192000000000001E-2"/>
    <n v="3.0509000000000001E-2"/>
    <n v="3.4438999999999997E-2"/>
    <n v="3.6278999999999999E-2"/>
    <n v="3.5778999999999998E-2"/>
    <n v="3.5829E-2"/>
    <n v="3.6081000000000002E-2"/>
    <n v="3.6469000000000001E-2"/>
    <n v="3.791902885980359E-2"/>
    <n v="3.9253317345028786E-2"/>
    <n v="4.0486336931510977E-2"/>
    <n v="4.1630828344294157E-2"/>
    <n v="4.2698009305989007E-2"/>
    <n v="4.3697757355910576E-2"/>
    <n v="4.463877073150796E-2"/>
  </r>
  <r>
    <x v="45"/>
    <x v="12"/>
    <x v="1"/>
    <x v="1"/>
    <n v="2.9137500000000001E-3"/>
    <n v="3.0664499999999996E-3"/>
    <n v="3.1789499999999998E-3"/>
    <n v="3.3571500000000002E-3"/>
    <n v="3.6635999999999999E-3"/>
    <n v="4.0787999999999996E-3"/>
    <n v="4.5763499999999999E-3"/>
    <n v="5.1658499999999996E-3"/>
    <n v="5.4418499999999998E-3"/>
    <n v="5.3668499999999994E-3"/>
    <n v="5.37435E-3"/>
    <n v="5.4121500000000001E-3"/>
    <n v="5.4703499999999997E-3"/>
    <n v="5.8263088598035926E-3"/>
    <n v="5.8845719484016288E-3"/>
    <n v="5.9434176678856455E-3"/>
    <n v="6.0028518445645017E-3"/>
    <n v="6.0628803630101468E-3"/>
    <n v="6.1235091666402485E-3"/>
    <n v="6.1847442583066511E-3"/>
  </r>
  <r>
    <x v="45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1"/>
    <x v="4"/>
    <n v="5.0572200000000005E-2"/>
    <n v="3.3243000000000002E-2"/>
    <n v="2.9004499999999996E-2"/>
    <n v="0.13294049999999999"/>
    <n v="3.0568999999999999E-2"/>
    <n v="1.7765223147566265E-2"/>
    <n v="4.21489132766594E-2"/>
    <n v="6.4005731596955134E-2"/>
    <n v="2.185200258709415E-2"/>
    <n v="1.2186102304006323E-2"/>
    <n v="1.9326818826266783E-2"/>
    <n v="2.0750279594771319E-2"/>
    <n v="8.7957750000000005E-3"/>
    <n v="7.2266749999999992E-3"/>
    <n v="7.4630054960149461E-3"/>
    <n v="7.7159020616376708E-3"/>
    <n v="8.3261656688588311E-3"/>
    <n v="9.8205421403774716E-3"/>
    <n v="1.0924439338977646E-2"/>
    <n v="1.2052468097507152E-2"/>
  </r>
  <r>
    <x v="45"/>
    <x v="12"/>
    <x v="1"/>
    <x v="5"/>
    <n v="5.0572200000000005E-2"/>
    <n v="3.3243000000000002E-2"/>
    <n v="2.9004499999999996E-2"/>
    <n v="0.13294049999999999"/>
    <n v="3.0568999999999999E-2"/>
    <n v="1.7765223147566265E-2"/>
    <n v="4.21489132766594E-2"/>
    <n v="6.4005731596955134E-2"/>
    <n v="2.185200258709415E-2"/>
    <n v="1.2186102304006323E-2"/>
    <n v="1.9326818826266783E-2"/>
    <n v="2.0750279594771319E-2"/>
    <n v="8.7957750000000005E-3"/>
    <n v="7.2266749999999992E-3"/>
    <n v="7.4630054960149461E-3"/>
    <n v="7.7159020616376708E-3"/>
    <n v="8.3261656688588311E-3"/>
    <n v="9.8205421403774716E-3"/>
    <n v="1.0924439338977646E-2"/>
    <n v="1.2052468097507152E-2"/>
  </r>
  <r>
    <x v="45"/>
    <x v="12"/>
    <x v="1"/>
    <x v="6"/>
    <n v="5.0572200000000005E-2"/>
    <n v="3.3243000000000002E-2"/>
    <n v="2.9004499999999996E-2"/>
    <n v="0.13294049999999999"/>
    <n v="3.0568999999999999E-2"/>
    <n v="3.5522899999999996E-2"/>
    <n v="5.24699E-2"/>
    <n v="4.1642999999999999E-2"/>
    <n v="2.54471E-2"/>
    <n v="1.0245199999999999E-2"/>
    <n v="1.5528799999999997E-2"/>
    <n v="1.28261E-2"/>
    <n v="1.1698399999999998E-2"/>
    <n v="1.1601799999999999E-2"/>
    <n v="1.2639195907345677E-2"/>
    <n v="1.1649953857405798E-2"/>
    <n v="1.1692242141615161E-2"/>
    <n v="1.1732416011614056E-2"/>
    <n v="1.1973466242482474E-2"/>
    <n v="1.305567378063076E-2"/>
  </r>
  <r>
    <x v="45"/>
    <x v="12"/>
    <x v="1"/>
    <x v="7"/>
    <n v="0"/>
    <n v="0"/>
    <n v="1.235E-5"/>
    <n v="0"/>
    <n v="0"/>
    <n v="1.8050000000000002E-5"/>
    <n v="1.4534999999999998E-4"/>
    <n v="1.9189999999999998E-4"/>
    <n v="0"/>
    <n v="1.1685000000000001E-4"/>
    <n v="2.128E-4"/>
    <n v="1.0450000000000001E-4"/>
    <n v="2.6599999999999999E-5"/>
    <n v="1.5485E-4"/>
    <n v="1.672E-4"/>
    <n v="0"/>
    <n v="0"/>
    <n v="0"/>
    <n v="0"/>
    <n v="0"/>
  </r>
  <r>
    <x v="45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2"/>
    <x v="0"/>
    <n v="1.9432000000000001E-2"/>
    <n v="1.9990000000000001E-2"/>
    <n v="2.0278000000000001E-2"/>
    <n v="2.1235E-2"/>
    <n v="2.3035E-2"/>
    <n v="2.5544000000000001E-2"/>
    <n v="2.8087000000000001E-2"/>
    <n v="3.1095000000000001E-2"/>
    <n v="3.1819E-2"/>
    <n v="3.0922999999999999E-2"/>
    <n v="3.0436999999999999E-2"/>
    <n v="3.0209E-2"/>
    <n v="3.0338E-2"/>
    <n v="3.0942006392178995E-2"/>
    <n v="3.1521852528670832E-2"/>
    <n v="3.2078504819702994E-2"/>
    <n v="3.261289101909387E-2"/>
    <n v="3.3125901770509114E-2"/>
    <n v="3.3618392091867746E-2"/>
    <n v="3.409118280037203E-2"/>
  </r>
  <r>
    <x v="45"/>
    <x v="12"/>
    <x v="2"/>
    <x v="1"/>
    <n v="1.6629436741818972E-3"/>
    <n v="1.6596707250985179E-3"/>
    <n v="1.6100489831857594E-3"/>
    <n v="1.7285983122366652E-3"/>
    <n v="1.7815604118532041E-3"/>
    <n v="1.8322074007465555E-3"/>
    <n v="1.8811763999592524E-3"/>
    <n v="1.8745706118760272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</r>
  <r>
    <x v="45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2"/>
    <x v="4"/>
    <n v="0.06"/>
    <n v="0.06"/>
    <n v="0.04"/>
    <n v="0.02"/>
    <n v="0.05"/>
    <n v="3.7926800000000004E-2"/>
    <n v="3.7838129999999998E-2"/>
    <n v="5.1584466999999995E-2"/>
    <n v="4.6375E-2"/>
    <n v="1.7598249999999999E-2"/>
    <n v="3.2805000000000001E-2"/>
    <n v="3.2825750000000001E-2"/>
    <n v="3.2224750000000003E-2"/>
    <n v="3.6005750000000003E-2"/>
    <n v="3.5190361762276065E-2"/>
    <n v="3.680557558927898E-2"/>
    <n v="3.8483211402530769E-2"/>
    <n v="4.0413600160021122E-2"/>
    <n v="4.2022990114834687E-2"/>
    <n v="4.2613978500465048E-2"/>
  </r>
  <r>
    <x v="45"/>
    <x v="12"/>
    <x v="2"/>
    <x v="5"/>
    <n v="0.06"/>
    <n v="0.06"/>
    <n v="0.04"/>
    <n v="0.02"/>
    <n v="0.05"/>
    <n v="3.7926800000000004E-2"/>
    <n v="3.7838129999999998E-2"/>
    <n v="5.1584466999999995E-2"/>
    <n v="4.6375E-2"/>
    <n v="1.7598249999999999E-2"/>
    <n v="3.2805000000000001E-2"/>
    <n v="3.2825750000000001E-2"/>
    <n v="3.2224750000000003E-2"/>
    <n v="3.6005750000000003E-2"/>
    <n v="3.5190361762276065E-2"/>
    <n v="3.680557558927898E-2"/>
    <n v="3.8483211402530769E-2"/>
    <n v="4.0413600160021122E-2"/>
    <n v="4.2022990114834687E-2"/>
    <n v="4.2613978500465048E-2"/>
  </r>
  <r>
    <x v="45"/>
    <x v="12"/>
    <x v="2"/>
    <x v="6"/>
    <n v="0.06"/>
    <n v="0.06"/>
    <n v="0.04"/>
    <n v="0.02"/>
    <n v="0.05"/>
    <n v="3.7926800000000004E-2"/>
    <n v="3.7838129999999998E-2"/>
    <n v="5.1584466999999995E-2"/>
    <n v="4.6375E-2"/>
    <n v="1.7598250000000006E-2"/>
    <n v="3.2805000000000015E-2"/>
    <n v="3.2825750000000008E-2"/>
    <n v="3.2224750000000003E-2"/>
    <n v="3.600575000000001E-2"/>
    <n v="3.962974324434522E-2"/>
    <n v="3.7509622252915195E-2"/>
    <n v="3.9118572560452827E-2"/>
    <n v="4.0960507500183395E-2"/>
    <n v="4.2447676657966671E-2"/>
    <n v="4.315411947952074E-2"/>
  </r>
  <r>
    <x v="45"/>
    <x v="12"/>
    <x v="2"/>
    <x v="7"/>
    <n v="0"/>
    <n v="0"/>
    <n v="6.5000000000000034E-7"/>
    <n v="0"/>
    <n v="0"/>
    <n v="9.4999999999999927E-7"/>
    <n v="7.6500000000000064E-6"/>
    <n v="1.0100000000000015E-5"/>
    <n v="0"/>
    <n v="6.1500000000000013E-6"/>
    <n v="1.1200000000000018E-5"/>
    <n v="5.5000000000000075E-6"/>
    <n v="1.4000000000000021E-6"/>
    <n v="8.1500000000000134E-6"/>
    <n v="8.8000000000000106E-6"/>
    <n v="0"/>
    <n v="0"/>
    <n v="0"/>
    <n v="0"/>
    <n v="0"/>
  </r>
  <r>
    <x v="45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0"/>
    <x v="0"/>
    <n v="4.0971450000000003"/>
    <n v="4.1820269999999997"/>
    <n v="3.9870929999999998"/>
    <n v="4.0543079999999998"/>
    <n v="4.109"/>
    <n v="4.157"/>
    <n v="4.2050000000000001"/>
    <n v="4.25"/>
    <n v="4.2939999999999996"/>
    <n v="4.3600000000000003"/>
    <n v="4.4409999999999998"/>
    <n v="4.5405222670002265"/>
    <n v="4.6000931380058496"/>
    <n v="4.6310559951968964"/>
    <n v="4.6418826849436767"/>
    <n v="4.6552065241286833"/>
    <n v="4.6706066422012356"/>
    <n v="4.686711537771088"/>
    <n v="4.7039452268239286"/>
    <n v="4.7232445445915179"/>
  </r>
  <r>
    <x v="46"/>
    <x v="12"/>
    <x v="0"/>
    <x v="1"/>
    <n v="0.30942700000000001"/>
    <n v="0.29352800000000001"/>
    <n v="0.27954399999999996"/>
    <n v="0.3"/>
    <n v="0.31"/>
    <n v="0.307"/>
    <n v="0.309"/>
    <n v="0.29699999999999999"/>
    <n v="0.29399999999999998"/>
    <n v="0.31940400000000002"/>
    <n v="0.328565"/>
    <n v="0.35606400000000005"/>
    <n v="0.33599499999999999"/>
    <n v="0.31898300000000002"/>
    <n v="0.30566100000000002"/>
    <n v="0.31569999999999998"/>
    <n v="0.32459100000000002"/>
    <n v="0.324909"/>
    <n v="0.32569400000000004"/>
    <n v="0.327486"/>
  </r>
  <r>
    <x v="46"/>
    <x v="12"/>
    <x v="0"/>
    <x v="2"/>
    <n v="0.11636299999999999"/>
    <n v="0.13097500000000001"/>
    <n v="0.125717"/>
    <n v="0.112"/>
    <n v="0.218"/>
    <n v="0.23"/>
    <n v="0.245"/>
    <n v="0.21299999999999999"/>
    <n v="0.15"/>
    <n v="6.7468E-2"/>
    <n v="8.5955000000000004E-2"/>
    <n v="0.130499"/>
    <n v="0.12417700000000001"/>
    <n v="0.148172"/>
    <n v="0.12817500000000001"/>
    <n v="0.12427800000000001"/>
    <n v="0.14635900000000002"/>
    <n v="0.17300200000000002"/>
    <n v="8.7414000000000006E-2"/>
    <n v="6.2868000000000007E-2"/>
  </r>
  <r>
    <x v="46"/>
    <x v="12"/>
    <x v="0"/>
    <x v="3"/>
    <n v="0.58181499999999997"/>
    <n v="0.6548750000000001"/>
    <n v="0.62858499999999995"/>
    <n v="0.56000000000000005"/>
    <n v="1.0900000000000001"/>
    <n v="1.1499999999999999"/>
    <n v="1.2250000000000001"/>
    <n v="1.0649999999999999"/>
    <n v="0.75"/>
    <n v="0.33733999999999997"/>
    <n v="0.42977500000000002"/>
    <n v="0.65249500000000005"/>
    <n v="0.62088500000000002"/>
    <n v="0.74085999999999996"/>
    <n v="0.64087500000000008"/>
    <n v="0.62139000000000011"/>
    <n v="0.73179500000000008"/>
    <n v="0.86500999999999995"/>
    <n v="0.43707000000000001"/>
    <n v="0.31434000000000006"/>
  </r>
  <r>
    <x v="46"/>
    <x v="12"/>
    <x v="0"/>
    <x v="4"/>
    <n v="4.7117167499999999"/>
    <n v="4.4329486200000003"/>
    <n v="4.3060604400000004"/>
    <n v="4.5813680399999992"/>
    <n v="4.9307999999999996"/>
    <n v="5.9684775999999999"/>
    <n v="5.3970302899999991"/>
    <n v="5.4282382299999998"/>
    <n v="5.1729327000000005"/>
    <n v="5.51587915"/>
    <n v="6.1025069000000016"/>
    <n v="6.4651626249999987"/>
    <n v="5.0935150949999999"/>
    <n v="4.8682068250000006"/>
    <n v="5.1627359967693343"/>
    <n v="5.4359913736139207"/>
    <n v="5.4646097713754456"/>
    <n v="5.4834524991921727"/>
    <n v="5.503615915383997"/>
    <n v="5.5261961171720744"/>
  </r>
  <r>
    <x v="46"/>
    <x v="12"/>
    <x v="0"/>
    <x v="5"/>
    <n v="5.2935317499999996"/>
    <n v="5.08782362"/>
    <n v="4.9346454400000006"/>
    <n v="5.1413680399999997"/>
    <n v="6.0207999999999995"/>
    <n v="7.1184776000000003"/>
    <n v="6.6220302899999997"/>
    <n v="6.4932382299999993"/>
    <n v="5.9229327000000005"/>
    <n v="5.8532191500000001"/>
    <n v="6.5322819000000019"/>
    <n v="7.1176576249999988"/>
    <n v="5.7144000950000002"/>
    <n v="5.6090668250000002"/>
    <n v="5.8036109967693346"/>
    <n v="6.0573813736139206"/>
    <n v="6.1964047713754455"/>
    <n v="6.3484624991921725"/>
    <n v="5.9406859153839973"/>
    <n v="5.8405361171720749"/>
  </r>
  <r>
    <x v="46"/>
    <x v="12"/>
    <x v="0"/>
    <x v="6"/>
    <n v="8.1157219999999999"/>
    <n v="8.4964080000000006"/>
    <n v="8.8469999999999995"/>
    <n v="7.6589999999999998"/>
    <n v="8.7520349999999993"/>
    <n v="9.4239999999999995"/>
    <n v="8.6681670000000004"/>
    <n v="8.7331780000000006"/>
    <n v="8.1435010000000005"/>
    <n v="8.4731729999999992"/>
    <n v="9.4146319999999992"/>
    <n v="10.698956000000001"/>
    <n v="8.860125"/>
    <n v="7.6718359999999999"/>
    <n v="8.0097013589894104"/>
    <n v="7.6869667643863373"/>
    <n v="7.8211150603039075"/>
    <n v="7.9153562748031829"/>
    <n v="7.5709816883244958"/>
    <n v="7.5138159154061528"/>
  </r>
  <r>
    <x v="46"/>
    <x v="12"/>
    <x v="0"/>
    <x v="7"/>
    <n v="5.3067000000000002"/>
    <n v="5.3067000000000002"/>
    <n v="4.7"/>
    <n v="2.46"/>
    <n v="2.8730000000000002"/>
    <n v="1.62131"/>
    <n v="1.344673"/>
    <n v="1.972442"/>
    <n v="1.3204800000000001"/>
    <n v="1.2139679999999999"/>
    <n v="1.4730645999999998"/>
    <n v="1.5570019000000002"/>
    <n v="1.0223120399999999"/>
    <n v="0.90302603999999997"/>
    <n v="0.95506292099001977"/>
    <n v="1.0592318518698733"/>
    <n v="1.0804164889072709"/>
    <n v="1.1020248186854162"/>
    <n v="1.1240653150591242"/>
    <n v="1.146546621360307"/>
  </r>
  <r>
    <x v="46"/>
    <x v="12"/>
    <x v="0"/>
    <x v="8"/>
    <n v="2.7"/>
    <n v="2"/>
    <n v="0.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1"/>
    <x v="0"/>
    <n v="0.31188097916082963"/>
    <n v="0.31933241291779657"/>
    <n v="0.30555445798194275"/>
    <n v="0.3134770446371522"/>
    <n v="0.32180084280245175"/>
    <n v="0.33881338855221194"/>
    <n v="0.34689406744412304"/>
    <n v="0.3543161343581801"/>
    <n v="0.36343266953049225"/>
    <n v="0.3673985854180935"/>
    <n v="0.37573392070802791"/>
    <n v="0.3829550784170499"/>
    <n v="0.38880531277102232"/>
    <n v="0.39353233025150874"/>
    <n v="0.39866500247340009"/>
    <n v="0.40437612229531528"/>
    <n v="0.41087404149005258"/>
    <n v="0.41803711050276882"/>
    <n v="0.42579843854656951"/>
    <n v="0.43413695097121652"/>
  </r>
  <r>
    <x v="46"/>
    <x v="12"/>
    <x v="1"/>
    <x v="1"/>
    <n v="3.1202999999999998E-2"/>
    <n v="2.7911999999999999E-2"/>
    <n v="2.3963999999999999E-2"/>
    <n v="2.7E-2"/>
    <n v="3.2000000000000001E-2"/>
    <n v="3.1E-2"/>
    <n v="3.2000000000000001E-2"/>
    <n v="3.4000000000000002E-2"/>
    <n v="3.5000000000000003E-2"/>
    <n v="2.7164999999999998E-2"/>
    <n v="2.9614000000000001E-2"/>
    <n v="3.4273999999999999E-2"/>
    <n v="3.3423000000000001E-2"/>
    <n v="3.2721E-2"/>
    <n v="3.3466999999999997E-2"/>
    <n v="3.4415000000000001E-2"/>
    <n v="3.5612999999999999E-2"/>
    <n v="3.6746000000000001E-2"/>
    <n v="3.7859999999999998E-2"/>
    <n v="3.8996000000000003E-2"/>
  </r>
  <r>
    <x v="46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1"/>
    <x v="4"/>
    <n v="0.36323824621244977"/>
    <n v="0.36222431194045979"/>
    <n v="0.3605167920861545"/>
    <n v="0.39498107624281176"/>
    <n v="0.43443113778330988"/>
    <n v="0.49274394538985578"/>
    <n v="0.46324587583842708"/>
    <n v="0.47862129654303792"/>
    <n v="0.47698911743715294"/>
    <n v="0.4809496182123047"/>
    <n v="0.49776478576570782"/>
    <n v="0.62220598220713474"/>
    <n v="0.56956851750397042"/>
    <n v="0.43856775847805723"/>
    <n v="0.46926750157152131"/>
    <n v="0.50218305188665568"/>
    <n v="0.53413625393706832"/>
    <n v="0.56435009917873791"/>
    <n v="0.61740773589252573"/>
    <n v="0.62949857890826388"/>
  </r>
  <r>
    <x v="46"/>
    <x v="12"/>
    <x v="1"/>
    <x v="5"/>
    <n v="0.36323824621244977"/>
    <n v="0.36222431194045979"/>
    <n v="0.3605167920861545"/>
    <n v="0.39498107624281176"/>
    <n v="0.43443113778330988"/>
    <n v="0.49274394538985578"/>
    <n v="0.46324587583842708"/>
    <n v="0.47862129654303792"/>
    <n v="0.47698911743715294"/>
    <n v="0.4809496182123047"/>
    <n v="0.49776478576570782"/>
    <n v="0.62220598220713474"/>
    <n v="0.56956851750397042"/>
    <n v="0.43856775847805723"/>
    <n v="0.46926750157152131"/>
    <n v="0.50218305188665568"/>
    <n v="0.53413625393706832"/>
    <n v="0.56435009917873791"/>
    <n v="0.61740773589252573"/>
    <n v="0.62949857890826388"/>
  </r>
  <r>
    <x v="46"/>
    <x v="12"/>
    <x v="1"/>
    <x v="6"/>
    <n v="0.44676199999999999"/>
    <n v="0.33700000000000002"/>
    <n v="0.38700000000000001"/>
    <n v="0.42832799999999999"/>
    <n v="0.38500000000000001"/>
    <n v="0.48936299999999999"/>
    <n v="0.465609"/>
    <n v="0.49099999999999999"/>
    <n v="0.48036200000000001"/>
    <n v="0.53200000000000003"/>
    <n v="0.56599999999999995"/>
    <n v="0.70399999999999996"/>
    <n v="0.66879999999999995"/>
    <n v="0.54841600000000001"/>
    <n v="0.55938432000000005"/>
    <n v="0.57057200640000005"/>
    <n v="0.5991006067200001"/>
    <n v="0.62725833523584007"/>
    <n v="0.66489383534999047"/>
    <n v="0.67486724288024025"/>
  </r>
  <r>
    <x v="46"/>
    <x v="12"/>
    <x v="1"/>
    <x v="7"/>
    <n v="0.37716847462241709"/>
    <n v="0.16"/>
    <n v="7.8399999999999997E-2"/>
    <n v="7.0559999999999998E-3"/>
    <n v="7.1971199999999996E-3"/>
    <n v="7.3410623999999999E-3"/>
    <n v="7.4878836479999999E-3"/>
    <n v="1.6833000000000001E-2"/>
    <n v="1.7909999999999999E-2"/>
    <n v="1.6500000000000001E-2"/>
    <n v="1.6830000000000001E-2"/>
    <n v="1.93545E-2"/>
    <n v="1.8584866182137293E-2"/>
    <n v="1.8956563505780039E-2"/>
    <n v="1.933569477589564E-2"/>
    <n v="1.9722408671413554E-2"/>
    <n v="2.0116856844841824E-2"/>
    <n v="2.0519193981738661E-2"/>
    <n v="2.0929577861373436E-2"/>
    <n v="2.1348169418600904E-2"/>
  </r>
  <r>
    <x v="46"/>
    <x v="12"/>
    <x v="1"/>
    <x v="8"/>
    <n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2"/>
    <x v="0"/>
    <n v="8.4025020839170392E-2"/>
    <n v="8.2824587082203402E-2"/>
    <n v="8.0974542018057261E-2"/>
    <n v="8.00830684966123E-2"/>
    <n v="8.3289483929071262E-2"/>
    <n v="8.6786611447788056E-2"/>
    <n v="8.6705932555876983E-2"/>
    <n v="8.7146865641819893E-2"/>
    <n v="8.783433046950774E-2"/>
    <n v="8.5632414581906513E-2"/>
    <n v="8.6570079291972094E-2"/>
    <n v="8.5797071362774882E-2"/>
    <n v="8.4265770083771854E-2"/>
    <n v="8.3600864224975813E-2"/>
    <n v="8.2213571752903392E-2"/>
    <n v="8.0971045593121654E-2"/>
    <n v="8.0351283498981782E-2"/>
    <n v="8.0149902149046381E-2"/>
    <n v="8.0305406944723948E-2"/>
    <n v="8.0818268832830803E-2"/>
  </r>
  <r>
    <x v="46"/>
    <x v="12"/>
    <x v="2"/>
    <x v="1"/>
    <n v="1.0356857261848425E-2"/>
    <n v="8.0260000000000001E-3"/>
    <n v="7.244574116309359E-3"/>
    <n v="8.0000000000000002E-3"/>
    <n v="1.2E-2"/>
    <n v="0.01"/>
    <n v="8.9999999999999993E-3"/>
    <n v="0.01"/>
    <n v="0.01"/>
    <n v="6.2076450747996564E-3"/>
    <n v="6.65786487699172E-3"/>
    <n v="7.8840000000000004E-3"/>
    <n v="7.2199999999999999E-3"/>
    <n v="8.1829999999999993E-3"/>
    <n v="7.5579999999999996E-3"/>
    <n v="7.7850000000000003E-3"/>
    <n v="8.2639999999999988E-3"/>
    <n v="8.6110000000000006E-3"/>
    <n v="8.9459999999999991E-3"/>
    <n v="9.3240000000000007E-3"/>
  </r>
  <r>
    <x v="46"/>
    <x v="12"/>
    <x v="2"/>
    <x v="2"/>
    <n v="2.5038000000000001E-2"/>
    <n v="2.4283000000000002E-2"/>
    <n v="1.9946000000000002E-2"/>
    <n v="2.1000000000000001E-2"/>
    <n v="2.1000000000000001E-2"/>
    <n v="2.3E-2"/>
    <n v="2.7E-2"/>
    <n v="2.8000000000000001E-2"/>
    <n v="2.7E-2"/>
    <n v="1.5946999999999999E-2"/>
    <n v="1.8989000000000002E-2"/>
    <n v="2.5026E-2"/>
    <n v="1.8377000000000001E-2"/>
    <n v="2.0968000000000001E-2"/>
    <n v="2.2408999999999998E-2"/>
    <n v="2.4088000000000002E-2"/>
    <n v="2.6176999999999999E-2"/>
    <n v="2.7664000000000001E-2"/>
    <n v="2.8670000000000001E-2"/>
    <n v="2.9440000000000001E-2"/>
  </r>
  <r>
    <x v="46"/>
    <x v="12"/>
    <x v="2"/>
    <x v="3"/>
    <n v="0.20030400000000001"/>
    <n v="0.19426400000000002"/>
    <n v="0.15956800000000002"/>
    <n v="0.16800000000000001"/>
    <n v="0.16800000000000001"/>
    <n v="0.184"/>
    <n v="0.216"/>
    <n v="0.224"/>
    <n v="0.216"/>
    <n v="0.12757599999999999"/>
    <n v="0.15191200000000002"/>
    <n v="0.200208"/>
    <n v="0.14701600000000001"/>
    <n v="0.167744"/>
    <n v="0.17927199999999999"/>
    <n v="0.19270399999999999"/>
    <n v="0.20941599999999999"/>
    <n v="0.22131200000000001"/>
    <n v="0.22936000000000001"/>
    <n v="0.23552000000000001"/>
  </r>
  <r>
    <x v="46"/>
    <x v="12"/>
    <x v="2"/>
    <x v="4"/>
    <n v="0.27661844437477395"/>
    <n v="0.2543042075705429"/>
    <n v="0.26095382183733418"/>
    <n v="0.28029073973814306"/>
    <n v="0.289847404073168"/>
    <n v="0.27430884140948092"/>
    <n v="0.2877918799841242"/>
    <n v="0.29811286941795578"/>
    <n v="0.2544668989268451"/>
    <n v="0.21733998135966617"/>
    <n v="0.27395542980176968"/>
    <n v="0.28699999999999998"/>
    <n v="0.20746978213883593"/>
    <n v="0.22614206253133118"/>
    <n v="0.25327911003509096"/>
    <n v="0.26341027443649462"/>
    <n v="0.27721192807148715"/>
    <n v="0.27651716241421004"/>
    <n v="0.27705365395929765"/>
    <n v="0.27882302747326626"/>
  </r>
  <r>
    <x v="46"/>
    <x v="12"/>
    <x v="2"/>
    <x v="5"/>
    <n v="0.47692244437477394"/>
    <n v="0.44856820757054294"/>
    <n v="0.42052182183733422"/>
    <n v="0.44829073973814304"/>
    <n v="0.45784740407316804"/>
    <n v="0.45830884140948092"/>
    <n v="0.50379187998412422"/>
    <n v="0.52211286941795576"/>
    <n v="0.47046689892684512"/>
    <n v="0.34491598135966617"/>
    <n v="0.42586742980176973"/>
    <n v="0.48720799999999997"/>
    <n v="0.35448578213883597"/>
    <n v="0.39388606253133118"/>
    <n v="0.43255111003509095"/>
    <n v="0.4561142744364946"/>
    <n v="0.48662792807148714"/>
    <n v="0.49782916241421005"/>
    <n v="0.5064136539592976"/>
    <n v="0.51434302747326632"/>
  </r>
  <r>
    <x v="46"/>
    <x v="12"/>
    <x v="2"/>
    <x v="6"/>
    <n v="0.52442999999999995"/>
    <n v="0.504"/>
    <n v="0.46700000000000003"/>
    <n v="0.74463800000000002"/>
    <n v="0.52684900000000001"/>
    <n v="0.68868300000000005"/>
    <n v="0.75165999999999999"/>
    <n v="0.749"/>
    <n v="0.623"/>
    <n v="0.46"/>
    <n v="0.60899999999999999"/>
    <n v="0.68899999999999995"/>
    <n v="0.43539194660263153"/>
    <n v="0.48197888488911311"/>
    <n v="0.51571740683135103"/>
    <n v="0.53634610310460507"/>
    <n v="0.56316340825983535"/>
    <n v="0.57442667642503209"/>
    <n v="0.58304307657140753"/>
    <n v="0.59178872271997862"/>
  </r>
  <r>
    <x v="46"/>
    <x v="12"/>
    <x v="2"/>
    <x v="7"/>
    <n v="0.72002352537758307"/>
    <n v="0.74162423113891063"/>
    <n v="0.29664969245556427"/>
    <n v="0.26794400000000002"/>
    <n v="9.6802879999999994E-2"/>
    <n v="0.17765893760000001"/>
    <n v="0.15451211635200002"/>
    <n v="0.15451211635200002"/>
    <n v="0.15451211635200002"/>
    <n v="0.15451211635200002"/>
    <n v="0.15"/>
    <n v="0.15"/>
    <n v="5.6420817275161093E-2"/>
    <n v="6.7704980730193307E-2"/>
    <n v="7.4475478803212647E-2"/>
    <n v="7.4475478803212647E-2"/>
    <n v="7.4475478803212647E-2"/>
    <n v="7.4475478803212647E-2"/>
    <n v="7.4475478803212647E-2"/>
    <n v="7.4475478803212647E-2"/>
  </r>
  <r>
    <x v="46"/>
    <x v="12"/>
    <x v="2"/>
    <x v="8"/>
    <n v="0.75"/>
    <n v="0.65"/>
    <n v="0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0"/>
    <x v="0"/>
    <n v="4.6289489999999995"/>
    <n v="4.6845039999999996"/>
    <n v="4.7248559999999999"/>
    <n v="4.7725840000000002"/>
    <n v="4.819"/>
    <n v="4.9186000000000005"/>
    <n v="4.9763000000000002"/>
    <n v="5.0487000000000002"/>
    <n v="5.1310000000000002"/>
    <n v="5.1929999999999996"/>
    <n v="5.2587974934685136"/>
    <n v="5.3479249008599679"/>
    <n v="5.3467875620923699"/>
    <n v="5.358597457725689"/>
    <n v="5.3700982411006546"/>
    <n v="5.398830119037072"/>
    <n v="5.4369869142295641"/>
    <n v="5.4781412890320471"/>
    <n v="5.522679557610358"/>
    <n v="5.5701017980646617"/>
  </r>
  <r>
    <x v="47"/>
    <x v="12"/>
    <x v="0"/>
    <x v="1"/>
    <n v="0.55637999999999832"/>
    <n v="0.53151800000000005"/>
    <n v="0.51111000000000084"/>
    <n v="0.502"/>
    <n v="0.53100000000000003"/>
    <n v="0.52800000000000002"/>
    <n v="0.57699999999999996"/>
    <n v="0.57699999999999996"/>
    <n v="0.58799999999999997"/>
    <n v="0.52416499999999633"/>
    <n v="0.59633600000000053"/>
    <n v="0.62107500000000004"/>
    <n v="0.53487799999999808"/>
    <n v="0.53578700000000001"/>
    <n v="0.52991299999999997"/>
    <n v="0.54164000000000057"/>
    <n v="0.55990300000000004"/>
    <n v="0.56311199999999939"/>
    <n v="0.5669660000000013"/>
    <n v="0.57061000000000062"/>
  </r>
  <r>
    <x v="47"/>
    <x v="12"/>
    <x v="0"/>
    <x v="2"/>
    <n v="0.91218399999999999"/>
    <n v="1.0586439999999999"/>
    <n v="0.93690399999999996"/>
    <n v="0.79200000000000004"/>
    <n v="0.85299999999999998"/>
    <n v="0.89600000000000002"/>
    <n v="0.88600000000000001"/>
    <n v="0.79"/>
    <n v="0.68"/>
    <n v="0.52459500000000003"/>
    <n v="0.52901399999999998"/>
    <n v="0.56215599999999999"/>
    <n v="0.50461599999999995"/>
    <n v="0.46417000000000003"/>
    <n v="0.46286300000000002"/>
    <n v="0.37237900000000002"/>
    <n v="0.35170299999999999"/>
    <n v="0.40013700000000002"/>
    <n v="0.41850799999999999"/>
    <n v="0.43670300000000001"/>
  </r>
  <r>
    <x v="47"/>
    <x v="12"/>
    <x v="0"/>
    <x v="3"/>
    <n v="4.5609200000000003"/>
    <n v="5.2932199999999998"/>
    <n v="4.68452"/>
    <n v="3.96"/>
    <n v="4.2649999999999997"/>
    <n v="4.4800000000000004"/>
    <n v="4.43"/>
    <n v="3.95"/>
    <n v="3.4"/>
    <n v="2.5705155000000004"/>
    <n v="2.5392671999999998"/>
    <n v="2.6421332000000004"/>
    <n v="2.3212335999999998"/>
    <n v="2.088765"/>
    <n v="2.0365972000000001"/>
    <n v="1.6384676000000002"/>
    <n v="1.5474932000000001"/>
    <n v="1.7606028000000002"/>
    <n v="1.8414352"/>
    <n v="1.9214932000000002"/>
  </r>
  <r>
    <x v="47"/>
    <x v="12"/>
    <x v="0"/>
    <x v="4"/>
    <n v="4.282"/>
    <n v="4.569"/>
    <n v="4.8689999999999998"/>
    <n v="5.298"/>
    <n v="5.6970000000000001"/>
    <n v="5.8480088039999991"/>
    <n v="5.8108306267999996"/>
    <n v="5.7598694433000004"/>
    <n v="5.368044317999999"/>
    <n v="5.4093056535000006"/>
    <n v="6.2405132107500005"/>
    <n v="6.4636474399999999"/>
    <n v="4.7788672639999996"/>
    <n v="4.6307328208000005"/>
    <n v="4.9031862643284914"/>
    <n v="5.1811858283882293"/>
    <n v="5.3282471759449725"/>
    <n v="5.5329227019223683"/>
    <n v="5.6883599443386679"/>
    <n v="5.7372048520066024"/>
  </r>
  <r>
    <x v="47"/>
    <x v="12"/>
    <x v="0"/>
    <x v="5"/>
    <n v="8.8429199999999994"/>
    <n v="9.8622200000000007"/>
    <n v="9.5535199999999989"/>
    <n v="9.2579999999999991"/>
    <n v="9.9619999999999997"/>
    <n v="10.328008804"/>
    <n v="10.240830626799999"/>
    <n v="9.7098694433000006"/>
    <n v="8.7680443179999994"/>
    <n v="7.9798211535000014"/>
    <n v="8.7797804107499999"/>
    <n v="9.1057806400000008"/>
    <n v="7.1001008639999998"/>
    <n v="6.7194978208000009"/>
    <n v="6.9397834643284915"/>
    <n v="6.8196534283882295"/>
    <n v="6.8757403759449724"/>
    <n v="7.2935255019223684"/>
    <n v="7.5297951443386681"/>
    <n v="7.6586980520066028"/>
  </r>
  <r>
    <x v="47"/>
    <x v="12"/>
    <x v="0"/>
    <x v="6"/>
    <n v="17.489587"/>
    <n v="19.060556999999999"/>
    <n v="18.763643999999999"/>
    <n v="19.943000000000001"/>
    <n v="21.936"/>
    <n v="21.577000000000002"/>
    <n v="21.562000000000001"/>
    <n v="23.65673"/>
    <n v="22.518481000000001"/>
    <n v="21.845345999999999"/>
    <n v="23.878799000000001"/>
    <n v="24.030332999999999"/>
    <n v="19.630894999999999"/>
    <n v="17.370764000000001"/>
    <n v="19.299490988811449"/>
    <n v="18.676028787354578"/>
    <n v="19.09434681779921"/>
    <n v="19.527327428305277"/>
    <n v="19.869190277231201"/>
    <n v="20.1050927739876"/>
  </r>
  <r>
    <x v="47"/>
    <x v="12"/>
    <x v="0"/>
    <x v="7"/>
    <n v="6.5233990000000004"/>
    <n v="6.2587020000000004"/>
    <n v="7.399432"/>
    <n v="8.3652760000000015"/>
    <n v="10.675433"/>
    <n v="11.373999999999999"/>
    <n v="11.422333"/>
    <n v="14.000572999999999"/>
    <n v="12.843999999999999"/>
    <n v="14.164341"/>
    <n v="15.822293999999999"/>
    <n v="14.888248000000001"/>
    <n v="13.221431000000001"/>
    <n v="11.783030999999999"/>
    <n v="11.155642228832949"/>
    <n v="11.397613123636175"/>
    <n v="11.536527336856855"/>
    <n v="11.653557388750627"/>
    <n v="11.770092962638133"/>
    <n v="11.887793892264515"/>
  </r>
  <r>
    <x v="47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1"/>
    <x v="0"/>
    <n v="0.424564"/>
    <n v="0.44585699999999995"/>
    <n v="0.45913600000000004"/>
    <n v="0.47685100000000002"/>
    <n v="0.50096999999999992"/>
    <n v="0.52362500000000001"/>
    <n v="0.53837099999999993"/>
    <n v="0.55654400000000015"/>
    <n v="0.561303"/>
    <n v="0.57612699999999994"/>
    <n v="0.58285367348042116"/>
    <n v="0.59876383378401055"/>
    <n v="0.60540728350589401"/>
    <n v="0.60927412132945635"/>
    <n v="0.60737193806320444"/>
    <n v="0.61016200255479369"/>
    <n v="0.6150901763918788"/>
    <n v="0.62217971765895441"/>
    <n v="0.63110474921209003"/>
    <n v="0.64066862973941141"/>
  </r>
  <r>
    <x v="47"/>
    <x v="12"/>
    <x v="1"/>
    <x v="1"/>
    <n v="5.918900000000011E-2"/>
    <n v="6.2745999999999719E-2"/>
    <n v="5.3731000000000223E-2"/>
    <n v="5.3999999999999999E-2"/>
    <n v="6.0999999999999999E-2"/>
    <n v="6.4000000000000001E-2"/>
    <n v="6.3E-2"/>
    <n v="7.0000000000000007E-2"/>
    <n v="7.0000000000000007E-2"/>
    <n v="5.6009000000000003E-2"/>
    <n v="5.7685E-2"/>
    <n v="6.6463999999999995E-2"/>
    <n v="5.9603999999999997E-2"/>
    <n v="5.7415000000000001E-2"/>
    <n v="5.1987999999999999E-2"/>
    <n v="5.6512E-2"/>
    <n v="5.8862999999999999E-2"/>
    <n v="6.1444000000000006E-2"/>
    <n v="6.3906999999999992E-2"/>
    <n v="6.5352000000000007E-2"/>
  </r>
  <r>
    <x v="47"/>
    <x v="12"/>
    <x v="1"/>
    <x v="2"/>
    <n v="9.5602999999999994E-2"/>
    <n v="0.10115300000000001"/>
    <n v="9.2191999999999996E-2"/>
    <n v="8.5000000000000006E-2"/>
    <n v="1.2E-2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1"/>
    <x v="3"/>
    <n v="0.47801499999999997"/>
    <n v="0.50576500000000002"/>
    <n v="0.46095999999999998"/>
    <n v="0.42499999999999999"/>
    <n v="0.06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1"/>
    <x v="4"/>
    <n v="0.31633105554537927"/>
    <n v="0.35339015187934736"/>
    <n v="0.37621194173035188"/>
    <n v="0.40828224336228475"/>
    <n v="0.49596029999999991"/>
    <n v="0.46766560305521521"/>
    <n v="0.53354649006367816"/>
    <n v="0.58701601393255576"/>
    <n v="0.58544465195932327"/>
    <n v="0.59549626018620905"/>
    <n v="0.5234911000000001"/>
    <n v="0.55919360200000012"/>
    <n v="0.41445474399999999"/>
    <n v="0.36971180400000009"/>
    <n v="0.38471065663394244"/>
    <n v="0.39931356581940325"/>
    <n v="0.4305631234743153"/>
    <n v="0.46663478824421584"/>
    <n v="0.5048837993696722"/>
    <n v="0.54456833527849968"/>
  </r>
  <r>
    <x v="47"/>
    <x v="12"/>
    <x v="1"/>
    <x v="5"/>
    <n v="0.79434605554537918"/>
    <n v="0.85915515187934743"/>
    <n v="0.83717194173035181"/>
    <n v="0.83328224336228485"/>
    <n v="0.55596029999999996"/>
    <n v="0.46766560305521521"/>
    <n v="0.53354649006367816"/>
    <n v="0.58701601393255576"/>
    <n v="0.58544465195932327"/>
    <n v="0.59549626018620905"/>
    <n v="0.5234911000000001"/>
    <n v="0.55919360200000012"/>
    <n v="0.41445474399999999"/>
    <n v="0.36971180400000009"/>
    <n v="0.38471065663394244"/>
    <n v="0.39931356581940325"/>
    <n v="0.4305631234743153"/>
    <n v="0.46663478824421584"/>
    <n v="0.5048837993696722"/>
    <n v="0.54456833527849968"/>
  </r>
  <r>
    <x v="47"/>
    <x v="12"/>
    <x v="1"/>
    <x v="6"/>
    <n v="0.54278099999999996"/>
    <n v="0.5625"/>
    <n v="0.56651700000000005"/>
    <n v="0.87716300000000003"/>
    <n v="1.330203"/>
    <n v="1.2369999999999999"/>
    <n v="1.17"/>
    <n v="1.4629999999999999"/>
    <n v="1.0218690000000001"/>
    <n v="1.1709997221139978"/>
    <n v="1.2699650675528749"/>
    <n v="1.2952619999999999"/>
    <n v="0.96533199999999997"/>
    <n v="0.86770000000000003"/>
    <n v="0.9222664218751172"/>
    <n v="0.82557583081843688"/>
    <n v="0.85909419354207395"/>
    <n v="0.8997367375932287"/>
    <n v="0.92711628361471432"/>
    <n v="0.9642264907870477"/>
  </r>
  <r>
    <x v="47"/>
    <x v="12"/>
    <x v="1"/>
    <x v="7"/>
    <n v="0.52290599999999998"/>
    <n v="0.57530100000000006"/>
    <n v="0.59645399999999993"/>
    <n v="0.84056200000000003"/>
    <n v="0.89060600000000001"/>
    <n v="0.98540700000000003"/>
    <n v="0.97593000000000008"/>
    <n v="1.254"/>
    <n v="1.2993760000000001"/>
    <n v="1.0989095115280001"/>
    <n v="1.1962060000000001"/>
    <n v="1.396995"/>
    <n v="1.1674739999999999"/>
    <n v="0.96809199999999995"/>
    <n v="0.90411102721935188"/>
    <n v="0.92919868702482145"/>
    <n v="0.94253819386457338"/>
    <n v="0.95667626677254169"/>
    <n v="0.97102641077412999"/>
    <n v="0.98559180693574167"/>
  </r>
  <r>
    <x v="47"/>
    <x v="12"/>
    <x v="1"/>
    <x v="8"/>
    <n v="0.74304781933443254"/>
    <n v="1.0088685036877592"/>
    <n v="0.85753822813459524"/>
    <n v="0.85753822813459524"/>
    <n v="0.34301529125383812"/>
    <n v="0.35159067353518403"/>
    <n v="0.36038044037356359"/>
    <n v="0.36938995138290265"/>
    <n v="0.39524724797970584"/>
    <n v="0.40512842917919845"/>
    <n v="0.48"/>
    <n v="0.5"/>
    <n v="0.51"/>
    <n v="0.51"/>
    <n v="0.51"/>
    <n v="0.52529999999999999"/>
    <n v="0.53055299999999983"/>
    <n v="0.53585852999999994"/>
    <n v="0.54121711529999994"/>
    <n v="0.54662928645299991"/>
  </r>
  <r>
    <x v="47"/>
    <x v="12"/>
    <x v="2"/>
    <x v="0"/>
    <n v="0.16872700000000002"/>
    <n v="0.16889500000000002"/>
    <n v="0.168626"/>
    <n v="0.167737"/>
    <n v="0.16745199999999999"/>
    <n v="0.167766"/>
    <n v="0.167933"/>
    <n v="0.169153"/>
    <n v="0.16939299999999999"/>
    <n v="0.16720599999999999"/>
    <n v="0.16549128814320224"/>
    <n v="0.16615672373604212"/>
    <n v="0.1649121039305598"/>
    <n v="0.1623073776947262"/>
    <n v="0.15960032027765322"/>
    <n v="0.15754540381343826"/>
    <n v="0.1568892615820506"/>
    <n v="0.15745283394522575"/>
    <n v="0.15907371797491421"/>
    <n v="0.16123108310816597"/>
  </r>
  <r>
    <x v="47"/>
    <x v="12"/>
    <x v="2"/>
    <x v="1"/>
    <n v="1.2473582161793036E-2"/>
    <n v="1.2205992871432031E-2"/>
    <n v="9.8408712854712449E-3"/>
    <n v="8.9999999999999993E-3"/>
    <n v="0.01"/>
    <n v="1.0999999999999999E-2"/>
    <n v="8.9999999999999993E-3"/>
    <n v="1.0999999999999999E-2"/>
    <n v="1.0999999999999999E-2"/>
    <n v="7.8008054020193354E-3"/>
    <n v="6.6455881432022504E-3"/>
    <n v="8.9400000000000122E-3"/>
    <n v="7.8940000000000086E-3"/>
    <n v="7.2899999999999814E-3"/>
    <n v="7.3560000000000448E-3"/>
    <n v="8.3350000000000004E-3"/>
    <n v="9.6000000000000443E-3"/>
    <n v="1.0776999999999995E-2"/>
    <n v="1.187100000000001E-2"/>
    <n v="1.2512999999999984E-2"/>
  </r>
  <r>
    <x v="47"/>
    <x v="12"/>
    <x v="2"/>
    <x v="2"/>
    <n v="3.0485999999999999E-2"/>
    <n v="2.6228000000000001E-2"/>
    <n v="2.7100000000000003E-2"/>
    <n v="2.5999999999999999E-2"/>
    <n v="0.03"/>
    <n v="0.03"/>
    <n v="3.5000000000000003E-2"/>
    <n v="4.3999999999999997E-2"/>
    <n v="4.3000000000000003E-2"/>
    <n v="1.1990000000000001E-2"/>
    <n v="2.5196000000000003E-2"/>
    <n v="3.322E-2"/>
    <n v="3.3180000000000001E-2"/>
    <n v="3.5110999999999996E-2"/>
    <n v="2.9706E-2"/>
    <n v="3.0856000000000001E-2"/>
    <n v="3.3770000000000001E-2"/>
    <n v="3.6537999999999994E-2"/>
    <n v="3.8981000000000002E-2"/>
    <n v="4.1140000000000003E-2"/>
  </r>
  <r>
    <x v="47"/>
    <x v="12"/>
    <x v="2"/>
    <x v="3"/>
    <n v="0.24388799999999999"/>
    <n v="0.20982400000000001"/>
    <n v="0.21680000000000002"/>
    <n v="0.20799999999999999"/>
    <n v="0.24"/>
    <n v="0.24"/>
    <n v="0.28000000000000003"/>
    <n v="0.35199999999999998"/>
    <n v="0.34399999999999997"/>
    <n v="9.5920000000000005E-2"/>
    <n v="0.20156800000000002"/>
    <n v="0.26576"/>
    <n v="0.26544000000000001"/>
    <n v="0.28088800000000003"/>
    <n v="0.237648"/>
    <n v="0.24684800000000001"/>
    <n v="0.27016000000000001"/>
    <n v="0.29230399999999995"/>
    <n v="0.31184800000000001"/>
    <n v="0.32912000000000002"/>
  </r>
  <r>
    <x v="47"/>
    <x v="12"/>
    <x v="2"/>
    <x v="4"/>
    <n v="0.40844782116214173"/>
    <n v="0.41948251225640121"/>
    <n v="0.40583582275896057"/>
    <n v="0.3939914078099585"/>
    <n v="0.40523383999999996"/>
    <n v="0.43794306491492635"/>
    <n v="0.43765724733056477"/>
    <n v="0.45186497355130228"/>
    <n v="0.45274773840051308"/>
    <n v="0.36822522102020672"/>
    <n v="0.46402684562924618"/>
    <n v="0.55283754419492159"/>
    <n v="0.4006607712000001"/>
    <n v="0.42313390860000011"/>
    <n v="0.4494873820659212"/>
    <n v="0.4626954011728498"/>
    <n v="0.47851224782525442"/>
    <n v="0.4802311435329385"/>
    <n v="0.4851748398234883"/>
    <n v="0.49175480347990613"/>
  </r>
  <r>
    <x v="47"/>
    <x v="12"/>
    <x v="2"/>
    <x v="5"/>
    <n v="0.65233582116214173"/>
    <n v="0.62930651225640122"/>
    <n v="0.62263582275896057"/>
    <n v="0.60199140780995852"/>
    <n v="0.64523383999999995"/>
    <n v="0.67794306491492629"/>
    <n v="0.7176572473305648"/>
    <n v="0.80386497355130226"/>
    <n v="0.79674773840051305"/>
    <n v="0.46414522102020672"/>
    <n v="0.6655948456292462"/>
    <n v="0.81859754419492159"/>
    <n v="0.66610077120000011"/>
    <n v="0.70402190860000013"/>
    <n v="0.68713538206592117"/>
    <n v="0.70954340117284986"/>
    <n v="0.74867224782525443"/>
    <n v="0.7725351435329384"/>
    <n v="0.79702283982348832"/>
    <n v="0.82087480347990616"/>
  </r>
  <r>
    <x v="47"/>
    <x v="12"/>
    <x v="2"/>
    <x v="6"/>
    <n v="1.399494"/>
    <n v="1.6560280000000001"/>
    <n v="1.440612"/>
    <n v="1.899802"/>
    <n v="1.8774489999999999"/>
    <n v="2.1059999999999999"/>
    <n v="2.101"/>
    <n v="2.8890000000000002"/>
    <n v="2.5600990000000001"/>
    <n v="1.3736489999999997"/>
    <n v="1.6711742485742653"/>
    <n v="1.95586678"/>
    <n v="1.6337550000000001"/>
    <n v="1.6525049999999999"/>
    <n v="2.1716529705223913"/>
    <n v="1.7457206385555268"/>
    <n v="1.8037029322208502"/>
    <n v="1.8282979403052833"/>
    <n v="1.8544266346863043"/>
    <n v="1.8742342308077817"/>
  </r>
  <r>
    <x v="47"/>
    <x v="12"/>
    <x v="2"/>
    <x v="7"/>
    <n v="2.8398979999999998"/>
    <n v="2.4225889999999999"/>
    <n v="2.117435"/>
    <n v="2.312656"/>
    <n v="2.6029409999999999"/>
    <n v="2.9367349999999997"/>
    <n v="3.0227349999999999"/>
    <n v="3.63"/>
    <n v="3.3675129999999998"/>
    <n v="2.1993341979175356"/>
    <n v="2.73444633033"/>
    <n v="2.9661850399999996"/>
    <n v="1.9098948199999997"/>
    <n v="2.5215152199999999"/>
    <n v="2.3405374199571209"/>
    <n v="2.4130973536376041"/>
    <n v="2.3954394589999999"/>
    <n v="2.3954394589999999"/>
    <n v="2.3954394589999999"/>
    <n v="2.3954394589999999"/>
  </r>
  <r>
    <x v="47"/>
    <x v="12"/>
    <x v="2"/>
    <x v="8"/>
    <n v="1.9197123837295917"/>
    <n v="1.6140256583620318"/>
    <n v="1.4526230925258288"/>
    <n v="1.4671493234510871"/>
    <n v="1.481820816685598"/>
    <n v="1.4892299207690258"/>
    <n v="1.671"/>
    <n v="1.7929999999999999"/>
    <n v="1.6970000000000001"/>
    <n v="0.93899999999999995"/>
    <n v="1.2488699999999999"/>
    <n v="1.7234405999999998"/>
    <n v="1.4132212920000002"/>
    <n v="1.42028739846"/>
    <n v="1.3634759025215999"/>
    <n v="1.3580219989115134"/>
    <n v="1.3648121089060707"/>
    <n v="1.3682241391783359"/>
    <n v="1.3709605874566926"/>
    <n v="1.3778153903939758"/>
  </r>
  <r>
    <x v="48"/>
    <x v="12"/>
    <x v="0"/>
    <x v="0"/>
    <n v="0.44841287743876074"/>
    <n v="0.47765627244970688"/>
    <n v="0.50699520680043897"/>
    <n v="0.53391852514930882"/>
    <n v="0.57253587116043037"/>
    <n v="0.60369663112633609"/>
    <n v="0.63851188175622919"/>
    <n v="0.6837339322126802"/>
    <n v="0.71838578847363521"/>
    <n v="0.73906100000000008"/>
    <n v="0.76506099999999999"/>
    <n v="0.78470899999999988"/>
    <n v="0.78910000000000013"/>
    <n v="0.79536099999999998"/>
    <n v="0.79866107756890392"/>
    <n v="0.80127223065008557"/>
    <n v="0.80375362340989653"/>
    <n v="0.8063039277653189"/>
    <n v="0.80900858465116643"/>
    <n v="0.8118337664809655"/>
  </r>
  <r>
    <x v="48"/>
    <x v="12"/>
    <x v="0"/>
    <x v="1"/>
    <n v="2.6525E-2"/>
    <n v="2.5278999999999999E-2"/>
    <n v="2.5115999999999999E-2"/>
    <n v="2.2440999999999999E-2"/>
    <n v="3.3896999999999997E-2"/>
    <n v="2.6099000000000001E-2"/>
    <n v="2.9478000000000001E-2"/>
    <n v="3.9577000000000001E-2"/>
    <n v="2.8607E-2"/>
    <n v="1.4324E-2"/>
    <n v="1.9466000000000001E-2"/>
    <n v="2.0760000000000001E-2"/>
    <n v="1.7406000000000001E-2"/>
    <n v="1.4312E-2"/>
    <n v="1.1253687568904E-2"/>
    <n v="1.0597763856870729E-2"/>
    <n v="1.0494115066311805E-2"/>
    <n v="1.0587840589521341E-2"/>
    <n v="1.0767696163500656E-2"/>
    <n v="1.0915267676310746E-2"/>
  </r>
  <r>
    <x v="48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0"/>
    <x v="4"/>
    <n v="0.44841287743876074"/>
    <n v="0.47765627244970688"/>
    <n v="0.50699520680043897"/>
    <n v="0.53391852514930882"/>
    <n v="0.57253587116043037"/>
    <n v="0.61988449999999995"/>
    <n v="0.49945375999999997"/>
    <n v="0.63008674000000009"/>
    <n v="0.72852867499999996"/>
    <n v="0.7336195124999999"/>
    <n v="0.76787213125000009"/>
    <n v="0.77678273749999993"/>
    <n v="0.77022071999999997"/>
    <n v="0.67541032624999997"/>
    <n v="0.76652912377106441"/>
    <n v="0.75245556122712676"/>
    <n v="0.77160347847350064"/>
    <n v="0.78211480993235949"/>
    <n v="0.78473832711163161"/>
    <n v="0.78747875348653673"/>
  </r>
  <r>
    <x v="48"/>
    <x v="12"/>
    <x v="0"/>
    <x v="5"/>
    <n v="0.44841287743876074"/>
    <n v="0.47765627244970688"/>
    <n v="0.50699520680043897"/>
    <n v="0.53391852514930882"/>
    <n v="0.57253587116043037"/>
    <n v="0.61988449999999995"/>
    <n v="0.49945375999999997"/>
    <n v="0.63008674000000009"/>
    <n v="0.72852867499999996"/>
    <n v="0.7336195124999999"/>
    <n v="0.76787213125000009"/>
    <n v="0.77678273749999993"/>
    <n v="0.77022071999999997"/>
    <n v="0.67541032624999997"/>
    <n v="0.76652912377106441"/>
    <n v="0.75245556122712676"/>
    <n v="0.77160347847350064"/>
    <n v="0.78211480993235949"/>
    <n v="0.78473832711163161"/>
    <n v="0.78747875348653673"/>
  </r>
  <r>
    <x v="48"/>
    <x v="12"/>
    <x v="0"/>
    <x v="6"/>
    <n v="0.52631300000000003"/>
    <n v="0.53672699999999995"/>
    <n v="0.63306399999999996"/>
    <n v="0.46457199999999998"/>
    <n v="0.68828199999999995"/>
    <n v="0.72350800000000004"/>
    <n v="0.66017199999999998"/>
    <n v="0.727773"/>
    <n v="0.73061399999999999"/>
    <n v="0.75307999999999997"/>
    <n v="0.78107199999999999"/>
    <n v="0.76452699999999996"/>
    <n v="0.77389399999999997"/>
    <n v="0.67964400000000003"/>
    <n v="0.80291059498478101"/>
    <n v="0.76866554036126811"/>
    <n v="0.76998831863381145"/>
    <n v="0.77673038264386085"/>
    <n v="0.78118628499338805"/>
    <n v="0.78509221641835503"/>
  </r>
  <r>
    <x v="48"/>
    <x v="12"/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0"/>
    <n v="2.1724497499688338E-2"/>
    <n v="2.2694275171004974E-2"/>
    <n v="2.3931856926763882E-2"/>
    <n v="2.4806113365329913E-2"/>
    <n v="2.6441360143269435E-2"/>
    <n v="2.9003679992880199E-2"/>
    <n v="3.0039854405814082E-2"/>
    <n v="3.1584313238927145E-2"/>
    <n v="3.2667423064885168E-2"/>
    <n v="3.2639743070508313E-2"/>
    <n v="3.2676696605687769E-2"/>
    <n v="3.2548804361911224E-2"/>
    <n v="3.1815730678466075E-2"/>
    <n v="3.1838048593601904E-2"/>
    <n v="3.2360477864697874E-2"/>
    <n v="3.2875070696727404E-2"/>
    <n v="3.3381944636276493E-2"/>
    <n v="3.3881215466732346E-2"/>
    <n v="3.4372997234731362E-2"/>
    <n v="3.4857402276210391E-2"/>
  </r>
  <r>
    <x v="48"/>
    <x v="12"/>
    <x v="1"/>
    <x v="1"/>
    <n v="8.1499999999999997E-4"/>
    <n v="1.467E-3"/>
    <n v="1.7570000000000001E-3"/>
    <n v="1.4220000000000001E-3"/>
    <n v="2.2030000000000001E-3"/>
    <n v="3.1675000000000002E-3"/>
    <n v="1.6999999999999999E-3"/>
    <n v="2.232E-3"/>
    <n v="1.8060000000000001E-3"/>
    <n v="7.2000000000000005E-4"/>
    <n v="7.8399999999999997E-4"/>
    <n v="6.2E-4"/>
    <n v="6.3100000000000005E-4"/>
    <n v="4.9899999999999999E-4"/>
    <n v="1E-3"/>
    <n v="1E-3"/>
    <n v="1E-3"/>
    <n v="1E-3"/>
    <n v="1E-3"/>
    <n v="1E-3"/>
  </r>
  <r>
    <x v="48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4"/>
    <n v="2.3383999999999999E-2"/>
    <n v="2.2752999999999999E-2"/>
    <n v="3.4325000000000001E-2"/>
    <n v="3.7010000000000001E-2"/>
    <n v="1.8828999999999999E-2"/>
    <n v="4.6521600000000003E-2"/>
    <n v="3.6638100000000014E-2"/>
    <n v="2.4190099999999999E-2"/>
    <n v="4.07946E-2"/>
    <n v="3.1370699999999994E-2"/>
    <n v="2.9548999999999999E-2"/>
    <n v="2.7914099999999997E-2"/>
    <n v="2.54863E-2"/>
    <n v="2.5307100000000003E-2"/>
    <n v="2.3107213888779007E-2"/>
    <n v="2.4189036510255228E-2"/>
    <n v="2.5370277923570134E-2"/>
    <n v="2.6427348064051226E-2"/>
    <n v="2.7498397787785091E-2"/>
    <n v="2.7885921820968322E-2"/>
  </r>
  <r>
    <x v="48"/>
    <x v="12"/>
    <x v="1"/>
    <x v="5"/>
    <n v="2.3383999999999999E-2"/>
    <n v="2.2752999999999999E-2"/>
    <n v="3.4325000000000001E-2"/>
    <n v="3.7010000000000001E-2"/>
    <n v="1.8828999999999999E-2"/>
    <n v="4.6521600000000003E-2"/>
    <n v="3.6638100000000014E-2"/>
    <n v="2.4190099999999999E-2"/>
    <n v="4.07946E-2"/>
    <n v="3.1370699999999994E-2"/>
    <n v="2.9548999999999999E-2"/>
    <n v="2.7914099999999997E-2"/>
    <n v="2.54863E-2"/>
    <n v="2.5307100000000003E-2"/>
    <n v="2.3107213888779007E-2"/>
    <n v="2.4189036510255228E-2"/>
    <n v="2.5370277923570134E-2"/>
    <n v="2.6427348064051226E-2"/>
    <n v="2.7498397787785091E-2"/>
    <n v="2.7885921820968322E-2"/>
  </r>
  <r>
    <x v="48"/>
    <x v="12"/>
    <x v="1"/>
    <x v="6"/>
    <n v="2.3383999999999999E-2"/>
    <n v="2.2752999999999999E-2"/>
    <n v="3.4325000000000001E-2"/>
    <n v="3.7010000000000001E-2"/>
    <n v="3.1650999999999999E-2"/>
    <n v="3.2509999999999997E-2"/>
    <n v="4.2291000000000002E-2"/>
    <n v="3.9100000000000003E-2"/>
    <n v="3.7746000000000002E-2"/>
    <n v="3.6912E-2"/>
    <n v="2.9791000000000002E-2"/>
    <n v="3.3756000000000001E-2"/>
    <n v="3.2772000000000003E-2"/>
    <n v="2.2665999999999999E-2"/>
    <n v="2.3738713426163297E-2"/>
    <n v="2.3876525126588999E-2"/>
    <n v="2.5070351382918448E-2"/>
    <n v="2.6323868952064379E-2"/>
    <n v="2.7611184291653722E-2"/>
    <n v="2.8649064575392229E-2"/>
  </r>
  <r>
    <x v="48"/>
    <x v="12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0"/>
    <n v="1.1338838542541399E-2"/>
    <n v="1.1377328228171538E-2"/>
    <n v="1.1419130492571742E-2"/>
    <n v="1.1485186173477232E-2"/>
    <n v="1.1492062107739724E-2"/>
    <n v="1.1524815238630083E-2"/>
    <n v="1.1621983402479212E-2"/>
    <n v="1.1708416154422264E-2"/>
    <n v="1.2003305227645297E-2"/>
    <n v="1.1988927616921947E-2"/>
    <n v="1.2139806788624466E-2"/>
    <n v="1.2171991276177569E-2"/>
    <n v="1.2122938643067849E-2"/>
    <n v="1.1966752663381704E-2"/>
    <n v="1.1892691193133888E-2"/>
    <n v="1.1816712178330727E-2"/>
    <n v="1.1741072912461762E-2"/>
    <n v="1.166656986599451E-2"/>
    <n v="1.1593540722496878E-2"/>
    <n v="1.152113052472155E-2"/>
  </r>
  <r>
    <x v="48"/>
    <x v="12"/>
    <x v="2"/>
    <x v="1"/>
    <n v="3.3700000000000001E-4"/>
    <n v="2.41E-4"/>
    <n v="2.4499999999999999E-4"/>
    <n v="2.7E-4"/>
    <n v="2.12E-4"/>
    <n v="2.3800000000000001E-4"/>
    <n v="3.0299999999999999E-4"/>
    <n v="2.9399999999999999E-4"/>
    <n v="5.04E-4"/>
    <n v="2.0000000000000001E-4"/>
    <n v="3.6499999999999998E-4"/>
    <n v="2.4899999999999998E-4"/>
    <n v="1.66E-4"/>
    <n v="5.8E-5"/>
    <n v="4.5606056385999999E-5"/>
    <n v="4.2947897128179301E-5"/>
    <n v="4.2527855914343525E-5"/>
    <n v="4.2907682657367078E-5"/>
    <n v="4.3636555162313995E-5"/>
    <n v="4.3525209449640771E-5"/>
  </r>
  <r>
    <x v="48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4"/>
    <n v="4.8085999999999997E-2"/>
    <n v="4.8252000000000003E-2"/>
    <n v="3.4381000000000002E-2"/>
    <n v="2.2169000000000001E-2"/>
    <n v="3.7021999999999999E-2"/>
    <n v="2.1556599999999999E-2"/>
    <n v="1.5668000000000001E-2"/>
    <n v="1.9418699999999997E-2"/>
    <n v="3.7065800000000003E-2"/>
    <n v="2.7753700000000003E-2"/>
    <n v="2.43185E-2"/>
    <n v="3.7984699999999996E-2"/>
    <n v="2.2243699999999998E-2"/>
    <n v="2.1974599999999997E-2"/>
    <n v="2.7761531315056983E-2"/>
    <n v="2.7041252181446138E-2"/>
    <n v="2.700446769866206E-2"/>
    <n v="2.6833110691787371E-2"/>
    <n v="2.6665143661742819E-2"/>
    <n v="2.6498600206859568E-2"/>
  </r>
  <r>
    <x v="48"/>
    <x v="12"/>
    <x v="2"/>
    <x v="5"/>
    <n v="4.8085999999999997E-2"/>
    <n v="4.8252000000000003E-2"/>
    <n v="3.4381000000000002E-2"/>
    <n v="2.2169000000000001E-2"/>
    <n v="3.7021999999999999E-2"/>
    <n v="2.1556599999999999E-2"/>
    <n v="1.5668000000000001E-2"/>
    <n v="1.9418699999999997E-2"/>
    <n v="3.7065800000000003E-2"/>
    <n v="2.7753700000000003E-2"/>
    <n v="2.43185E-2"/>
    <n v="3.7984699999999996E-2"/>
    <n v="2.2243699999999998E-2"/>
    <n v="2.1974599999999997E-2"/>
    <n v="2.7761531315056983E-2"/>
    <n v="2.7041252181446138E-2"/>
    <n v="2.700446769866206E-2"/>
    <n v="2.6833110691787371E-2"/>
    <n v="2.6665143661742819E-2"/>
    <n v="2.6498600206859568E-2"/>
  </r>
  <r>
    <x v="48"/>
    <x v="12"/>
    <x v="2"/>
    <x v="6"/>
    <n v="4.8085999999999997E-2"/>
    <n v="4.8252000000000003E-2"/>
    <n v="3.4381000000000002E-2"/>
    <n v="2.2169000000000001E-2"/>
    <n v="3.7021999999999999E-2"/>
    <n v="3.3198999999999999E-2"/>
    <n v="3.0752999999999999E-2"/>
    <n v="3.0866999999999999E-2"/>
    <n v="3.8535E-2"/>
    <n v="3.3355000000000003E-2"/>
    <n v="3.1625E-2"/>
    <n v="4.0971E-2"/>
    <n v="2.6287999999999999E-2"/>
    <n v="2.8187E-2"/>
    <n v="3.8034423649258263E-2"/>
    <n v="2.8170900587314383E-2"/>
    <n v="2.8049465024347912E-2"/>
    <n v="2.7909217699226177E-2"/>
    <n v="2.7769671610730039E-2"/>
    <n v="2.7630823252676396E-2"/>
  </r>
  <r>
    <x v="48"/>
    <x v="12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0"/>
    <x v="0"/>
    <n v="1.842943"/>
    <n v="1.8752519999999999"/>
    <n v="1.8899790000000001"/>
    <n v="1.894209"/>
    <n v="1.9139999999999999"/>
    <n v="1.9650000000000001"/>
    <n v="2.02"/>
    <n v="2.0684999999999998"/>
    <n v="2.0990000000000002"/>
    <n v="2.1203220000000003"/>
    <n v="2.1636759999999997"/>
    <n v="2.198"/>
    <n v="2.2370000000000001"/>
    <n v="2.2963179999999999"/>
    <n v="2.3576825099999996"/>
    <n v="2.3929369719499998"/>
    <n v="2.4219944384927494"/>
    <n v="2.4504697443756478"/>
    <n v="2.4783519084349872"/>
    <n v="2.5055855534710632"/>
  </r>
  <r>
    <x v="49"/>
    <x v="12"/>
    <x v="0"/>
    <x v="1"/>
    <n v="0.11348699999999999"/>
    <n v="9.6170000000000005E-2"/>
    <n v="0.111594"/>
    <n v="9.6000000000000002E-2"/>
    <n v="0.123"/>
    <n v="0.14899999999999999"/>
    <n v="0.157"/>
    <n v="0.16300000000000001"/>
    <n v="0.15"/>
    <n v="0.112513"/>
    <n v="0.15360799999999999"/>
    <n v="0.17039400000000002"/>
    <n v="0.17120199999999999"/>
    <n v="0.18235300000000002"/>
    <n v="0.18766200000000002"/>
    <n v="0.16492699999999999"/>
    <n v="0.16066900000000001"/>
    <n v="0.161685"/>
    <n v="0.162658"/>
    <n v="0.16354300000000002"/>
  </r>
  <r>
    <x v="49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0"/>
    <x v="4"/>
    <n v="2.65383792"/>
    <n v="2.4378275999999999"/>
    <n v="2.3057743799999999"/>
    <n v="2.0646878100000001"/>
    <n v="2.5838999999999999"/>
    <n v="2.6928597664713529"/>
    <n v="2.9290988764074566"/>
    <n v="2.5349448767182832"/>
    <n v="2.200518868361812"/>
    <n v="2.0291224760506603"/>
    <n v="2.8682587877017371"/>
    <n v="3.1333122749999998"/>
    <n v="2.3341071250000001"/>
    <n v="2.3132665249999995"/>
    <n v="2.3366800720767715"/>
    <n v="2.4134676303787668"/>
    <n v="2.5430941604173873"/>
    <n v="2.6955167188132134"/>
    <n v="2.7261870992784871"/>
    <n v="2.7561441088181695"/>
  </r>
  <r>
    <x v="49"/>
    <x v="12"/>
    <x v="0"/>
    <x v="5"/>
    <n v="2.65383792"/>
    <n v="2.4378275999999999"/>
    <n v="2.3057743799999999"/>
    <n v="2.0646878100000001"/>
    <n v="2.5838999999999999"/>
    <n v="2.6928597664713529"/>
    <n v="2.9290988764074566"/>
    <n v="2.5349448767182832"/>
    <n v="2.200518868361812"/>
    <n v="2.0291224760506603"/>
    <n v="2.8682587877017371"/>
    <n v="3.1333122749999998"/>
    <n v="2.3341071250000001"/>
    <n v="2.3132665249999995"/>
    <n v="2.3366800720767715"/>
    <n v="2.4134676303787668"/>
    <n v="2.5430941604173873"/>
    <n v="2.6955167188132134"/>
    <n v="2.7261870992784871"/>
    <n v="2.7561441088181695"/>
  </r>
  <r>
    <x v="49"/>
    <x v="12"/>
    <x v="0"/>
    <x v="6"/>
    <n v="3.476432"/>
    <n v="3.7326260000000002"/>
    <n v="2.9969999999999999"/>
    <n v="2.6789999999999998"/>
    <n v="3.3559999999999999"/>
    <n v="3.2970000000000002"/>
    <n v="3.827"/>
    <n v="3.243134"/>
    <n v="2.6436289999999998"/>
    <n v="2.5109806513500001"/>
    <n v="3.3943249810000005"/>
    <n v="3.7431475200000004"/>
    <n v="3.0149657999999993"/>
    <n v="2.9188866000000004"/>
    <n v="2.7183998417004918"/>
    <n v="3.1068625821375693"/>
    <n v="3.2192289058380621"/>
    <n v="3.3315927695343328"/>
    <n v="3.3722757189857564"/>
    <n v="3.4021827758112138"/>
  </r>
  <r>
    <x v="49"/>
    <x v="12"/>
    <x v="0"/>
    <x v="7"/>
    <n v="0.63417299999999999"/>
    <n v="0.856043"/>
    <n v="0.670929"/>
    <n v="0.55093899999999996"/>
    <n v="0.54300000000000004"/>
    <n v="0.49948999999999999"/>
    <n v="0.55600000000000005"/>
    <n v="0.31"/>
    <n v="0.40600000000000003"/>
    <n v="0.374977"/>
    <n v="0.61541299999999999"/>
    <n v="0.50379300000000005"/>
    <n v="0.68628800000000001"/>
    <n v="0.64841499999999996"/>
    <n v="0.64379909846331773"/>
    <n v="0.64841499999999996"/>
    <n v="0.64841499999999996"/>
    <n v="0.64841499999999996"/>
    <n v="0.64841499999999996"/>
    <n v="0.64841499999999996"/>
  </r>
  <r>
    <x v="49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1"/>
    <x v="0"/>
    <n v="0.34663804942439397"/>
    <n v="0.35489246761831938"/>
    <n v="0.36546974270149318"/>
    <n v="0.37720850731601324"/>
    <n v="0.39952503812093026"/>
    <n v="0.43447215393319416"/>
    <n v="0.46862920896000004"/>
    <n v="0.48599999999999999"/>
    <n v="0.48199999999999998"/>
    <n v="0.46200000000000002"/>
    <n v="0.441"/>
    <n v="0.42699999999999999"/>
    <n v="0.41699999999999998"/>
    <n v="0.40993299999999999"/>
    <n v="0.40757602500000001"/>
    <n v="0.40692982312500003"/>
    <n v="0.40819808639062505"/>
    <n v="0.41126822991132822"/>
    <n v="0.41591111266797864"/>
    <n v="0.42172177921788023"/>
  </r>
  <r>
    <x v="49"/>
    <x v="12"/>
    <x v="1"/>
    <x v="1"/>
    <n v="3.2140000000000002E-2"/>
    <n v="3.1313000000000001E-2"/>
    <n v="3.1599000000000002E-2"/>
    <n v="3.2000000000000001E-2"/>
    <n v="4.4999999999999998E-2"/>
    <n v="5.6000000000000001E-2"/>
    <n v="6.3E-2"/>
    <n v="5.6000000000000001E-2"/>
    <n v="3.4000000000000002E-2"/>
    <n v="1.5567000000000001E-2"/>
    <n v="1.6500000000000001E-2"/>
    <n v="2.4477000000000002E-2"/>
    <n v="2.4288000000000001E-2"/>
    <n v="2.4208E-2"/>
    <n v="2.8388000000000004E-2"/>
    <n v="2.9922000000000001E-2"/>
    <n v="3.1788000000000004E-2"/>
    <n v="3.3685E-2"/>
    <n v="3.5487999999999999E-2"/>
    <n v="3.7003999999999995E-2"/>
  </r>
  <r>
    <x v="49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1"/>
    <x v="4"/>
    <n v="0.21396809100259312"/>
    <n v="0.21840073605805646"/>
    <n v="0.22683617775964215"/>
    <n v="0.20466161189722806"/>
    <n v="0.25178472000000002"/>
    <n v="0.28220132634506706"/>
    <n v="0.2922518448817612"/>
    <n v="0.27258015982592709"/>
    <n v="0.22719664534550937"/>
    <n v="0.22504877659117467"/>
    <n v="0.26938525573947047"/>
    <n v="0.32993699999999998"/>
    <n v="0.24793678"/>
    <n v="0.20289059999999998"/>
    <n v="0.18288256583329335"/>
    <n v="0.20052252599440865"/>
    <n v="0.21634498578703126"/>
    <n v="0.23442289104945707"/>
    <n v="0.2495466676007872"/>
    <n v="0.25303306753072813"/>
  </r>
  <r>
    <x v="49"/>
    <x v="12"/>
    <x v="1"/>
    <x v="5"/>
    <n v="0.21396809100259312"/>
    <n v="0.21840073605805646"/>
    <n v="0.22683617775964215"/>
    <n v="0.20466161189722806"/>
    <n v="0.25178472000000002"/>
    <n v="0.28220132634506706"/>
    <n v="0.2922518448817612"/>
    <n v="0.27258015982592709"/>
    <n v="0.22719664534550937"/>
    <n v="0.22504877659117467"/>
    <n v="0.26938525573947047"/>
    <n v="0.32993699999999998"/>
    <n v="0.24793678"/>
    <n v="0.20289059999999998"/>
    <n v="0.18288256583329335"/>
    <n v="0.20052252599440865"/>
    <n v="0.21634498578703126"/>
    <n v="0.23442289104945707"/>
    <n v="0.2495466676007872"/>
    <n v="0.25303306753072813"/>
  </r>
  <r>
    <x v="49"/>
    <x v="12"/>
    <x v="1"/>
    <x v="6"/>
    <n v="0.184751"/>
    <n v="0.17626"/>
    <n v="0.20458299999999999"/>
    <n v="0.15690599999999999"/>
    <n v="0.20300000000000001"/>
    <n v="0.32800000000000001"/>
    <n v="0.32300000000000001"/>
    <n v="0.247"/>
    <n v="0.26500000000000001"/>
    <n v="0.21843699999999999"/>
    <n v="0.19413347421755039"/>
    <n v="0.19383600000000001"/>
    <n v="0.159414"/>
    <n v="0.13411699999999999"/>
    <n v="0.12850501870102607"/>
    <n v="0.16668198820732893"/>
    <n v="0.19100600802608494"/>
    <n v="0.20782751749719128"/>
    <n v="0.22285852611858262"/>
    <n v="0.22909182328909597"/>
  </r>
  <r>
    <x v="49"/>
    <x v="12"/>
    <x v="1"/>
    <x v="7"/>
    <n v="5.7730000000000004E-3"/>
    <n v="2.601E-3"/>
    <n v="5.4270000000000004E-3"/>
    <n v="8.6829999999999997E-3"/>
    <n v="2.5500999999999999E-2"/>
    <n v="3.9604E-2"/>
    <n v="1.5379E-2"/>
    <n v="6.0000000000000001E-3"/>
    <n v="1.1209E-2"/>
    <n v="1.1554E-2"/>
    <n v="1.1861E-2"/>
    <n v="9.9880000000000004E-3"/>
    <n v="1.0578000000000001E-2"/>
    <n v="4.5409999999999999E-3"/>
    <n v="2.9378317765142658E-3"/>
    <n v="1.3623000000000005E-3"/>
    <n v="1.3623000000000005E-3"/>
    <n v="1.3623000000000005E-3"/>
    <n v="1.3623000000000005E-3"/>
    <n v="1.3623000000000005E-3"/>
  </r>
  <r>
    <x v="49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2"/>
    <x v="0"/>
    <n v="5.2254950575606071E-2"/>
    <n v="5.1358532381680616E-2"/>
    <n v="5.0292257298506796E-2"/>
    <n v="4.9699492683986761E-2"/>
    <n v="5.0800961879069746E-2"/>
    <n v="4.9448846066805857E-2"/>
    <n v="5.4706791039999987E-2"/>
    <n v="5.4076795647954784E-2"/>
    <n v="5.1829176205463227E-2"/>
    <n v="4.8283136848050905E-2"/>
    <n v="4.5032495051028208E-2"/>
    <n v="4.4024920595415101E-2"/>
    <n v="4.3229179329919445E-2"/>
    <n v="4.3104969603628307E-2"/>
    <n v="4.2063422947229194E-2"/>
    <n v="4.1693446423033978E-2"/>
    <n v="4.2036167316500242E-2"/>
    <n v="4.3069188911685222E-2"/>
    <n v="4.4556578131399849E-2"/>
    <n v="4.6213354536945868E-2"/>
  </r>
  <r>
    <x v="49"/>
    <x v="12"/>
    <x v="2"/>
    <x v="1"/>
    <n v="5.2180066413735912E-3"/>
    <n v="4.7260000000000002E-3"/>
    <n v="4.4009999999999995E-3"/>
    <n v="4.0000000000000001E-3"/>
    <n v="5.0000000000000001E-3"/>
    <n v="6.0000000000000001E-3"/>
    <n v="6.0000000000000001E-3"/>
    <n v="7.0000000000000001E-3"/>
    <n v="7.0000000000000001E-3"/>
    <n v="2.8631881433323764E-3"/>
    <n v="2.8516091262462723E-3"/>
    <n v="3.9459999999999999E-3"/>
    <n v="4.0469999999999994E-3"/>
    <n v="4.6310000000000006E-3"/>
    <n v="3.7000000000000002E-3"/>
    <n v="4.2569999999999995E-3"/>
    <n v="4.9290000000000002E-3"/>
    <n v="5.6570000000000006E-3"/>
    <n v="6.2249999999999996E-3"/>
    <n v="6.5579999999999996E-3"/>
  </r>
  <r>
    <x v="49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2"/>
    <x v="4"/>
    <n v="0.16354861912917601"/>
    <n v="0.12770862243168438"/>
    <n v="0.11904480733018137"/>
    <n v="0.11433660840434497"/>
    <n v="0.11544904"/>
    <n v="0.15253570000000002"/>
    <n v="0.14432050000000002"/>
    <n v="0.16748650000000004"/>
    <n v="0.16545140000000003"/>
    <n v="0.11725139999999999"/>
    <n v="0.16164100000000001"/>
    <n v="0.16758386000000003"/>
    <n v="0.13259176"/>
    <n v="0.14695100000000003"/>
    <n v="0.14709160795213841"/>
    <n v="0.1483929473377133"/>
    <n v="0.1488080323004109"/>
    <n v="0.15289562063648249"/>
    <n v="0.15817585236646947"/>
    <n v="0.16405740860615783"/>
  </r>
  <r>
    <x v="49"/>
    <x v="12"/>
    <x v="2"/>
    <x v="5"/>
    <n v="0.16354861912917601"/>
    <n v="0.12770862243168438"/>
    <n v="0.11904480733018137"/>
    <n v="0.11433660840434497"/>
    <n v="0.11544904"/>
    <n v="0.15253570000000002"/>
    <n v="0.14432050000000002"/>
    <n v="0.16748650000000004"/>
    <n v="0.16545140000000003"/>
    <n v="0.11725139999999999"/>
    <n v="0.16164100000000001"/>
    <n v="0.16758386000000003"/>
    <n v="0.13259176"/>
    <n v="0.14695100000000003"/>
    <n v="0.14709160795213841"/>
    <n v="0.1483929473377133"/>
    <n v="0.1488080323004109"/>
    <n v="0.15289562063648249"/>
    <n v="0.15817585236646947"/>
    <n v="0.16405740860615783"/>
  </r>
  <r>
    <x v="49"/>
    <x v="12"/>
    <x v="2"/>
    <x v="6"/>
    <n v="0.21324399999999999"/>
    <n v="0.188"/>
    <n v="0.19900000000000001"/>
    <n v="0.195684"/>
    <n v="0.159912"/>
    <n v="0.157"/>
    <n v="0.19500000000000001"/>
    <n v="0.187"/>
    <n v="0.161"/>
    <n v="0.167827"/>
    <n v="0.220056"/>
    <n v="0.18959699999999999"/>
    <n v="0.14526"/>
    <n v="0.168242"/>
    <n v="0.1918598710590827"/>
    <n v="0.19524945858296744"/>
    <n v="0.19800977628891878"/>
    <n v="0.20102871847057011"/>
    <n v="0.20643245911301727"/>
    <n v="0.21258742178197509"/>
  </r>
  <r>
    <x v="49"/>
    <x v="12"/>
    <x v="2"/>
    <x v="7"/>
    <n v="5.2504000000000002E-2"/>
    <n v="2.6009999999999998E-2"/>
    <n v="5.4260000000000003E-2"/>
    <n v="2.3819E-2"/>
    <n v="2.2456E-2"/>
    <n v="2.3075999999999999E-2"/>
    <n v="3.3162999999999998E-2"/>
    <n v="2.8899999999999999E-2"/>
    <n v="2.7793999999999999E-2"/>
    <n v="2.9966E-2"/>
    <n v="5.250996768138768E-2"/>
    <n v="4.7246000000000003E-2"/>
    <n v="4.6531000000000003E-2"/>
    <n v="4.4929999999999998E-2"/>
    <n v="3.0113289851692399E-2"/>
    <n v="4.5828599999999997E-2"/>
    <n v="4.5828599999999997E-2"/>
    <n v="4.5828599999999997E-2"/>
    <n v="4.5828599999999997E-2"/>
    <n v="4.5828599999999997E-2"/>
  </r>
  <r>
    <x v="49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0"/>
    <x v="0"/>
    <n v="2.120749"/>
    <n v="2.1462430000000001"/>
    <n v="2.1800250000000001"/>
    <n v="2.2593829999999997"/>
    <n v="2.331"/>
    <n v="2.4140000000000001"/>
    <n v="2.4889999999999999"/>
    <n v="2.5535559999999999"/>
    <n v="2.6828310000000002"/>
    <n v="2.7582910000000003"/>
    <n v="2.858244"/>
    <n v="2.9580000000000002"/>
    <n v="3.036"/>
    <n v="3.105"/>
    <n v="3.1622799999999995"/>
    <n v="3.2199122399999993"/>
    <n v="3.2796069074399994"/>
    <n v="3.3283647347539995"/>
    <n v="3.3691076543200578"/>
    <n v="3.413816252722409"/>
  </r>
  <r>
    <x v="50"/>
    <x v="12"/>
    <x v="0"/>
    <x v="1"/>
    <n v="0.13464500000000001"/>
    <n v="0.109441"/>
    <n v="0.117036"/>
    <n v="0.14699999999999999"/>
    <n v="0.14199999999999999"/>
    <n v="0.14799999999999999"/>
    <n v="0.14599999999999999"/>
    <n v="0.126"/>
    <n v="0.14000000000000001"/>
    <n v="8.8345000000000007E-2"/>
    <n v="0.11189300000000001"/>
    <n v="0.125997"/>
    <n v="0.11110800000000001"/>
    <n v="0.10326099999999999"/>
    <n v="0.103855"/>
    <n v="0.111391"/>
    <n v="0.12087300000000001"/>
    <n v="0.130748"/>
    <n v="0.13863600000000001"/>
    <n v="0.14380000000000001"/>
  </r>
  <r>
    <x v="50"/>
    <x v="12"/>
    <x v="0"/>
    <x v="2"/>
    <n v="3.8168999999999995E-2"/>
    <n v="4.1964000000000001E-2"/>
    <n v="4.0972000000000001E-2"/>
    <n v="1.9E-2"/>
    <n v="0.01"/>
    <n v="2.1000000000000001E-2"/>
    <n v="3.2000000000000001E-2"/>
    <n v="2.3E-2"/>
    <n v="1.6E-2"/>
    <n v="1.0446E-2"/>
    <n v="7.9050000000000006E-3"/>
    <n v="6.992E-3"/>
    <n v="5.0140000000000002E-3"/>
    <n v="1.0308999999999999E-2"/>
    <n v="4.1965000000000002E-2"/>
    <n v="6.3198000000000004E-2"/>
    <n v="5.9159999999999997E-2"/>
    <n v="5.7909000000000002E-2"/>
    <n v="5.1980999999999999E-2"/>
    <n v="5.5945999999999996E-2"/>
  </r>
  <r>
    <x v="50"/>
    <x v="12"/>
    <x v="0"/>
    <x v="3"/>
    <n v="0.19084499999999999"/>
    <n v="0.20982000000000001"/>
    <n v="0.20485999999999999"/>
    <n v="9.5000000000000001E-2"/>
    <n v="0.05"/>
    <n v="0.105"/>
    <n v="0.16"/>
    <n v="0.115"/>
    <n v="0.08"/>
    <n v="5.2229999999999999E-2"/>
    <n v="3.9525000000000005E-2"/>
    <n v="3.4959999999999998E-2"/>
    <n v="2.5070000000000002E-2"/>
    <n v="5.1544999999999994E-2"/>
    <n v="0.20982500000000001"/>
    <n v="0.31598999999999999"/>
    <n v="0.29580000000000001"/>
    <n v="0.289545"/>
    <n v="0.259905"/>
    <n v="0.27972999999999998"/>
  </r>
  <r>
    <x v="50"/>
    <x v="12"/>
    <x v="0"/>
    <x v="4"/>
    <n v="2.4079999999999999"/>
    <n v="2.282"/>
    <n v="2.4689999999999999"/>
    <n v="2.858922607114192"/>
    <n v="2.86713"/>
    <n v="2.9341923697078296"/>
    <n v="3.0663709193622108"/>
    <n v="3.0646069917477994"/>
    <n v="3.0684106563392257"/>
    <n v="2.5266166906471286"/>
    <n v="3.1276133008321261"/>
    <n v="3.6846227749999998"/>
    <n v="3.852129975"/>
    <n v="3.5553727250000002"/>
    <n v="3.2575000586337626"/>
    <n v="3.5377629133901856"/>
    <n v="3.8043440126303985"/>
    <n v="3.9274703870097198"/>
    <n v="4.0429291851840681"/>
    <n v="4.0965795032668906"/>
  </r>
  <r>
    <x v="50"/>
    <x v="12"/>
    <x v="0"/>
    <x v="5"/>
    <n v="2.5988449999999998"/>
    <n v="2.4918200000000001"/>
    <n v="2.6738599999999999"/>
    <n v="2.9539226071141922"/>
    <n v="2.9171299999999998"/>
    <n v="3.0391923697078296"/>
    <n v="3.226370919362211"/>
    <n v="3.1796069917477991"/>
    <n v="3.1484106563392258"/>
    <n v="2.5788466906471283"/>
    <n v="3.1671383008321259"/>
    <n v="3.7195827749999997"/>
    <n v="3.8771999749999999"/>
    <n v="3.6069177250000002"/>
    <n v="3.4673250586337625"/>
    <n v="3.8537529133901858"/>
    <n v="4.1001440126303983"/>
    <n v="4.2170153870097202"/>
    <n v="4.3028341851840679"/>
    <n v="4.3763095032668904"/>
  </r>
  <r>
    <x v="50"/>
    <x v="12"/>
    <x v="0"/>
    <x v="6"/>
    <n v="1.985509"/>
    <n v="1.9284650000000001"/>
    <n v="1.997949"/>
    <n v="2.263703"/>
    <n v="2.4482870000000001"/>
    <n v="2.5449999999999999"/>
    <n v="2.82"/>
    <n v="2.9910000000000001"/>
    <n v="3.0569999999999999"/>
    <n v="3.3314319999999999"/>
    <n v="4.191573"/>
    <n v="4.303617"/>
    <n v="4.7065340000000004"/>
    <n v="4.5357940000000001"/>
    <n v="4.7480645622050481"/>
    <n v="4.9142252912130653"/>
    <n v="5.1791781803614079"/>
    <n v="5.2396968363826346"/>
    <n v="5.2664166004187241"/>
    <n v="5.3375801781336412"/>
  </r>
  <r>
    <x v="50"/>
    <x v="12"/>
    <x v="0"/>
    <x v="7"/>
    <n v="3.3811930000000001"/>
    <n v="3.6072639999999998"/>
    <n v="4.0911169999999997"/>
    <n v="4.2027739999999998"/>
    <n v="4.4704100000000002"/>
    <n v="4.3029999999999999"/>
    <n v="4.6829999999999998"/>
    <n v="4.7160000000000002"/>
    <n v="4.5850160000000004"/>
    <n v="2.8403100000000001"/>
    <n v="3.7667989999999998"/>
    <n v="4.5053489999999998"/>
    <n v="4.2714639999999999"/>
    <n v="3.8446380000000002"/>
    <n v="4.1852365452973217"/>
    <n v="4.0958682786419338"/>
    <n v="4.1211527602242892"/>
    <n v="4.0743358159679728"/>
    <n v="4.0335924578082931"/>
    <n v="3.9932565332302099"/>
  </r>
  <r>
    <x v="50"/>
    <x v="12"/>
    <x v="0"/>
    <x v="8"/>
    <n v="4.05"/>
    <n v="4.5"/>
    <n v="4.74"/>
    <n v="4.968"/>
    <n v="5.4464000000000006"/>
    <n v="5.1464000000000008"/>
    <n v="5.0464000000000011"/>
    <n v="4.9454720000000014"/>
    <n v="4.6981984000000008"/>
    <n v="2.3490992000000004"/>
    <n v="2.6"/>
    <n v="3.8"/>
    <n v="3.24"/>
    <n v="2.9484000000000004"/>
    <n v="2.9484000000000004"/>
    <n v="3.0368520000000006"/>
    <n v="3.0368520000000006"/>
    <n v="3.0732942240000005"/>
    <n v="3.0732942240000005"/>
    <n v="3.0425612817600003"/>
  </r>
  <r>
    <x v="50"/>
    <x v="12"/>
    <x v="1"/>
    <x v="0"/>
    <n v="0.26766490236572638"/>
    <n v="0.27759443343078416"/>
    <n v="0.28671980117256518"/>
    <n v="0.29580007540610243"/>
    <n v="0.32245631534602787"/>
    <n v="0.33138179148706443"/>
    <n v="0.34439689781937283"/>
    <n v="0.36247578910408218"/>
    <n v="0.39102255433949884"/>
    <n v="0.41054555055385117"/>
    <n v="0.4294922872335642"/>
    <n v="0.44061736436122856"/>
    <n v="0.44849919071761629"/>
    <n v="0.45518019881044014"/>
    <n v="0.46169439682233576"/>
    <n v="0.46886945285411241"/>
    <n v="0.47697175832557126"/>
    <n v="0.48537604074231555"/>
    <n v="0.49404528033489242"/>
    <n v="0.50301282753154353"/>
  </r>
  <r>
    <x v="50"/>
    <x v="12"/>
    <x v="1"/>
    <x v="1"/>
    <n v="1.5130000000000001E-2"/>
    <n v="1.4910999999999999E-2"/>
    <n v="1.469E-2"/>
    <n v="1.4999999999999999E-2"/>
    <n v="1.7999999999999999E-2"/>
    <n v="1.6E-2"/>
    <n v="1.7999999999999999E-2"/>
    <n v="1.9E-2"/>
    <n v="1.7000000000000001E-2"/>
    <n v="9.5890000000000003E-3"/>
    <n v="1.1889E-2"/>
    <n v="1.542E-2"/>
    <n v="1.2288E-2"/>
    <n v="1.1166000000000001E-2"/>
    <n v="1.1066000000000001E-2"/>
    <n v="1.1792E-2"/>
    <n v="1.2791E-2"/>
    <n v="1.3174E-2"/>
    <n v="1.3523E-2"/>
    <n v="1.3908E-2"/>
  </r>
  <r>
    <x v="50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1"/>
    <x v="4"/>
    <n v="0.17882397932693642"/>
    <n v="0.17998958417001734"/>
    <n v="0.18492301819716006"/>
    <n v="0.19948371093558756"/>
    <n v="0.20589867813729629"/>
    <n v="0.21875226934867642"/>
    <n v="0.21779186110572687"/>
    <n v="0.25526054488032185"/>
    <n v="0.26169937087605172"/>
    <n v="0.20990506080811761"/>
    <n v="0.25505981552721096"/>
    <n v="0.2860155835187162"/>
    <n v="0.306602296"/>
    <n v="0.25587869580000006"/>
    <n v="0.26066133773377942"/>
    <n v="0.28278603266614299"/>
    <n v="0.2957224901618542"/>
    <n v="0.30578690566765876"/>
    <n v="0.32434875477566227"/>
    <n v="0.33023609523290559"/>
  </r>
  <r>
    <x v="50"/>
    <x v="12"/>
    <x v="1"/>
    <x v="5"/>
    <n v="0.17882397932693642"/>
    <n v="0.17998958417001734"/>
    <n v="0.18492301819716006"/>
    <n v="0.19948371093558756"/>
    <n v="0.20589867813729629"/>
    <n v="0.21875226934867642"/>
    <n v="0.21779186110572687"/>
    <n v="0.25526054488032185"/>
    <n v="0.26169937087605172"/>
    <n v="0.20990506080811761"/>
    <n v="0.25505981552721096"/>
    <n v="0.2860155835187162"/>
    <n v="0.306602296"/>
    <n v="0.25587869580000006"/>
    <n v="0.26066133773377942"/>
    <n v="0.28278603266614299"/>
    <n v="0.2957224901618542"/>
    <n v="0.30578690566765876"/>
    <n v="0.32434875477566227"/>
    <n v="0.33023609523290559"/>
  </r>
  <r>
    <x v="50"/>
    <x v="12"/>
    <x v="1"/>
    <x v="6"/>
    <n v="0.150259"/>
    <n v="0.139572"/>
    <n v="0.123932"/>
    <n v="0.13456499999999999"/>
    <n v="0.15797800000000001"/>
    <n v="0.129"/>
    <n v="0.127"/>
    <n v="0.1328"/>
    <n v="0.14952299999999999"/>
    <n v="0.13674500000000001"/>
    <n v="0.1142"/>
    <n v="0.12696299999999999"/>
    <n v="0.21170900000000001"/>
    <n v="0.29910999999999999"/>
    <n v="0.37443934904402371"/>
    <n v="0.33105921369501679"/>
    <n v="0.34328630505573365"/>
    <n v="0.35552093206018809"/>
    <n v="0.37115253152120287"/>
    <n v="0.37954285772330137"/>
  </r>
  <r>
    <x v="50"/>
    <x v="12"/>
    <x v="1"/>
    <x v="7"/>
    <n v="0.31034899999999999"/>
    <n v="0.293184"/>
    <n v="0.355821"/>
    <n v="0.37145099999999998"/>
    <n v="0.39219199999999999"/>
    <n v="0.41952800000000001"/>
    <n v="0.43269999999999997"/>
    <n v="0.63300000000000001"/>
    <n v="0.67698700000000001"/>
    <n v="0.484236"/>
    <n v="0.64483000000000001"/>
    <n v="0.91548099999999999"/>
    <n v="0.76514199999999999"/>
    <n v="0.35377599999999998"/>
    <n v="0.39077734414861659"/>
    <n v="0.36184967607910118"/>
    <n v="0.3820780800000001"/>
    <n v="0.3820780800000001"/>
    <n v="0.3820780800000001"/>
    <n v="0.3820780800000001"/>
  </r>
  <r>
    <x v="50"/>
    <x v="12"/>
    <x v="1"/>
    <x v="8"/>
    <n v="0.25"/>
    <n v="0.3"/>
    <n v="0.36"/>
    <n v="0.432"/>
    <n v="0.4536"/>
    <n v="0.46720800000000001"/>
    <n v="0.47188008000000004"/>
    <n v="0.70782011999999994"/>
    <n v="0.72905472360000012"/>
    <n v="0.58324377888000012"/>
    <n v="0.74"/>
    <n v="1.04"/>
    <n v="0.93600000000000005"/>
    <n v="0.33695999999999998"/>
    <n v="0.286416"/>
    <n v="0.31505760000000005"/>
    <n v="0.33396105600000009"/>
    <n v="0.33396105600000009"/>
    <n v="0.33396105600000009"/>
    <n v="0.33396105600000009"/>
  </r>
  <r>
    <x v="50"/>
    <x v="12"/>
    <x v="2"/>
    <x v="0"/>
    <n v="4.5609632466848467E-2"/>
    <n v="4.3510630765515347E-2"/>
    <n v="4.1451441813760204E-2"/>
    <n v="4.0011801482737794E-2"/>
    <n v="3.9726353261714607E-2"/>
    <n v="3.9471477859850931E-2"/>
    <n v="3.9243900787405653E-2"/>
    <n v="3.9830210895917845E-2"/>
    <n v="4.1588445660501121E-2"/>
    <n v="4.2028449446148843E-2"/>
    <n v="4.3933712766435859E-2"/>
    <n v="4.3872352872785347E-2"/>
    <n v="4.3357564642962518E-2"/>
    <n v="4.3243959471525512E-2"/>
    <n v="4.2266442713803469E-2"/>
    <n v="4.1862127296699192E-2"/>
    <n v="4.1748157112963258E-2"/>
    <n v="4.1897304543926199E-2"/>
    <n v="4.2204520180412104E-2"/>
    <n v="4.266515856597914E-2"/>
  </r>
  <r>
    <x v="50"/>
    <x v="12"/>
    <x v="2"/>
    <x v="1"/>
    <n v="3.4186696153780537E-3"/>
    <n v="2.7859999999999998E-3"/>
    <n v="2.601E-3"/>
    <n v="3.0000000000000001E-3"/>
    <n v="4.0000000000000001E-3"/>
    <n v="4.0000000000000001E-3"/>
    <n v="4.0000000000000001E-3"/>
    <n v="4.0000000000000001E-3"/>
    <n v="4.0000000000000001E-3"/>
    <n v="2.8423714420732649E-3"/>
    <n v="2.6368555314247805E-3"/>
    <n v="3.0139999999999998E-3"/>
    <n v="2.9950000000000003E-3"/>
    <n v="3.3549999999999999E-3"/>
    <n v="2.4820000000000003E-3"/>
    <n v="2.977E-3"/>
    <n v="3.235E-3"/>
    <n v="3.4889999999999999E-3"/>
    <n v="3.6589999999999999E-3"/>
    <n v="3.8370000000000001E-3"/>
  </r>
  <r>
    <x v="50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2"/>
    <x v="4"/>
    <n v="0.13340081860256559"/>
    <n v="0.13965113891704894"/>
    <n v="0.14228648151356196"/>
    <n v="0.14004130518958224"/>
    <n v="0.14301487174217262"/>
    <n v="0.13237375121181919"/>
    <n v="0.12625549284780918"/>
    <n v="0.13388826512636184"/>
    <n v="0.13439737223865494"/>
    <n v="9.2996132184903241E-2"/>
    <n v="0.12147659999999999"/>
    <n v="0.14440123999999999"/>
    <n v="0.14808660000000001"/>
    <n v="0.12993009999999999"/>
    <n v="0.153375503030725"/>
    <n v="0.15056775437707209"/>
    <n v="0.15029336560666776"/>
    <n v="0.15083029635813433"/>
    <n v="0.15193627264948362"/>
    <n v="0.15359457083752492"/>
  </r>
  <r>
    <x v="50"/>
    <x v="12"/>
    <x v="2"/>
    <x v="5"/>
    <n v="0.13340081860256559"/>
    <n v="0.13965113891704894"/>
    <n v="0.14228648151356196"/>
    <n v="0.14004130518958224"/>
    <n v="0.14301487174217262"/>
    <n v="0.13237375121181919"/>
    <n v="0.12625549284780918"/>
    <n v="0.13388826512636184"/>
    <n v="0.13439737223865494"/>
    <n v="9.2996132184903241E-2"/>
    <n v="0.12147659999999999"/>
    <n v="0.14440123999999999"/>
    <n v="0.14808660000000001"/>
    <n v="0.12993009999999999"/>
    <n v="0.153375503030725"/>
    <n v="0.15056775437707209"/>
    <n v="0.15029336560666776"/>
    <n v="0.15083029635813433"/>
    <n v="0.15193627264948362"/>
    <n v="0.15359457083752492"/>
  </r>
  <r>
    <x v="50"/>
    <x v="12"/>
    <x v="2"/>
    <x v="6"/>
    <n v="0.154474"/>
    <n v="0.137849"/>
    <n v="0.135878"/>
    <n v="0.131998"/>
    <n v="0.171704"/>
    <n v="0.17177400000000001"/>
    <n v="0.153804"/>
    <n v="0.184"/>
    <n v="0.18514800000000001"/>
    <n v="0.115908"/>
    <n v="0.14926"/>
    <n v="0.17333599999999999"/>
    <n v="0.174377"/>
    <n v="0.16478000000000001"/>
    <n v="0.19206288059566207"/>
    <n v="0.17079848246652055"/>
    <n v="0.17292497849206104"/>
    <n v="0.17358342266104451"/>
    <n v="0.17515900001761547"/>
    <n v="0.17691059001779164"/>
  </r>
  <r>
    <x v="50"/>
    <x v="12"/>
    <x v="2"/>
    <x v="7"/>
    <n v="2.6995000000000002E-2"/>
    <n v="1.2127000000000001E-2"/>
    <n v="1.0193000000000001E-2"/>
    <n v="7.7669999999999996E-3"/>
    <n v="1.5396999999999999E-2"/>
    <n v="3.1379999999999998E-2"/>
    <n v="3.0363999999999999E-2"/>
    <n v="1.3514E-2"/>
    <n v="8.4519999999999998E-2"/>
    <n v="8.1890000000000001E-3"/>
    <n v="9.4730000000000005E-3"/>
    <n v="1.2758E-2"/>
    <n v="1.4012E-2"/>
    <n v="1.9633000000000001E-2"/>
    <n v="1.7215128699316497E-2"/>
    <n v="2.1435834590792621E-2"/>
    <n v="2.1203639999999996E-2"/>
    <n v="2.1203639999999996E-2"/>
    <n v="2.1203639999999996E-2"/>
    <n v="2.1203639999999996E-2"/>
  </r>
  <r>
    <x v="50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x v="12"/>
    <x v="0"/>
    <x v="0"/>
    <n v="28.06"/>
    <n v="28.7"/>
    <n v="29.16"/>
    <n v="29.56"/>
    <n v="29.9"/>
    <n v="30.1"/>
    <n v="30.4"/>
    <n v="30.7"/>
    <n v="30.85"/>
    <n v="31.05"/>
    <n v="31.3"/>
    <n v="31.55"/>
    <n v="31.6"/>
    <n v="31.569496935038881"/>
    <n v="31.539126464473362"/>
    <n v="31.556752427461326"/>
    <n v="31.615508649223177"/>
    <n v="31.759353168913115"/>
    <n v="31.960691756334462"/>
    <n v="32.208148829218253"/>
  </r>
  <r>
    <x v="51"/>
    <x v="12"/>
    <x v="0"/>
    <x v="1"/>
    <n v="2.1338840000000001"/>
    <n v="2.2547320000000002"/>
    <n v="2.1452830000000001"/>
    <n v="2.0089999999999999"/>
    <n v="2.0139999999999998"/>
    <n v="2.069"/>
    <n v="2.0009999999999999"/>
    <n v="2.0649999999999999"/>
    <n v="2.0499999999999998"/>
    <n v="2.2919050000000003"/>
    <n v="2.2516689999999997"/>
    <n v="2.2045889999999999"/>
    <n v="1.8987470000000002"/>
    <n v="1.79044"/>
    <n v="1.807153"/>
    <n v="1.853329"/>
    <n v="1.910253"/>
    <n v="1.9929410000000001"/>
    <n v="2.0529899999999999"/>
    <n v="2.104968"/>
  </r>
  <r>
    <x v="51"/>
    <x v="12"/>
    <x v="0"/>
    <x v="2"/>
    <n v="2.8782310000000004"/>
    <n v="3.191773"/>
    <n v="3.2790710000000001"/>
    <n v="3.198"/>
    <n v="3.242"/>
    <n v="3.12"/>
    <n v="2.742"/>
    <n v="2.5550000000000002"/>
    <n v="2.153"/>
    <n v="1.8362170000000002"/>
    <n v="1.9460650000000002"/>
    <n v="1.98085"/>
    <n v="1.7072370000000001"/>
    <n v="1.4710209999999999"/>
    <n v="1.4699150000000001"/>
    <n v="1.408177"/>
    <n v="1.3688250000000002"/>
    <n v="1.592981"/>
    <n v="1.605766"/>
    <n v="1.536597"/>
  </r>
  <r>
    <x v="51"/>
    <x v="12"/>
    <x v="0"/>
    <x v="3"/>
    <n v="16.349299999999999"/>
    <n v="18.130321822292924"/>
    <n v="18.626203213119442"/>
    <n v="18.165693233100466"/>
    <n v="18.047315169630227"/>
    <n v="17.368174993598497"/>
    <n v="15.263953792450984"/>
    <n v="14.222976637385948"/>
    <n v="11.985154090133832"/>
    <n v="10.1695593693305"/>
    <n v="10.722661415767183"/>
    <n v="10.498505"/>
    <n v="8.9629942500000013"/>
    <n v="7.6493091999999994"/>
    <n v="7.6435580000000005"/>
    <n v="7.3225204000000002"/>
    <n v="7.1178900000000009"/>
    <n v="8.2835011999999999"/>
    <n v="8.3499832000000005"/>
    <n v="7.9903044000000003"/>
  </r>
  <r>
    <x v="51"/>
    <x v="12"/>
    <x v="0"/>
    <x v="4"/>
    <n v="28.404200000000003"/>
    <n v="28.034945400000002"/>
    <n v="28.810079999999999"/>
    <n v="30.151199999999999"/>
    <n v="30.198999999999995"/>
    <n v="30.212543533132433"/>
    <n v="32.504000119499999"/>
    <n v="32.717306485500004"/>
    <n v="31.740385091250001"/>
    <n v="31.501704217500002"/>
    <n v="34.982297174999999"/>
    <n v="34.957572405000001"/>
    <n v="31.780314090000001"/>
    <n v="32.648160536249996"/>
    <n v="34.23209680140603"/>
    <n v="34.313921975855422"/>
    <n v="34.460904427653269"/>
    <n v="34.300101422426167"/>
    <n v="34.517547096841227"/>
    <n v="34.784800735555713"/>
  </r>
  <r>
    <x v="51"/>
    <x v="12"/>
    <x v="0"/>
    <x v="5"/>
    <n v="44.753500000000003"/>
    <n v="46.165267222292925"/>
    <n v="47.436283213119438"/>
    <n v="48.316893233100465"/>
    <n v="48.246315169630222"/>
    <n v="47.580718526730934"/>
    <n v="47.767953911950983"/>
    <n v="46.940283122885951"/>
    <n v="43.725539181383837"/>
    <n v="41.671263586830506"/>
    <n v="45.704958590767184"/>
    <n v="45.456077405000002"/>
    <n v="40.743308339999999"/>
    <n v="40.297469736249994"/>
    <n v="41.875654801406029"/>
    <n v="41.636442375855424"/>
    <n v="41.578794427653271"/>
    <n v="42.58360262242617"/>
    <n v="42.867530296841224"/>
    <n v="42.775105135555712"/>
  </r>
  <r>
    <x v="51"/>
    <x v="12"/>
    <x v="0"/>
    <x v="6"/>
    <n v="32.675936999999998"/>
    <n v="32.329813000000001"/>
    <n v="36.176079000000001"/>
    <n v="39.860990999999999"/>
    <n v="40.841000000000001"/>
    <n v="41.747"/>
    <n v="41.634"/>
    <n v="45.522644999999997"/>
    <n v="47.063701999999999"/>
    <n v="47.750354999999999"/>
    <n v="52.218260000000001"/>
    <n v="55.325037000000002"/>
    <n v="48.907139999999998"/>
    <n v="49.705745999999998"/>
    <n v="50.780756694283916"/>
    <n v="50.182434866827059"/>
    <n v="50.619508041842266"/>
    <n v="51.260930963191925"/>
    <n v="51.162141801995375"/>
    <n v="51.122829994853568"/>
  </r>
  <r>
    <x v="51"/>
    <x v="12"/>
    <x v="0"/>
    <x v="7"/>
    <n v="46.649782999999999"/>
    <n v="43.514505999999997"/>
    <n v="44.038421"/>
    <n v="45.990595999999996"/>
    <n v="47.957000000000001"/>
    <n v="45.728000000000002"/>
    <n v="45.670585000000003"/>
    <n v="46.608682999999999"/>
    <n v="45.680186999999997"/>
    <n v="36.933332"/>
    <n v="38.229050000000001"/>
    <n v="36.384312000000001"/>
    <n v="32.863466000000003"/>
    <n v="30.013024000000001"/>
    <n v="29.110364767860723"/>
    <n v="28.471108194733233"/>
    <n v="28.107787145800867"/>
    <n v="27.686170338613852"/>
    <n v="27.284022920991401"/>
    <n v="26.990566841940453"/>
  </r>
  <r>
    <x v="51"/>
    <x v="12"/>
    <x v="0"/>
    <x v="8"/>
    <n v="60.24"/>
    <n v="56.502000000000002"/>
    <n v="54.264000000000003"/>
    <n v="54.738999999999997"/>
    <n v="54.82"/>
    <n v="52.8"/>
    <n v="51.7"/>
    <n v="49.115000000000002"/>
    <n v="42.730049999999999"/>
    <n v="31.192936499999998"/>
    <n v="29.85"/>
    <n v="28.1"/>
    <n v="24.728000000000002"/>
    <n v="21.760640000000002"/>
    <n v="20.868453760000001"/>
    <n v="20.033715609600002"/>
    <n v="19.232366985216"/>
    <n v="19.097740416319489"/>
    <n v="19.059544935486851"/>
    <n v="18.735532671583574"/>
  </r>
  <r>
    <x v="51"/>
    <x v="12"/>
    <x v="1"/>
    <x v="0"/>
    <n v="5.1219999999999999"/>
    <n v="5.2610000000000001"/>
    <n v="5.351"/>
    <n v="5.43"/>
    <n v="5.5"/>
    <n v="5.56"/>
    <n v="5.62"/>
    <n v="5.69"/>
    <n v="5.73"/>
    <n v="5.76"/>
    <n v="5.82"/>
    <n v="5.8894254127417893"/>
    <n v="5.9141884625645407"/>
    <n v="5.9267201548106678"/>
    <n v="5.9381309455220279"/>
    <n v="5.9573140887907057"/>
    <n v="6.0013772434632626"/>
    <n v="6.0565936088554668"/>
    <n v="6.1217819923241388"/>
    <n v="6.1963400727846905"/>
  </r>
  <r>
    <x v="51"/>
    <x v="12"/>
    <x v="1"/>
    <x v="1"/>
    <n v="0.41539499999999996"/>
    <n v="0.43455199999999999"/>
    <n v="0.40500599999999998"/>
    <n v="0.38200000000000001"/>
    <n v="0.40899999999999997"/>
    <n v="0.42"/>
    <n v="0.44"/>
    <n v="0.46100000000000002"/>
    <n v="0.46"/>
    <n v="0.37398599999999999"/>
    <n v="0.41761599999999999"/>
    <n v="0.42921399999999998"/>
    <n v="0.38401799999999997"/>
    <n v="0.36738300000000002"/>
    <n v="0.36701400000000001"/>
    <n v="0.375471"/>
    <n v="0.40150200000000003"/>
    <n v="0.41529899999999997"/>
    <n v="0.42858400000000002"/>
    <n v="0.44186500000000001"/>
  </r>
  <r>
    <x v="51"/>
    <x v="12"/>
    <x v="1"/>
    <x v="2"/>
    <n v="0.41481299999999999"/>
    <n v="0.39860700000000004"/>
    <n v="0.36248899999999995"/>
    <n v="0.35699999999999998"/>
    <n v="0.40400000000000003"/>
    <n v="0.40100000000000002"/>
    <n v="0.39100000000000001"/>
    <n v="0.40300000000000002"/>
    <n v="0.35299999999999998"/>
    <n v="0.20310500000000001"/>
    <n v="0.26438"/>
    <n v="0.313915"/>
    <n v="0.25567800000000002"/>
    <n v="0.25062400000000001"/>
    <n v="0.30233100000000002"/>
    <n v="0.34398899999999999"/>
    <n v="0.33753300000000003"/>
    <n v="0.36396400000000001"/>
    <n v="0.396397"/>
    <n v="0.40038499999999999"/>
  </r>
  <r>
    <x v="51"/>
    <x v="12"/>
    <x v="1"/>
    <x v="3"/>
    <n v="0.59609000000000012"/>
    <n v="0.57280183270533969"/>
    <n v="0.52089994288992869"/>
    <n v="0.51301220067837805"/>
    <n v="0.58055162205620381"/>
    <n v="0.57624059515974679"/>
    <n v="0.56187050550489026"/>
    <n v="0.5791146130907181"/>
    <n v="0.50726416481643544"/>
    <n v="0.29186370593496352"/>
    <n v="0.37991643029509692"/>
    <n v="0.4510986694004287"/>
    <n v="0.36741157827744075"/>
    <n v="0.3601489349658763"/>
    <n v="0.43445235754424288"/>
    <n v="0.49431527702844419"/>
    <n v="0.48503794714726883"/>
    <n v="0.52301953111402011"/>
    <n v="0.56962604289161634"/>
    <n v="0.57535683464597309"/>
  </r>
  <r>
    <x v="51"/>
    <x v="12"/>
    <x v="1"/>
    <x v="4"/>
    <n v="2.1793900000000002"/>
    <n v="2.21643963"/>
    <n v="2.2444068289571435"/>
    <n v="2.4288471393678162"/>
    <n v="2.6840000000000002"/>
    <n v="2.7243999999999997"/>
    <n v="2.8943000000000003"/>
    <n v="2.9986300000000004"/>
    <n v="2.8650000000000002"/>
    <n v="2.81088"/>
    <n v="3.0749992677567826"/>
    <n v="3.1364992531119182"/>
    <n v="2.4812500048000001"/>
    <n v="2.5866149692000002"/>
    <n v="2.6642134182760002"/>
    <n v="2.7174976866415204"/>
    <n v="2.5805922146892031"/>
    <n v="2.6043352518078509"/>
    <n v="2.6323662566993797"/>
    <n v="2.664426231297417"/>
  </r>
  <r>
    <x v="51"/>
    <x v="12"/>
    <x v="1"/>
    <x v="5"/>
    <n v="2.7754800000000004"/>
    <n v="2.7892414627053395"/>
    <n v="2.7653067718470723"/>
    <n v="2.9418593400461943"/>
    <n v="3.2645516220562039"/>
    <n v="3.3006405951597464"/>
    <n v="3.4561705055048906"/>
    <n v="3.5777446130907187"/>
    <n v="3.3722641648164355"/>
    <n v="3.1027437059349636"/>
    <n v="3.4549156980518796"/>
    <n v="3.5875979225123471"/>
    <n v="2.8486615830774409"/>
    <n v="2.9467639041658766"/>
    <n v="3.0986657758202432"/>
    <n v="3.2118129636699644"/>
    <n v="3.0656301618364719"/>
    <n v="3.1273547829218709"/>
    <n v="3.2019922995909962"/>
    <n v="3.2397830659433899"/>
  </r>
  <r>
    <x v="51"/>
    <x v="12"/>
    <x v="1"/>
    <x v="6"/>
    <n v="1.5619700000000001"/>
    <n v="1.5696079999999999"/>
    <n v="1.1634869999999999"/>
    <n v="1.4201410000000001"/>
    <n v="1.560608"/>
    <n v="1.673"/>
    <n v="1.952"/>
    <n v="1.8519749999999999"/>
    <n v="1.885232"/>
    <n v="1.9219999999999999"/>
    <n v="1.8662619999999999"/>
    <n v="2.3412700000000002"/>
    <n v="2.44019063"/>
    <n v="2.5590862500000005"/>
    <n v="2.6870405625000005"/>
    <n v="2.8213925906250008"/>
    <n v="2.8496065165312507"/>
    <n v="2.9350947120271882"/>
    <n v="3.0026018904038132"/>
    <n v="3.0326279093078514"/>
  </r>
  <r>
    <x v="51"/>
    <x v="12"/>
    <x v="1"/>
    <x v="7"/>
    <n v="3.7861220000000002"/>
    <n v="3.8784450000000001"/>
    <n v="4.1367529999999997"/>
    <n v="4.0886899999999997"/>
    <n v="4.8328879999999996"/>
    <n v="4.766"/>
    <n v="4.633"/>
    <n v="4.2688639999999998"/>
    <n v="3.77657"/>
    <n v="2.7090000000000001"/>
    <n v="2.8200689999999997"/>
    <n v="3.4225908200000004"/>
    <n v="3.32669134"/>
    <n v="2.9701344000000001"/>
    <n v="2.851329024"/>
    <n v="3.0794353459200003"/>
    <n v="3.1410240528384006"/>
    <n v="3.2038445338951687"/>
    <n v="3.2358829792341202"/>
    <n v="3.2358829792341202"/>
  </r>
  <r>
    <x v="51"/>
    <x v="12"/>
    <x v="1"/>
    <x v="8"/>
    <n v="4.617"/>
    <n v="5.0549999999999997"/>
    <n v="4.4160000000000004"/>
    <n v="4.8780000000000001"/>
    <n v="5.7119999999999997"/>
    <n v="5.2795138009622686"/>
    <n v="5.2795138009622686"/>
    <n v="5.3587065079767022"/>
    <n v="5.197945312737402"/>
    <n v="4.0024178908077985"/>
    <n v="4"/>
    <n v="4.38"/>
    <n v="3.75"/>
    <n v="3.3824999999999998"/>
    <n v="3.2472000000000003"/>
    <n v="3.2796720000000001"/>
    <n v="3.2796720000000001"/>
    <n v="3.3288670799999998"/>
    <n v="3.3621557508"/>
    <n v="3.3789665295539995"/>
  </r>
  <r>
    <x v="51"/>
    <x v="12"/>
    <x v="2"/>
    <x v="0"/>
    <n v="0.63100000000000001"/>
    <n v="0.63700000000000001"/>
    <n v="0.63400000000000001"/>
    <n v="0.63800000000000001"/>
    <n v="0.63900000000000001"/>
    <n v="0.64"/>
    <n v="0.64100000000000001"/>
    <n v="0.64300000000000002"/>
    <n v="0.63200000000000001"/>
    <n v="0.628"/>
    <n v="0.624"/>
    <n v="0.63133499999999998"/>
    <n v="0.63019487499999993"/>
    <n v="0.62637128499999994"/>
    <n v="0.61515658220000002"/>
    <n v="0.61160505562400003"/>
    <n v="0.61365365117407999"/>
    <n v="0.61974335908015354"/>
    <n v="0.62806589035374127"/>
    <n v="0.63725061912544201"/>
  </r>
  <r>
    <x v="51"/>
    <x v="12"/>
    <x v="2"/>
    <x v="1"/>
    <n v="6.1788434753879726E-2"/>
    <n v="6.1723999999999994E-2"/>
    <n v="5.1871E-2"/>
    <n v="4.4999999999999998E-2"/>
    <n v="0.05"/>
    <n v="5.8000000000000003E-2"/>
    <n v="5.6000000000000001E-2"/>
    <n v="5.5E-2"/>
    <n v="6.0999999999999999E-2"/>
    <n v="3.7760412153028243E-2"/>
    <n v="3.6709101490312493E-2"/>
    <n v="5.1015000000000005E-2"/>
    <n v="4.6210000000000001E-2"/>
    <n v="4.6592000000000001E-2"/>
    <n v="3.8895000000000006E-2"/>
    <n v="4.5661E-2"/>
    <n v="5.0976999999999995E-2"/>
    <n v="5.5182000000000002E-2"/>
    <n v="5.7902000000000002E-2"/>
    <n v="5.9430000000000004E-2"/>
  </r>
  <r>
    <x v="51"/>
    <x v="12"/>
    <x v="2"/>
    <x v="2"/>
    <n v="5.8576000000000003E-2"/>
    <n v="5.1482999999999994E-2"/>
    <n v="4.9341000000000003E-2"/>
    <n v="4.8000000000000001E-2"/>
    <n v="5.1999999999999998E-2"/>
    <n v="5.1999999999999998E-2"/>
    <n v="5.8000000000000003E-2"/>
    <n v="7.0000000000000007E-2"/>
    <n v="7.2000000000000008E-2"/>
    <n v="2.7661999999999999E-2"/>
    <n v="4.1682000000000004E-2"/>
    <n v="5.0497E-2"/>
    <n v="4.4173999999999998E-2"/>
    <n v="4.6475000000000002E-2"/>
    <n v="4.6393999999999998E-2"/>
    <n v="5.0339000000000002E-2"/>
    <n v="5.5350999999999997E-2"/>
    <n v="6.0034999999999998E-2"/>
    <n v="6.4072999999999991E-2"/>
    <n v="6.7455000000000001E-2"/>
  </r>
  <r>
    <x v="51"/>
    <x v="12"/>
    <x v="2"/>
    <x v="3"/>
    <n v="0.72449999999999992"/>
    <n v="0.63676989722753319"/>
    <n v="0.61027646988527717"/>
    <n v="0.59369024856596542"/>
    <n v="0.64316443594646255"/>
    <n v="0.64316443594646255"/>
    <n v="0.71737571701720826"/>
    <n v="0.86579827915869967"/>
    <n v="0.89053537284894824"/>
    <n v="0.34213874282982781"/>
    <n v="0.51554576959847032"/>
    <n v="0.62457451003824072"/>
    <n v="0.5463681883365199"/>
    <n v="0.57482821462715095"/>
    <n v="0.57382636233269579"/>
    <n v="0.62262027963671107"/>
    <n v="0.68461143642447397"/>
    <n v="0.74254570984703616"/>
    <n v="0.79248990200764791"/>
    <n v="0.83432032743785822"/>
  </r>
  <r>
    <x v="51"/>
    <x v="12"/>
    <x v="2"/>
    <x v="4"/>
    <n v="1.5366"/>
    <n v="1.3906229999999999"/>
    <n v="1.3886600000000002"/>
    <n v="1.40998"/>
    <n v="1.4058000000000002"/>
    <n v="1.3532098300000002"/>
    <n v="1.3620604599999999"/>
    <n v="1.3266122999999999"/>
    <n v="1.2096096540000001"/>
    <n v="1.0654631549999998"/>
    <n v="1.2257519400000001"/>
    <n v="1.215866916"/>
    <n v="1.0775763680000003"/>
    <n v="1.169732212"/>
    <n v="1.2496187410931567"/>
    <n v="1.3077705938153767"/>
    <n v="1.3500380325829764"/>
    <n v="1.3634353899763381"/>
    <n v="1.3817449587782309"/>
    <n v="1.4019513620759727"/>
  </r>
  <r>
    <x v="51"/>
    <x v="12"/>
    <x v="2"/>
    <x v="5"/>
    <n v="2.2610999999999999"/>
    <n v="2.027392897227533"/>
    <n v="1.9989364698852774"/>
    <n v="2.0036702485659657"/>
    <n v="2.0489644359464627"/>
    <n v="1.9963742659464627"/>
    <n v="2.0794361770172083"/>
    <n v="2.1924105791586994"/>
    <n v="2.1001450268489483"/>
    <n v="1.4076018978298275"/>
    <n v="1.7412977095984705"/>
    <n v="1.8404414260382407"/>
    <n v="1.6239445563365202"/>
    <n v="1.7445604266271508"/>
    <n v="1.8234451034258525"/>
    <n v="1.9303908734520878"/>
    <n v="2.0346494690074506"/>
    <n v="2.1059810998233743"/>
    <n v="2.1742348607858788"/>
    <n v="2.2362716895138308"/>
  </r>
  <r>
    <x v="51"/>
    <x v="12"/>
    <x v="2"/>
    <x v="6"/>
    <n v="1.4533640000000001"/>
    <n v="1.5819460000000001"/>
    <n v="1.4560630000000001"/>
    <n v="1.635257"/>
    <n v="1.6028450000000001"/>
    <n v="1.784"/>
    <n v="1.7310000000000001"/>
    <n v="1.90567"/>
    <n v="2.3679950000000001"/>
    <n v="1.6099479999999999"/>
    <n v="2.0391629999999998"/>
    <n v="2.4900890000000002"/>
    <n v="2.231023"/>
    <n v="2.4373879999999999"/>
    <n v="2.4478794999095292"/>
    <n v="2.5052035859693786"/>
    <n v="2.5614753967702408"/>
    <n v="2.632514908750355"/>
    <n v="2.6933781710558837"/>
    <n v="2.7483394944805331"/>
  </r>
  <r>
    <x v="51"/>
    <x v="12"/>
    <x v="2"/>
    <x v="7"/>
    <n v="2.1398929999999998"/>
    <n v="1.6928639999999999"/>
    <n v="1.9133830000000001"/>
    <n v="1.954858"/>
    <n v="1.9430000000000001"/>
    <n v="1.6869160000000001"/>
    <n v="1.5840000000000001"/>
    <n v="1.5786"/>
    <n v="2.0286469999999999"/>
    <n v="1.3705959999999999"/>
    <n v="1.8022400000000001"/>
    <n v="2.0220509999999998"/>
    <n v="1.767855"/>
    <n v="1.7984119999999999"/>
    <n v="1.6616597293924869"/>
    <n v="1.699542283409865"/>
    <n v="1.7110754753034514"/>
    <n v="1.7463980751398582"/>
    <n v="1.7513195027328003"/>
    <n v="1.7513195027328003"/>
  </r>
  <r>
    <x v="51"/>
    <x v="12"/>
    <x v="2"/>
    <x v="8"/>
    <n v="2.8224782608695649"/>
    <n v="2.234"/>
    <n v="2.3149999999999999"/>
    <n v="2.2880000000000003"/>
    <n v="2.1859999999999999"/>
    <n v="1.96"/>
    <n v="1.96"/>
    <n v="1.9403999999999999"/>
    <n v="1.9403999999999999"/>
    <n v="1.1642399999999999"/>
    <n v="1.4"/>
    <n v="1.54"/>
    <n v="1.2628000000000001"/>
    <n v="1.174404"/>
    <n v="1.1156838"/>
    <n v="1.126840638"/>
    <n v="1.2169878890400001"/>
    <n v="1.2291577679304004"/>
    <n v="1.2414493456097042"/>
    <n v="1.2414493456097042"/>
  </r>
  <r>
    <x v="52"/>
    <x v="12"/>
    <x v="0"/>
    <x v="0"/>
    <n v="43.772599999999997"/>
    <n v="44.383322999999997"/>
    <n v="44.657302999999999"/>
    <n v="45.022925999999998"/>
    <n v="45.375999999999998"/>
    <n v="46.09"/>
    <n v="46.57"/>
    <n v="46.698881753091783"/>
    <n v="46.761408143236324"/>
    <n v="47.326763871236402"/>
    <n v="47.966217233318766"/>
    <n v="48.676498000000002"/>
    <n v="49.247399999999999"/>
    <n v="49.5409054"/>
    <n v="49.862053603"/>
    <n v="50.112888547628998"/>
    <n v="50.302033123318893"/>
    <n v="50.411047102796445"/>
    <n v="50.51601922952586"/>
    <n v="50.612298056524786"/>
  </r>
  <r>
    <x v="52"/>
    <x v="12"/>
    <x v="0"/>
    <x v="1"/>
    <n v="3.3783429999999997"/>
    <n v="3.3417179999999997"/>
    <n v="3.2528980000000001"/>
    <n v="3.2370000000000001"/>
    <n v="3.2669999999999999"/>
    <n v="3.3420000000000001"/>
    <n v="3.468"/>
    <n v="3.1480000000000001"/>
    <n v="3.09"/>
    <n v="3.8071750000000004"/>
    <n v="2.9162600000000003"/>
    <n v="3.1736179999999998"/>
    <n v="3.0824940000000001"/>
    <n v="2.9528649999999996"/>
    <n v="3.0458980000000002"/>
    <n v="3.0929720000000001"/>
    <n v="3.1458049999999997"/>
    <n v="3.177438"/>
    <n v="3.1800459999999999"/>
    <n v="3.177756"/>
  </r>
  <r>
    <x v="52"/>
    <x v="12"/>
    <x v="0"/>
    <x v="2"/>
    <n v="4.6319629999999998"/>
    <n v="4.852976"/>
    <n v="4.765479"/>
    <n v="4.8129999999999997"/>
    <n v="4.9329999999999998"/>
    <n v="5.0220000000000002"/>
    <n v="5.0789999999999997"/>
    <n v="5.4110000000000005"/>
    <n v="5.2869999999999999"/>
    <n v="4.7344480000000004"/>
    <n v="5.3812070000000007"/>
    <n v="5.7554889999999999"/>
    <n v="5.3893329999999997"/>
    <n v="5.441427"/>
    <n v="5.592695"/>
    <n v="5.515701"/>
    <n v="5.4987810000000001"/>
    <n v="5.7077359999999997"/>
    <n v="5.7762880000000001"/>
    <n v="5.844106"/>
  </r>
  <r>
    <x v="52"/>
    <x v="12"/>
    <x v="0"/>
    <x v="3"/>
    <n v="23.159814999999998"/>
    <n v="24.264879999999998"/>
    <n v="23.827394999999999"/>
    <n v="23.5837"/>
    <n v="24.171700000000001"/>
    <n v="24.607800000000005"/>
    <n v="24.8871"/>
    <n v="26.513900000000003"/>
    <n v="25.906300000000002"/>
    <n v="22.962072800000001"/>
    <n v="26.260290160000004"/>
    <n v="27.0507983"/>
    <n v="24.790931799999996"/>
    <n v="24.758492850000003"/>
    <n v="25.167127499999999"/>
    <n v="24.54486945"/>
    <n v="24.194636400000004"/>
    <n v="25.114038400000002"/>
    <n v="25.415667200000001"/>
    <n v="25.714066400000004"/>
  </r>
  <r>
    <x v="52"/>
    <x v="12"/>
    <x v="0"/>
    <x v="4"/>
    <n v="45.402999999999999"/>
    <n v="44.051000000000002"/>
    <n v="45.173999999999999"/>
    <n v="44.932880147999995"/>
    <n v="47.465000000000003"/>
    <n v="50.664774807000001"/>
    <n v="54.279510140400006"/>
    <n v="52.333745186400002"/>
    <n v="40.861187295000001"/>
    <n v="48.935649412499998"/>
    <n v="55.926539232499991"/>
    <n v="60.820243395624992"/>
    <n v="50.885427641249997"/>
    <n v="49.487425861874989"/>
    <n v="52.342753354691112"/>
    <n v="53.945554411240749"/>
    <n v="55.332236435650806"/>
    <n v="57.468593697187956"/>
    <n v="57.58826192165948"/>
    <n v="57.698019784438259"/>
  </r>
  <r>
    <x v="52"/>
    <x v="12"/>
    <x v="0"/>
    <x v="5"/>
    <n v="68.562815000000001"/>
    <n v="68.315879999999993"/>
    <n v="69.001395000000002"/>
    <n v="68.516580148000003"/>
    <n v="71.636700000000005"/>
    <n v="75.272574807000012"/>
    <n v="79.16661014040001"/>
    <n v="78.847645186400001"/>
    <n v="66.767487294999995"/>
    <n v="71.8977222125"/>
    <n v="82.186829392499988"/>
    <n v="87.871041695624996"/>
    <n v="75.676359441249986"/>
    <n v="74.245918711874992"/>
    <n v="77.509880854691119"/>
    <n v="78.490423861240743"/>
    <n v="79.526872835650806"/>
    <n v="82.582632097187954"/>
    <n v="83.003929121659482"/>
    <n v="83.412086184438266"/>
  </r>
  <r>
    <x v="52"/>
    <x v="12"/>
    <x v="0"/>
    <x v="6"/>
    <n v="58.064495000000001"/>
    <n v="52.644770000000001"/>
    <n v="55.245446999999999"/>
    <n v="58.589911000000001"/>
    <n v="61.545999999999999"/>
    <n v="66.456999999999994"/>
    <n v="70.540000000000006"/>
    <n v="70.765394999999998"/>
    <n v="60.203010999999996"/>
    <n v="65.478655000000003"/>
    <n v="79.538449999999997"/>
    <n v="94.547970000000007"/>
    <n v="79.191659999999999"/>
    <n v="78.862410999999994"/>
    <n v="85.247685306172585"/>
    <n v="86.915954416103688"/>
    <n v="87.913455872064915"/>
    <n v="90.541981671213904"/>
    <n v="91.795674105536065"/>
    <n v="92.583039171450352"/>
  </r>
  <r>
    <x v="52"/>
    <x v="12"/>
    <x v="0"/>
    <x v="7"/>
    <n v="36.643949999999997"/>
    <n v="38.361033999999997"/>
    <n v="43.334333000000001"/>
    <n v="46.197287000000003"/>
    <n v="56.893999999999998"/>
    <n v="57.280999999999999"/>
    <n v="56.985999999999997"/>
    <n v="55.343715000000003"/>
    <n v="53.779299999999999"/>
    <n v="53.787300999999999"/>
    <n v="66.539664999999999"/>
    <n v="70.173264000000003"/>
    <n v="65.603202999999993"/>
    <n v="67.649360999999999"/>
    <n v="68.615130198087584"/>
    <n v="69.345102487848521"/>
    <n v="68.651651462970037"/>
    <n v="67.965134948340335"/>
    <n v="67.285483598856928"/>
    <n v="66.612628762868354"/>
  </r>
  <r>
    <x v="52"/>
    <x v="12"/>
    <x v="0"/>
    <x v="8"/>
    <n v="52.786000000000001"/>
    <n v="55.734999999999999"/>
    <n v="59.758000000000003"/>
    <n v="61.561"/>
    <n v="67.317999999999998"/>
    <n v="64.165999999999997"/>
    <n v="63.79"/>
    <n v="64.515000000000001"/>
    <n v="59.98"/>
    <n v="54.664999999999999"/>
    <n v="66.68310025000001"/>
    <n v="69.619"/>
    <n v="59.957000000000001"/>
    <n v="59.297472999999997"/>
    <n v="61.669371920000003"/>
    <n v="62.286065639200004"/>
    <n v="61.351774654612001"/>
    <n v="60.738256908065878"/>
    <n v="59.52349176990456"/>
    <n v="58.333021934506469"/>
  </r>
  <r>
    <x v="52"/>
    <x v="12"/>
    <x v="1"/>
    <x v="0"/>
    <n v="1.5119"/>
    <n v="1.5250130000000002"/>
    <n v="1.5285479999999998"/>
    <n v="1.5424920000000002"/>
    <n v="1.5568940000000002"/>
    <n v="1.5775779999999999"/>
    <n v="1.6408640000000001"/>
    <n v="1.6929959999999997"/>
    <n v="1.7482731602778889"/>
    <n v="1.782557291123001"/>
    <n v="1.8333337078331611"/>
    <n v="1.8944940067125102"/>
    <n v="1.9360385580949593"/>
    <n v="1.9656159721921282"/>
    <n v="2.0047274548338763"/>
    <n v="2.0380481642601564"/>
    <n v="2.070986347834141"/>
    <n v="2.1077047130507269"/>
    <n v="2.1416741276065019"/>
    <n v="2.178057344207819"/>
  </r>
  <r>
    <x v="52"/>
    <x v="12"/>
    <x v="1"/>
    <x v="1"/>
    <n v="0.2107"/>
    <n v="0.20311799999999999"/>
    <n v="0.18943700000000002"/>
    <n v="0.185"/>
    <n v="0.19500000000000001"/>
    <n v="0.19800000000000001"/>
    <n v="0.20899999999999999"/>
    <n v="0.23400000000000001"/>
    <n v="0.22800000000000001"/>
    <n v="0.17497200000000002"/>
    <n v="0.193381"/>
    <n v="0.229827"/>
    <n v="0.215838"/>
    <n v="0.20962899999999998"/>
    <n v="0.22584499999999999"/>
    <n v="0.22978399999999999"/>
    <n v="0.23674300000000001"/>
    <n v="0.24381700000000001"/>
    <n v="0.25106299999999998"/>
    <n v="0.26125900000000002"/>
  </r>
  <r>
    <x v="52"/>
    <x v="12"/>
    <x v="1"/>
    <x v="2"/>
    <n v="0.215643"/>
    <n v="0.22017900000000001"/>
    <n v="0.18637600000000001"/>
    <n v="0.20300000000000001"/>
    <n v="0.20100000000000001"/>
    <n v="0.22"/>
    <n v="0.23499999999999999"/>
    <n v="0.30099999999999999"/>
    <n v="0.30099999999999999"/>
    <n v="0.167628"/>
    <n v="0.230686"/>
    <n v="0.26950499999999999"/>
    <n v="0.23872599999999999"/>
    <n v="0.24191000000000001"/>
    <n v="0.240037"/>
    <n v="0.237681"/>
    <n v="0.240786"/>
    <n v="0.23227300000000001"/>
    <n v="0.22558800000000001"/>
    <n v="0.23268"/>
  </r>
  <r>
    <x v="52"/>
    <x v="12"/>
    <x v="1"/>
    <x v="3"/>
    <n v="1.0782149999999999"/>
    <n v="1.100895"/>
    <n v="0.93188000000000004"/>
    <n v="1.0149999999999999"/>
    <n v="1.0049999999999999"/>
    <n v="1.1000000000000001"/>
    <n v="1.175"/>
    <n v="1.5049999999999999"/>
    <n v="1.5049999999999999"/>
    <n v="0.83814"/>
    <n v="1.15343"/>
    <n v="1.3475250000000001"/>
    <n v="1.19363"/>
    <n v="1.2095500000000001"/>
    <n v="1.2001850000000001"/>
    <n v="1.1884049999999999"/>
    <n v="1.2039299999999999"/>
    <n v="1.161365"/>
    <n v="1.1279400000000002"/>
    <n v="1.1634"/>
  </r>
  <r>
    <x v="52"/>
    <x v="12"/>
    <x v="1"/>
    <x v="4"/>
    <n v="3.4055661885727573"/>
    <n v="3.3596029457147609"/>
    <n v="3.6088835364289764"/>
    <n v="3.7748908000000001"/>
    <n v="4.0410149999999998"/>
    <n v="4.331507782472662"/>
    <n v="4.9849893946745096"/>
    <n v="4.9895805367095543"/>
    <n v="4.3542119552771297"/>
    <n v="4.7082572532233566"/>
    <n v="5.5536559356466988"/>
    <n v="6.9317570910081905"/>
    <n v="6.0565406132000001"/>
    <n v="5.1295487936000015"/>
    <n v="5.5496952139664666"/>
    <n v="5.8171290170581207"/>
    <n v="6.0058604087190091"/>
    <n v="6.3231141391521799"/>
    <n v="6.4250223828195052"/>
    <n v="6.5341720326234567"/>
  </r>
  <r>
    <x v="52"/>
    <x v="12"/>
    <x v="1"/>
    <x v="5"/>
    <n v="4.483781188572757"/>
    <n v="4.4604979457147609"/>
    <n v="4.540763536428976"/>
    <n v="4.7898908000000002"/>
    <n v="5.0460149999999997"/>
    <n v="5.4315077824726625"/>
    <n v="6.1599893946745095"/>
    <n v="6.4945805367095542"/>
    <n v="5.8592119552771296"/>
    <n v="5.5463972532233567"/>
    <n v="6.707085935646699"/>
    <n v="8.2792820910081915"/>
    <n v="7.2501706131999999"/>
    <n v="6.3390987936000016"/>
    <n v="6.7498802139664669"/>
    <n v="7.0055340170581211"/>
    <n v="7.2097904087190088"/>
    <n v="7.4844791391521799"/>
    <n v="7.5529623828195049"/>
    <n v="7.6975720326234569"/>
  </r>
  <r>
    <x v="52"/>
    <x v="12"/>
    <x v="1"/>
    <x v="6"/>
    <n v="2.4315540392482178"/>
    <n v="2.3424522695436893"/>
    <n v="2.0187170000000001"/>
    <n v="2.2239499999999999"/>
    <n v="2.6949999999999998"/>
    <n v="3.0209999999999999"/>
    <n v="3.8730000000000002"/>
    <n v="3.9137620000000002"/>
    <n v="3.656768"/>
    <n v="4.0083719999999996"/>
    <n v="4.8934769999999999"/>
    <n v="7.2424679999999997"/>
    <n v="5.8914109999999997"/>
    <n v="5.1903860000000002"/>
    <n v="5.8710570993877331"/>
    <n v="6.0336143094420667"/>
    <n v="6.2204218796764277"/>
    <n v="6.4329250840245207"/>
    <n v="6.5930086477417067"/>
    <n v="6.7302986010366128"/>
  </r>
  <r>
    <x v="52"/>
    <x v="12"/>
    <x v="1"/>
    <x v="7"/>
    <n v="3.9689049999999999"/>
    <n v="3.7471610000000002"/>
    <n v="3.997541"/>
    <n v="4.1106410000000002"/>
    <n v="4.58"/>
    <n v="4.0540000000000003"/>
    <n v="3.4620000000000002"/>
    <n v="3.4037820000000001"/>
    <n v="3.6177739999999998"/>
    <n v="3.648555"/>
    <n v="3.3505630000000002"/>
    <n v="3.4429609999999999"/>
    <n v="3.0371239999999999"/>
    <n v="2.8000449999999999"/>
    <n v="2.3886941668674559"/>
    <n v="2.4123407190503259"/>
    <n v="2.3882173118598224"/>
    <n v="2.3643351387412244"/>
    <n v="2.3406917873538124"/>
    <n v="2.3172848694802748"/>
  </r>
  <r>
    <x v="52"/>
    <x v="12"/>
    <x v="1"/>
    <x v="8"/>
    <n v="6.7782580000000001"/>
    <n v="6.66"/>
    <n v="7.0629999999999997"/>
    <n v="7.298"/>
    <n v="7.71"/>
    <n v="7.6550000000000002"/>
    <n v="7.8310000000000004"/>
    <n v="8.2720000000000002"/>
    <n v="7.4393549999999999"/>
    <n v="5.7469999999999999"/>
    <n v="4.3109971099999997"/>
    <n v="4.12"/>
    <n v="3.5659999999999998"/>
    <n v="3.1131180000000001"/>
    <n v="3.2376427200000002"/>
    <n v="3.3347720016000002"/>
    <n v="3.3681197216160004"/>
    <n v="3.3681197216160004"/>
    <n v="3.3344385243998405"/>
    <n v="3.3010941391558419"/>
  </r>
  <r>
    <x v="52"/>
    <x v="12"/>
    <x v="2"/>
    <x v="0"/>
    <n v="0.91222931141512842"/>
    <n v="0.90794824648473127"/>
    <n v="0.87435388290253979"/>
    <n v="0.84820828517172675"/>
    <n v="0.83495445132136636"/>
    <n v="0.83513622608171623"/>
    <n v="0.84027654655298423"/>
    <n v="0.85084530935889213"/>
    <n v="0.85028783972211064"/>
    <n v="0.84988570887699921"/>
    <n v="0.85772142362245429"/>
    <n v="0.87556333122556607"/>
    <n v="0.88313606808403955"/>
    <n v="0.88590014161605579"/>
    <n v="0.88613012745445019"/>
    <n v="0.88300246407173288"/>
    <n v="0.88064819302384223"/>
    <n v="0.87845765082610039"/>
    <n v="0.87895202098109881"/>
    <n v="0.8812195385682724"/>
  </r>
  <r>
    <x v="52"/>
    <x v="12"/>
    <x v="2"/>
    <x v="1"/>
    <n v="9.9259993958549106E-2"/>
    <n v="8.7174000000000001E-2"/>
    <n v="7.4013000000000009E-2"/>
    <n v="7.1999999999999995E-2"/>
    <n v="8.5000000000000006E-2"/>
    <n v="0.09"/>
    <n v="9.8000000000000004E-2"/>
    <n v="0.10400000000000001"/>
    <n v="0.10200000000000001"/>
    <n v="6.0733065997712485E-2"/>
    <n v="8.0075999999999994E-2"/>
    <n v="9.7610000000000002E-2"/>
    <n v="8.7248999999999993E-2"/>
    <n v="8.6662000000000003E-2"/>
    <n v="8.8819999999999996E-2"/>
    <n v="8.9915999999999996E-2"/>
    <n v="9.4775999999999999E-2"/>
    <n v="9.9084000000000005E-2"/>
    <n v="0.101517"/>
    <n v="0.10334699999999999"/>
  </r>
  <r>
    <x v="52"/>
    <x v="12"/>
    <x v="2"/>
    <x v="2"/>
    <n v="0.15515199999999998"/>
    <n v="0.14357800000000001"/>
    <n v="0.13374900000000001"/>
    <n v="0.14099999999999999"/>
    <n v="0.17"/>
    <n v="0.18"/>
    <n v="0.188"/>
    <n v="0.20600000000000002"/>
    <n v="0.215"/>
    <n v="8.2208000000000003E-2"/>
    <n v="0.128469"/>
    <n v="0.17005899999999999"/>
    <n v="0.16001200000000002"/>
    <n v="0.16308600000000001"/>
    <n v="0.14161299999999999"/>
    <n v="0.144674"/>
    <n v="0.155754"/>
    <n v="0.165516"/>
    <n v="0.17332"/>
    <n v="0.18021199999999998"/>
  </r>
  <r>
    <x v="52"/>
    <x v="12"/>
    <x v="2"/>
    <x v="3"/>
    <n v="1.2412159999999999"/>
    <n v="1.1486240000000001"/>
    <n v="1.0699920000000001"/>
    <n v="1.1279999999999999"/>
    <n v="1.36"/>
    <n v="1.44"/>
    <n v="1.504"/>
    <n v="1.6480000000000001"/>
    <n v="1.72"/>
    <n v="0.65766400000000003"/>
    <n v="1.027752"/>
    <n v="1.3604719999999999"/>
    <n v="1.2800960000000001"/>
    <n v="1.3046880000000001"/>
    <n v="1.1329039999999999"/>
    <n v="1.157392"/>
    <n v="1.246032"/>
    <n v="1.324128"/>
    <n v="1.38656"/>
    <n v="1.4416959999999999"/>
  </r>
  <r>
    <x v="52"/>
    <x v="12"/>
    <x v="2"/>
    <x v="4"/>
    <n v="2.1219999999999999"/>
    <n v="2.0590000000000002"/>
    <n v="2.056"/>
    <n v="2.1059999999999999"/>
    <n v="2.0590000000000002"/>
    <n v="1.9813630000000002"/>
    <n v="2.0280811000000001"/>
    <n v="2.1353922000000001"/>
    <n v="1.8557196999999999"/>
    <n v="1.5096965000000002"/>
    <n v="1.9248246999999996"/>
    <n v="1.7757670200000004"/>
    <n v="1.5125414200000002"/>
    <n v="1.6950891400000001"/>
    <n v="1.8431437462977323"/>
    <n v="1.9633024202997558"/>
    <n v="2.0078778800943602"/>
    <n v="2.0204525969000313"/>
    <n v="2.0215896482565272"/>
    <n v="2.0268049387070266"/>
  </r>
  <r>
    <x v="52"/>
    <x v="12"/>
    <x v="2"/>
    <x v="5"/>
    <n v="3.3632159999999995"/>
    <n v="3.207624"/>
    <n v="3.1259920000000001"/>
    <n v="3.234"/>
    <n v="3.4190000000000005"/>
    <n v="3.4213630000000004"/>
    <n v="3.5320811000000001"/>
    <n v="3.7833922000000002"/>
    <n v="3.5757196999999996"/>
    <n v="2.1673605"/>
    <n v="2.9525766999999998"/>
    <n v="3.1362390200000005"/>
    <n v="2.7926374200000001"/>
    <n v="2.99977714"/>
    <n v="2.9760477462977324"/>
    <n v="3.1206944202997557"/>
    <n v="3.2539098800943602"/>
    <n v="3.3445805969000313"/>
    <n v="3.4081496482565274"/>
    <n v="3.4685009387070265"/>
  </r>
  <r>
    <x v="52"/>
    <x v="12"/>
    <x v="2"/>
    <x v="6"/>
    <n v="3.2744810000000002"/>
    <n v="3.2964410000000002"/>
    <n v="3.4470360000000002"/>
    <n v="3.9150369999999999"/>
    <n v="4.3540000000000001"/>
    <n v="5.0209999999999999"/>
    <n v="5.2149999999999999"/>
    <n v="5.6376980000000003"/>
    <n v="5.2698349999999996"/>
    <n v="3.397284"/>
    <n v="4.8678940000000006"/>
    <n v="5.4843149999999996"/>
    <n v="4.6416199999999996"/>
    <n v="4.8833260000000003"/>
    <n v="5.253238662543497"/>
    <n v="5.2565609517016147"/>
    <n v="5.3731895642492651"/>
    <n v="5.49409689105015"/>
    <n v="5.5701597295425422"/>
    <n v="5.6375963921587511"/>
  </r>
  <r>
    <x v="52"/>
    <x v="12"/>
    <x v="2"/>
    <x v="7"/>
    <n v="3.37595"/>
    <n v="3.1787839999999998"/>
    <n v="3.936083"/>
    <n v="4.0532589999999997"/>
    <n v="4.5309999999999997"/>
    <n v="4.7229999999999999"/>
    <n v="5.8369999999999997"/>
    <n v="5.6600989999999998"/>
    <n v="5.1478349999999997"/>
    <n v="3.9382470000000001"/>
    <n v="4.7325039999999996"/>
    <n v="4.8843870000000003"/>
    <n v="4.1479819999999998"/>
    <n v="4.1806609999999997"/>
    <n v="4.4618000516871659"/>
    <n v="4.4003586662857881"/>
    <n v="4.42205236614"/>
    <n v="4.42205236614"/>
    <n v="4.42205236614"/>
    <n v="4.42205236614"/>
  </r>
  <r>
    <x v="52"/>
    <x v="12"/>
    <x v="2"/>
    <x v="8"/>
    <n v="3.3819340000000002"/>
    <n v="2.9409999999999998"/>
    <n v="3.2589999999999999"/>
    <n v="3.5059999999999998"/>
    <n v="3.915"/>
    <n v="3.383"/>
    <n v="4.0199999999999996"/>
    <n v="3.9529999999999998"/>
    <n v="3.5278800000000001"/>
    <n v="1.9419999999999999"/>
    <n v="2.84"/>
    <n v="2.5"/>
    <n v="2.2000000000000002"/>
    <n v="2.2264000000000004"/>
    <n v="2.2264000000000004"/>
    <n v="2.2553432"/>
    <n v="2.277896632"/>
    <n v="2.2687850454720002"/>
    <n v="2.2597099052901122"/>
    <n v="2.2484113557636616"/>
  </r>
  <r>
    <x v="53"/>
    <x v="12"/>
    <x v="0"/>
    <x v="0"/>
    <n v="3.0305902740364559"/>
    <n v="3.4152"/>
    <n v="3.6564580000000002"/>
    <n v="3.8858999999999999"/>
    <n v="4.202"/>
    <n v="4.3029999999999999"/>
    <n v="4.5431000000000008"/>
    <n v="4.7984999999999998"/>
    <n v="5.024"/>
    <n v="5.1319999999999997"/>
    <n v="5.1803150000000002"/>
    <n v="5.1845503300000004"/>
    <n v="5.1494224240600008"/>
    <n v="5.1152998204269204"/>
    <n v="5.0923024236592358"/>
    <n v="5.0824489800333694"/>
    <n v="5.074447000432702"/>
    <n v="5.0554499314210197"/>
    <n v="5.0486118834098104"/>
    <n v="5.045996915024106"/>
  </r>
  <r>
    <x v="53"/>
    <x v="12"/>
    <x v="0"/>
    <x v="1"/>
    <n v="0.29022500000000001"/>
    <n v="0.28029500000000002"/>
    <n v="0.26848899999999998"/>
    <n v="0.25700000000000001"/>
    <n v="0.28999999999999998"/>
    <n v="0.27"/>
    <n v="0.26700000000000002"/>
    <n v="0.28000000000000003"/>
    <n v="0.26700000000000002"/>
    <n v="0.22007400000000002"/>
    <n v="0.14069100000000001"/>
    <n v="9.7480999999999998E-2"/>
    <n v="5.8194000000000003E-2"/>
    <n v="5.8567000000000001E-2"/>
    <n v="6.9078000000000001E-2"/>
    <n v="8.1808000000000006E-2"/>
    <n v="9.3647000000000008E-2"/>
    <n v="0.11801300000000001"/>
    <n v="0.13977000000000001"/>
    <n v="0.153892"/>
  </r>
  <r>
    <x v="53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0"/>
    <x v="4"/>
    <n v="2.121413191825519"/>
    <n v="2.5613999999999999"/>
    <n v="2.7277176679999999"/>
    <n v="3.3418739999999998"/>
    <n v="3.6137199999999998"/>
    <n v="3.6154399999999991"/>
    <n v="3.9133599999999999"/>
    <n v="4.4183018218567343"/>
    <n v="4.2250878059088857"/>
    <n v="4.1557773797381508"/>
    <n v="3.7855353075855454"/>
    <n v="3.293231913098619"/>
    <n v="3.0651186719999997"/>
    <n v="3.63976461675"/>
    <n v="3.5521357699851874"/>
    <n v="3.6735402929783088"/>
    <n v="3.8058352503245252"/>
    <n v="3.9938054458226055"/>
    <n v="4.1398617443960442"/>
    <n v="4.1377174703197657"/>
  </r>
  <r>
    <x v="53"/>
    <x v="12"/>
    <x v="0"/>
    <x v="5"/>
    <n v="2.121413191825519"/>
    <n v="2.5613999999999999"/>
    <n v="2.7277176679999999"/>
    <n v="3.3418739999999998"/>
    <n v="3.6137199999999998"/>
    <n v="3.6154399999999991"/>
    <n v="3.9133599999999999"/>
    <n v="4.4183018218567343"/>
    <n v="4.2250878059088857"/>
    <n v="4.1557773797381508"/>
    <n v="3.7855353075855454"/>
    <n v="3.293231913098619"/>
    <n v="3.0651186719999997"/>
    <n v="3.63976461675"/>
    <n v="3.5521357699851874"/>
    <n v="3.6735402929783088"/>
    <n v="3.8058352503245252"/>
    <n v="3.9938054458226055"/>
    <n v="4.1398617443960442"/>
    <n v="4.1377174703197657"/>
  </r>
  <r>
    <x v="53"/>
    <x v="12"/>
    <x v="0"/>
    <x v="6"/>
    <n v="2.2490000000000001"/>
    <n v="2.2970000000000002"/>
    <n v="2.7839999999999998"/>
    <n v="3.52"/>
    <n v="3.8239999999999998"/>
    <n v="4.0999999999999996"/>
    <n v="4.048"/>
    <n v="4.2709999999999999"/>
    <n v="4.1369999999999996"/>
    <n v="4.2982339999999999"/>
    <n v="3.5726840000000002"/>
    <n v="3.2455379999999998"/>
    <n v="2.7203409999999999"/>
    <n v="3.436782"/>
    <n v="3.6730514324777546"/>
    <n v="3.8389877671576911"/>
    <n v="4.0501465508364989"/>
    <n v="4.1690084832385512"/>
    <n v="4.214477272479181"/>
    <n v="4.2195505480909219"/>
  </r>
  <r>
    <x v="53"/>
    <x v="12"/>
    <x v="0"/>
    <x v="7"/>
    <n v="4.5737E-2"/>
    <n v="9.4E-2"/>
    <n v="2.8000000000000001E-2"/>
    <n v="1.0246999999999999E-2"/>
    <n v="7.0869000000000001E-2"/>
    <n v="4.4554999999999997E-2"/>
    <n v="5.1562999999999998E-2"/>
    <n v="0.08"/>
    <n v="7.2999999999999995E-2"/>
    <n v="7.5098999999999999E-2"/>
    <n v="0.20318700000000001"/>
    <n v="0.234598"/>
    <n v="0.20340035070000001"/>
    <n v="0.17096"/>
    <n v="0.17546584978439084"/>
    <n v="0.11595952797807232"/>
    <n v="0.10436357518026509"/>
    <n v="9.4429167042414358E-2"/>
    <n v="8.916908124346537E-2"/>
    <n v="8.6231436250095161E-2"/>
  </r>
  <r>
    <x v="53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1"/>
    <x v="0"/>
    <n v="0.89380143596256167"/>
    <n v="0.96475875520695487"/>
    <n v="1.0407334955988035"/>
    <n v="1.0663863246650171"/>
    <n v="1.1081446558518484"/>
    <n v="1.1516375394125187"/>
    <n v="1.1830188211937287"/>
    <n v="1.2190802483469616"/>
    <n v="1.2520532418322803"/>
    <n v="1.2772776677669386"/>
    <n v="1.297273611441307"/>
    <n v="1.3089557058870724"/>
    <n v="1.3153796172988466"/>
    <n v="1.3188816172988465"/>
    <n v="1.3209148540642488"/>
    <n v="1.3195332797939274"/>
    <n v="1.3115069469959881"/>
    <n v="1.3027678636320363"/>
    <n v="1.2926281135411879"/>
    <n v="1.2810310637245288"/>
  </r>
  <r>
    <x v="53"/>
    <x v="12"/>
    <x v="1"/>
    <x v="1"/>
    <n v="2.2327000000000003E-2"/>
    <n v="2.0462000000000001E-2"/>
    <n v="1.8726E-2"/>
    <n v="1.7999999999999999E-2"/>
    <n v="2.3E-2"/>
    <n v="2.4E-2"/>
    <n v="2.4E-2"/>
    <n v="2.5000000000000001E-2"/>
    <n v="2.3E-2"/>
    <n v="1.5208000000000001E-2"/>
    <n v="1.1055000000000001E-2"/>
    <n v="6.4930000000000005E-3"/>
    <n v="3.8059999999999999E-3"/>
    <n v="3.5019999999999999E-3"/>
    <n v="4.6710000000000007E-3"/>
    <n v="5.2230000000000002E-3"/>
    <n v="5.169E-3"/>
    <n v="6.999E-3"/>
    <n v="8.0990000000000003E-3"/>
    <n v="9.0850000000000011E-3"/>
  </r>
  <r>
    <x v="53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1"/>
    <x v="4"/>
    <n v="0.54521900000000001"/>
    <n v="0.48241699999999998"/>
    <n v="0.447515"/>
    <n v="0.52258899999999997"/>
    <n v="0.48699999999999999"/>
    <n v="0.473076"/>
    <n v="0.47705399999999998"/>
    <n v="0.60709859999999993"/>
    <n v="0.60188039999999998"/>
    <n v="0.47364500000000004"/>
    <n v="0.41587840000000004"/>
    <n v="0.37029852000000002"/>
    <n v="0.36353779999999997"/>
    <n v="0.39714292000000007"/>
    <n v="0.37906486040656895"/>
    <n v="0.3765750770405738"/>
    <n v="0.40656715356875622"/>
    <n v="0.42991339499857201"/>
    <n v="0.45241983973941569"/>
    <n v="0.48679180421532081"/>
  </r>
  <r>
    <x v="53"/>
    <x v="12"/>
    <x v="1"/>
    <x v="5"/>
    <n v="0.54521900000000001"/>
    <n v="0.48241699999999998"/>
    <n v="0.447515"/>
    <n v="0.52258899999999997"/>
    <n v="0.48699999999999999"/>
    <n v="0.473076"/>
    <n v="0.47705399999999998"/>
    <n v="0.60709859999999993"/>
    <n v="0.60188039999999998"/>
    <n v="0.47364500000000004"/>
    <n v="0.41587840000000004"/>
    <n v="0.37029852000000002"/>
    <n v="0.36353779999999997"/>
    <n v="0.39714292000000007"/>
    <n v="0.37906486040656895"/>
    <n v="0.3765750770405738"/>
    <n v="0.40656715356875622"/>
    <n v="0.42991339499857201"/>
    <n v="0.45241983973941569"/>
    <n v="0.48679180421532081"/>
  </r>
  <r>
    <x v="53"/>
    <x v="12"/>
    <x v="1"/>
    <x v="6"/>
    <n v="0.39935500000000002"/>
    <n v="0.31611800000000001"/>
    <n v="0.125802"/>
    <n v="0.31368299999999999"/>
    <n v="0.27942800000000001"/>
    <n v="0.236952"/>
    <n v="0.188"/>
    <n v="0.20823800000000001"/>
    <n v="0.20766100000000001"/>
    <n v="0.19109699999999999"/>
    <n v="0.16678299999999999"/>
    <n v="0.138929"/>
    <n v="0.16564862"/>
    <n v="0.19671"/>
    <n v="0.18647765361380458"/>
    <n v="0.21151436128664353"/>
    <n v="0.23232746934116899"/>
    <n v="0.28009541937273341"/>
    <n v="0.31264954255196542"/>
    <n v="0.34262074495131478"/>
  </r>
  <r>
    <x v="53"/>
    <x v="12"/>
    <x v="1"/>
    <x v="7"/>
    <n v="3.5200000000000001E-3"/>
    <n v="5.6129999999999999E-3"/>
    <n v="5.0500000000000002E-4"/>
    <n v="6.5200000000000002E-4"/>
    <n v="6.2699999999999995E-4"/>
    <n v="5.2899999999999996E-4"/>
    <n v="1.616E-3"/>
    <n v="3.9560000000000003E-3"/>
    <n v="6.2960000000000004E-3"/>
    <n v="8.9519999999999999E-3"/>
    <n v="2.4357E-2"/>
    <n v="2.1229999999999999E-2"/>
    <n v="1.6095700000000001E-2"/>
    <n v="1.3468000000000001E-2"/>
    <n v="9.4708936924855092E-3"/>
    <n v="1.0101000000000002E-2"/>
    <n v="1.0101000000000002E-2"/>
    <n v="1.0101000000000002E-2"/>
    <n v="1.0101000000000002E-2"/>
    <n v="1.0101000000000002E-2"/>
  </r>
  <r>
    <x v="53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2"/>
    <x v="0"/>
    <n v="7.260853673262771E-2"/>
    <n v="7.0432109895996325E-2"/>
    <n v="6.8133504401196504E-2"/>
    <n v="6.5726829181136676E-2"/>
    <n v="6.4440487722079831E-2"/>
    <n v="6.4151677967638238E-2"/>
    <n v="6.4170178806271225E-2"/>
    <n v="6.4364751653038413E-2"/>
    <n v="6.4471758167719828E-2"/>
    <n v="6.4004018632420862E-2"/>
    <n v="6.3736938259772433E-2"/>
    <n v="6.2932199494576985E-2"/>
    <n v="6.1874555504685451E-2"/>
    <n v="6.092306439459174E-2"/>
    <n v="6.0016603106699908E-2"/>
    <n v="5.9257271044565907E-2"/>
    <n v="5.8526839268451758E-2"/>
    <n v="5.7842034090398203E-2"/>
    <n v="5.7206562897234269E-2"/>
    <n v="5.6546300381344894E-2"/>
  </r>
  <r>
    <x v="53"/>
    <x v="12"/>
    <x v="2"/>
    <x v="1"/>
    <n v="1.5329999999999999E-3"/>
    <n v="1.454E-3"/>
    <n v="1.2230000000000001E-3"/>
    <n v="1E-3"/>
    <n v="2E-3"/>
    <n v="1E-3"/>
    <n v="2E-3"/>
    <n v="2E-3"/>
    <n v="2E-3"/>
    <n v="1.5049999999999998E-3"/>
    <n v="1.013E-3"/>
    <n v="4.6999999999999999E-4"/>
    <n v="2.0100000000000001E-4"/>
    <n v="2.8599999999999996E-4"/>
    <n v="3.1199999999999999E-4"/>
    <n v="4.4099999999999999E-4"/>
    <n v="7.5100000000000004E-4"/>
    <n v="1.0709999999999999E-3"/>
    <n v="1.389E-3"/>
    <n v="1.6279999999999999E-3"/>
  </r>
  <r>
    <x v="53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2"/>
    <x v="4"/>
    <n v="0.26748147537090905"/>
    <n v="0.26698595168999345"/>
    <n v="0.24764403608431113"/>
    <n v="0.28919804839700142"/>
    <n v="0.30299999999999999"/>
    <n v="0.33120919999999993"/>
    <n v="0.322434"/>
    <n v="0.37811160000000005"/>
    <n v="0.36962659999999997"/>
    <n v="0.26035949999999997"/>
    <n v="0.21641370000000001"/>
    <n v="0.14806083999999997"/>
    <n v="0.14020304"/>
    <n v="0.18068394000000002"/>
    <n v="0.20296866638655534"/>
    <n v="0.19713417417234713"/>
    <n v="0.20191759547615853"/>
    <n v="0.21112342442995341"/>
    <n v="0.21738493900949019"/>
    <n v="0.21487594144911054"/>
  </r>
  <r>
    <x v="53"/>
    <x v="12"/>
    <x v="2"/>
    <x v="5"/>
    <n v="0.26748147537090905"/>
    <n v="0.26698595168999345"/>
    <n v="0.24764403608431113"/>
    <n v="0.28919804839700142"/>
    <n v="0.30299999999999999"/>
    <n v="0.33120919999999993"/>
    <n v="0.322434"/>
    <n v="0.37811160000000005"/>
    <n v="0.36962659999999997"/>
    <n v="0.26035949999999997"/>
    <n v="0.21641370000000001"/>
    <n v="0.14806083999999997"/>
    <n v="0.14020304"/>
    <n v="0.18068394000000002"/>
    <n v="0.20296866638655534"/>
    <n v="0.19713417417234713"/>
    <n v="0.20191759547615853"/>
    <n v="0.21112342442995341"/>
    <n v="0.21738493900949019"/>
    <n v="0.21487594144911054"/>
  </r>
  <r>
    <x v="53"/>
    <x v="12"/>
    <x v="2"/>
    <x v="6"/>
    <n v="0.29727199999999998"/>
    <n v="0.32933099999999998"/>
    <n v="0.242537"/>
    <n v="0.510741"/>
    <n v="0.53798599999999996"/>
    <n v="0.42099999999999999"/>
    <n v="0.36"/>
    <n v="0.44800000000000001"/>
    <n v="0.434589"/>
    <n v="0.282109"/>
    <n v="0.21792600000000001"/>
    <n v="0.16362199999999999"/>
    <n v="0.18328084000000003"/>
    <n v="0.21793899999999999"/>
    <n v="0.23017320396556651"/>
    <n v="0.22200731656697362"/>
    <n v="0.23087552134180761"/>
    <n v="0.23827969652046374"/>
    <n v="0.2425318990841559"/>
    <n v="0.24053708000756163"/>
  </r>
  <r>
    <x v="53"/>
    <x v="12"/>
    <x v="2"/>
    <x v="7"/>
    <n v="1.0914999999999999E-2"/>
    <n v="1.3422999999999999E-2"/>
    <n v="4.4900000000000002E-4"/>
    <n v="4.9090000000000002E-3"/>
    <n v="3.751E-3"/>
    <n v="3.6589999999999999E-3"/>
    <n v="6.437E-3"/>
    <n v="8.1930000000000006E-3"/>
    <n v="8.8199999999999997E-3"/>
    <n v="7.8019999999999999E-3"/>
    <n v="1.5859999999999999E-2"/>
    <n v="1.7992999999999999E-2"/>
    <n v="1.33072E-2"/>
    <n v="1.2354E-2"/>
    <n v="1.0165682381621336E-2"/>
    <n v="1.2354E-2"/>
    <n v="1.2354E-2"/>
    <n v="1.2354E-2"/>
    <n v="1.2354E-2"/>
    <n v="1.2354E-2"/>
  </r>
  <r>
    <x v="53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0"/>
    <x v="0"/>
    <n v="1.31925"/>
    <n v="1.3847039999999999"/>
    <n v="1.447908"/>
    <n v="1.5071060000000001"/>
    <n v="1.583"/>
    <n v="1.6619999999999999"/>
    <n v="1.7789999999999999"/>
    <n v="1.8829"/>
    <n v="1.9239999999999999"/>
    <n v="1.9019999999999999"/>
    <n v="1.9293028231410867"/>
    <n v="1.9555058299774308"/>
    <n v="1.9665211259282207"/>
    <n v="1.9621242808910919"/>
    <n v="1.9701176882509928"/>
    <n v="1.9800948038384432"/>
    <n v="1.996798874038844"/>
    <n v="2.0196675337147854"/>
    <n v="2.0475884868941869"/>
    <n v="2.0798641201150065"/>
  </r>
  <r>
    <x v="54"/>
    <x v="12"/>
    <x v="0"/>
    <x v="1"/>
    <n v="0.23105699999999998"/>
    <n v="0.16475999999999999"/>
    <n v="0.156193"/>
    <n v="0.14599999999999999"/>
    <n v="0.155"/>
    <n v="0.17299999999999999"/>
    <n v="0.17899999999999999"/>
    <n v="0.187"/>
    <n v="0.152"/>
    <n v="5.7456000000000007E-2"/>
    <n v="8.8423000000000002E-2"/>
    <n v="8.9870000000000005E-2"/>
    <n v="7.9458000000000001E-2"/>
    <n v="7.4263999999999997E-2"/>
    <n v="9.6289E-2"/>
    <n v="0.10848300000000001"/>
    <n v="0.119669"/>
    <n v="0.12869900000000001"/>
    <n v="0.13698299999999999"/>
    <n v="0.14489299999999999"/>
  </r>
  <r>
    <x v="54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0"/>
    <x v="4"/>
    <n v="1.61"/>
    <n v="1.86"/>
    <n v="1.84"/>
    <n v="1.92"/>
    <n v="1.97"/>
    <n v="1.9761279068055551"/>
    <n v="2.1554166655194278"/>
    <n v="2.3406527569292268"/>
    <n v="2.0530548855556741"/>
    <n v="1.6811170869112002"/>
    <n v="1.8980217492001596"/>
    <n v="1.823"/>
    <n v="1.7634908499999997"/>
    <n v="1.7726231749999999"/>
    <n v="1.9281557385550496"/>
    <n v="1.9042255811468702"/>
    <n v="1.9967988740388443"/>
    <n v="2.1004542350633768"/>
    <n v="2.1909196809767799"/>
    <n v="2.2878505321265075"/>
  </r>
  <r>
    <x v="54"/>
    <x v="12"/>
    <x v="0"/>
    <x v="5"/>
    <n v="1.61"/>
    <n v="1.86"/>
    <n v="1.84"/>
    <n v="1.92"/>
    <n v="1.97"/>
    <n v="1.9761279068055551"/>
    <n v="2.1554166655194278"/>
    <n v="2.3406527569292268"/>
    <n v="2.0530548855556741"/>
    <n v="1.6811170869112002"/>
    <n v="1.8980217492001596"/>
    <n v="1.823"/>
    <n v="1.7634908499999997"/>
    <n v="1.7726231749999999"/>
    <n v="1.9281557385550496"/>
    <n v="1.9042255811468702"/>
    <n v="1.9967988740388443"/>
    <n v="2.1004542350633768"/>
    <n v="2.1909196809767799"/>
    <n v="2.2878505321265075"/>
  </r>
  <r>
    <x v="54"/>
    <x v="12"/>
    <x v="0"/>
    <x v="6"/>
    <n v="1.9328970000000001"/>
    <n v="2.1612079999999998"/>
    <n v="2.1514609999999998"/>
    <n v="2.4430170000000002"/>
    <n v="2.5099999999999998"/>
    <n v="2.5670000000000002"/>
    <n v="2.859"/>
    <n v="3.007857"/>
    <n v="2.9155980000000001"/>
    <n v="2.628247"/>
    <n v="2.9248640000000004"/>
    <n v="2.6883490000000001"/>
    <n v="2.6512419999999999"/>
    <n v="2.7990719999999998"/>
    <n v="2.9031730665227844"/>
    <n v="2.684290419849543"/>
    <n v="2.7111333240480389"/>
    <n v="2.7382446572885186"/>
    <n v="2.7710066924912073"/>
    <n v="2.8389067517885094"/>
  </r>
  <r>
    <x v="54"/>
    <x v="12"/>
    <x v="0"/>
    <x v="7"/>
    <n v="0.17018800000000001"/>
    <n v="0.239068"/>
    <n v="0.259409"/>
    <n v="0.24241099999999999"/>
    <n v="0.17100000000000001"/>
    <n v="0.13200000000000001"/>
    <n v="0.154"/>
    <n v="0.249"/>
    <n v="0.25906600000000002"/>
    <n v="0.27810499999999994"/>
    <n v="0.21999029537683673"/>
    <n v="0.26615899999999998"/>
    <n v="0.23829600000000001"/>
    <n v="0.206599"/>
    <n v="0.15127451389819677"/>
    <n v="0.15624205307282252"/>
    <n v="0.14699049472967599"/>
    <n v="0.14513214889712192"/>
    <n v="0.14329238652289336"/>
    <n v="0.14147102177240706"/>
  </r>
  <r>
    <x v="54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1"/>
    <x v="0"/>
    <n v="0.18046335637860081"/>
    <n v="0.19668127160493828"/>
    <n v="0.21191262962962965"/>
    <n v="0.22375970730547987"/>
    <n v="0.23133391822533897"/>
    <n v="0.24715519310254827"/>
    <n v="0.27587203932258736"/>
    <n v="0.30030857853319054"/>
    <n v="0.3060214930642387"/>
    <n v="0.31235692907696772"/>
    <n v="0.31672079049542834"/>
    <n v="0.32173337468551977"/>
    <n v="0.3229523734449542"/>
    <n v="0.32114527850715602"/>
    <n v="0.32226201458179821"/>
    <n v="0.32669329370689026"/>
    <n v="0.33065076314740793"/>
    <n v="0.33428170209561536"/>
    <n v="0.33829634890700999"/>
    <n v="0.34316071401630899"/>
  </r>
  <r>
    <x v="54"/>
    <x v="12"/>
    <x v="1"/>
    <x v="1"/>
    <n v="4.1049999999999996E-2"/>
    <n v="3.8295000000000003E-2"/>
    <n v="3.4733E-2"/>
    <n v="0.03"/>
    <n v="0.03"/>
    <n v="3.6999999999999998E-2"/>
    <n v="4.1000000000000002E-2"/>
    <n v="4.4999999999999998E-2"/>
    <n v="0.03"/>
    <n v="9.3500000000000007E-3"/>
    <n v="1.0611000000000001E-2"/>
    <n v="1.1346999999999999E-2"/>
    <n v="1.0871E-2"/>
    <n v="1.1111000000000001E-2"/>
    <n v="1.7173999999999998E-2"/>
    <n v="2.3767E-2"/>
    <n v="2.6826000000000003E-2"/>
    <n v="3.0082999999999999E-2"/>
    <n v="3.4100000000000005E-2"/>
    <n v="3.8694000000000006E-2"/>
  </r>
  <r>
    <x v="54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1"/>
    <x v="4"/>
    <n v="0.14237514346954636"/>
    <n v="0.15555860063144422"/>
    <n v="0.15681534592592594"/>
    <n v="0.1566317951138359"/>
    <n v="0.16424708193999066"/>
    <n v="0.1988103"/>
    <n v="0.21650939999999996"/>
    <n v="0.26550910000000005"/>
    <n v="0.24105909999999997"/>
    <n v="0.15836119999999998"/>
    <n v="0.12528719999999999"/>
    <n v="0.12294293999999997"/>
    <n v="0.14350526"/>
    <n v="0.12105225999999998"/>
    <n v="0.14272859532737098"/>
    <n v="0.1462137737102919"/>
    <n v="0.16532538157370397"/>
    <n v="0.17716930211067611"/>
    <n v="0.18606299189885547"/>
    <n v="0.19903321412945915"/>
  </r>
  <r>
    <x v="54"/>
    <x v="12"/>
    <x v="1"/>
    <x v="5"/>
    <n v="0.14237514346954636"/>
    <n v="0.15555860063144422"/>
    <n v="0.15681534592592594"/>
    <n v="0.1566317951138359"/>
    <n v="0.16424708193999066"/>
    <n v="0.1988103"/>
    <n v="0.21650939999999996"/>
    <n v="0.26550910000000005"/>
    <n v="0.24105909999999997"/>
    <n v="0.15836119999999998"/>
    <n v="0.12528719999999999"/>
    <n v="0.12294293999999997"/>
    <n v="0.14350526"/>
    <n v="0.12105225999999998"/>
    <n v="0.14272859532737098"/>
    <n v="0.1462137737102919"/>
    <n v="0.16532538157370397"/>
    <n v="0.17716930211067611"/>
    <n v="0.18606299189885547"/>
    <n v="0.19903321412945915"/>
  </r>
  <r>
    <x v="54"/>
    <x v="12"/>
    <x v="1"/>
    <x v="6"/>
    <n v="0.103756"/>
    <n v="0.117969"/>
    <n v="0.11307399999999999"/>
    <n v="0.14272499999999999"/>
    <n v="0.11283700000000001"/>
    <n v="0.165631"/>
    <n v="0.167211"/>
    <n v="0.217144"/>
    <n v="0.19276499999999999"/>
    <n v="0.14227899999999999"/>
    <n v="0.102911"/>
    <n v="0.17372699999999999"/>
    <n v="0.22428100000000001"/>
    <n v="0.179727"/>
    <n v="0.18290843000317877"/>
    <n v="0.19287109418198506"/>
    <n v="0.19777894996758544"/>
    <n v="0.20351315069439038"/>
    <n v="0.20788495549196317"/>
    <n v="0.21204265460180247"/>
  </r>
  <r>
    <x v="54"/>
    <x v="12"/>
    <x v="1"/>
    <x v="7"/>
    <n v="7.0099999999999997E-3"/>
    <n v="1.1868E-2"/>
    <n v="6.0229999999999997E-3"/>
    <n v="6.5620000000000001E-3"/>
    <n v="1.506E-3"/>
    <n v="1.3550000000000001E-3"/>
    <n v="1.4920000000000001E-3"/>
    <n v="1.0383E-2"/>
    <n v="1.0723999999999999E-2"/>
    <n v="3.7374857874005914E-2"/>
    <n v="8.0459999999999993E-3"/>
    <n v="7.9319999999999998E-3"/>
    <n v="5.8929999999999998E-3"/>
    <n v="6.9280000000000001E-3"/>
    <n v="6.2105858364110301E-3"/>
    <n v="7.5509110599045375E-3"/>
    <n v="7.4754019493054923E-3"/>
    <n v="7.4006479298124378E-3"/>
    <n v="7.3266414505143117E-3"/>
    <n v="7.2533750360091707E-3"/>
  </r>
  <r>
    <x v="54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2"/>
    <x v="0"/>
    <n v="4.588664362139918E-2"/>
    <n v="4.6693728395061723E-2"/>
    <n v="4.6786370370370374E-2"/>
    <n v="4.6862222222222222E-2"/>
    <n v="4.6933333333333327E-2"/>
    <n v="4.8392806897451721E-2"/>
    <n v="5.2731960677412641E-2"/>
    <n v="5.5565421466809484E-2"/>
    <n v="5.5978506935761285E-2"/>
    <n v="5.6643070923032272E-2"/>
    <n v="5.6483482218536218E-2"/>
    <n v="5.6545812574165494E-2"/>
    <n v="5.6095438196940524E-2"/>
    <n v="5.5811097860047607E-2"/>
    <n v="5.5540653945645696E-2"/>
    <n v="5.5223324518091643E-2"/>
    <n v="5.500715829218706E-2"/>
    <n v="5.4875764586116767E-2"/>
    <n v="5.4845218710949759E-2"/>
    <n v="5.50033925415154E-2"/>
  </r>
  <r>
    <x v="54"/>
    <x v="12"/>
    <x v="2"/>
    <x v="1"/>
    <n v="4.4231913291649903E-3"/>
    <n v="3.6749999999999999E-3"/>
    <n v="3.0110000000000002E-3"/>
    <n v="3.0000000000000001E-3"/>
    <n v="3.0000000000000001E-3"/>
    <n v="4.0000000000000001E-3"/>
    <n v="5.0000000000000001E-3"/>
    <n v="5.0000000000000001E-3"/>
    <n v="3.0000000000000001E-3"/>
    <n v="9.8283277728778199E-4"/>
    <n v="9.7327271396459216E-4"/>
    <n v="1.1919999999999999E-3"/>
    <n v="1.2459999999999999E-3"/>
    <n v="1.6790000000000002E-3"/>
    <n v="1.9620000000000002E-3"/>
    <n v="2.1819999999999999E-3"/>
    <n v="2.545E-3"/>
    <n v="2.8940000000000003E-3"/>
    <n v="3.2620000000000001E-3"/>
    <n v="3.5859999999999998E-3"/>
  </r>
  <r>
    <x v="54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2"/>
    <x v="4"/>
    <n v="0.1170109412345679"/>
    <n v="0.11206494814814813"/>
    <n v="0.11462660740740742"/>
    <n v="0.11715555555555554"/>
    <n v="0.13375999999999999"/>
    <n v="0.13413689556880021"/>
    <n v="0.13588536499576112"/>
    <n v="0.15158247534872174"/>
    <n v="0.11192168568153529"/>
    <n v="8.2466210526703068E-2"/>
    <n v="0.12127674548807024"/>
    <n v="0.10761377431674743"/>
    <n v="9.5567620799999989E-2"/>
    <n v="9.7165845599999995E-2"/>
    <n v="0.1338084362249933"/>
    <n v="0.13397916975378052"/>
    <n v="0.13421746623293643"/>
    <n v="0.13444562323598608"/>
    <n v="0.13546769021604591"/>
    <n v="0.13750848135378849"/>
  </r>
  <r>
    <x v="54"/>
    <x v="12"/>
    <x v="2"/>
    <x v="5"/>
    <n v="0.1170109412345679"/>
    <n v="0.11206494814814813"/>
    <n v="0.11462660740740742"/>
    <n v="0.11715555555555554"/>
    <n v="0.13375999999999999"/>
    <n v="0.13413689556880021"/>
    <n v="0.13588536499576112"/>
    <n v="0.15158247534872174"/>
    <n v="0.11192168568153529"/>
    <n v="8.2466210526703068E-2"/>
    <n v="0.12127674548807024"/>
    <n v="0.10761377431674743"/>
    <n v="9.5567620799999989E-2"/>
    <n v="9.7165845599999995E-2"/>
    <n v="0.1338084362249933"/>
    <n v="0.13397916975378052"/>
    <n v="0.13421746623293643"/>
    <n v="0.13444562323598608"/>
    <n v="0.13546769021604591"/>
    <n v="0.13750848135378849"/>
  </r>
  <r>
    <x v="54"/>
    <x v="12"/>
    <x v="2"/>
    <x v="6"/>
    <n v="0.15728600000000001"/>
    <n v="0.15853200000000001"/>
    <n v="0.17737"/>
    <n v="0.191274"/>
    <n v="0.189356"/>
    <n v="0.204679"/>
    <n v="0.24054700000000001"/>
    <n v="0.29299999999999998"/>
    <n v="0.22600000000000001"/>
    <n v="0.15042800000000001"/>
    <n v="0.186305"/>
    <n v="0.16869100000000001"/>
    <n v="0.14077200000000001"/>
    <n v="0.118404"/>
    <n v="0.19097501891288046"/>
    <n v="0.16403396115970639"/>
    <n v="0.17193616462198996"/>
    <n v="0.17502983189697047"/>
    <n v="0.17562848228436478"/>
    <n v="0.17641064429786874"/>
  </r>
  <r>
    <x v="54"/>
    <x v="12"/>
    <x v="2"/>
    <x v="7"/>
    <n v="3.0922999999999999E-2"/>
    <n v="4.3589999999999997E-2"/>
    <n v="4.4854999999999999E-2"/>
    <n v="4.1553E-2"/>
    <n v="3.1548E-2"/>
    <n v="2.6113999999999998E-2"/>
    <n v="3.4035999999999997E-2"/>
    <n v="5.4698999999999998E-2"/>
    <n v="4.6594999999999998E-2"/>
    <n v="0.24816066781748386"/>
    <n v="4.0224999999999997E-2"/>
    <n v="2.9520000000000001E-2"/>
    <n v="3.2617E-2"/>
    <n v="4.8159E-2"/>
    <n v="3.5707747576596623E-2"/>
    <n v="3.3575166630591458E-2"/>
    <n v="3.1163560340196822E-2"/>
    <n v="3.1806027315119736E-2"/>
    <n v="3.2144421720085463E-2"/>
    <n v="3.2194136428019993E-2"/>
  </r>
  <r>
    <x v="54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2"/>
    <x v="0"/>
    <x v="0"/>
    <n v="32.583815000000001"/>
    <n v="33.239029000000002"/>
    <n v="33.706153"/>
    <n v="34.310446000000006"/>
    <n v="33.972999999999999"/>
    <n v="34.667000000000002"/>
    <n v="35.296999999999997"/>
    <n v="35.68"/>
    <n v="36.105182999999997"/>
    <n v="36.371789999999997"/>
    <n v="36.751311000000001"/>
    <n v="37.113300000000002"/>
    <n v="37.078274"/>
    <n v="36.975122588000005"/>
    <n v="36.934637929656006"/>
    <n v="36.87020741246976"/>
    <n v="36.909884908558496"/>
    <n v="37.002175087673358"/>
    <n v="37.117176508377362"/>
    <n v="37.230558153433364"/>
  </r>
  <r>
    <x v="55"/>
    <x v="12"/>
    <x v="0"/>
    <x v="1"/>
    <n v="2.4372310000000001"/>
    <n v="2.4450250000000002"/>
    <n v="2.3366439999999997"/>
    <n v="2.2770000000000001"/>
    <n v="2.294"/>
    <n v="2.266"/>
    <n v="2.3570000000000002"/>
    <n v="2.5150000000000001"/>
    <n v="2.1749999999999998"/>
    <n v="2.1708530000000001"/>
    <n v="1.960318"/>
    <n v="1.7575820000000002"/>
    <n v="1.4107850000000002"/>
    <n v="1.3058230000000002"/>
    <n v="1.3645700000000001"/>
    <n v="1.412955"/>
    <n v="1.551356"/>
    <n v="1.7532349999999999"/>
    <n v="1.9281079999999999"/>
    <n v="2.0805920000000002"/>
  </r>
  <r>
    <x v="55"/>
    <x v="12"/>
    <x v="0"/>
    <x v="2"/>
    <n v="1.4124269999999999"/>
    <n v="1.2712239999999999"/>
    <n v="1.1247449999999999"/>
    <n v="1.026"/>
    <n v="0.83399999999999996"/>
    <n v="0.72599999999999998"/>
    <n v="0.89500000000000002"/>
    <n v="0.91200000000000003"/>
    <n v="0.65900000000000003"/>
    <n v="0.66100099999999995"/>
    <n v="0.57383299999999993"/>
    <n v="0.49333800000000005"/>
    <n v="0.40436800000000001"/>
    <n v="0.40113600000000005"/>
    <n v="0.39624000000000004"/>
    <n v="0.52797000000000005"/>
    <n v="0.52150099999999999"/>
    <n v="0.57705600000000001"/>
    <n v="0.62018700000000004"/>
    <n v="0.69147999999999998"/>
  </r>
  <r>
    <x v="55"/>
    <x v="12"/>
    <x v="0"/>
    <x v="3"/>
    <n v="6.8064011588133688"/>
    <n v="6.1259523548554125"/>
    <n v="5.420078822742374"/>
    <n v="4.9442325790589656"/>
    <n v="4.0189960730362344"/>
    <n v="3.4985505383984492"/>
    <n v="4.3129514213038735"/>
    <n v="4.3948734036079689"/>
    <n v="3.1756815493176007"/>
    <n v="3.185324248528806"/>
    <n v="2.7652668747944862"/>
    <n v="2.3186886000000002"/>
    <n v="1.8600927999999999"/>
    <n v="1.8452256"/>
    <n v="1.8227040000000001"/>
    <n v="2.4286620000000001"/>
    <n v="2.3989045999999998"/>
    <n v="2.6544575999999998"/>
    <n v="2.8528601999999998"/>
    <n v="3.1808079999999999"/>
  </r>
  <r>
    <x v="55"/>
    <x v="12"/>
    <x v="0"/>
    <x v="4"/>
    <n v="21.831156050000001"/>
    <n v="23.599710590000001"/>
    <n v="24.335842465999999"/>
    <n v="25.801455392000005"/>
    <n v="26.498940000000001"/>
    <n v="26.991416556738454"/>
    <n v="27.378804575095547"/>
    <n v="25.447461760010317"/>
    <n v="23.880972723151181"/>
    <n v="25.454542376039399"/>
    <n v="28.500892163384751"/>
    <n v="30.353212775000003"/>
    <n v="22.795155075000004"/>
    <n v="24.327108149999997"/>
    <n v="24.754974481895946"/>
    <n v="25.34669526287502"/>
    <n v="26.206018285076528"/>
    <n v="27.011587814001558"/>
    <n v="27.466710616199244"/>
    <n v="27.550613033540685"/>
  </r>
  <r>
    <x v="55"/>
    <x v="12"/>
    <x v="0"/>
    <x v="5"/>
    <n v="28.637557208813369"/>
    <n v="29.725662944855415"/>
    <n v="29.755921288742371"/>
    <n v="30.74568797105897"/>
    <n v="30.517936073036235"/>
    <n v="30.489967095136905"/>
    <n v="31.691755996399422"/>
    <n v="29.842335163618287"/>
    <n v="27.056654272468784"/>
    <n v="28.639866624568207"/>
    <n v="31.266159038179239"/>
    <n v="32.671901375000004"/>
    <n v="24.655247875000004"/>
    <n v="26.172333749999996"/>
    <n v="26.577678481895948"/>
    <n v="27.775357262875019"/>
    <n v="28.604922885076526"/>
    <n v="29.666045414001559"/>
    <n v="30.319570816199242"/>
    <n v="30.731421033540684"/>
  </r>
  <r>
    <x v="55"/>
    <x v="12"/>
    <x v="0"/>
    <x v="6"/>
    <n v="24.814202000000002"/>
    <n v="25.566870999999999"/>
    <n v="26.551777999999999"/>
    <n v="26.701768999999999"/>
    <n v="28.884"/>
    <n v="28.872"/>
    <n v="29.904"/>
    <n v="31.860357"/>
    <n v="26.712772000000001"/>
    <n v="29.552099999999999"/>
    <n v="33.679307000000001"/>
    <n v="39.604278999999998"/>
    <n v="28.912723"/>
    <n v="31.232220000000002"/>
    <n v="32.726383820852739"/>
    <n v="32.913577063963544"/>
    <n v="33.256019056305668"/>
    <n v="33.812212340276766"/>
    <n v="34.193286254239347"/>
    <n v="34.627349679912108"/>
  </r>
  <r>
    <x v="55"/>
    <x v="12"/>
    <x v="0"/>
    <x v="7"/>
    <n v="23.007197000000001"/>
    <n v="23.563791999999999"/>
    <n v="24.634827999999999"/>
    <n v="23.296444999999999"/>
    <n v="27.128"/>
    <n v="24.131"/>
    <n v="25.1"/>
    <n v="25.292262999999998"/>
    <n v="24.16"/>
    <n v="20.786242000000001"/>
    <n v="19.08720782928"/>
    <n v="21.442616127480004"/>
    <n v="17.728752922319998"/>
    <n v="16.665676660800003"/>
    <n v="16.022119727721424"/>
    <n v="15.53825072233704"/>
    <n v="15.48408018554928"/>
    <n v="15.48408018554928"/>
    <n v="15.48408018554928"/>
    <n v="15.476734782796644"/>
  </r>
  <r>
    <x v="55"/>
    <x v="12"/>
    <x v="0"/>
    <x v="8"/>
    <n v="28.086873000000001"/>
    <n v="28.966999999999999"/>
    <n v="28.712"/>
    <n v="28.853999999999999"/>
    <n v="30.123000000000001"/>
    <n v="29.163"/>
    <n v="29.547000000000001"/>
    <n v="28.658999999999999"/>
    <n v="26.08"/>
    <n v="22.26"/>
    <n v="21.147000000000002"/>
    <n v="19.09"/>
    <n v="15.272"/>
    <n v="14.050240000000001"/>
    <n v="12.645216000000001"/>
    <n v="12.645216000000001"/>
    <n v="12.518763840000002"/>
    <n v="12.456170020800002"/>
    <n v="12.393889170696001"/>
    <n v="12.331919724842521"/>
  </r>
  <r>
    <x v="55"/>
    <x v="12"/>
    <x v="1"/>
    <x v="0"/>
    <n v="2.7866542061611859"/>
    <n v="2.8577933154902229"/>
    <n v="2.9307971619329058"/>
    <n v="3.0181670791930246"/>
    <n v="3.0796826924395515"/>
    <n v="3.1344368929087914"/>
    <n v="3.2047331978811608"/>
    <n v="3.2848739281221397"/>
    <n v="3.3494171710783598"/>
    <n v="3.3844236214449812"/>
    <n v="3.4172206765871818"/>
    <n v="3.4425448495236943"/>
    <n v="3.409597510693223"/>
    <n v="3.3588814152441078"/>
    <n v="3.3205055143886111"/>
    <n v="3.301432271755512"/>
    <n v="3.2938638195265137"/>
    <n v="3.295734083828294"/>
    <n v="3.3084145818883641"/>
    <n v="3.3354240965396107"/>
  </r>
  <r>
    <x v="55"/>
    <x v="12"/>
    <x v="1"/>
    <x v="1"/>
    <n v="0.21464900000000001"/>
    <n v="0.20827699999999999"/>
    <n v="0.24629699999999999"/>
    <n v="0.185"/>
    <n v="0.19700000000000001"/>
    <n v="0.193"/>
    <n v="0.21099999999999999"/>
    <n v="0.224"/>
    <n v="0.21199999999999999"/>
    <n v="0.16863800000000001"/>
    <n v="0.16817400000000002"/>
    <n v="0.16201300000000002"/>
    <n v="0.108197"/>
    <n v="9.2487E-2"/>
    <n v="0.106056"/>
    <n v="0.127029"/>
    <n v="0.14099600000000001"/>
    <n v="0.153388"/>
    <n v="0.16758000000000001"/>
    <n v="0.182505"/>
  </r>
  <r>
    <x v="55"/>
    <x v="12"/>
    <x v="1"/>
    <x v="2"/>
    <n v="0.28299599999999997"/>
    <n v="0.27177699999999999"/>
    <n v="0.266177"/>
    <n v="0.26300000000000001"/>
    <n v="0.27400000000000002"/>
    <n v="0.28199999999999997"/>
    <n v="0.28000000000000003"/>
    <n v="0.33400000000000002"/>
    <n v="0.32400000000000001"/>
    <n v="0.16366999999999998"/>
    <n v="0.22839400000000001"/>
    <n v="0.27574300000000002"/>
    <n v="0.25655"/>
    <n v="0.23821799999999999"/>
    <n v="0.25925400000000004"/>
    <n v="0.24104200000000001"/>
    <n v="0.261521"/>
    <n v="0.26800599999999997"/>
    <n v="0.27634600000000004"/>
    <n v="0.32248100000000002"/>
  </r>
  <r>
    <x v="55"/>
    <x v="12"/>
    <x v="1"/>
    <x v="3"/>
    <n v="1.6899404521598704"/>
    <n v="1.6229450107657108"/>
    <n v="1.5895040203202797"/>
    <n v="1.5705322298479343"/>
    <n v="1.6362198896514599"/>
    <n v="1.6839927331449329"/>
    <n v="1.672049522271565"/>
    <n v="1.9945162158525094"/>
    <n v="1.934800161485668"/>
    <n v="0.97737266182209637"/>
    <n v="1.3638788521060419"/>
    <n v="1.6466283979276004"/>
    <n v="1.5320153747813212"/>
    <n v="1.4225439039160273"/>
    <n v="1.5481625958821155"/>
    <n v="1.4394077176692235"/>
    <n v="1.5617002254070782"/>
    <n v="1.6004260866639748"/>
    <n v="1.6502292760059212"/>
    <n v="1.9257292928273448"/>
  </r>
  <r>
    <x v="55"/>
    <x v="12"/>
    <x v="1"/>
    <x v="4"/>
    <n v="1.9324495402674844"/>
    <n v="1.9082347066640613"/>
    <n v="1.9852186723846243"/>
    <n v="2.1428986262270473"/>
    <n v="2.3867540866406527"/>
    <n v="2.3521501661300834"/>
    <n v="2.4555251851236384"/>
    <n v="2.431326722194644"/>
    <n v="2.2635213999366628"/>
    <n v="2.4863528354600741"/>
    <n v="2.7340602279819342"/>
    <n v="2.9191055593677238"/>
    <n v="2.4087458304"/>
    <n v="2.5429451112000008"/>
    <n v="2.5882507826835939"/>
    <n v="2.6052532127404708"/>
    <n v="2.733906970207006"/>
    <n v="2.8013739712540495"/>
    <n v="2.8121523946051088"/>
    <n v="2.8351104820586688"/>
  </r>
  <r>
    <x v="55"/>
    <x v="12"/>
    <x v="1"/>
    <x v="5"/>
    <n v="3.6223899924273546"/>
    <n v="3.5311797174297723"/>
    <n v="3.5747226927049041"/>
    <n v="3.7134308560749814"/>
    <n v="4.0229739762921124"/>
    <n v="4.0361428992750161"/>
    <n v="4.1275747073952029"/>
    <n v="4.4258429380471531"/>
    <n v="4.1983215614223308"/>
    <n v="3.4637254972821703"/>
    <n v="4.0979390800879756"/>
    <n v="4.5657339572953237"/>
    <n v="3.940761205181321"/>
    <n v="3.9654890151160282"/>
    <n v="4.1364133785657096"/>
    <n v="4.0446609304096945"/>
    <n v="4.2956071956140844"/>
    <n v="4.4018000579180239"/>
    <n v="4.4623816706110304"/>
    <n v="4.7608397748860138"/>
  </r>
  <r>
    <x v="55"/>
    <x v="12"/>
    <x v="1"/>
    <x v="6"/>
    <n v="2.563418"/>
    <n v="2.4551509999999999"/>
    <n v="2.637381"/>
    <n v="2.852031238332843"/>
    <n v="3.0217414862284153"/>
    <n v="3.01"/>
    <n v="2.819"/>
    <n v="3.0555699999999999"/>
    <n v="2.6336309999999998"/>
    <n v="1.998901"/>
    <n v="2.2716150000000002"/>
    <n v="2.6304720000000001"/>
    <n v="2.5445570000000002"/>
    <n v="2.724091"/>
    <n v="2.7359458982411833"/>
    <n v="2.8399793227194956"/>
    <n v="2.99341993144124"/>
    <n v="3.1014763655533204"/>
    <n v="3.1937090516815263"/>
    <n v="3.4380752735035696"/>
  </r>
  <r>
    <x v="55"/>
    <x v="12"/>
    <x v="1"/>
    <x v="7"/>
    <n v="1.4491620000000001"/>
    <n v="1.4834179999999999"/>
    <n v="1.3795599999999999"/>
    <n v="1.2885610000000001"/>
    <n v="1.2870980000000001"/>
    <n v="1.1650720000000001"/>
    <n v="1.093"/>
    <n v="1.131"/>
    <n v="0.86657300000000004"/>
    <n v="0.45102900000000001"/>
    <n v="0.303759"/>
    <n v="0.29060399999999997"/>
    <n v="0.324847"/>
    <n v="0.33654600000000001"/>
    <n v="0.39874286337052012"/>
    <n v="0.41591891106481382"/>
    <n v="0.44606043878642837"/>
    <n v="0.44167981386733768"/>
    <n v="0.43284621758999092"/>
    <n v="0.4241892932381911"/>
  </r>
  <r>
    <x v="55"/>
    <x v="12"/>
    <x v="1"/>
    <x v="8"/>
    <n v="2.2002094067515756"/>
    <n v="1.9905305884538431"/>
    <n v="1.8102306637246541"/>
    <n v="1.7546864889597722"/>
    <n v="1.9100142380358667"/>
    <n v="1.7143980223649371"/>
    <n v="1.6916028783214219"/>
    <n v="1.7085189071046361"/>
    <n v="1.5376670163941726"/>
    <n v="1.3070169639350466"/>
    <n v="1.431183575508876"/>
    <n v="1.5385223436720417"/>
    <n v="1.4154405561782784"/>
    <n v="1.3659001367120385"/>
    <n v="1.570785157218844"/>
    <n v="1.5236616025022787"/>
    <n v="1.5541348345523245"/>
    <n v="1.5385934862068009"/>
    <n v="1.523207551344733"/>
    <n v="1.568903777885075"/>
  </r>
  <r>
    <x v="55"/>
    <x v="12"/>
    <x v="2"/>
    <x v="0"/>
    <n v="0.44340316413741387"/>
    <n v="0.45155879858720127"/>
    <n v="0.46081320984143037"/>
    <n v="0.4558085473055406"/>
    <n v="0.4591949134595027"/>
    <n v="0.46331669307819962"/>
    <n v="0.46711642619074373"/>
    <n v="0.47161927521767172"/>
    <n v="0.4737703036886734"/>
    <n v="0.47872191639444966"/>
    <n v="0.47802403973867164"/>
    <n v="0.47748403006964746"/>
    <n v="0.47135821677665257"/>
    <n v="0.4634810970217032"/>
    <n v="0.45499544765572658"/>
    <n v="0.44602666616825171"/>
    <n v="0.43400606619815657"/>
    <n v="0.42497170222626718"/>
    <n v="0.41884540009269111"/>
    <n v="0.41552067608712961"/>
  </r>
  <r>
    <x v="55"/>
    <x v="12"/>
    <x v="2"/>
    <x v="1"/>
    <n v="4.2917216173458991E-2"/>
    <n v="4.2799999999999998E-2"/>
    <n v="4.4535999999999999E-2"/>
    <n v="3.1E-2"/>
    <n v="3.9E-2"/>
    <n v="0.04"/>
    <n v="0.04"/>
    <n v="4.1000000000000002E-2"/>
    <n v="3.9E-2"/>
    <n v="2.1333271000000008E-2"/>
    <n v="1.8450999999999999E-2"/>
    <n v="1.9536999999999999E-2"/>
    <n v="1.4406E-2"/>
    <n v="1.3334E-2"/>
    <n v="1.2371E-2"/>
    <n v="1.2871E-2"/>
    <n v="1.4741000000000001E-2"/>
    <n v="1.7006E-2"/>
    <n v="1.9372E-2"/>
    <n v="2.1806000000000002E-2"/>
  </r>
  <r>
    <x v="55"/>
    <x v="12"/>
    <x v="2"/>
    <x v="2"/>
    <n v="3.3034999999999995E-2"/>
    <n v="3.6107999999999994E-2"/>
    <n v="3.5002000000000005E-2"/>
    <n v="3.2000000000000001E-2"/>
    <n v="3.4000000000000002E-2"/>
    <n v="3.5999999999999997E-2"/>
    <n v="3.9E-2"/>
    <n v="0.04"/>
    <n v="3.9E-2"/>
    <n v="1.9498999999999999E-2"/>
    <n v="2.5565999999999998E-2"/>
    <n v="3.1230000000000001E-2"/>
    <n v="2.7369000000000001E-2"/>
    <n v="3.1015000000000001E-2"/>
    <n v="2.8947000000000001E-2"/>
    <n v="3.1569E-2"/>
    <n v="3.5526000000000002E-2"/>
    <n v="3.8499000000000005E-2"/>
    <n v="4.0863000000000003E-2"/>
    <n v="4.2572000000000006E-2"/>
  </r>
  <r>
    <x v="55"/>
    <x v="12"/>
    <x v="2"/>
    <x v="3"/>
    <n v="0.25713091744289901"/>
    <n v="0.2810498915401301"/>
    <n v="0.2724412402705117"/>
    <n v="0.24907490111011865"/>
    <n v="0.2646420824295011"/>
    <n v="0.28020926374888344"/>
    <n v="0.30356003572795709"/>
    <n v="0.31134362638764829"/>
    <n v="0.30356003572795709"/>
    <n v="0.15177223427331885"/>
    <n v="0.19899527880566539"/>
    <n v="0.24308153630215643"/>
    <n v="0.21302909276508869"/>
    <n v="0.2414080643103228"/>
    <n v="0.22531159882608137"/>
    <n v="0.24572017353579173"/>
    <n v="0.27651984177618988"/>
    <n v="0.29966045680745185"/>
    <n v="0.31806086512696186"/>
    <n v="0.33136302156437414"/>
  </r>
  <r>
    <x v="55"/>
    <x v="12"/>
    <x v="2"/>
    <x v="4"/>
    <n v="1.2611815280123893"/>
    <n v="1.2836155395340578"/>
    <n v="1.2647980579439193"/>
    <n v="1.3218447871860677"/>
    <n v="1.391360587782293"/>
    <n v="1.5728376000000002"/>
    <n v="1.5885699"/>
    <n v="1.6967173000000002"/>
    <n v="1.5881675999999998"/>
    <n v="1.3404961000000002"/>
    <n v="1.5527740000000001"/>
    <n v="1.5702998400000003"/>
    <n v="1.1444564600000002"/>
    <n v="1.2250667999999998"/>
    <n v="1.41591197851149"/>
    <n v="1.4239131084642733"/>
    <n v="1.4105197151440094"/>
    <n v="1.3811580322353685"/>
    <n v="1.3612475503012464"/>
    <n v="1.3504421972831715"/>
  </r>
  <r>
    <x v="55"/>
    <x v="12"/>
    <x v="2"/>
    <x v="5"/>
    <n v="1.5183124454552883"/>
    <n v="1.5646654310741879"/>
    <n v="1.5372392982144309"/>
    <n v="1.5709196882961862"/>
    <n v="1.656002670211794"/>
    <n v="1.8530468637488835"/>
    <n v="1.8921299357279571"/>
    <n v="2.0080609263876483"/>
    <n v="1.8917276357279569"/>
    <n v="1.492268334273319"/>
    <n v="1.7517692788056656"/>
    <n v="1.8133813763021567"/>
    <n v="1.3574855527650889"/>
    <n v="1.4664748643103227"/>
    <n v="1.6412235773375714"/>
    <n v="1.669633282000065"/>
    <n v="1.6870395569201992"/>
    <n v="1.6808184890428204"/>
    <n v="1.6793084154282083"/>
    <n v="1.6818052188475456"/>
  </r>
  <r>
    <x v="55"/>
    <x v="12"/>
    <x v="2"/>
    <x v="6"/>
    <n v="1.4725140000000001"/>
    <n v="1.5471159999999999"/>
    <n v="1.657654"/>
    <n v="1.8479687616671574"/>
    <n v="2.0391267070544523"/>
    <n v="1.9175631205673753"/>
    <n v="1.9455546813532651"/>
    <n v="2.1361090909090907"/>
    <n v="1.8346574499053447"/>
    <n v="1.199641"/>
    <n v="1.4597500000000003"/>
    <n v="1.5650569999999999"/>
    <n v="1.1819599999999999"/>
    <n v="1.1286890000000001"/>
    <n v="1.446414243435687"/>
    <n v="1.4022034029383843"/>
    <n v="1.4600406749514472"/>
    <n v="1.4644062561600002"/>
    <n v="1.4658805837149262"/>
    <n v="1.4768238723052383"/>
  </r>
  <r>
    <x v="55"/>
    <x v="12"/>
    <x v="2"/>
    <x v="7"/>
    <n v="1.394072"/>
    <n v="1.582643"/>
    <n v="1.2989010000000001"/>
    <n v="1.494124"/>
    <n v="1.5668"/>
    <n v="1.458"/>
    <n v="1.37"/>
    <n v="1.271306"/>
    <n v="1.416944"/>
    <n v="0.919126"/>
    <n v="1.2414320000000001"/>
    <n v="1.2532220000000001"/>
    <n v="0.884378"/>
    <n v="0.81981400000000004"/>
    <n v="0.92485711745992405"/>
    <n v="0.93340302932876507"/>
    <n v="0.95850119500948117"/>
    <n v="0.96782007518356861"/>
    <n v="0.97749827593540417"/>
    <n v="0.98727325869475846"/>
  </r>
  <r>
    <x v="55"/>
    <x v="12"/>
    <x v="2"/>
    <x v="8"/>
    <n v="1.2939005932484242"/>
    <n v="1.34"/>
    <n v="1.1200000000000001"/>
    <n v="1.19"/>
    <n v="1.19"/>
    <n v="1.1299999999999999"/>
    <n v="1.08"/>
    <n v="0.99"/>
    <n v="1.24"/>
    <n v="0.97"/>
    <n v="1.29"/>
    <n v="1.24"/>
    <n v="0.99199999999999999"/>
    <n v="1.05"/>
    <n v="1.1130000000000002"/>
    <n v="1.1686500000000002"/>
    <n v="1.1803365000000003"/>
    <n v="1.1803365000000003"/>
    <n v="1.1862381824999999"/>
    <n v="1.1921693734124998"/>
  </r>
  <r>
    <x v="56"/>
    <x v="12"/>
    <x v="0"/>
    <x v="0"/>
    <n v="6.343"/>
    <n v="6.5389999999999997"/>
    <n v="6.71"/>
    <n v="6.8550000000000004"/>
    <n v="7.1509999999999998"/>
    <n v="7.2990000000000004"/>
    <n v="7.2560000000000002"/>
    <n v="7.3918999999999997"/>
    <n v="7.5419999999999998"/>
    <n v="7.6219999999999999"/>
    <n v="7.7355470000000004"/>
    <n v="7.8587119999999997"/>
    <n v="7.9603286879999997"/>
    <n v="8.0511852117919993"/>
    <n v="8.0662818772613587"/>
    <n v="8.0816967833982911"/>
    <n v="8.1358452474449781"/>
    <n v="8.231758139825283"/>
    <n v="8.3349644746941927"/>
    <n v="8.4365302864847891"/>
  </r>
  <r>
    <x v="56"/>
    <x v="12"/>
    <x v="0"/>
    <x v="1"/>
    <n v="0.59739200000000003"/>
    <n v="0.53028700000000006"/>
    <n v="0.51074399999999998"/>
    <n v="0.48899999999999999"/>
    <n v="0.48399999999999999"/>
    <n v="0.46500000000000002"/>
    <n v="0.48399999999999999"/>
    <n v="0.504"/>
    <n v="0.5"/>
    <n v="0.38556699999999999"/>
    <n v="0.48394700000000002"/>
    <n v="0.55605499999999997"/>
    <n v="0.50241100000000005"/>
    <n v="0.41723000000000005"/>
    <n v="0.37739999999999996"/>
    <n v="0.41872900000000002"/>
    <n v="0.46631500000000004"/>
    <n v="0.51084099999999999"/>
    <n v="0.52302599999999999"/>
    <n v="0.52664900000000003"/>
  </r>
  <r>
    <x v="56"/>
    <x v="12"/>
    <x v="0"/>
    <x v="2"/>
    <n v="0.215085"/>
    <n v="0.18926099999999998"/>
    <n v="0.182368"/>
    <n v="0.16300000000000001"/>
    <n v="0.187"/>
    <n v="0.11600000000000001"/>
    <n v="8.6999999999999994E-2"/>
    <n v="6.2E-2"/>
    <n v="5.9000000000000004E-2"/>
    <n v="5.0619999999999998E-2"/>
    <n v="4.8024999999999998E-2"/>
    <n v="4.0772000000000003E-2"/>
    <n v="2.4315000000000003E-2"/>
    <n v="0"/>
    <n v="2.8931000000000002E-2"/>
    <n v="7.0906000000000011E-2"/>
    <n v="8.2380999999999996E-2"/>
    <n v="8.0424999999999996E-2"/>
    <n v="0.180535"/>
    <n v="0.201625"/>
  </r>
  <r>
    <x v="56"/>
    <x v="12"/>
    <x v="0"/>
    <x v="3"/>
    <n v="1.3040794756247438"/>
    <n v="1.1475062679229822"/>
    <n v="1.1057133961491192"/>
    <n v="0.98828349037279806"/>
    <n v="1.133797623924621"/>
    <n v="0.70331831216714458"/>
    <n v="0.52748873412535835"/>
    <n v="0.37591151167554276"/>
    <n v="0.35772224498156491"/>
    <n v="0.3069135600163867"/>
    <n v="0.29117984432609584"/>
    <n v="0.24720426054895533"/>
    <n v="0.14742400655469071"/>
    <n v="0"/>
    <n v="0.17541122490782465"/>
    <n v="0.42990938140106516"/>
    <n v="0.4994833265055304"/>
    <n v="0.4876239246210568"/>
    <n v="1.0945997541990986"/>
    <n v="1.2224702990577632"/>
  </r>
  <r>
    <x v="56"/>
    <x v="12"/>
    <x v="0"/>
    <x v="4"/>
    <n v="6.190156"/>
    <n v="6.5783909999999999"/>
    <n v="6.6695779999999996"/>
    <n v="6.6072280000000001"/>
    <n v="6.6340599999999998"/>
    <n v="6.8095018827500002"/>
    <n v="7.6000039708362008"/>
    <n v="7.9349354695871996"/>
    <n v="7.3515598113999996"/>
    <n v="7.4673395229999997"/>
    <n v="8.8473877351500008"/>
    <n v="9.6091889244000015"/>
    <n v="8.3272714800000003"/>
    <n v="9.1869760949999986"/>
    <n v="9.6644991932535707"/>
    <n v="9.3285219439468161"/>
    <n v="8.9494297721894771"/>
    <n v="8.6433460468165464"/>
    <n v="8.5850134089350192"/>
    <n v="8.6052608922144866"/>
  </r>
  <r>
    <x v="56"/>
    <x v="12"/>
    <x v="0"/>
    <x v="5"/>
    <n v="7.4942354756247438"/>
    <n v="7.7258972679229823"/>
    <n v="7.775291396149119"/>
    <n v="7.5955114903727985"/>
    <n v="7.7678576239246206"/>
    <n v="7.5128201949171451"/>
    <n v="8.1274927049615595"/>
    <n v="8.3108469812627419"/>
    <n v="7.7092820563815643"/>
    <n v="7.7742530830163865"/>
    <n v="9.1385675794760974"/>
    <n v="9.8563931849489563"/>
    <n v="8.4746954865546904"/>
    <n v="9.1869760949999986"/>
    <n v="9.839910418161395"/>
    <n v="9.7584313253478818"/>
    <n v="9.448913098695007"/>
    <n v="9.1309699714376027"/>
    <n v="9.6796131631341176"/>
    <n v="9.8277311912722496"/>
  </r>
  <r>
    <x v="56"/>
    <x v="12"/>
    <x v="0"/>
    <x v="6"/>
    <n v="15.430204"/>
    <n v="15.535864999999999"/>
    <n v="18.446618000000001"/>
    <n v="19.934512000000002"/>
    <n v="23.411999999999999"/>
    <n v="24.009"/>
    <n v="26.963999999999999"/>
    <n v="29.618774999999999"/>
    <n v="24.454073999999999"/>
    <n v="24.350209"/>
    <n v="30.828467"/>
    <n v="32.703420000000001"/>
    <n v="26.321535316559999"/>
    <n v="27.427067000000001"/>
    <n v="29.587690252224423"/>
    <n v="30.758290005671082"/>
    <n v="30.774350432826285"/>
    <n v="30.663105003706516"/>
    <n v="31.346768031942322"/>
    <n v="31.786518759830404"/>
  </r>
  <r>
    <x v="56"/>
    <x v="12"/>
    <x v="0"/>
    <x v="7"/>
    <n v="12.460386"/>
    <n v="11.229466"/>
    <n v="15.270102"/>
    <n v="15.282175000000001"/>
    <n v="17.794"/>
    <n v="19.760000000000002"/>
    <n v="22.34"/>
    <n v="24.26"/>
    <n v="19.395963999999999"/>
    <n v="20.214943530991"/>
    <n v="24.415530106534192"/>
    <n v="26.558166999371998"/>
    <n v="20.361481902749997"/>
    <n v="23.644874140565999"/>
    <n v="25.159496929561403"/>
    <n v="25.131712455558038"/>
    <n v="25.994659686736203"/>
    <n v="26.381948770930389"/>
    <n v="26.664330902145942"/>
    <n v="26.930974211167406"/>
  </r>
  <r>
    <x v="56"/>
    <x v="12"/>
    <x v="0"/>
    <x v="8"/>
    <n v="3.6"/>
    <n v="3.6"/>
    <n v="4.1399999999999997"/>
    <n v="3.6295519999999994"/>
    <n v="3.594328"/>
    <n v="3.6122996399999994"/>
    <n v="3.5942381417999996"/>
    <n v="3.4864109975459994"/>
    <n v="3.1377698977913995"/>
    <n v="3.1377698977913995"/>
    <n v="3.2946583926809696"/>
    <n v="3.4264447283882085"/>
    <n v="3.3236513865365622"/>
    <n v="4.16"/>
    <n v="4.5344000000000007"/>
    <n v="4.6250880000000008"/>
    <n v="4.8563423999999999"/>
    <n v="5.0020326720000012"/>
    <n v="5.0520529987200016"/>
    <n v="5.1025735287072012"/>
  </r>
  <r>
    <x v="56"/>
    <x v="12"/>
    <x v="1"/>
    <x v="0"/>
    <n v="0.69235100000000005"/>
    <n v="0.693967"/>
    <n v="0.73535889473684213"/>
    <n v="0.75104289473684205"/>
    <n v="0.7780835155370045"/>
    <n v="0.78196535306697301"/>
    <n v="0.78453728477121221"/>
    <n v="0.80190388675405821"/>
    <n v="0.82288402908060609"/>
    <n v="0.81938379500793468"/>
    <n v="0.80792990238702367"/>
    <n v="0.79825786068412663"/>
    <n v="0.79121123182939657"/>
    <n v="0.78265738944219188"/>
    <n v="0.77460108523402749"/>
    <n v="0.7714140038414754"/>
    <n v="0.76789788353415744"/>
    <n v="0.77075556343375407"/>
    <n v="0.77977056272471623"/>
    <n v="0.79448221207949188"/>
  </r>
  <r>
    <x v="56"/>
    <x v="12"/>
    <x v="1"/>
    <x v="1"/>
    <n v="9.6744999999999998E-2"/>
    <n v="8.4411E-2"/>
    <n v="8.1240999999999994E-2"/>
    <n v="7.8E-2"/>
    <n v="8.6999999999999994E-2"/>
    <n v="6.6000000000000003E-2"/>
    <n v="6.5000000000000002E-2"/>
    <n v="0.08"/>
    <n v="8.5000000000000006E-2"/>
    <n v="5.5829000000000004E-2"/>
    <n v="4.9930999999999996E-2"/>
    <n v="5.9002000000000006E-2"/>
    <n v="5.6814000000000003E-2"/>
    <n v="5.0786999999999999E-2"/>
    <n v="5.0643000000000001E-2"/>
    <n v="5.4908000000000005E-2"/>
    <n v="5.8197000000000006E-2"/>
    <n v="6.8129000000000009E-2"/>
    <n v="7.8382999999999994E-2"/>
    <n v="8.4891000000000008E-2"/>
  </r>
  <r>
    <x v="56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12"/>
    <x v="1"/>
    <x v="4"/>
    <n v="0.77758457983340967"/>
    <n v="0.77460981033655141"/>
    <n v="0.82455376031809524"/>
    <n v="0.90125147368421044"/>
    <n v="0.98038522957662566"/>
    <n v="1.0572914945629537"/>
    <n v="1.1113383686040132"/>
    <n v="1.2772171562271013"/>
    <n v="1.3184121279999998"/>
    <n v="1.2804447602658375"/>
    <n v="1.6795564800000002"/>
    <n v="1.9850832241009098"/>
    <n v="1.7578084020000002"/>
    <n v="1.611484812"/>
    <n v="1.7894056171065773"/>
    <n v="1.5842843698211382"/>
    <n v="1.5741906612450225"/>
    <n v="1.5800489050391955"/>
    <n v="1.5985296535856681"/>
    <n v="1.6286885347629583"/>
  </r>
  <r>
    <x v="56"/>
    <x v="12"/>
    <x v="1"/>
    <x v="5"/>
    <n v="0.77758457983340967"/>
    <n v="0.77460981033655141"/>
    <n v="0.82455376031809524"/>
    <n v="0.90125147368421044"/>
    <n v="0.98038522957662566"/>
    <n v="1.0572914945629537"/>
    <n v="1.1113383686040132"/>
    <n v="1.2772171562271013"/>
    <n v="1.3184121279999998"/>
    <n v="1.2804447602658375"/>
    <n v="1.6795564800000002"/>
    <n v="1.9850832241009098"/>
    <n v="1.7578084020000002"/>
    <n v="1.611484812"/>
    <n v="1.7894056171065773"/>
    <n v="1.5842843698211382"/>
    <n v="1.5741906612450225"/>
    <n v="1.5800489050391955"/>
    <n v="1.5985296535856681"/>
    <n v="1.6286885347629583"/>
  </r>
  <r>
    <x v="56"/>
    <x v="12"/>
    <x v="1"/>
    <x v="6"/>
    <n v="0.77271199999999995"/>
    <n v="0.90700400000000003"/>
    <n v="1.0258"/>
    <n v="1.0820000000000001"/>
    <n v="1.0780000000000001"/>
    <n v="0.92354499999999995"/>
    <n v="0.96665199999999996"/>
    <n v="1.4510000000000001"/>
    <n v="1.370009"/>
    <n v="1.1178330000000001"/>
    <n v="1.347294"/>
    <n v="1.7120690000000001"/>
    <n v="1.4952669999999999"/>
    <n v="1.2717810000000001"/>
    <n v="1.4386887761908644"/>
    <n v="1.3775210847922756"/>
    <n v="1.3750727042159148"/>
    <n v="1.3744521088363035"/>
    <n v="1.4023761501998315"/>
    <n v="1.427584686023418"/>
  </r>
  <r>
    <x v="56"/>
    <x v="12"/>
    <x v="1"/>
    <x v="7"/>
    <n v="0.48707699999999998"/>
    <n v="0.43427500000000002"/>
    <n v="0.56699999999999995"/>
    <n v="0.72199999999999998"/>
    <n v="0.66990000000000005"/>
    <n v="0.78690000000000004"/>
    <n v="0.97299999999999998"/>
    <n v="1.4111246000000002"/>
    <n v="1.4920707955328034"/>
    <n v="1.1554219999999999"/>
    <n v="1.228893"/>
    <n v="1.771485"/>
    <n v="1.5004999999999999"/>
    <n v="1.4428799999999999"/>
    <n v="1.4850068481427439"/>
    <n v="1.5145971655324508"/>
    <n v="1.5297431371877757"/>
    <n v="1.5450405685596531"/>
    <n v="1.5604909742452497"/>
    <n v="1.5760958839877022"/>
  </r>
  <r>
    <x v="56"/>
    <x v="12"/>
    <x v="1"/>
    <x v="8"/>
    <n v="0.4"/>
    <n v="0.39600000000000002"/>
    <n v="0.39204"/>
    <n v="0.47044799999999998"/>
    <n v="0.70567199999999997"/>
    <n v="0.84680639999999996"/>
    <n v="1.0161676799999999"/>
    <n v="1.2194012159999998"/>
    <n v="1.3"/>
    <n v="1.22"/>
    <n v="1.38"/>
    <n v="1.64"/>
    <n v="1.5087999999999999"/>
    <n v="1.5540639999999999"/>
    <n v="1.6317671999999999"/>
    <n v="1.6676660783999999"/>
    <n v="1.6876780713407999"/>
    <n v="1.7113055643395712"/>
    <n v="1.7232847032899479"/>
    <n v="1.7448257620810721"/>
  </r>
  <r>
    <x v="56"/>
    <x v="12"/>
    <x v="2"/>
    <x v="0"/>
    <n v="0.15464900000000001"/>
    <n v="0.15603300000000001"/>
    <n v="0.15579899999999999"/>
    <n v="0.15411499999999997"/>
    <n v="0.15325299999999997"/>
    <n v="0.15252700000000002"/>
    <n v="0.15722999999999998"/>
    <n v="0.15919"/>
    <n v="0.16106799999999999"/>
    <n v="0.15656200000000001"/>
    <n v="0.15389134588489076"/>
    <n v="0.15280366802582612"/>
    <n v="0.15198433790350177"/>
    <n v="0.15340171476183981"/>
    <n v="0.15073297072184527"/>
    <n v="0.15085657227610896"/>
    <n v="0.15168881003395698"/>
    <n v="0.15294381713090086"/>
    <n v="0.15440815450346529"/>
    <n v="0.15646056351662915"/>
  </r>
  <r>
    <x v="56"/>
    <x v="12"/>
    <x v="2"/>
    <x v="1"/>
    <n v="1.7066999999999999E-2"/>
    <n v="1.6364999999999998E-2"/>
    <n v="1.3606999999999999E-2"/>
    <n v="1.2E-2"/>
    <n v="1.4E-2"/>
    <n v="1.4E-2"/>
    <n v="0.02"/>
    <n v="1.8000000000000002E-2"/>
    <n v="1.9E-2"/>
    <n v="1.2103531114464874E-2"/>
    <n v="9.8543058848907465E-3"/>
    <n v="1.3532000000000001E-2"/>
    <n v="1.2933E-2"/>
    <n v="1.4256000000000001E-2"/>
    <n v="1.0217E-2"/>
    <n v="1.2902E-2"/>
    <n v="1.3820000000000001E-2"/>
    <n v="1.4907E-2"/>
    <n v="1.5994000000000001E-2"/>
    <n v="1.703E-2"/>
  </r>
  <r>
    <x v="56"/>
    <x v="12"/>
    <x v="2"/>
    <x v="2"/>
    <n v="5.0161000000000004E-2"/>
    <n v="4.7712000000000004E-2"/>
    <n v="4.4637000000000003E-2"/>
    <n v="4.8000000000000001E-2"/>
    <n v="5.5E-2"/>
    <n v="5.8999999999999997E-2"/>
    <n v="6.6000000000000003E-2"/>
    <n v="7.4999999999999997E-2"/>
    <n v="7.1000000000000008E-2"/>
    <n v="2.4295000000000001E-2"/>
    <n v="4.4819999999999999E-2"/>
    <n v="6.8090999999999999E-2"/>
    <n v="5.4953000000000002E-2"/>
    <n v="6.7263000000000003E-2"/>
    <n v="5.9387000000000002E-2"/>
    <n v="6.4052999999999999E-2"/>
    <n v="6.9871000000000003E-2"/>
    <n v="7.5504000000000002E-2"/>
    <n v="8.0371999999999999E-2"/>
    <n v="8.4808999999999996E-2"/>
  </r>
  <r>
    <x v="56"/>
    <x v="12"/>
    <x v="2"/>
    <x v="3"/>
    <n v="0.75241499999999994"/>
    <n v="0.71568000000000009"/>
    <n v="0.66955500000000001"/>
    <n v="0.72"/>
    <n v="0.82499999999999996"/>
    <n v="0.88500000000000001"/>
    <n v="0.99"/>
    <n v="1.125"/>
    <n v="1.0649999999999999"/>
    <n v="0.364425"/>
    <n v="0.67230000000000001"/>
    <n v="1.0213649999999999"/>
    <n v="0.824295"/>
    <n v="1.008945"/>
    <n v="0.89080500000000007"/>
    <n v="0.96079499999999995"/>
    <n v="1.048065"/>
    <n v="1.1325599999999998"/>
    <n v="1.2055799999999999"/>
    <n v="1.272135"/>
  </r>
  <r>
    <x v="56"/>
    <x v="12"/>
    <x v="2"/>
    <x v="4"/>
    <n v="0.39059999999978562"/>
    <n v="0.35114857142822953"/>
    <n v="0.33964181999999998"/>
    <n v="0.33288839999999997"/>
    <n v="0.33715659999999997"/>
    <n v="0.36146950400000005"/>
    <n v="0.38422715999999996"/>
    <n v="0.43755851400000001"/>
    <n v="0.35214258600000009"/>
    <n v="0.28617011999999997"/>
    <n v="0.37204064800000008"/>
    <n v="0.42005617280000013"/>
    <n v="0.35327460640000002"/>
    <n v="0.39771489120000003"/>
    <n v="0.44765597823942493"/>
    <n v="0.41953268733788623"/>
    <n v="0.3943909060882882"/>
    <n v="0.39765392454034221"/>
    <n v="0.40146120170900973"/>
    <n v="0.40679746514323578"/>
  </r>
  <r>
    <x v="56"/>
    <x v="12"/>
    <x v="2"/>
    <x v="5"/>
    <n v="1.1430149999997856"/>
    <n v="1.0668285714282297"/>
    <n v="1.0091968200000001"/>
    <n v="1.0528884000000001"/>
    <n v="1.1621565999999999"/>
    <n v="1.246469504"/>
    <n v="1.37422716"/>
    <n v="1.562558514"/>
    <n v="1.4171425860000002"/>
    <n v="0.65059511999999997"/>
    <n v="1.0443406480000001"/>
    <n v="1.4414211727999999"/>
    <n v="1.1775696064000001"/>
    <n v="1.4066598911999999"/>
    <n v="1.338460978239425"/>
    <n v="1.3803276873378862"/>
    <n v="1.4424559060882882"/>
    <n v="1.5302139245403419"/>
    <n v="1.6070412017090097"/>
    <n v="1.6789324651432358"/>
  </r>
  <r>
    <x v="56"/>
    <x v="12"/>
    <x v="2"/>
    <x v="6"/>
    <n v="1.6803840000000001"/>
    <n v="1.5747549999999999"/>
    <n v="1.72"/>
    <n v="1.824727"/>
    <n v="2.0459999999999998"/>
    <n v="2.2949999999999999"/>
    <n v="2.9689999999999999"/>
    <n v="3.0026795000000002"/>
    <n v="2.5048720000000002"/>
    <n v="1.3774150000000001"/>
    <n v="1.8259828000000002"/>
    <n v="2.6321829999999999"/>
    <n v="1.5826690000000001"/>
    <n v="1.4967779999999999"/>
    <n v="1.5460077847877896"/>
    <n v="1.9294288087133498"/>
    <n v="1.9811748011863475"/>
    <n v="2.1283428061477299"/>
    <n v="2.2711808319040481"/>
    <n v="2.3507329911647328"/>
  </r>
  <r>
    <x v="56"/>
    <x v="12"/>
    <x v="2"/>
    <x v="7"/>
    <n v="0.48877900000000002"/>
    <n v="0.45740999999999998"/>
    <n v="0.71709800000000001"/>
    <n v="0.73700699999999997"/>
    <n v="0.82299999999999995"/>
    <n v="0.95499999999999996"/>
    <n v="1.417"/>
    <n v="1.5860000000000001"/>
    <n v="1.285334"/>
    <n v="0.64346400000000004"/>
    <n v="0.79393899999999995"/>
    <n v="1.0379259999999999"/>
    <n v="0.67152999999999996"/>
    <n v="0.66800899999999996"/>
    <n v="0.76738644052120619"/>
    <n v="0.7357838885936766"/>
    <n v="0.78309282776035505"/>
    <n v="0.80955210931615007"/>
    <n v="0.8399743948506293"/>
    <n v="0.86551828517568363"/>
  </r>
  <r>
    <x v="56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2"/>
    <x v="0"/>
    <x v="0"/>
    <n v="3.4430000000000001"/>
    <n v="3.589"/>
    <n v="3.8849999999999998"/>
    <n v="3.9660000000000002"/>
    <n v="4.0999999999999996"/>
    <n v="4.2"/>
    <n v="4.29"/>
    <n v="4.3819999999999997"/>
    <n v="4.4080000000000004"/>
    <n v="4.4569999999999999"/>
    <n v="4.5467409999999999"/>
    <n v="4.56379877"/>
    <n v="4.5337936525306288"/>
    <n v="4.5037448429547098"/>
    <n v="4.5048610079801588"/>
    <n v="4.5158427337088334"/>
    <n v="4.531220395295315"/>
    <n v="4.5440890202740931"/>
    <n v="4.5653314594631293"/>
    <n v="4.5930855381656777"/>
  </r>
  <r>
    <x v="57"/>
    <x v="12"/>
    <x v="0"/>
    <x v="1"/>
    <n v="0.28994099999999995"/>
    <n v="0.25521500000000003"/>
    <n v="0.22609200000000002"/>
    <n v="0.192"/>
    <n v="0.2"/>
    <n v="0.20599999999999999"/>
    <n v="0.19500000000000001"/>
    <n v="0.20200000000000001"/>
    <n v="0.21299999999999999"/>
    <n v="0.15946600000000002"/>
    <n v="0.22345100000000001"/>
    <n v="0.15346000000000001"/>
    <n v="9.5321000000000003E-2"/>
    <n v="0.105965"/>
    <n v="0.145236"/>
    <n v="0.16414699999999999"/>
    <n v="0.17794800000000002"/>
    <n v="0.185055"/>
    <n v="0.20300599999999999"/>
    <n v="0.219498"/>
  </r>
  <r>
    <x v="57"/>
    <x v="12"/>
    <x v="0"/>
    <x v="2"/>
    <n v="0.19234499999999999"/>
    <n v="0.192602"/>
    <n v="0.18257300000000001"/>
    <n v="0.16600000000000001"/>
    <n v="0.151"/>
    <n v="0.13800000000000001"/>
    <n v="0.14299999999999999"/>
    <n v="0.13400000000000001"/>
    <n v="0.13200000000000001"/>
    <n v="0.10168000000000001"/>
    <n v="0.114563"/>
    <n v="0.14177899999999999"/>
    <n v="0.11393600000000001"/>
    <n v="9.1200000000000003E-2"/>
    <n v="0.105159"/>
    <n v="8.0537000000000011E-2"/>
    <n v="7.8632000000000007E-2"/>
    <n v="9.5034000000000007E-2"/>
    <n v="0.13394500000000001"/>
    <n v="0.12737799999999999"/>
  </r>
  <r>
    <x v="57"/>
    <x v="12"/>
    <x v="0"/>
    <x v="3"/>
    <n v="0.96172499999999983"/>
    <n v="0.96300999999999992"/>
    <n v="0.91286500000000004"/>
    <n v="0.83"/>
    <n v="0.755"/>
    <n v="0.69"/>
    <n v="0.71499999999999997"/>
    <n v="0.67"/>
    <n v="0.66"/>
    <n v="0.50840000000000007"/>
    <n v="0.57281499999999996"/>
    <n v="0.70889500000000005"/>
    <n v="0.56968000000000008"/>
    <n v="0.45600000000000002"/>
    <n v="0.52579500000000001"/>
    <n v="0.40268500000000007"/>
    <n v="0.39316000000000006"/>
    <n v="0.47517000000000004"/>
    <n v="0.66972500000000001"/>
    <n v="0.63688999999999996"/>
  </r>
  <r>
    <x v="57"/>
    <x v="12"/>
    <x v="0"/>
    <x v="4"/>
    <n v="2.35"/>
    <n v="2.6840000000000002"/>
    <n v="2.5859999999999999"/>
    <n v="2.7570000000000001"/>
    <n v="2.7469999999999999"/>
    <n v="2.7974558499999995"/>
    <n v="2.8787249699999999"/>
    <n v="2.9486401"/>
    <n v="2.71425195"/>
    <n v="2.7283296250000002"/>
    <n v="2.8503044499999999"/>
    <n v="2.5636432"/>
    <n v="2.3125628250000001"/>
    <n v="2.6146439249999998"/>
    <n v="2.8484760492244918"/>
    <n v="2.8620904832095766"/>
    <n v="2.9226371549654777"/>
    <n v="2.9536578631781611"/>
    <n v="2.9674654486510348"/>
    <n v="2.9855055998076905"/>
  </r>
  <r>
    <x v="57"/>
    <x v="12"/>
    <x v="0"/>
    <x v="5"/>
    <n v="3.311725"/>
    <n v="3.6470099999999999"/>
    <n v="3.4988649999999999"/>
    <n v="3.5870000000000002"/>
    <n v="3.5019999999999998"/>
    <n v="3.4874558499999995"/>
    <n v="3.5937249699999998"/>
    <n v="3.6186400999999999"/>
    <n v="3.3742519500000001"/>
    <n v="3.2367296250000002"/>
    <n v="3.4231194499999997"/>
    <n v="3.2725382000000001"/>
    <n v="2.8822428250000001"/>
    <n v="3.0706439249999997"/>
    <n v="3.3742710492244918"/>
    <n v="3.2647754832095766"/>
    <n v="3.3157971549654777"/>
    <n v="3.428827863178161"/>
    <n v="3.6371904486510349"/>
    <n v="3.6223955998076907"/>
  </r>
  <r>
    <x v="57"/>
    <x v="12"/>
    <x v="0"/>
    <x v="6"/>
    <n v="3.9957310000000001"/>
    <n v="4.65198"/>
    <n v="4.8392179999999998"/>
    <n v="4.9818220000000002"/>
    <n v="4.5373859999999997"/>
    <n v="4.383"/>
    <n v="4.726"/>
    <n v="4.7320000000000002"/>
    <n v="4.2503599999999997"/>
    <n v="4.7764069999999998"/>
    <n v="5.038729"/>
    <n v="4.6029429999999998"/>
    <n v="4.0145270000000002"/>
    <n v="4.5887029999999998"/>
    <n v="5.1356013073550129"/>
    <n v="5.1651786517420657"/>
    <n v="5.4223972927152779"/>
    <n v="5.5788656017731135"/>
    <n v="5.7972171394550198"/>
    <n v="5.7952189865273045"/>
  </r>
  <r>
    <x v="57"/>
    <x v="12"/>
    <x v="0"/>
    <x v="7"/>
    <n v="10.313879999999999"/>
    <n v="10.360003000000001"/>
    <n v="10.968681"/>
    <n v="12.922425"/>
    <n v="13.051526000000001"/>
    <n v="13.559787"/>
    <n v="15.015000000000001"/>
    <n v="15.676"/>
    <n v="14.753549"/>
    <n v="13.32086"/>
    <n v="15.089195"/>
    <n v="16.472290000000001"/>
    <n v="16.331568000000001"/>
    <n v="16.560023999999999"/>
    <n v="17.436189111302312"/>
    <n v="18.218861180223865"/>
    <n v="18.559299372595795"/>
    <n v="18.764105087931576"/>
    <n v="18.935455190292558"/>
    <n v="19.042540652891429"/>
  </r>
  <r>
    <x v="57"/>
    <x v="12"/>
    <x v="0"/>
    <x v="8"/>
    <n v="10.199999999999999"/>
    <n v="9.9"/>
    <n v="10.4"/>
    <n v="11.910039000000001"/>
    <n v="12.590540949999999"/>
    <n v="12.682351769"/>
    <n v="13.973998804380001"/>
    <n v="14.986778840248601"/>
    <n v="14.411572109833685"/>
    <n v="13.069836293358632"/>
    <n v="14.63"/>
    <n v="15.6"/>
    <n v="15.943199999999999"/>
    <n v="16.102632"/>
    <n v="16.263658320000001"/>
    <n v="16.475085878159998"/>
    <n v="16.557461307550795"/>
    <n v="16.723035920626305"/>
    <n v="16.89026627983257"/>
    <n v="16.974717611231732"/>
  </r>
  <r>
    <x v="57"/>
    <x v="12"/>
    <x v="1"/>
    <x v="0"/>
    <n v="1.1142779270106791"/>
    <n v="1.1654067450513901"/>
    <n v="1.2068685453842791"/>
    <n v="1.23014851536081"/>
    <n v="1.2602783548951642"/>
    <n v="1.2777736746773223"/>
    <n v="1.2886253805238128"/>
    <n v="1.3010496397979048"/>
    <n v="1.3017460367142764"/>
    <n v="1.3055455389153663"/>
    <n v="1.3080876169042308"/>
    <n v="1.2973215503125828"/>
    <n v="1.2679542960516423"/>
    <n v="1.2404909413937832"/>
    <n v="1.2207147765622133"/>
    <n v="1.2065223298294114"/>
    <n v="1.194336436636235"/>
    <n v="1.1878259791707857"/>
    <n v="1.1872299400039543"/>
    <n v="1.1928187424037962"/>
  </r>
  <r>
    <x v="57"/>
    <x v="12"/>
    <x v="1"/>
    <x v="1"/>
    <n v="0.12107800000000001"/>
    <n v="9.9240999999999996E-2"/>
    <n v="7.9656000000000005E-2"/>
    <n v="6.7000000000000004E-2"/>
    <n v="6.9000000000000006E-2"/>
    <n v="6.7000000000000004E-2"/>
    <n v="6.5000000000000002E-2"/>
    <n v="6.9000000000000006E-2"/>
    <n v="5.6000000000000001E-2"/>
    <n v="3.9105000000000001E-2"/>
    <n v="4.5823999999999997E-2"/>
    <n v="3.5017000000000006E-2"/>
    <n v="1.6039000000000001E-2"/>
    <n v="1.8183000000000001E-2"/>
    <n v="2.6121999999999999E-2"/>
    <n v="3.0974000000000002E-2"/>
    <n v="3.6075000000000003E-2"/>
    <n v="4.1263000000000001E-2"/>
    <n v="4.6917E-2"/>
    <n v="5.3078000000000007E-2"/>
  </r>
  <r>
    <x v="57"/>
    <x v="12"/>
    <x v="1"/>
    <x v="2"/>
    <n v="5.2442999999999997E-2"/>
    <n v="4.2606999999999999E-2"/>
    <n v="6.5456E-2"/>
    <n v="7.1999999999999995E-2"/>
    <n v="7.3999999999999996E-2"/>
    <n v="7.8E-2"/>
    <n v="7.8E-2"/>
    <n v="3.5000000000000003E-2"/>
    <n v="3.6000000000000004E-2"/>
    <n v="2.2152000000000002E-2"/>
    <n v="3.9645000000000007E-2"/>
    <n v="4.5761000000000003E-2"/>
    <n v="4.3525000000000001E-2"/>
    <n v="6.0131999999999998E-2"/>
    <n v="5.6945999999999997E-2"/>
    <n v="6.3067999999999999E-2"/>
    <n v="4.5874000000000005E-2"/>
    <n v="5.0839000000000002E-2"/>
    <n v="4.8119999999999996E-2"/>
    <n v="4.5222000000000005E-2"/>
  </r>
  <r>
    <x v="57"/>
    <x v="12"/>
    <x v="1"/>
    <x v="3"/>
    <n v="0.26221499999999998"/>
    <n v="0.213035"/>
    <n v="0.32728000000000002"/>
    <n v="0.36"/>
    <n v="0.37"/>
    <n v="0.39"/>
    <n v="0.39"/>
    <n v="0.17499999999999999"/>
    <n v="0.18"/>
    <n v="0.11076000000000001"/>
    <n v="0.19822500000000004"/>
    <n v="0.22880500000000001"/>
    <n v="0.21762500000000001"/>
    <n v="0.30065999999999998"/>
    <n v="0.28472999999999998"/>
    <n v="0.31534000000000001"/>
    <n v="0.22937000000000002"/>
    <n v="0.254195"/>
    <n v="0.24059999999999998"/>
    <n v="0.22611000000000003"/>
  </r>
  <r>
    <x v="57"/>
    <x v="12"/>
    <x v="1"/>
    <x v="4"/>
    <n v="0.47291791691099405"/>
    <n v="0.49987195821953284"/>
    <n v="0.45734592614568104"/>
    <n v="0.47789692460915301"/>
    <n v="0.45849482262983338"/>
    <n v="0.40904888283199597"/>
    <n v="0.40012328168318229"/>
    <n v="0.40418104857449089"/>
    <n v="0.34732391377605343"/>
    <n v="0.34454013152114288"/>
    <n v="0.33655689185354398"/>
    <n v="0.31280934589553927"/>
    <n v="0.2572697424"/>
    <n v="0.28646035440000001"/>
    <n v="0.30892477091631138"/>
    <n v="0.31803549704687845"/>
    <n v="0.33202552938487334"/>
    <n v="0.34446953395952778"/>
    <n v="0.36804128140122583"/>
    <n v="0.3817019975692148"/>
  </r>
  <r>
    <x v="57"/>
    <x v="12"/>
    <x v="1"/>
    <x v="5"/>
    <n v="0.73513291691099403"/>
    <n v="0.71290695821953287"/>
    <n v="0.78462592614568105"/>
    <n v="0.83789692460915299"/>
    <n v="0.82849482262983343"/>
    <n v="0.79904888283199593"/>
    <n v="0.79012328168318224"/>
    <n v="0.57918104857449093"/>
    <n v="0.52732391377605348"/>
    <n v="0.4553001315211429"/>
    <n v="0.53478189185354408"/>
    <n v="0.54161434589553925"/>
    <n v="0.47489474240000001"/>
    <n v="0.58712035439999999"/>
    <n v="0.59365477091631136"/>
    <n v="0.63337549704687846"/>
    <n v="0.56139552938487336"/>
    <n v="0.59866453395952779"/>
    <n v="0.60864128140122586"/>
    <n v="0.60781199756921489"/>
  </r>
  <r>
    <x v="57"/>
    <x v="12"/>
    <x v="1"/>
    <x v="6"/>
    <n v="0.48361700000000002"/>
    <n v="0.59052800000000005"/>
    <n v="0.5363"/>
    <n v="0.41049600000000003"/>
    <n v="0.38467000000000001"/>
    <n v="0.36473"/>
    <n v="0.36723699999999998"/>
    <n v="0.45"/>
    <n v="0.48092400000000002"/>
    <n v="0.33129700000000001"/>
    <n v="0.36094300000000001"/>
    <n v="0.40555200000000002"/>
    <n v="0.28368700000000002"/>
    <n v="0.30312899999999998"/>
    <n v="0.2916505427712599"/>
    <n v="0.32794247650350961"/>
    <n v="0.30402168419157655"/>
    <n v="0.31347497126975082"/>
    <n v="0.32353165472171758"/>
    <n v="0.32736247600136636"/>
  </r>
  <r>
    <x v="57"/>
    <x v="12"/>
    <x v="1"/>
    <x v="7"/>
    <n v="1.8464000000000001E-2"/>
    <n v="1.9522999999999999E-2"/>
    <n v="2.5717E-2"/>
    <n v="1.6767000000000001E-2"/>
    <n v="2.0157000000000001E-2"/>
    <n v="2.3983000000000001E-2"/>
    <n v="6.7408999999999997E-2"/>
    <n v="3.4967999999999999E-2"/>
    <n v="2.1344999999999999E-2"/>
    <n v="7.0310999999999998E-2"/>
    <n v="5.3619E-2"/>
    <n v="0.14610999999999999"/>
    <n v="0.16861300000000001"/>
    <n v="0.18292700000000001"/>
    <n v="0.17232197568235691"/>
    <n v="0.18537626616363662"/>
    <n v="0.18993308343168203"/>
    <n v="0.1937784908995929"/>
    <n v="0.19598806031804514"/>
    <n v="0.19794794092122564"/>
  </r>
  <r>
    <x v="57"/>
    <x v="12"/>
    <x v="1"/>
    <x v="8"/>
    <n v="0.3"/>
    <n v="0.29699999999999999"/>
    <n v="0.29997000000000001"/>
    <n v="0.38996100000000006"/>
    <n v="0.4094590500000001"/>
    <n v="0.41764823100000009"/>
    <n v="0.42600119562000011"/>
    <n v="0.41322115975140011"/>
    <n v="0.38842789016631607"/>
    <n v="0.33016370664136863"/>
    <n v="0.37"/>
    <n v="0.43"/>
    <n v="0.40849999999999997"/>
    <n v="0.49019999999999997"/>
    <n v="0.51961199999999996"/>
    <n v="0.53000424000000002"/>
    <n v="0.48760390080000005"/>
    <n v="0.51686013484800009"/>
    <n v="0.50135433080256009"/>
    <n v="0.49383401584052167"/>
  </r>
  <r>
    <x v="57"/>
    <x v="12"/>
    <x v="2"/>
    <x v="0"/>
    <n v="4.2722072989320847E-2"/>
    <n v="4.5593254948609913E-2"/>
    <n v="4.6131454615720942E-2"/>
    <n v="4.4951484639189861E-2"/>
    <n v="4.5421645104835991E-2"/>
    <n v="4.5496325322677646E-2"/>
    <n v="4.6374619476187262E-2"/>
    <n v="4.7050360202095132E-2"/>
    <n v="4.7653963285723647E-2"/>
    <n v="4.6954461084633747E-2"/>
    <n v="4.5794194746297152E-2"/>
    <n v="4.4110775271667443E-2"/>
    <n v="4.1565143868142362E-2"/>
    <n v="3.9805803761987418E-2"/>
    <n v="3.829119436697874E-2"/>
    <n v="3.6886618958445971E-2"/>
    <n v="3.6334090873016915E-2"/>
    <n v="3.6774340876985057E-2"/>
    <n v="3.8024163380516701E-2"/>
    <n v="3.974950540865986E-2"/>
  </r>
  <r>
    <x v="57"/>
    <x v="12"/>
    <x v="2"/>
    <x v="1"/>
    <n v="8.4439823449722323E-3"/>
    <n v="7.0099999999999997E-3"/>
    <n v="5.091E-3"/>
    <n v="4.0000000000000001E-3"/>
    <n v="5.0000000000000001E-3"/>
    <n v="5.0000000000000001E-3"/>
    <n v="6.0000000000000001E-3"/>
    <n v="6.0000000000000001E-3"/>
    <n v="6.0000000000000001E-3"/>
    <n v="3.6673709255564246E-3"/>
    <n v="3.5351797701267786E-3"/>
    <n v="2.8960000000000001E-3"/>
    <n v="2.0859999999999997E-3"/>
    <n v="2.6050000000000001E-3"/>
    <n v="2.6650000000000003E-3"/>
    <n v="2.6160000000000003E-3"/>
    <n v="3.5049999999999999E-3"/>
    <n v="4.437E-3"/>
    <n v="5.2950000000000002E-3"/>
    <n v="5.9080000000000001E-3"/>
  </r>
  <r>
    <x v="57"/>
    <x v="12"/>
    <x v="2"/>
    <x v="2"/>
    <n v="4.2320000000000005E-3"/>
    <n v="1.835E-3"/>
    <n v="2.359E-3"/>
    <n v="2E-3"/>
    <n v="2E-3"/>
    <n v="4.0000000000000001E-3"/>
    <n v="5.0000000000000001E-3"/>
    <n v="6.0000000000000001E-3"/>
    <n v="6.0000000000000001E-3"/>
    <n v="2.042E-3"/>
    <n v="4.1020000000000006E-3"/>
    <n v="4.0790000000000002E-3"/>
    <n v="3.7190000000000001E-3"/>
    <n v="4.4039999999999999E-3"/>
    <n v="3.3E-3"/>
    <n v="3.6779999999999998E-3"/>
    <n v="4.2859999999999999E-3"/>
    <n v="4.7650000000000001E-3"/>
    <n v="5.1580000000000003E-3"/>
    <n v="5.4330000000000003E-3"/>
  </r>
  <r>
    <x v="57"/>
    <x v="12"/>
    <x v="2"/>
    <x v="3"/>
    <n v="3.3856000000000004E-2"/>
    <n v="1.468E-2"/>
    <n v="1.8872E-2"/>
    <n v="1.6E-2"/>
    <n v="1.6E-2"/>
    <n v="3.2000000000000001E-2"/>
    <n v="0.04"/>
    <n v="4.8000000000000001E-2"/>
    <n v="4.8000000000000001E-2"/>
    <n v="1.6336E-2"/>
    <n v="3.2816000000000005E-2"/>
    <n v="3.2632000000000001E-2"/>
    <n v="2.9752000000000001E-2"/>
    <n v="3.5231999999999999E-2"/>
    <n v="2.64E-2"/>
    <n v="2.9423999999999999E-2"/>
    <n v="3.4287999999999999E-2"/>
    <n v="3.8120000000000001E-2"/>
    <n v="4.1264000000000002E-2"/>
    <n v="4.3464000000000003E-2"/>
  </r>
  <r>
    <x v="57"/>
    <x v="12"/>
    <x v="2"/>
    <x v="4"/>
    <n v="0.27673746951453071"/>
    <n v="0.30197716980754857"/>
    <n v="0.27413119158466642"/>
    <n v="0.28653883393250251"/>
    <n v="0.28666976567623237"/>
    <n v="0.26660178000298712"/>
    <n v="0.25877977416818743"/>
    <n v="0.2633112731209164"/>
    <n v="0.23459778994326214"/>
    <n v="0.22197967924091247"/>
    <n v="0.23636065498007394"/>
    <n v="0.21738254348655475"/>
    <n v="0.17752429920000004"/>
    <n v="0.18669661739999999"/>
    <n v="0.20160064505995326"/>
    <n v="0.20053300574080782"/>
    <n v="0.20347090888889471"/>
    <n v="0.20593630891111633"/>
    <n v="0.21293531493089352"/>
    <n v="0.22259723028849523"/>
  </r>
  <r>
    <x v="57"/>
    <x v="12"/>
    <x v="2"/>
    <x v="5"/>
    <n v="0.31059346951453071"/>
    <n v="0.3166571698075486"/>
    <n v="0.29300319158466642"/>
    <n v="0.30253883393250253"/>
    <n v="0.30266976567623238"/>
    <n v="0.29860178000298709"/>
    <n v="0.29877977416818741"/>
    <n v="0.31131127312091639"/>
    <n v="0.28259778994326212"/>
    <n v="0.23831567924091246"/>
    <n v="0.26917665498007393"/>
    <n v="0.25001454348655477"/>
    <n v="0.20727629920000004"/>
    <n v="0.22192861739999997"/>
    <n v="0.22800064505995327"/>
    <n v="0.22995700574080782"/>
    <n v="0.23775890888889473"/>
    <n v="0.24405630891111635"/>
    <n v="0.25419931493089354"/>
    <n v="0.26606123028849527"/>
  </r>
  <r>
    <x v="57"/>
    <x v="12"/>
    <x v="2"/>
    <x v="6"/>
    <n v="0.27685700000000002"/>
    <n v="0.33294099999999999"/>
    <n v="0.30487300000000001"/>
    <n v="0.29668099999999997"/>
    <n v="0.30091200000000001"/>
    <n v="0.30047000000000001"/>
    <n v="0.28761300000000001"/>
    <n v="0.34399999999999997"/>
    <n v="0.30478300000000003"/>
    <n v="0.26425999999999999"/>
    <n v="0.28257500000000002"/>
    <n v="0.25850899999999999"/>
    <n v="0.202433"/>
    <n v="0.22884199999999999"/>
    <n v="0.27760391051764238"/>
    <n v="0.27506794495076364"/>
    <n v="0.28630501884651088"/>
    <n v="0.28910314035758816"/>
    <n v="0.29902972806314299"/>
    <n v="0.31092474674560455"/>
  </r>
  <r>
    <x v="57"/>
    <x v="12"/>
    <x v="2"/>
    <x v="7"/>
    <n v="9.1240000000000002E-3"/>
    <n v="7.3839999999999999E-3"/>
    <n v="1.1305000000000001E-2"/>
    <n v="7.5139999999999998E-3"/>
    <n v="1.4144E-2"/>
    <n v="7.8729999999999998E-3"/>
    <n v="1.159E-2"/>
    <n v="1.2111E-2"/>
    <n v="1.2019E-2"/>
    <n v="1.8522000000000004E-2"/>
    <n v="2.2006000000000001E-2"/>
    <n v="2.4417999999999999E-2"/>
    <n v="3.1843999999999997E-2"/>
    <n v="2.6974999999999999E-2"/>
    <n v="2.8057110854358129E-2"/>
    <n v="3.0647390621398936E-2"/>
    <n v="3.2422716090290009E-2"/>
    <n v="3.266521440000001E-2"/>
    <n v="3.266521440000001E-2"/>
    <n v="3.266521440000001E-2"/>
  </r>
  <r>
    <x v="57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12"/>
    <x v="0"/>
    <x v="0"/>
    <n v="17.449235000000002"/>
    <n v="18.150880000000001"/>
    <n v="18.732632000000002"/>
    <n v="18.688320000000001"/>
    <n v="19.542000000000002"/>
    <n v="20.25"/>
    <n v="20.637"/>
    <n v="21.76"/>
    <n v="22.145"/>
    <n v="21.982999249999999"/>
    <n v="22.146999999999998"/>
    <n v="22.277000000000001"/>
    <n v="22.248000000000001"/>
    <n v="22.191936999999999"/>
    <n v="22.275235205000001"/>
    <n v="22.425287972825"/>
    <n v="22.529554453911999"/>
    <n v="22.598009503485958"/>
    <n v="22.725665075829092"/>
    <n v="22.830770152189295"/>
  </r>
  <r>
    <x v="58"/>
    <x v="12"/>
    <x v="0"/>
    <x v="1"/>
    <n v="1.462561"/>
    <n v="1.5033699999999999"/>
    <n v="1.4056440000000001"/>
    <n v="1.466"/>
    <n v="1.6160000000000001"/>
    <n v="1.649"/>
    <n v="1.635"/>
    <n v="1.615"/>
    <n v="1.161"/>
    <n v="0.95277200000000006"/>
    <n v="0.98201499999999997"/>
    <n v="0.80802800000000008"/>
    <n v="0.69259199999999999"/>
    <n v="0.72261699999999995"/>
    <n v="0.860016"/>
    <n v="0.92968600000000001"/>
    <n v="1.0012780000000001"/>
    <n v="1.0822850000000002"/>
    <n v="1.144566"/>
    <n v="1.195937"/>
  </r>
  <r>
    <x v="58"/>
    <x v="12"/>
    <x v="0"/>
    <x v="2"/>
    <n v="2.553366"/>
    <n v="2.3727010000000002"/>
    <n v="2.4039389999999998"/>
    <n v="2.5830000000000002"/>
    <n v="2.585"/>
    <n v="2.2909999999999999"/>
    <n v="2.2650000000000001"/>
    <n v="2.363"/>
    <n v="2.093"/>
    <n v="1.9562090000000001"/>
    <n v="2.0979190000000001"/>
    <n v="2.0178069999999999"/>
    <n v="1.550894"/>
    <n v="1.757425"/>
    <n v="1.860916"/>
    <n v="1.9546330000000001"/>
    <n v="1.996173"/>
    <n v="2.1487669999999999"/>
    <n v="2.205228"/>
    <n v="2.223322"/>
  </r>
  <r>
    <x v="58"/>
    <x v="12"/>
    <x v="0"/>
    <x v="3"/>
    <n v="12.766830000000001"/>
    <n v="11.863505"/>
    <n v="12.019694999999999"/>
    <n v="12.914999999999999"/>
    <n v="12.925000000000001"/>
    <n v="11.455"/>
    <n v="11.324999999999999"/>
    <n v="11.815"/>
    <n v="10.465"/>
    <n v="9.7810450000000007"/>
    <n v="10.489595000000001"/>
    <n v="10.089035000000001"/>
    <n v="7.7544699999999986"/>
    <n v="8.7871249999999996"/>
    <n v="9.3045799999999996"/>
    <n v="9.7731650000000005"/>
    <n v="9.9808649999999997"/>
    <n v="10.743834999999999"/>
    <n v="11.02614"/>
    <n v="11.11661"/>
  </r>
  <r>
    <x v="58"/>
    <x v="12"/>
    <x v="0"/>
    <x v="4"/>
    <n v="13.784895650000001"/>
    <n v="14.2"/>
    <n v="15.4"/>
    <n v="15.885072000000003"/>
    <n v="16.161234"/>
    <n v="15.992133427446531"/>
    <n v="17.347993616174385"/>
    <n v="17.915601737687897"/>
    <n v="16.834148363205628"/>
    <n v="17.204464975"/>
    <n v="18.665060450000002"/>
    <n v="17.592720849999999"/>
    <n v="15.610610550000002"/>
    <n v="17.62246665"/>
    <n v="17.961090129878048"/>
    <n v="18.32800968359842"/>
    <n v="18.699530196746959"/>
    <n v="18.756347887893348"/>
    <n v="18.862302012938144"/>
    <n v="18.949539226317118"/>
  </r>
  <r>
    <x v="58"/>
    <x v="12"/>
    <x v="0"/>
    <x v="5"/>
    <n v="26.551725650000002"/>
    <n v="26.063504999999999"/>
    <n v="27.419694999999997"/>
    <n v="28.800072"/>
    <n v="29.086234000000001"/>
    <n v="27.447133427446531"/>
    <n v="28.672993616174388"/>
    <n v="29.730601737687898"/>
    <n v="27.299148363205628"/>
    <n v="26.985509974999999"/>
    <n v="29.154655450000003"/>
    <n v="27.681755850000002"/>
    <n v="23.365080550000002"/>
    <n v="26.409591649999999"/>
    <n v="27.265670129878046"/>
    <n v="28.101174683598423"/>
    <n v="28.680395196746957"/>
    <n v="29.500182887893345"/>
    <n v="29.888442012938143"/>
    <n v="30.066149226317116"/>
  </r>
  <r>
    <x v="58"/>
    <x v="12"/>
    <x v="0"/>
    <x v="6"/>
    <n v="20.469764999999999"/>
    <n v="21.017469999999999"/>
    <n v="21.346924999999999"/>
    <n v="22.966999999999999"/>
    <n v="24.97"/>
    <n v="23.657"/>
    <n v="24.164000000000001"/>
    <n v="26.981999999999999"/>
    <n v="25.849"/>
    <n v="26.418712320000001"/>
    <n v="28.229863600000002"/>
    <n v="25.92480827"/>
    <n v="23.016567999999999"/>
    <n v="26.291542"/>
    <n v="26.901247891636899"/>
    <n v="27.726240973182435"/>
    <n v="28.02478725365987"/>
    <n v="28.227206724406699"/>
    <n v="28.368342758028739"/>
    <n v="28.496005720658786"/>
  </r>
  <r>
    <x v="58"/>
    <x v="12"/>
    <x v="0"/>
    <x v="7"/>
    <n v="20.420235999999999"/>
    <n v="20.580939000000001"/>
    <n v="23.008074000000001"/>
    <n v="22.207373"/>
    <n v="24.385999999999999"/>
    <n v="24.443999999999999"/>
    <n v="25.988"/>
    <n v="26.192"/>
    <n v="23.582773"/>
    <n v="21.862171"/>
    <n v="22.804410699999998"/>
    <n v="23.95983296"/>
    <n v="21.441489301362004"/>
    <n v="22.667414180000009"/>
    <n v="23.911480111458278"/>
    <n v="24.129689506233092"/>
    <n v="24.316613018707766"/>
    <n v="24.094641230061288"/>
    <n v="23.891406840686351"/>
    <n v="23.652492772279484"/>
  </r>
  <r>
    <x v="58"/>
    <x v="12"/>
    <x v="0"/>
    <x v="8"/>
    <n v="27.574000000000002"/>
    <n v="25.321000000000002"/>
    <n v="26.888999999999999"/>
    <n v="29.297999999999998"/>
    <n v="30.565000000000001"/>
    <n v="29.681000000000001"/>
    <n v="30.09"/>
    <n v="29.88"/>
    <n v="26.898000000000003"/>
    <n v="22.5"/>
    <n v="23"/>
    <n v="26"/>
    <n v="22.18"/>
    <n v="22.11346"/>
    <n v="23.440267600000002"/>
    <n v="24.612280980000005"/>
    <n v="24.912550807956006"/>
    <n v="25.535364578154908"/>
    <n v="25.535364578154908"/>
    <n v="25.280010932373354"/>
  </r>
  <r>
    <x v="58"/>
    <x v="12"/>
    <x v="1"/>
    <x v="0"/>
    <n v="3.4602750000000002"/>
    <n v="3.6193799999999996"/>
    <n v="3.7527339999999998"/>
    <n v="3.8498219999999996"/>
    <n v="4.0699399999999999"/>
    <n v="4.414148"/>
    <n v="4.6607050000000001"/>
    <n v="4.8840120000000002"/>
    <n v="4.9362587000000007"/>
    <n v="4.8239999999999998"/>
    <n v="4.7990000000000004"/>
    <n v="4.7640000000000002"/>
    <n v="4.7454310000000008"/>
    <n v="4.7359143800000005"/>
    <n v="4.7531860924"/>
    <n v="4.785852370552"/>
    <n v="4.8362703231409601"/>
    <n v="4.8810315650624361"/>
    <n v="4.9489807759358744"/>
    <n v="5.0409742565374769"/>
  </r>
  <r>
    <x v="58"/>
    <x v="12"/>
    <x v="1"/>
    <x v="1"/>
    <n v="0.20801900000000001"/>
    <n v="0.20604499999999998"/>
    <n v="0.19634399999999999"/>
    <n v="0.214"/>
    <n v="0.23699999999999999"/>
    <n v="0.26800000000000002"/>
    <n v="0.27600000000000002"/>
    <n v="0.27500000000000002"/>
    <n v="0.16600000000000001"/>
    <n v="0.10724800000000001"/>
    <n v="0.11594499999999999"/>
    <n v="0.104214"/>
    <n v="7.6711000000000001E-2"/>
    <n v="8.5391999999999996E-2"/>
    <n v="0.11198999999999999"/>
    <n v="0.12773000000000001"/>
    <n v="0.14613499999999999"/>
    <n v="0.16566800000000001"/>
    <n v="0.189975"/>
    <n v="0.21571799999999999"/>
  </r>
  <r>
    <x v="58"/>
    <x v="12"/>
    <x v="1"/>
    <x v="2"/>
    <n v="0.41823200000000005"/>
    <n v="0.42317300000000002"/>
    <n v="0.378415"/>
    <n v="0.378"/>
    <n v="0.36399999999999999"/>
    <n v="0.39300000000000002"/>
    <n v="0.442"/>
    <n v="0.52700000000000002"/>
    <n v="0.44"/>
    <n v="0.21928400000000001"/>
    <n v="0.29808100000000004"/>
    <n v="0.34099099999999999"/>
    <n v="0.39758300000000002"/>
    <n v="0.391484"/>
    <n v="0.475966"/>
    <n v="0.44089400000000001"/>
    <n v="0.53408900000000004"/>
    <n v="0.57804200000000006"/>
    <n v="0.59642499999999998"/>
    <n v="0.59639500000000001"/>
  </r>
  <r>
    <x v="58"/>
    <x v="12"/>
    <x v="1"/>
    <x v="3"/>
    <n v="2.0911600000000004"/>
    <n v="2.1158650000000003"/>
    <n v="1.892075"/>
    <n v="1.89"/>
    <n v="1.82"/>
    <n v="1.9650000000000001"/>
    <n v="2.21"/>
    <n v="2.6349999999999998"/>
    <n v="2.2000000000000002"/>
    <n v="1.09642"/>
    <n v="1.4904050000000002"/>
    <n v="1.704955"/>
    <n v="1.9879149999999999"/>
    <n v="1.9574199999999999"/>
    <n v="2.3798300000000001"/>
    <n v="2.2044700000000002"/>
    <n v="2.670445"/>
    <n v="2.8902100000000002"/>
    <n v="2.9821249999999999"/>
    <n v="2.9819750000000003"/>
  </r>
  <r>
    <x v="58"/>
    <x v="12"/>
    <x v="1"/>
    <x v="4"/>
    <n v="1.2955645472361819"/>
    <n v="1.3499437164434067"/>
    <n v="1.4504302442338768"/>
    <n v="1.5591779100000001"/>
    <n v="1.6605355199999998"/>
    <n v="1.7083194102187362"/>
    <n v="1.8332807772264395"/>
    <n v="1.978972486281954"/>
    <n v="1.8003030169111396"/>
    <n v="1.61725352"/>
    <n v="1.7559178960000001"/>
    <n v="1.4350153151999998"/>
    <n v="1.2153815984"/>
    <n v="1.2797408784000002"/>
    <n v="1.3489619966338253"/>
    <n v="1.4131322824909105"/>
    <n v="1.547606503405107"/>
    <n v="1.6595507321212279"/>
    <n v="1.7816330793369144"/>
    <n v="1.8651604749188662"/>
  </r>
  <r>
    <x v="58"/>
    <x v="12"/>
    <x v="1"/>
    <x v="5"/>
    <n v="3.3867245472361822"/>
    <n v="3.4658087164434068"/>
    <n v="3.3425052442338767"/>
    <n v="3.4491779100000004"/>
    <n v="3.4805355199999997"/>
    <n v="3.6733194102187365"/>
    <n v="4.043280777226439"/>
    <n v="4.6139724862819538"/>
    <n v="4.0003030169111398"/>
    <n v="2.71367352"/>
    <n v="3.2463228960000006"/>
    <n v="3.1399703151999998"/>
    <n v="3.2032965983999997"/>
    <n v="3.2371608784000001"/>
    <n v="3.7287919966338254"/>
    <n v="3.6176022824909104"/>
    <n v="4.2180515034051069"/>
    <n v="4.5497607321212286"/>
    <n v="4.7637580793369141"/>
    <n v="4.8471354749188666"/>
  </r>
  <r>
    <x v="58"/>
    <x v="12"/>
    <x v="1"/>
    <x v="6"/>
    <n v="2.3867880000000001"/>
    <n v="2.2013889999999998"/>
    <n v="2.2621880000000001"/>
    <n v="2.3229839999999999"/>
    <n v="2.7601343784994405"/>
    <n v="2.5350000000000001"/>
    <n v="2.6539999999999999"/>
    <n v="3.0270000000000001"/>
    <n v="2.2963439999999999"/>
    <n v="1.482577"/>
    <n v="1.5678288784600001"/>
    <n v="1.5880397865"/>
    <n v="1.3923950433000003"/>
    <n v="1.6594325327999999"/>
    <n v="1.6958228136291158"/>
    <n v="2.0490612745563292"/>
    <n v="2.5783708830329037"/>
    <n v="2.8729145081819225"/>
    <n v="3.1266456639016531"/>
    <n v="3.2201576328480157"/>
  </r>
  <r>
    <x v="58"/>
    <x v="12"/>
    <x v="1"/>
    <x v="7"/>
    <n v="1.1202300000000001"/>
    <n v="1.4424699999999999"/>
    <n v="1.579658"/>
    <n v="1.337283"/>
    <n v="1.258"/>
    <n v="1.1160000000000001"/>
    <n v="1.1719999999999999"/>
    <n v="1.163"/>
    <n v="1.008583"/>
    <n v="0.70267500000000005"/>
    <n v="0.60035400000000005"/>
    <n v="0.49124000000000001"/>
    <n v="0.35080600000000001"/>
    <n v="0.281032"/>
    <n v="0.37231271527563398"/>
    <n v="0.36362082144531011"/>
    <n v="0.37939319999999999"/>
    <n v="0.37939319999999999"/>
    <n v="0.37939319999999999"/>
    <n v="0.37754580524705322"/>
  </r>
  <r>
    <x v="58"/>
    <x v="12"/>
    <x v="1"/>
    <x v="8"/>
    <n v="1.5844196373665405"/>
    <n v="2.3919999999999999"/>
    <n v="2.3340000000000001"/>
    <n v="1.8819999999999999"/>
    <n v="2.0920000000000001"/>
    <n v="2.3959999999999999"/>
    <n v="2.2559999999999998"/>
    <n v="2.1989999999999998"/>
    <n v="2.1989999999999998"/>
    <n v="1.7591999999999999"/>
    <n v="1.9"/>
    <n v="1.7669999999999999"/>
    <n v="1.6786499999999998"/>
    <n v="1.6282904999999996"/>
    <n v="1.9539485999999995"/>
    <n v="1.8953301419999995"/>
    <n v="1.9900966490999996"/>
    <n v="2.0497995485729996"/>
    <n v="2.0293015530872696"/>
    <n v="2.0049499344502224"/>
  </r>
  <r>
    <x v="58"/>
    <x v="12"/>
    <x v="2"/>
    <x v="0"/>
    <n v="0.26499299999999998"/>
    <n v="0.27347399999999999"/>
    <n v="0.28131299999999998"/>
    <n v="0.28218500000000002"/>
    <n v="0.291103"/>
    <n v="0.29909999999999998"/>
    <n v="0.30993700000000002"/>
    <n v="0.31761299999999998"/>
    <n v="0.32007632520090185"/>
    <n v="0.31325336711623647"/>
    <n v="0.30499999999999999"/>
    <n v="0.29199999999999998"/>
    <n v="0.28301699999999996"/>
    <n v="0.27425663999999994"/>
    <n v="0.26483641631677357"/>
    <n v="0.25801112184908331"/>
    <n v="0.25317652993191014"/>
    <n v="0.25018865168773746"/>
    <n v="0.24864872977740241"/>
    <n v="0.24836985679966217"/>
  </r>
  <r>
    <x v="58"/>
    <x v="12"/>
    <x v="2"/>
    <x v="1"/>
    <n v="3.4020150417549216E-2"/>
    <n v="3.5406E-2"/>
    <n v="3.3109E-2"/>
    <n v="3.3000000000000002E-2"/>
    <n v="3.7999999999999999E-2"/>
    <n v="4.2000000000000003E-2"/>
    <n v="4.2999999999999997E-2"/>
    <n v="4.7E-2"/>
    <n v="3.3000000000000002E-2"/>
    <n v="1.250217890233497E-2"/>
    <n v="1.2813000000000001E-2"/>
    <n v="1.7007999999999999E-2"/>
    <n v="1.3500999999999999E-2"/>
    <n v="1.3881000000000001E-2"/>
    <n v="1.3968E-2"/>
    <n v="1.503E-2"/>
    <n v="1.7481000000000003E-2"/>
    <n v="1.9807999999999999E-2"/>
    <n v="2.2228000000000001E-2"/>
    <n v="2.4586E-2"/>
  </r>
  <r>
    <x v="58"/>
    <x v="12"/>
    <x v="2"/>
    <x v="2"/>
    <n v="3.0681999999999997E-2"/>
    <n v="3.1279000000000001E-2"/>
    <n v="2.9829999999999999E-2"/>
    <n v="0.03"/>
    <n v="3.1E-2"/>
    <n v="3.2000000000000001E-2"/>
    <n v="3.2000000000000001E-2"/>
    <n v="3.2000000000000001E-2"/>
    <n v="2.9000000000000001E-2"/>
    <n v="9.8820000000000002E-3"/>
    <n v="1.3763000000000001E-2"/>
    <n v="1.4416999999999999E-2"/>
    <n v="1.3813000000000001E-2"/>
    <n v="2.1253000000000001E-2"/>
    <n v="1.9574000000000001E-2"/>
    <n v="2.1742000000000001E-2"/>
    <n v="2.4922999999999997E-2"/>
    <n v="2.7734000000000002E-2"/>
    <n v="3.0190000000000002E-2"/>
    <n v="3.2389000000000001E-2"/>
  </r>
  <r>
    <x v="58"/>
    <x v="12"/>
    <x v="2"/>
    <x v="3"/>
    <n v="0.24545599999999998"/>
    <n v="0.25023200000000001"/>
    <n v="0.23863999999999999"/>
    <n v="0.24"/>
    <n v="0.248"/>
    <n v="0.25600000000000001"/>
    <n v="0.25600000000000001"/>
    <n v="0.25600000000000001"/>
    <n v="0.23200000000000001"/>
    <n v="7.9056000000000001E-2"/>
    <n v="0.11010400000000002"/>
    <n v="0.11533599999999999"/>
    <n v="0.110504"/>
    <n v="0.17002400000000001"/>
    <n v="0.15659200000000001"/>
    <n v="0.17393600000000001"/>
    <n v="0.19938399999999998"/>
    <n v="0.22187200000000001"/>
    <n v="0.24152000000000001"/>
    <n v="0.25911200000000001"/>
  </r>
  <r>
    <x v="58"/>
    <x v="12"/>
    <x v="2"/>
    <x v="4"/>
    <n v="1.1890000000000001"/>
    <n v="1.2609999999999999"/>
    <n v="1.292"/>
    <n v="1.337"/>
    <n v="1.355"/>
    <n v="1.4194278"/>
    <n v="1.4259608000000001"/>
    <n v="1.4518939499999999"/>
    <n v="1.1713648999999999"/>
    <n v="1.0561033999999998"/>
    <n v="1.2051106999999999"/>
    <n v="1.11344968"/>
    <n v="0.81769141999999995"/>
    <n v="0.95214657999999996"/>
    <n v="1.1113519149522197"/>
    <n v="1.1160284276679049"/>
    <n v="1.1063814358024473"/>
    <n v="1.1008300674260449"/>
    <n v="1.094054411020571"/>
    <n v="1.0928273699185138"/>
  </r>
  <r>
    <x v="58"/>
    <x v="12"/>
    <x v="2"/>
    <x v="5"/>
    <n v="1.434456"/>
    <n v="1.5112319999999999"/>
    <n v="1.53064"/>
    <n v="1.577"/>
    <n v="1.603"/>
    <n v="1.6754278"/>
    <n v="1.6819608000000001"/>
    <n v="1.7078939499999999"/>
    <n v="1.4033648999999999"/>
    <n v="1.1351593999999998"/>
    <n v="1.3152146999999998"/>
    <n v="1.2287856800000001"/>
    <n v="0.92819541999999999"/>
    <n v="1.1221705799999999"/>
    <n v="1.2679439149522198"/>
    <n v="1.289964427667905"/>
    <n v="1.3057654358024473"/>
    <n v="1.322702067426045"/>
    <n v="1.335574411020571"/>
    <n v="1.3519393699185138"/>
  </r>
  <r>
    <x v="58"/>
    <x v="12"/>
    <x v="2"/>
    <x v="6"/>
    <n v="0.95538299999999998"/>
    <n v="1.6584129999999999"/>
    <n v="1.112725"/>
    <n v="1.1751069999999999"/>
    <n v="1.3045268533034713"/>
    <n v="1.23"/>
    <n v="1.37"/>
    <n v="1.6180000000000001"/>
    <n v="1.24"/>
    <n v="0.92961099999999997"/>
    <n v="1.1208100020899998"/>
    <n v="1.2094732159999999"/>
    <n v="0.84730329600000009"/>
    <n v="1.0001555199999999"/>
    <n v="1.1385252567333848"/>
    <n v="1.1670359915535853"/>
    <n v="1.2108443115791583"/>
    <n v="1.2548847234246114"/>
    <n v="1.2842098908219397"/>
    <n v="1.3092851453032599"/>
  </r>
  <r>
    <x v="58"/>
    <x v="12"/>
    <x v="2"/>
    <x v="7"/>
    <n v="2.649899"/>
    <n v="2.6717610000000001"/>
    <n v="2.7853289999999999"/>
    <n v="3.4292020000000001"/>
    <n v="3.0379999999999998"/>
    <n v="2.99"/>
    <n v="3.64"/>
    <n v="3.44"/>
    <n v="3.33"/>
    <n v="2.4909300000000001"/>
    <n v="3.2853588250000003"/>
    <n v="3.4108378780000002"/>
    <n v="2.984112187"/>
    <n v="3.073774137"/>
    <n v="3.0346352240304415"/>
    <n v="3.276029043186151"/>
    <n v="3.3254893806206569"/>
    <n v="3.3753717213299668"/>
    <n v="3.4252954223661582"/>
    <n v="3.4707806773713856"/>
  </r>
  <r>
    <x v="58"/>
    <x v="12"/>
    <x v="2"/>
    <x v="8"/>
    <n v="3.2183003626334603"/>
    <n v="2.9740000000000002"/>
    <n v="3.15"/>
    <n v="3.6"/>
    <n v="3.198"/>
    <n v="3.2919809999999998"/>
    <n v="3.71"/>
    <n v="3.63"/>
    <n v="3.37"/>
    <n v="2.7"/>
    <n v="3.48"/>
    <n v="3.5"/>
    <n v="3.08"/>
    <n v="3.1785600000000001"/>
    <n v="3.2103456000000001"/>
    <n v="3.338759424"/>
    <n v="3.4055346124799994"/>
    <n v="3.4395899586047998"/>
    <n v="3.4739858581908476"/>
    <n v="3.5156736884891377"/>
  </r>
  <r>
    <x v="59"/>
    <x v="12"/>
    <x v="0"/>
    <x v="0"/>
    <n v="3.9986139999999999"/>
    <n v="4.0185329999999997"/>
    <n v="4.0427919999999995"/>
    <n v="4.0754140000000003"/>
    <n v="4.1130000000000004"/>
    <n v="4.1539999999999999"/>
    <n v="4.202"/>
    <n v="4.2584629999999999"/>
    <n v="4.2789950000000001"/>
    <n v="4.3007520000000001"/>
    <n v="4.3351819999999996"/>
    <n v="4.4009999999999998"/>
    <n v="4.447165"/>
    <n v="4.4954729999999996"/>
    <n v="4.5590394579999991"/>
    <n v="4.611498287809999"/>
    <n v="4.6520708854048287"/>
    <n v="4.6914528449367534"/>
    <n v="4.7293980327753582"/>
    <n v="4.7635403449071623"/>
  </r>
  <r>
    <x v="59"/>
    <x v="12"/>
    <x v="0"/>
    <x v="1"/>
    <n v="0.29052999999999995"/>
    <n v="0.24658099999999999"/>
    <n v="0.25458900000000001"/>
    <n v="0.26100000000000001"/>
    <n v="0.26400000000000001"/>
    <n v="0.27400000000000002"/>
    <n v="0.28299999999999997"/>
    <n v="0.307"/>
    <n v="0.254"/>
    <n v="0.21340799999999999"/>
    <n v="0.28968400000000005"/>
    <n v="0.30499599999999999"/>
    <n v="0.27947500000000003"/>
    <n v="0.26902300000000001"/>
    <n v="0.30632199999999998"/>
    <n v="0.30320600000000003"/>
    <n v="0.30342800000000003"/>
    <n v="0.30455000000000004"/>
    <n v="0.30535800000000002"/>
    <n v="0.30371800000000004"/>
  </r>
  <r>
    <x v="59"/>
    <x v="12"/>
    <x v="0"/>
    <x v="2"/>
    <n v="0.26358599999999999"/>
    <n v="0.24870500000000001"/>
    <n v="0.24028899999999997"/>
    <n v="0.28999999999999998"/>
    <n v="0.29499999999999998"/>
    <n v="0.28899999999999998"/>
    <n v="0.28899999999999998"/>
    <n v="0.317"/>
    <n v="0.254"/>
    <n v="0.12946700000000003"/>
    <n v="0.17793899999999999"/>
    <n v="0.18532800000000002"/>
    <n v="0.16593100000000002"/>
    <n v="0.161106"/>
    <n v="0.15990700000000002"/>
    <n v="0.18437200000000001"/>
    <n v="0.22476599999999999"/>
    <n v="0.22515399999999999"/>
    <n v="0.22489400000000001"/>
    <n v="0.22140799999999999"/>
  </r>
  <r>
    <x v="59"/>
    <x v="12"/>
    <x v="0"/>
    <x v="3"/>
    <n v="1.31793"/>
    <n v="1.243525"/>
    <n v="1.2014449999999999"/>
    <n v="1.45"/>
    <n v="1.4750000000000001"/>
    <n v="1.4450000000000001"/>
    <n v="1.4450000000000001"/>
    <n v="1.585"/>
    <n v="1.27"/>
    <n v="0.6473350000000001"/>
    <n v="0.8896949999999999"/>
    <n v="0.92664000000000024"/>
    <n v="0.82965500000000014"/>
    <n v="0.80552999999999997"/>
    <n v="0.79953500000000011"/>
    <n v="0.92186000000000001"/>
    <n v="1.1238300000000001"/>
    <n v="1.1257699999999999"/>
    <n v="1.1244700000000001"/>
    <n v="1.10704"/>
  </r>
  <r>
    <x v="59"/>
    <x v="12"/>
    <x v="0"/>
    <x v="4"/>
    <n v="4.0785862799999997"/>
    <n v="3.8176063499999997"/>
    <n v="3.9417221999999996"/>
    <n v="4.1976764200000005"/>
    <n v="4.6429999999999998"/>
    <n v="5.0580893700000003"/>
    <n v="4.9823908430000001"/>
    <n v="4.7012476909999998"/>
    <n v="4.6391057874999992"/>
    <n v="4.5356879087499991"/>
    <n v="5.2514120662499995"/>
    <n v="4.9576323324999985"/>
    <n v="4.5446124699999997"/>
    <n v="4.6005745712500001"/>
    <n v="4.6605373363482565"/>
    <n v="4.7876854391721073"/>
    <n v="4.9311951385291168"/>
    <n v="5.1136836009810605"/>
    <n v="5.1550438557251397"/>
    <n v="5.1922589759488069"/>
  </r>
  <r>
    <x v="59"/>
    <x v="12"/>
    <x v="0"/>
    <x v="5"/>
    <n v="5.3965162800000002"/>
    <n v="5.0611313500000001"/>
    <n v="5.1431671999999997"/>
    <n v="5.6476764200000007"/>
    <n v="6.1179999999999994"/>
    <n v="6.5030893699999996"/>
    <n v="6.4273908429999995"/>
    <n v="6.2862476909999998"/>
    <n v="5.9091057874999997"/>
    <n v="5.183022908749999"/>
    <n v="6.1411070662499991"/>
    <n v="5.8842723324999984"/>
    <n v="5.3742674699999995"/>
    <n v="5.4061045712500002"/>
    <n v="5.4600723363482562"/>
    <n v="5.709545439172107"/>
    <n v="6.0550251385291167"/>
    <n v="6.2394536009810606"/>
    <n v="6.2795138557251402"/>
    <n v="6.2992989759488065"/>
  </r>
  <r>
    <x v="59"/>
    <x v="12"/>
    <x v="0"/>
    <x v="6"/>
    <n v="6.5153290000000004"/>
    <n v="6.3693619999999997"/>
    <n v="7.6272770000000003"/>
    <n v="8.9188919999999996"/>
    <n v="7.5679780000000001"/>
    <n v="8.9260000000000002"/>
    <n v="8.391"/>
    <n v="8.3510000000000009"/>
    <n v="7.8000509999999998"/>
    <n v="6.6879229999999996"/>
    <n v="7.5026529999999996"/>
    <n v="7.1689059999999998"/>
    <n v="6.8950399999999998"/>
    <n v="7.0231870000000001"/>
    <n v="7.3354644812604572"/>
    <n v="6.7632802578765494"/>
    <n v="7.3382885734344576"/>
    <n v="7.571852685472189"/>
    <n v="7.6333779259784151"/>
    <n v="7.6602198919194953"/>
  </r>
  <r>
    <x v="59"/>
    <x v="12"/>
    <x v="0"/>
    <x v="7"/>
    <n v="5.070246"/>
    <n v="5.3364140000000004"/>
    <n v="4.0273490000000001"/>
    <n v="2.8918409999999999"/>
    <n v="1.8009999999999999"/>
    <n v="2.3149999999999999"/>
    <n v="1.833"/>
    <n v="1.5740000000000001"/>
    <n v="2.3291200000000001"/>
    <n v="1.648585"/>
    <n v="1.5825819999999999"/>
    <n v="1.299858"/>
    <n v="1.361272"/>
    <n v="1.3856040000000001"/>
    <n v="1.2904478101125754"/>
    <n v="1.3312133987282795"/>
    <n v="1.33251458274"/>
    <n v="1.33251458274"/>
    <n v="1.33251458274"/>
    <n v="1.33251458274"/>
  </r>
  <r>
    <x v="59"/>
    <x v="12"/>
    <x v="0"/>
    <x v="8"/>
    <n v="4.5"/>
    <n v="3.6"/>
    <n v="1.1000000000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1"/>
    <x v="0"/>
    <n v="0.31510869721976764"/>
    <n v="0.31858600000000004"/>
    <n v="0.33277699999999999"/>
    <n v="0.34640499999999996"/>
    <n v="0.36450499999999997"/>
    <n v="0.38477600000000001"/>
    <n v="0.401111"/>
    <n v="0.42392000000000002"/>
    <n v="0.43088700000000002"/>
    <n v="0.43633300000000003"/>
    <n v="0.44751799999999997"/>
    <n v="0.46700000000000003"/>
    <n v="0.47709400000000002"/>
    <n v="0.48599999999999999"/>
    <n v="0.49918799999999997"/>
    <n v="0.51254571999999998"/>
    <n v="0.5277649767999999"/>
    <n v="0.54387707819199993"/>
    <n v="0.56028945350047987"/>
    <n v="0.57696408629045104"/>
  </r>
  <r>
    <x v="59"/>
    <x v="12"/>
    <x v="1"/>
    <x v="1"/>
    <n v="3.1906999999999998E-2"/>
    <n v="2.9132999999999999E-2"/>
    <n v="2.8877E-2"/>
    <n v="2.9000000000000001E-2"/>
    <n v="3.1E-2"/>
    <n v="3.5000000000000003E-2"/>
    <n v="0.04"/>
    <n v="4.4999999999999998E-2"/>
    <n v="0.04"/>
    <n v="2.7799000000000001E-2"/>
    <n v="3.8329999999999996E-2"/>
    <n v="4.6740000000000004E-2"/>
    <n v="3.9777E-2"/>
    <n v="3.7656000000000002E-2"/>
    <n v="4.2347999999999997E-2"/>
    <n v="4.3309E-2"/>
    <n v="4.5971999999999999E-2"/>
    <n v="4.7778000000000001E-2"/>
    <n v="4.9045000000000005E-2"/>
    <n v="5.0292000000000003E-2"/>
  </r>
  <r>
    <x v="59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1"/>
    <x v="4"/>
    <n v="0.22807291088674897"/>
    <n v="0.24103682331305851"/>
    <n v="0.24709888393243476"/>
    <n v="0.29444644068222153"/>
    <n v="0.31833391951832574"/>
    <n v="0.32254749999999999"/>
    <n v="0.33680300000000002"/>
    <n v="0.39248379999999994"/>
    <n v="0.35368240000000001"/>
    <n v="0.32033670000000003"/>
    <n v="0.34384909999999996"/>
    <n v="0.36997380000000002"/>
    <n v="0.34132656"/>
    <n v="0.28327797999999998"/>
    <n v="0.338750965313249"/>
    <n v="0.35617989214699231"/>
    <n v="0.36943548375999991"/>
    <n v="0.39703026708015993"/>
    <n v="0.43142287919536959"/>
    <n v="0.46157126903236084"/>
  </r>
  <r>
    <x v="59"/>
    <x v="12"/>
    <x v="1"/>
    <x v="5"/>
    <n v="0.22807291088674897"/>
    <n v="0.24103682331305851"/>
    <n v="0.24709888393243476"/>
    <n v="0.29444644068222153"/>
    <n v="0.31833391951832574"/>
    <n v="0.32254749999999999"/>
    <n v="0.33680300000000002"/>
    <n v="0.39248379999999994"/>
    <n v="0.35368240000000001"/>
    <n v="0.32033670000000003"/>
    <n v="0.34384909999999996"/>
    <n v="0.36997380000000002"/>
    <n v="0.34132656"/>
    <n v="0.28327797999999998"/>
    <n v="0.338750965313249"/>
    <n v="0.35617989214699231"/>
    <n v="0.36943548375999991"/>
    <n v="0.39703026708015993"/>
    <n v="0.43142287919536959"/>
    <n v="0.46157126903236084"/>
  </r>
  <r>
    <x v="59"/>
    <x v="12"/>
    <x v="1"/>
    <x v="6"/>
    <n v="0.463756"/>
    <n v="0.57489599999999996"/>
    <n v="0.47847299999999998"/>
    <n v="0.51024999999999998"/>
    <n v="0.45629500000000001"/>
    <n v="0.60266600000000004"/>
    <n v="0.57920199999999999"/>
    <n v="0.48499999999999999"/>
    <n v="0.464862"/>
    <n v="0.38801400000000003"/>
    <n v="0.40950399999999998"/>
    <n v="0.409111"/>
    <n v="0.42533700000000002"/>
    <n v="0.36033399999999999"/>
    <n v="0.46325178871238915"/>
    <n v="0.45573253578009065"/>
    <n v="0.47930313087889553"/>
    <n v="0.50533379579974969"/>
    <n v="0.53511749025169197"/>
    <n v="0.5616532592793273"/>
  </r>
  <r>
    <x v="59"/>
    <x v="12"/>
    <x v="1"/>
    <x v="7"/>
    <n v="0.189333"/>
    <n v="0.18354699999999999"/>
    <n v="0.15087900000000001"/>
    <n v="0.195824"/>
    <n v="0.14390900000000001"/>
    <n v="0.19090699999999999"/>
    <n v="0.16431899999999999"/>
    <n v="8.0106999999999998E-2"/>
    <n v="8.5902999999999993E-2"/>
    <n v="0.116088"/>
    <n v="0.102572"/>
    <n v="9.3110999999999999E-2"/>
    <n v="0.10687199999999999"/>
    <n v="0.11792800000000001"/>
    <n v="0.10873105624746142"/>
    <n v="0.10613520000000004"/>
    <n v="0.10613520000000004"/>
    <n v="0.10613520000000004"/>
    <n v="0.10613520000000004"/>
    <n v="0.10613520000000004"/>
  </r>
  <r>
    <x v="59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2"/>
    <x v="0"/>
    <n v="7.3545302780232372E-2"/>
    <n v="9.7906999999999994E-2"/>
    <n v="9.6863000000000005E-2"/>
    <n v="9.5556000000000016E-2"/>
    <n v="9.5880000000000007E-2"/>
    <n v="9.7085000000000005E-2"/>
    <n v="0.10008300000000001"/>
    <n v="0.10186500000000001"/>
    <n v="0.101312"/>
    <n v="9.9242999999999998E-2"/>
    <n v="0.10100000000000001"/>
    <n v="0.10299999999999999"/>
    <n v="0.10199999999999999"/>
    <n v="0.10100000000000001"/>
    <n v="9.9790000000000004E-2"/>
    <n v="9.902770000000001E-2"/>
    <n v="9.8752760999999994E-2"/>
    <n v="9.8845067729999986E-2"/>
    <n v="9.924491298889998E-2"/>
    <n v="9.9900769079676974E-2"/>
  </r>
  <r>
    <x v="59"/>
    <x v="12"/>
    <x v="2"/>
    <x v="1"/>
    <n v="6.9878120788158041E-3"/>
    <n v="6.0260000000000001E-3"/>
    <n v="5.6969999999999998E-3"/>
    <n v="5.0000000000000001E-3"/>
    <n v="6.0000000000000001E-3"/>
    <n v="7.0000000000000001E-3"/>
    <n v="8.0000000000000002E-3"/>
    <n v="8.0000000000000002E-3"/>
    <n v="8.0000000000000002E-3"/>
    <n v="6.4521351267183783E-3"/>
    <n v="5.9509930887982551E-3"/>
    <n v="6.4420000000000007E-3"/>
    <n v="5.927E-3"/>
    <n v="5.1780000000000003E-3"/>
    <n v="5.8600000000000006E-3"/>
    <n v="6.2230000000000002E-3"/>
    <n v="6.6570000000000006E-3"/>
    <n v="7.0049999999999999E-3"/>
    <n v="7.319E-3"/>
    <n v="7.6029999999999995E-3"/>
  </r>
  <r>
    <x v="59"/>
    <x v="12"/>
    <x v="2"/>
    <x v="2"/>
    <n v="4.3324000000000001E-2"/>
    <n v="3.8975999999999997E-2"/>
    <n v="3.8084E-2"/>
    <n v="4.1000000000000002E-2"/>
    <n v="3.5000000000000003E-2"/>
    <n v="3.5000000000000003E-2"/>
    <n v="3.9E-2"/>
    <n v="4.3999999999999997E-2"/>
    <n v="4.5999999999999999E-2"/>
    <n v="2.3278E-2"/>
    <n v="3.1753000000000003E-2"/>
    <n v="4.2874000000000002E-2"/>
    <n v="3.8664000000000004E-2"/>
    <n v="4.2983E-2"/>
    <n v="4.0274000000000004E-2"/>
    <n v="4.2218000000000006E-2"/>
    <n v="4.5142000000000002E-2"/>
    <n v="4.7999E-2"/>
    <n v="5.0570000000000004E-2"/>
    <n v="5.2915999999999998E-2"/>
  </r>
  <r>
    <x v="59"/>
    <x v="12"/>
    <x v="2"/>
    <x v="3"/>
    <n v="0.34659200000000001"/>
    <n v="0.31180799999999997"/>
    <n v="0.304672"/>
    <n v="0.32800000000000001"/>
    <n v="0.28000000000000003"/>
    <n v="0.28000000000000003"/>
    <n v="0.312"/>
    <n v="0.35199999999999998"/>
    <n v="0.36799999999999999"/>
    <n v="0.186224"/>
    <n v="0.25402400000000003"/>
    <n v="0.34299200000000002"/>
    <n v="0.30931200000000003"/>
    <n v="0.343864"/>
    <n v="0.32219200000000003"/>
    <n v="0.33774400000000004"/>
    <n v="0.36113600000000001"/>
    <n v="0.383992"/>
    <n v="0.40456000000000003"/>
    <n v="0.42332799999999998"/>
  </r>
  <r>
    <x v="59"/>
    <x v="12"/>
    <x v="2"/>
    <x v="4"/>
    <n v="0.19415959933981347"/>
    <n v="0.17923565531277827"/>
    <n v="0.17428119112371387"/>
    <n v="0.16811487286805762"/>
    <n v="0.17640245100350152"/>
    <n v="0.25089919999999999"/>
    <n v="0.25066630000000001"/>
    <n v="0.28140700000000002"/>
    <n v="0.26812980000000003"/>
    <n v="0.22143969999999999"/>
    <n v="0.22326850000000001"/>
    <n v="0.26892569999999993"/>
    <n v="0.24209123999999999"/>
    <n v="0.23606906"/>
    <n v="0.27605176822968702"/>
    <n v="0.25662362060518373"/>
    <n v="0.25675717859999997"/>
    <n v="0.25699717609799999"/>
    <n v="0.25803677377113998"/>
    <n v="0.25974199960716016"/>
  </r>
  <r>
    <x v="59"/>
    <x v="12"/>
    <x v="2"/>
    <x v="5"/>
    <n v="0.54075159933981354"/>
    <n v="0.49104365531277827"/>
    <n v="0.47895319112371387"/>
    <n v="0.49611487286805767"/>
    <n v="0.45640245100350152"/>
    <n v="0.53089920000000002"/>
    <n v="0.56266630000000006"/>
    <n v="0.63340700000000005"/>
    <n v="0.63612979999999997"/>
    <n v="0.40766369999999996"/>
    <n v="0.47729250000000001"/>
    <n v="0.61191770000000001"/>
    <n v="0.55140323999999996"/>
    <n v="0.57993306"/>
    <n v="0.59824376822968706"/>
    <n v="0.59436762060518378"/>
    <n v="0.61789317859999993"/>
    <n v="0.64098917609799999"/>
    <n v="0.66259677377114001"/>
    <n v="0.68306999960716008"/>
  </r>
  <r>
    <x v="59"/>
    <x v="12"/>
    <x v="2"/>
    <x v="6"/>
    <n v="0.66600999999999999"/>
    <n v="0.61741199999999996"/>
    <n v="0.62916799999999995"/>
    <n v="0.64456100000000005"/>
    <n v="0.68720599999999998"/>
    <n v="0.79108699999999998"/>
    <n v="0.85599999999999998"/>
    <n v="0.86099999999999999"/>
    <n v="0.86300100000000002"/>
    <n v="0.52198800000000001"/>
    <n v="0.66686299999999998"/>
    <n v="0.73545499999999997"/>
    <n v="0.60435499999999998"/>
    <n v="0.54681400000000002"/>
    <n v="0.64636185374157074"/>
    <n v="0.66387061891525123"/>
    <n v="0.69015947779496767"/>
    <n v="0.71535082090900382"/>
    <n v="0.73643527197332848"/>
    <n v="0.75645454345801388"/>
  </r>
  <r>
    <x v="59"/>
    <x v="12"/>
    <x v="2"/>
    <x v="7"/>
    <n v="0.18539800000000001"/>
    <n v="0.12242"/>
    <n v="0.12099799999999999"/>
    <n v="0.118579"/>
    <n v="0.12539500000000001"/>
    <n v="0.140593"/>
    <n v="0.11823500000000001"/>
    <n v="8.8051000000000004E-2"/>
    <n v="5.9428000000000002E-2"/>
    <n v="5.2935000000000003E-2"/>
    <n v="6.8356E-2"/>
    <n v="6.0852999999999997E-2"/>
    <n v="6.6757999999999998E-2"/>
    <n v="7.3764999999999997E-2"/>
    <n v="8.1706375096545519E-2"/>
    <n v="7.3886872932561853E-2"/>
    <n v="7.3735493999999985E-2"/>
    <n v="7.3735493999999985E-2"/>
    <n v="7.3735493999999985E-2"/>
    <n v="7.3735493999999985E-2"/>
  </r>
  <r>
    <x v="59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2"/>
    <x v="0"/>
    <x v="0"/>
    <n v="27.224325"/>
    <n v="27.790025"/>
    <n v="28.483961000000001"/>
    <n v="29.007819999999999"/>
    <n v="29.378"/>
    <n v="29.748000000000001"/>
    <n v="29.88"/>
    <n v="30.178000000000001"/>
    <n v="30.428999999999998"/>
    <n v="30.503"/>
    <n v="30.691339878257352"/>
    <n v="30.791100485561913"/>
    <n v="30.988227456428195"/>
    <n v="31.331709354129647"/>
    <n v="31.796247955465347"/>
    <n v="32.199829590404633"/>
    <n v="32.502202178257114"/>
    <n v="32.710370025779113"/>
    <n v="32.906242123974572"/>
    <n v="33.090113175296352"/>
  </r>
  <r>
    <x v="60"/>
    <x v="12"/>
    <x v="0"/>
    <x v="1"/>
    <n v="2.302689"/>
    <n v="2.5487609999999998"/>
    <n v="2.640625"/>
    <n v="2.6040000000000001"/>
    <n v="2.5670000000000002"/>
    <n v="2.44"/>
    <n v="2.3450000000000002"/>
    <n v="2.4039999999999999"/>
    <n v="2.1320000000000001"/>
    <n v="1.994999"/>
    <n v="2.0308459999999999"/>
    <n v="1.941241"/>
    <n v="2.0445930000000003"/>
    <n v="2.2647520000000001"/>
    <n v="2.4697680000000002"/>
    <n v="2.5021339999999999"/>
    <n v="2.4919609999999999"/>
    <n v="2.4833220000000003"/>
    <n v="2.485598"/>
    <n v="2.4873080000000001"/>
  </r>
  <r>
    <x v="60"/>
    <x v="12"/>
    <x v="0"/>
    <x v="2"/>
    <n v="1.6413530000000001"/>
    <n v="1.4923649999999999"/>
    <n v="1.627982"/>
    <n v="1.657"/>
    <n v="1.647"/>
    <n v="1.5960000000000001"/>
    <n v="1.448"/>
    <n v="1.534"/>
    <n v="1.446"/>
    <n v="0.99943300000000002"/>
    <n v="1.2706379999999999"/>
    <n v="1.3437999999999999"/>
    <n v="1.4652880000000001"/>
    <n v="1.5101330000000002"/>
    <n v="1.522993"/>
    <n v="1.5474600000000001"/>
    <n v="1.6206230000000001"/>
    <n v="1.6788540000000001"/>
    <n v="1.7215440000000002"/>
    <n v="1.795588"/>
  </r>
  <r>
    <x v="60"/>
    <x v="12"/>
    <x v="0"/>
    <x v="3"/>
    <n v="8.2067650000000008"/>
    <n v="7.4618249999999993"/>
    <n v="8.1399100000000004"/>
    <n v="8.2850000000000001"/>
    <n v="8.2349999999999994"/>
    <n v="7.98"/>
    <n v="7.24"/>
    <n v="7.67"/>
    <n v="7.0853999999999999"/>
    <n v="4.8672387100000005"/>
    <n v="6.0990623999999993"/>
    <n v="6.3158599999999998"/>
    <n v="6.8135892000000009"/>
    <n v="6.9919157900000002"/>
    <n v="7.0057677999999992"/>
    <n v="7.0873668000000007"/>
    <n v="7.37383465"/>
    <n v="7.554843"/>
    <n v="7.7469480000000006"/>
    <n v="8.0801459999999992"/>
  </r>
  <r>
    <x v="60"/>
    <x v="12"/>
    <x v="0"/>
    <x v="4"/>
    <n v="24.229649250000001"/>
    <n v="24.872072375000005"/>
    <n v="23.64168763"/>
    <n v="25.120772119999998"/>
    <n v="24.677519999999998"/>
    <n v="23.240124962454868"/>
    <n v="25.942511751719973"/>
    <n v="27.859433832298848"/>
    <n v="28.900832500000003"/>
    <n v="29.893936599999996"/>
    <n v="30.560734449999998"/>
    <n v="31.015853522500002"/>
    <n v="29.137545275000001"/>
    <n v="30.386132950000004"/>
    <n v="32.024972649311408"/>
    <n v="31.594772533646953"/>
    <n v="31.852158134691972"/>
    <n v="32.056162625263532"/>
    <n v="32.248117281495077"/>
    <n v="32.428310911790426"/>
  </r>
  <r>
    <x v="60"/>
    <x v="12"/>
    <x v="0"/>
    <x v="5"/>
    <n v="32.436414249999999"/>
    <n v="32.333897375000006"/>
    <n v="31.78159763"/>
    <n v="33.405772119999995"/>
    <n v="32.912520000000001"/>
    <n v="31.220124962454868"/>
    <n v="33.182511751719971"/>
    <n v="35.529433832298849"/>
    <n v="35.9862325"/>
    <n v="34.761175309999999"/>
    <n v="36.659796849999999"/>
    <n v="37.331713522500003"/>
    <n v="35.951134475000003"/>
    <n v="37.378048740000004"/>
    <n v="39.030740449311409"/>
    <n v="38.682139333646951"/>
    <n v="39.225992784691975"/>
    <n v="39.61100562526353"/>
    <n v="39.99506528149508"/>
    <n v="40.508456911790425"/>
  </r>
  <r>
    <x v="60"/>
    <x v="12"/>
    <x v="0"/>
    <x v="6"/>
    <n v="29.688130000000001"/>
    <n v="31.517993000000001"/>
    <n v="34.565595999999999"/>
    <n v="36.420648999999997"/>
    <n v="38.432000000000002"/>
    <n v="37.036000000000001"/>
    <n v="37.719000000000001"/>
    <n v="41.650070999999997"/>
    <n v="43.199269999999999"/>
    <n v="39.068941000000002"/>
    <n v="41.150249000000002"/>
    <n v="42.685617000000001"/>
    <n v="38.125250999999999"/>
    <n v="39.722903000000002"/>
    <n v="40.377501863189451"/>
    <n v="41.257930174384001"/>
    <n v="41.520094047775409"/>
    <n v="41.978600028752076"/>
    <n v="42.404485832998567"/>
    <n v="42.811219480825649"/>
  </r>
  <r>
    <x v="60"/>
    <x v="12"/>
    <x v="0"/>
    <x v="7"/>
    <n v="15.611608"/>
    <n v="14.953037999999999"/>
    <n v="15.896858999999999"/>
    <n v="15.702854"/>
    <n v="14.294"/>
    <n v="14.332000000000001"/>
    <n v="12.772"/>
    <n v="11.856202"/>
    <n v="12.794708999999999"/>
    <n v="11.934633"/>
    <n v="12.257676"/>
    <n v="12.485535"/>
    <n v="10.242979"/>
    <n v="11.038192"/>
    <n v="9.5295987170421679"/>
    <n v="9.4370272565342166"/>
    <n v="9.177064851303582"/>
    <n v="9.1559461918353922"/>
    <n v="9.1370823674026003"/>
    <n v="9.1188082026677968"/>
  </r>
  <r>
    <x v="60"/>
    <x v="12"/>
    <x v="0"/>
    <x v="8"/>
    <n v="21.8"/>
    <n v="19.399999999999999"/>
    <n v="15.5"/>
    <n v="11.782965156000913"/>
    <n v="8.8372238670006844"/>
    <n v="8.8372238670006844"/>
    <n v="7.9535014803006163"/>
    <n v="7.1581513322705552"/>
    <n v="6.0844286324299715"/>
    <n v="5.4759857691869742"/>
    <n v="6.7"/>
    <n v="7.1"/>
    <n v="6.8159999999999998"/>
    <n v="8.2473599999999987"/>
    <n v="7.834991999999998"/>
    <n v="7.4432423999999981"/>
    <n v="7.4060261879999985"/>
    <n v="7.3689960570599986"/>
    <n v="7.3321510767746982"/>
    <n v="7.2954903213908251"/>
  </r>
  <r>
    <x v="60"/>
    <x v="12"/>
    <x v="1"/>
    <x v="0"/>
    <n v="2.9395284444444445"/>
    <n v="2.9878178750406397"/>
    <n v="3.0339992917885836"/>
    <n v="3.0780726946882786"/>
    <n v="3.1110000000000002"/>
    <n v="3.14595"/>
    <n v="3.1809000000000003"/>
    <n v="3.197851"/>
    <n v="3.2415749999999997"/>
    <n v="3.235519"/>
    <n v="3.2589930000000003"/>
    <n v="3.2966224900000003"/>
    <n v="3.3291970281500003"/>
    <n v="3.3756282174884324"/>
    <n v="3.4358261569036501"/>
    <n v="3.4975044005928901"/>
    <n v="3.5680388054184458"/>
    <n v="3.6435341679696167"/>
    <n v="3.7225975822774835"/>
    <n v="3.8005247692109991"/>
  </r>
  <r>
    <x v="60"/>
    <x v="12"/>
    <x v="1"/>
    <x v="1"/>
    <n v="0.24307699999999999"/>
    <n v="0.25800499999999998"/>
    <n v="0.270646"/>
    <n v="0.308"/>
    <n v="0.33500000000000002"/>
    <n v="0.32900000000000001"/>
    <n v="0.33200000000000002"/>
    <n v="0.34600000000000003"/>
    <n v="0.29799999999999999"/>
    <n v="0.19711200000000001"/>
    <n v="0.23003499999999999"/>
    <n v="0.26575900000000002"/>
    <n v="0.24685499999999999"/>
    <n v="0.27792099999999997"/>
    <n v="0.321044"/>
    <n v="0.32717599999999997"/>
    <n v="0.34002399999999999"/>
    <n v="0.35003300000000004"/>
    <n v="0.35942000000000002"/>
    <n v="0.36478100000000002"/>
  </r>
  <r>
    <x v="60"/>
    <x v="12"/>
    <x v="1"/>
    <x v="2"/>
    <n v="0.15062200000000001"/>
    <n v="0.172546"/>
    <n v="0.173434"/>
    <n v="0.17199999999999999"/>
    <n v="0.19"/>
    <n v="0.186"/>
    <n v="0.187"/>
    <n v="0.19600000000000001"/>
    <n v="0.17499999999999999"/>
    <n v="8.0206E-2"/>
    <n v="0.11139499999999999"/>
    <n v="0.10301399999999999"/>
    <n v="9.4036000000000008E-2"/>
    <n v="6.8825000000000011E-2"/>
    <n v="5.2802999999999996E-2"/>
    <n v="6.2609999999999999E-2"/>
    <n v="6.0559000000000002E-2"/>
    <n v="6.0472999999999999E-2"/>
    <n v="6.0380000000000003E-2"/>
    <n v="5.9551E-2"/>
  </r>
  <r>
    <x v="60"/>
    <x v="12"/>
    <x v="1"/>
    <x v="3"/>
    <n v="0.63577431760622838"/>
    <n v="0.728315355032361"/>
    <n v="0.73206359628552675"/>
    <n v="0.72601069318075229"/>
    <n v="0.80198855642059852"/>
    <n v="0.78510458681174378"/>
    <n v="0.78932557921395752"/>
    <n v="0.82731451083388063"/>
    <n v="0.7386736703873934"/>
    <n v="0.33854891661195013"/>
    <n v="0.47019744864459245"/>
    <n v="0.43482131132163965"/>
    <n v="0.39692524153456532"/>
    <n v="0.29050980208235638"/>
    <n v="0.22288106181408873"/>
    <n v="0.26427633430259828"/>
    <n v="0.25561907888565805"/>
    <n v="0.25525607353906765"/>
    <n v="0.25486352124566181"/>
    <n v="0.25136431854422664"/>
  </r>
  <r>
    <x v="60"/>
    <x v="12"/>
    <x v="1"/>
    <x v="4"/>
    <n v="2.0641455534668034"/>
    <n v="2.2353773046736864"/>
    <n v="2.1959146730554866"/>
    <n v="2.2278136363745822"/>
    <n v="2.2554750000000001"/>
    <n v="2.5551940074553658"/>
    <n v="2.4905774718820624"/>
    <n v="2.5401814765838049"/>
    <n v="2.6495076071474162"/>
    <n v="2.4677069814682504"/>
    <n v="2.7283869931878901"/>
    <n v="2.623337801319892"/>
    <n v="2.4443519271999996"/>
    <n v="2.2230799392000002"/>
    <n v="2.1938025304235218"/>
    <n v="2.3158248667813996"/>
    <n v="2.4976271637929122"/>
    <n v="2.6962152842975167"/>
    <n v="2.9036261141764372"/>
    <n v="2.96440931998458"/>
  </r>
  <r>
    <x v="60"/>
    <x v="12"/>
    <x v="1"/>
    <x v="5"/>
    <n v="2.6999198710730319"/>
    <n v="2.9636926597060476"/>
    <n v="2.9279782693410135"/>
    <n v="2.9538243295553346"/>
    <n v="3.0574635564205987"/>
    <n v="3.3402985942671095"/>
    <n v="3.2799030510960199"/>
    <n v="3.3674959874176853"/>
    <n v="3.3881812775348097"/>
    <n v="2.8062558980802006"/>
    <n v="3.1985844418324825"/>
    <n v="3.0581591126415315"/>
    <n v="2.8412771687345648"/>
    <n v="2.5135897412823565"/>
    <n v="2.4166835922376104"/>
    <n v="2.5801012010839979"/>
    <n v="2.7532462426785704"/>
    <n v="2.9514713578365841"/>
    <n v="3.1584896354220993"/>
    <n v="3.2157736385288067"/>
  </r>
  <r>
    <x v="60"/>
    <x v="12"/>
    <x v="1"/>
    <x v="6"/>
    <n v="1.886155"/>
    <n v="1.578087"/>
    <n v="1.811183"/>
    <n v="1.7220800000000001"/>
    <n v="1.9838960000000001"/>
    <n v="1.7341089999999999"/>
    <n v="1.665"/>
    <n v="1.545356"/>
    <n v="1.528969"/>
    <n v="1.292073"/>
    <n v="1.486197"/>
    <n v="1.856508"/>
    <n v="1.99715"/>
    <n v="1.5951420000000001"/>
    <n v="1.2883720462060728"/>
    <n v="1.4035496862731083"/>
    <n v="1.4880470093066136"/>
    <n v="1.6246311853540452"/>
    <n v="1.7153048021252155"/>
    <n v="1.7837166126979958"/>
  </r>
  <r>
    <x v="60"/>
    <x v="12"/>
    <x v="1"/>
    <x v="7"/>
    <n v="1.890668"/>
    <n v="1.4965189999999999"/>
    <n v="1.35755"/>
    <n v="1.2826059999999999"/>
    <n v="1.281596"/>
    <n v="1.6019890000000001"/>
    <n v="1.9710000000000001"/>
    <n v="2.242"/>
    <n v="1.0084949999999999"/>
    <n v="1.2621640000000001"/>
    <n v="1.709835"/>
    <n v="2.0429629999999999"/>
    <n v="2.1117409999999999"/>
    <n v="1.858911"/>
    <n v="1.7313003631417681"/>
    <n v="1.8433775612025887"/>
    <n v="1.8622815445836209"/>
    <n v="1.8635350411124993"/>
    <n v="1.8614207203389033"/>
    <n v="1.8453260411585606"/>
  </r>
  <r>
    <x v="60"/>
    <x v="12"/>
    <x v="1"/>
    <x v="8"/>
    <n v="3.278"/>
    <n v="2.6240000000000001"/>
    <n v="2.0992000000000002"/>
    <n v="2.3091200000000005"/>
    <n v="2.3091200000000005"/>
    <n v="3.001856000000001"/>
    <n v="3.6022272000000011"/>
    <n v="4.1425612800000007"/>
    <n v="3.3140490240000005"/>
    <n v="2.9826441216000008"/>
    <n v="3.4598671810560009"/>
    <n v="3.19"/>
    <n v="2.8591000000000002"/>
    <n v="2.9305775000000001"/>
    <n v="3.0184948250000003"/>
    <n v="3.0486797732500004"/>
    <n v="3.1401401664475004"/>
    <n v="3.2029429697764509"/>
    <n v="3.2990312588697437"/>
    <n v="3.2825361025753952"/>
  </r>
  <r>
    <x v="60"/>
    <x v="12"/>
    <x v="2"/>
    <x v="0"/>
    <n v="0.60339599999999993"/>
    <n v="0.60932600000000003"/>
    <n v="0.61843100000000006"/>
    <n v="0.62423600000000001"/>
    <n v="0.63924199999999998"/>
    <n v="0.64060799999999996"/>
    <n v="0.63812400000000002"/>
    <n v="0.63880100000000006"/>
    <n v="0.62119399999999991"/>
    <n v="0.60053899999999993"/>
    <n v="0.5901289999999999"/>
    <n v="0.59116622799999996"/>
    <n v="0.59222959203999992"/>
    <n v="0.602177372637"/>
    <n v="0.59188289231658808"/>
    <n v="0.58911102671589421"/>
    <n v="0.58972025560533858"/>
    <n v="0.59218863515691145"/>
    <n v="0.59615354434435863"/>
    <n v="0.60120526079681003"/>
  </r>
  <r>
    <x v="60"/>
    <x v="12"/>
    <x v="2"/>
    <x v="1"/>
    <n v="5.5713921982037548E-2"/>
    <n v="5.5138E-2"/>
    <n v="5.1823000000000001E-2"/>
    <n v="5.1999999999999998E-2"/>
    <n v="5.6000000000000001E-2"/>
    <n v="5.8000000000000003E-2"/>
    <n v="5.6000000000000001E-2"/>
    <n v="4.8000000000000001E-2"/>
    <n v="5.2999999999999999E-2"/>
    <n v="3.086925260323603E-2"/>
    <n v="3.0902556371026731E-2"/>
    <n v="4.1165999999999994E-2"/>
    <n v="4.2445000000000004E-2"/>
    <n v="5.4365000000000004E-2"/>
    <n v="3.5470999999999996E-2"/>
    <n v="4.3395000000000003E-2"/>
    <n v="4.7149000000000003E-2"/>
    <n v="4.9646000000000003E-2"/>
    <n v="5.1340000000000004E-2"/>
    <n v="5.2743999999999999E-2"/>
  </r>
  <r>
    <x v="60"/>
    <x v="12"/>
    <x v="2"/>
    <x v="2"/>
    <n v="1.9318999999999999E-2"/>
    <n v="1.9827999999999998E-2"/>
    <n v="1.9367000000000002E-2"/>
    <n v="1.6E-2"/>
    <n v="1.7999999999999999E-2"/>
    <n v="0.02"/>
    <n v="0.02"/>
    <n v="2.1000000000000001E-2"/>
    <n v="2.8000000000000001E-2"/>
    <n v="1.1444000000000001E-2"/>
    <n v="1.4354E-2"/>
    <n v="1.7879000000000003E-2"/>
    <n v="1.8271000000000003E-2"/>
    <n v="1.9056E-2"/>
    <n v="1.7347000000000001E-2"/>
    <n v="2.0795999999999999E-2"/>
    <n v="2.2678E-2"/>
    <n v="2.4341999999999999E-2"/>
    <n v="2.5638000000000001E-2"/>
    <n v="2.6702000000000004E-2"/>
  </r>
  <r>
    <x v="60"/>
    <x v="12"/>
    <x v="2"/>
    <x v="3"/>
    <n v="0.15455199999999999"/>
    <n v="0.15862399999999999"/>
    <n v="0.15493600000000002"/>
    <n v="0.128"/>
    <n v="0.14399999999999999"/>
    <n v="0.16"/>
    <n v="0.16"/>
    <n v="0.16800000000000001"/>
    <n v="0.224"/>
    <n v="9.1552000000000008E-2"/>
    <n v="0.114832"/>
    <n v="0.14303200000000002"/>
    <n v="0.14616800000000002"/>
    <n v="0.152448"/>
    <n v="0.13877600000000001"/>
    <n v="0.16636799999999999"/>
    <n v="0.181424"/>
    <n v="0.19473599999999999"/>
    <n v="0.20510400000000001"/>
    <n v="0.21361600000000003"/>
  </r>
  <r>
    <x v="60"/>
    <x v="12"/>
    <x v="2"/>
    <x v="4"/>
    <n v="1.4060398107985494"/>
    <n v="1.4096489785738808"/>
    <n v="1.4072457026803242"/>
    <n v="1.4296500000000001"/>
    <n v="1.3116400000000001"/>
    <n v="1.2769558000000001"/>
    <n v="1.3024271999999999"/>
    <n v="1.3729785999999999"/>
    <n v="1.3543934000000002"/>
    <n v="1.2024969000000001"/>
    <n v="1.2319987999999997"/>
    <n v="1.2706137399999999"/>
    <n v="1.03426716"/>
    <n v="1.3669510999999999"/>
    <n v="1.6260952475608901"/>
    <n v="1.5487463501571694"/>
    <n v="1.5332726645738803"/>
    <n v="1.5396904514079699"/>
    <n v="1.5499992152953324"/>
    <n v="1.563133678071706"/>
  </r>
  <r>
    <x v="60"/>
    <x v="12"/>
    <x v="2"/>
    <x v="5"/>
    <n v="1.5605918107985495"/>
    <n v="1.5682729785738809"/>
    <n v="1.5621817026803242"/>
    <n v="1.5576500000000002"/>
    <n v="1.45564"/>
    <n v="1.4369558"/>
    <n v="1.4624271999999998"/>
    <n v="1.5409785999999999"/>
    <n v="1.5783934000000002"/>
    <n v="1.2940489000000002"/>
    <n v="1.3468307999999998"/>
    <n v="1.41364574"/>
    <n v="1.18043516"/>
    <n v="1.5193990999999998"/>
    <n v="1.7648712475608901"/>
    <n v="1.7151143501571695"/>
    <n v="1.7146966645738804"/>
    <n v="1.7344264514079699"/>
    <n v="1.7551032152953323"/>
    <n v="1.776749678071706"/>
  </r>
  <r>
    <x v="60"/>
    <x v="12"/>
    <x v="2"/>
    <x v="6"/>
    <n v="1.2124740000000001"/>
    <n v="1.2450049999999999"/>
    <n v="1.4879990000000001"/>
    <n v="1.6445620000000001"/>
    <n v="1.6870000000000001"/>
    <n v="1.6066959999999999"/>
    <n v="1.6220000000000001"/>
    <n v="1.921"/>
    <n v="1.765523"/>
    <n v="1.296556"/>
    <n v="1.301067"/>
    <n v="1.319302"/>
    <n v="1.0093218500000001"/>
    <n v="1.4916649254822953"/>
    <n v="1.4736246617583293"/>
    <n v="1.4754116305653682"/>
    <n v="1.4764368761165558"/>
    <n v="1.4945110989146744"/>
    <n v="1.5109507210027358"/>
    <n v="1.5275711789337658"/>
  </r>
  <r>
    <x v="60"/>
    <x v="12"/>
    <x v="2"/>
    <x v="7"/>
    <n v="1.766494"/>
    <n v="1.6023419999999999"/>
    <n v="1.1915789999999999"/>
    <n v="1.4195500000000001"/>
    <n v="1.6315120000000001"/>
    <n v="1.444"/>
    <n v="1.5680000000000001"/>
    <n v="1.1144160000000001"/>
    <n v="1.022194"/>
    <n v="1.020772"/>
    <n v="1.3216760000000001"/>
    <n v="1.3664350000000001"/>
    <n v="1.0644899999999999"/>
    <n v="1.1644589999999999"/>
    <n v="1.139336196862631"/>
    <n v="1.1709797704059537"/>
    <n v="1.1574107717708926"/>
    <n v="1.1542665000829184"/>
    <n v="1.150573351394282"/>
    <n v="1.1451471344060213"/>
  </r>
  <r>
    <x v="60"/>
    <x v="12"/>
    <x v="2"/>
    <x v="8"/>
    <n v="2.3809999999999998"/>
    <n v="1.71"/>
    <n v="1.3680000000000001"/>
    <n v="1.48"/>
    <n v="1.51"/>
    <n v="1.3257219599999999"/>
    <n v="1.3389791795999999"/>
    <n v="0.93728542571999984"/>
    <n v="0.7966926118619998"/>
    <n v="0.75685798126889969"/>
    <n v="1.3"/>
    <n v="1.35"/>
    <n v="1.2150000000000001"/>
    <n v="1.2514500000000002"/>
    <n v="1.3765950000000002"/>
    <n v="1.4137630650000002"/>
    <n v="1.3996254343500001"/>
    <n v="1.3996254343500001"/>
    <n v="1.3996254343500001"/>
    <n v="1.39822580891565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47">
  <r>
    <x v="0"/>
    <x v="0"/>
    <x v="0"/>
    <x v="0"/>
    <n v="0.91384065858439567"/>
    <n v="1.0135222519985516"/>
    <n v="1.0673490294785661"/>
    <n v="1.0781246820409234"/>
    <n v="1.0912723495062284"/>
    <n v="1.1072622145825946"/>
    <n v="1.1293115924367687"/>
    <n v="1.1567919765124011"/>
    <n v="1.1864190567472772"/>
    <n v="1.2042718661798044"/>
    <n v="1.2325695475180058"/>
    <n v="1.2602328720428255"/>
    <n v="1.2883588593223967"/>
    <n v="1.3170881135291721"/>
    <n v="1.3501076586338796"/>
    <n v="1.3828808786395399"/>
    <n v="1.4179762755067435"/>
    <n v="1.455469469068555"/>
    <n v="1.4953779876555719"/>
    <n v="1.537251769940438"/>
  </r>
  <r>
    <x v="0"/>
    <x v="0"/>
    <x v="0"/>
    <x v="1"/>
    <n v="1.1569672029883968E-2"/>
    <n v="1.2379549071975847E-2"/>
    <n v="1.3246117507014158E-2"/>
    <n v="1.4173345732505151E-2"/>
    <n v="1.5165479933780512E-2"/>
    <n v="1.6227063529145148E-2"/>
    <n v="1.7362957976185308E-2"/>
    <n v="1.857836503451828E-2"/>
    <n v="1.987885058693456E-2"/>
    <n v="2.127037012801998E-2"/>
    <n v="2.2759296036981382E-2"/>
    <n v="2.435244675957008E-2"/>
    <n v="2.6057118032739988E-2"/>
    <n v="2.7881116295031788E-2"/>
    <n v="2.9832794435684016E-2"/>
    <n v="3.1921090046181898E-2"/>
    <n v="3.4155566349414634E-2"/>
    <n v="3.6546455993873662E-2"/>
    <n v="3.9104707913444822E-2"/>
    <n v="4.1842037467385962E-2"/>
  </r>
  <r>
    <x v="0"/>
    <x v="0"/>
    <x v="0"/>
    <x v="2"/>
    <n v="7.8340000000000007E-3"/>
    <n v="7.8340000000000007E-3"/>
    <n v="5.4720000000000003E-3"/>
    <n v="3.0720000000000001E-3"/>
    <n v="4.2719999999999998E-3"/>
    <n v="2.4719999999999998E-3"/>
    <n v="3.0000000000000001E-3"/>
    <n v="3.0720000000000001E-3"/>
    <n v="2.0400000000000001E-3"/>
    <n v="9.6000000000000002E-5"/>
    <n v="0"/>
    <n v="0"/>
    <n v="0"/>
    <n v="0"/>
    <n v="0"/>
    <n v="0"/>
    <n v="0"/>
    <n v="0"/>
    <n v="0"/>
    <n v="0"/>
  </r>
  <r>
    <x v="0"/>
    <x v="0"/>
    <x v="0"/>
    <x v="3"/>
    <n v="3.9170000000000003E-2"/>
    <n v="3.9170000000000003E-2"/>
    <n v="2.7360000000000002E-2"/>
    <n v="1.536E-2"/>
    <n v="2.1359999999999997E-2"/>
    <n v="1.2359999999999999E-2"/>
    <n v="1.4999999999999999E-2"/>
    <n v="1.536E-2"/>
    <n v="1.0200000000000001E-2"/>
    <n v="4.8000000000000001E-4"/>
    <n v="0"/>
    <n v="0"/>
    <n v="0"/>
    <n v="0"/>
    <n v="0"/>
    <n v="0"/>
    <n v="0"/>
    <n v="0"/>
    <n v="0"/>
    <n v="0"/>
  </r>
  <r>
    <x v="0"/>
    <x v="0"/>
    <x v="0"/>
    <x v="4"/>
    <n v="1.050916757372055"/>
    <n v="1.2162267023982618"/>
    <n v="1.3341862868482077"/>
    <n v="1.4554683207552466"/>
    <n v="1.5277812893087197"/>
    <n v="1.5501671004156323"/>
    <n v="1.5810362294114761"/>
    <n v="1.6195087671173614"/>
    <n v="1.6609866794461881"/>
    <n v="1.75"/>
    <n v="1.9"/>
    <n v="2.0499999999999998"/>
    <n v="2.1524999999999999"/>
    <n v="2.2999999999999998"/>
    <n v="2.3919999999999999"/>
    <n v="2.4876800000000001"/>
    <n v="2.5523572959121386"/>
    <n v="2.6198450443233989"/>
    <n v="2.6916803777800293"/>
    <n v="2.7670531858927885"/>
  </r>
  <r>
    <x v="0"/>
    <x v="0"/>
    <x v="0"/>
    <x v="5"/>
    <n v="1.090086757372055"/>
    <n v="1.2553967023982617"/>
    <n v="1.3615462868482078"/>
    <n v="1.4708283207552466"/>
    <n v="1.5491412893087197"/>
    <n v="1.5625271004156323"/>
    <n v="1.596036229411476"/>
    <n v="1.6348687671173614"/>
    <n v="1.671186679446188"/>
    <n v="1.75048"/>
    <n v="1.9"/>
    <n v="2.0499999999999998"/>
    <n v="2.1524999999999999"/>
    <n v="2.2999999999999998"/>
    <n v="2.3919999999999999"/>
    <n v="2.4876800000000001"/>
    <n v="2.5523572959121386"/>
    <n v="2.6198450443233989"/>
    <n v="2.6916803777800293"/>
    <n v="2.7670531858927885"/>
  </r>
  <r>
    <x v="0"/>
    <x v="0"/>
    <x v="0"/>
    <x v="6"/>
    <n v="0.36699999999999999"/>
    <n v="0.59299999999999997"/>
    <n v="0.92900000000000005"/>
    <n v="0.89400000000000002"/>
    <n v="0.87899000000000005"/>
    <n v="1.1000000000000001"/>
    <n v="1.1307940000000001"/>
    <n v="2.1230000000000002"/>
    <n v="2.5510199999999998"/>
    <n v="2.89"/>
    <n v="3.23"/>
    <n v="4.0960000000000001"/>
    <n v="3.1880000000000002"/>
    <n v="4.2614784000000006"/>
    <n v="4.3893227520000009"/>
    <n v="4.5429490483200006"/>
    <n v="4.6792375197696003"/>
    <n v="4.8430108329615358"/>
    <n v="5.0028301904492665"/>
    <n v="5.1729264169245415"/>
  </r>
  <r>
    <x v="0"/>
    <x v="0"/>
    <x v="0"/>
    <x v="7"/>
    <n v="0"/>
    <n v="0"/>
    <n v="0"/>
    <n v="0"/>
    <n v="0"/>
    <n v="0"/>
    <n v="0"/>
    <n v="0.8"/>
    <n v="0.88"/>
    <n v="0.88"/>
    <n v="1.1200000000000001"/>
    <n v="1.75"/>
    <n v="1"/>
    <n v="1.9"/>
    <n v="1.976"/>
    <n v="2.05504"/>
    <n v="2.1372415999999994"/>
    <n v="2.2227312640000001"/>
    <n v="2.3116405145600001"/>
    <n v="2.4041061351424"/>
  </r>
  <r>
    <x v="0"/>
    <x v="0"/>
    <x v="0"/>
    <x v="8"/>
    <n v="0.61199999999999999"/>
    <n v="0.61812"/>
    <n v="0.6304824"/>
    <n v="0.64309204799999997"/>
    <n v="0.65595388896000006"/>
    <n v="0.45916772227199992"/>
    <n v="0.46835107671743992"/>
    <n v="0.32784575370220792"/>
    <n v="0.13113830148088318"/>
    <n v="0"/>
    <n v="0"/>
    <n v="0"/>
    <n v="0"/>
    <n v="0"/>
    <n v="0"/>
    <n v="0"/>
    <n v="0"/>
    <n v="0"/>
    <n v="0"/>
    <n v="0"/>
  </r>
  <r>
    <x v="0"/>
    <x v="0"/>
    <x v="1"/>
    <x v="0"/>
    <n v="0.26064473186728909"/>
    <n v="0.27177428454861624"/>
    <n v="0.29407654170313008"/>
    <n v="0.32709244295276541"/>
    <n v="0.36272028215960184"/>
    <n v="0.40438271509558277"/>
    <n v="0.45198165176281024"/>
    <n v="0.50495902430578943"/>
    <n v="0.56018468176818803"/>
    <n v="0.61206231587850746"/>
    <n v="0.66902754476079107"/>
    <n v="0.73115471292658962"/>
    <n v="0.79885791798000638"/>
    <n v="0.87255379330890814"/>
    <n v="0.95232702556219073"/>
    <n v="1.0386555568149269"/>
    <n v="1.1318756406387029"/>
    <n v="1.2323259056711593"/>
    <n v="1.3404432938265123"/>
    <n v="1.4567446070625725"/>
  </r>
  <r>
    <x v="0"/>
    <x v="0"/>
    <x v="1"/>
    <x v="1"/>
    <n v="1.4057017556839793E-2"/>
    <n v="1.4897537026698538E-2"/>
    <n v="1.5587891788353516E-2"/>
    <n v="1.6394277692754318E-2"/>
    <n v="1.7452452047450759E-2"/>
    <n v="1.8561342251412056E-2"/>
    <n v="1.957076379719588E-2"/>
    <n v="2.0620203680137193E-2"/>
    <n v="2.1672482289723214E-2"/>
    <n v="2.1691190914520653E-2"/>
    <n v="2.3462404933927858E-2"/>
    <n v="2.510477327930281E-2"/>
    <n v="2.6862107408854009E-2"/>
    <n v="2.866132113564494E-2"/>
    <n v="3.0591107299758093E-2"/>
    <n v="3.25519033061996E-2"/>
    <n v="3.4462711805360431E-2"/>
    <n v="3.6485117912467904E-2"/>
    <n v="3.8625598987732913E-2"/>
    <n v="4.0891005513861003E-2"/>
  </r>
  <r>
    <x v="0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x v="4"/>
    <n v="0.50825722714121369"/>
    <n v="0.52995985486980168"/>
    <n v="0.58227155257219754"/>
    <n v="0.64764303704647552"/>
    <n v="0.72544056431920367"/>
    <n v="0.80876543019116554"/>
    <n v="0.8813642209374799"/>
    <n v="0.98467009739628941"/>
    <n v="1.0363416612711478"/>
    <n v="1.0405059369934626"/>
    <n v="1.1574176524361688"/>
    <n v="1.316433737845794"/>
    <n v="1.4085840994949996"/>
    <n v="1.5226794115540945"/>
    <n v="1.6840834291788287"/>
    <n v="1.8384203355624205"/>
    <n v="2.0034198839305044"/>
    <n v="2.1812168530379519"/>
    <n v="2.372584630072927"/>
    <n v="2.5784379545007527"/>
  </r>
  <r>
    <x v="0"/>
    <x v="0"/>
    <x v="1"/>
    <x v="5"/>
    <n v="0.50825722714121369"/>
    <n v="0.52995985486980168"/>
    <n v="0.58227155257219754"/>
    <n v="0.64764303704647552"/>
    <n v="0.72544056431920367"/>
    <n v="0.80876543019116554"/>
    <n v="0.8813642209374799"/>
    <n v="0.98467009739628941"/>
    <n v="1.0363416612711478"/>
    <n v="1.0405059369934626"/>
    <n v="1.1574176524361688"/>
    <n v="1.316433737845794"/>
    <n v="1.4085840994949996"/>
    <n v="1.5226794115540945"/>
    <n v="1.6840834291788287"/>
    <n v="1.8384203355624205"/>
    <n v="2.0034198839305044"/>
    <n v="2.1812168530379519"/>
    <n v="2.372584630072927"/>
    <n v="2.5784379545007527"/>
  </r>
  <r>
    <x v="0"/>
    <x v="0"/>
    <x v="1"/>
    <x v="6"/>
    <n v="0.28956942028016169"/>
    <n v="0.42208685583590261"/>
    <n v="0.5551604905137415"/>
    <n v="0.54536981465136813"/>
    <n v="0.69029951690821245"/>
    <n v="0.56096969696969678"/>
    <n v="0.73596581196581201"/>
    <n v="0.914082474226804"/>
    <n v="0.98720907216494835"/>
    <n v="1.1846508865979379"/>
    <n v="1.31"/>
    <n v="1.32"/>
    <n v="1.2777000000000001"/>
    <n v="1.63"/>
    <n v="1.6952"/>
    <n v="1.8443776000000003"/>
    <n v="2.0011496960000001"/>
    <n v="2.181253168640001"/>
    <n v="2.3775659538176002"/>
    <n v="2.5796590598920965"/>
  </r>
  <r>
    <x v="0"/>
    <x v="0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x v="8"/>
    <n v="0.26637973423280153"/>
    <n v="0.26904353157512956"/>
    <n v="0.27173396689088086"/>
    <n v="0.27445130655978972"/>
    <n v="0.27719581962538759"/>
    <n v="0.27996777782164145"/>
    <n v="0.2883668111562907"/>
    <n v="0.18743842725158896"/>
    <n v="9.3719213625794481E-2"/>
    <n v="0"/>
    <n v="0"/>
    <n v="0"/>
    <n v="0"/>
    <n v="0"/>
    <n v="0"/>
    <n v="0"/>
    <n v="0"/>
    <n v="0"/>
    <n v="0"/>
    <n v="0"/>
  </r>
  <r>
    <x v="0"/>
    <x v="0"/>
    <x v="2"/>
    <x v="0"/>
    <n v="4.3274499818440886E-2"/>
    <n v="4.9709754820256476E-2"/>
    <n v="6.1722657272053907E-2"/>
    <n v="7.9083764032666704E-2"/>
    <n v="9.7742308210522086E-2"/>
    <n v="0.11592294179508353"/>
    <n v="0.13853597471046603"/>
    <n v="0.16251653322699769"/>
    <n v="0.18010027737473844"/>
    <n v="0.19454007560781955"/>
    <n v="0.21082910982548903"/>
    <n v="0.22799838821729312"/>
    <n v="0.24684815540901481"/>
    <n v="0.26740711243770249"/>
    <n v="0.28958910502521318"/>
    <n v="0.31347283390000436"/>
    <n v="0.33939491622545964"/>
    <n v="0.3673275912699443"/>
    <n v="0.39743403664687671"/>
    <n v="0.42992947947956106"/>
  </r>
  <r>
    <x v="0"/>
    <x v="0"/>
    <x v="2"/>
    <x v="1"/>
    <n v="1.0598490227442144E-3"/>
    <n v="1.1263415476605104E-3"/>
    <n v="1.3974195004670779E-3"/>
    <n v="1.6101522733955132E-3"/>
    <n v="1.6322437166680567E-3"/>
    <n v="1.6684352585538927E-3"/>
    <n v="1.8728003633680271E-3"/>
    <n v="2.1099743300605502E-3"/>
    <n v="2.4215064010863927E-3"/>
    <n v="3.8484370977375348E-3"/>
    <n v="3.6096007590658238E-3"/>
    <n v="3.3941891008635082E-3"/>
    <n v="3.1565958638030628E-3"/>
    <n v="3.1557166572181742E-3"/>
    <n v="3.1318287622033756E-3"/>
    <n v="3.192545442420805E-3"/>
    <n v="3.4270328953166541E-3"/>
    <n v="3.6786858600754966E-3"/>
    <n v="3.948756012411821E-3"/>
    <n v="4.2385858784487335E-3"/>
  </r>
  <r>
    <x v="0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4"/>
    <n v="0.10602252455518017"/>
    <n v="0.12427438705064119"/>
    <n v="0.15430664318013476"/>
    <n v="0.19770941008166676"/>
    <n v="0.24435577052630522"/>
    <n v="0.28980735448770883"/>
    <n v="0.31863274183407181"/>
    <n v="0.37378802642209463"/>
    <n v="0.37821058248695072"/>
    <n v="0.3890801512156391"/>
    <n v="0.44274113063352694"/>
    <n v="0.42"/>
    <n v="0.4536"/>
    <n v="0.49442400000000009"/>
    <n v="0.550293912"/>
    <n v="0.59559838441000823"/>
    <n v="0.64485034082837334"/>
    <n v="0.69792242341289412"/>
    <n v="0.75512466962906566"/>
    <n v="0.81686601101116596"/>
  </r>
  <r>
    <x v="0"/>
    <x v="0"/>
    <x v="2"/>
    <x v="5"/>
    <n v="0.10602252455518017"/>
    <n v="0.12427438705064119"/>
    <n v="0.15430664318013476"/>
    <n v="0.19770941008166676"/>
    <n v="0.24435577052630522"/>
    <n v="0.28980735448770883"/>
    <n v="0.31863274183407181"/>
    <n v="0.37378802642209463"/>
    <n v="0.37821058248695072"/>
    <n v="0.3890801512156391"/>
    <n v="0.44274113063352694"/>
    <n v="0.42"/>
    <n v="0.4536"/>
    <n v="0.49442400000000009"/>
    <n v="0.550293912"/>
    <n v="0.59559838441000823"/>
    <n v="0.64485034082837334"/>
    <n v="0.69792242341289412"/>
    <n v="0.75512466962906566"/>
    <n v="0.81686601101116596"/>
  </r>
  <r>
    <x v="0"/>
    <x v="0"/>
    <x v="2"/>
    <x v="6"/>
    <n v="2.7430579719838324E-2"/>
    <n v="4.0913144164097359E-2"/>
    <n v="6.2839509486258521E-2"/>
    <n v="6.7630185348631813E-2"/>
    <n v="8.0700483091787553E-2"/>
    <n v="6.3030303030303103E-2"/>
    <n v="8.8034188034188096E-2"/>
    <n v="0.11691752577319585"/>
    <n v="0.36837592783505169"/>
    <n v="0.3932281134020621"/>
    <n v="0.44"/>
    <n v="0.4"/>
    <n v="0.45400000000000001"/>
    <n v="0.6"/>
    <n v="0.63"/>
    <n v="0.66150000000000009"/>
    <n v="0.69457500000000016"/>
    <n v="0.73624950000000022"/>
    <n v="0.79294071150000023"/>
    <n v="0.85479008699700032"/>
  </r>
  <r>
    <x v="0"/>
    <x v="0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x v="8"/>
    <n v="0.10886867584839156"/>
    <n v="0.18853912559411512"/>
    <n v="0.19230990810599743"/>
    <n v="0.19615610626811739"/>
    <n v="0.22557952220833496"/>
    <n v="0.23009111265250168"/>
    <n v="0.24159566828512677"/>
    <n v="0.24159566828512677"/>
    <n v="9.6638267314050716E-2"/>
    <n v="0"/>
    <n v="0"/>
    <n v="0"/>
    <n v="0"/>
    <n v="0"/>
    <n v="0"/>
    <n v="0"/>
    <n v="0"/>
    <n v="0"/>
    <n v="0"/>
    <n v="0"/>
  </r>
  <r>
    <x v="1"/>
    <x v="0"/>
    <x v="0"/>
    <x v="0"/>
    <n v="4.1372009600000004"/>
    <n v="4.2404809215999997"/>
    <n v="4.3548506847359993"/>
    <n v="4.4401081504991993"/>
    <n v="4.5141027429742397"/>
    <n v="4.6173976058255271"/>
    <n v="4.7205277255342502"/>
    <n v="4.7885013392575377"/>
    <n v="4.839076272294661"/>
    <n v="4.8221224586799272"/>
    <n v="4.8940357234525314"/>
    <n v="5.0255657586626414"/>
    <n v="5.1931129694267986"/>
    <n v="5.3706899052928101"/>
    <n v="5.5593232809065167"/>
    <n v="5.7278776455820495"/>
    <n v="5.9091709647959298"/>
    <n v="6.1027092140939274"/>
    <n v="6.3087212884348602"/>
    <n v="6.5274677426004022"/>
  </r>
  <r>
    <x v="1"/>
    <x v="0"/>
    <x v="0"/>
    <x v="1"/>
    <n v="0.23412200000000002"/>
    <n v="0.25156000000000001"/>
    <n v="0.24161600000000003"/>
    <n v="0.25825900000000002"/>
    <n v="0.32765100000000003"/>
    <n v="0.41988000000000003"/>
    <n v="0.48155799999999999"/>
    <n v="0.43469600000000003"/>
    <n v="0.32927300000000004"/>
    <n v="0.258129"/>
    <n v="0.33712999999999999"/>
    <n v="0.400702"/>
    <n v="0.44470500000000002"/>
    <n v="0.49126999999999998"/>
    <n v="0.53447950361076169"/>
    <n v="0.54314158521853173"/>
    <n v="0.56553771614245463"/>
    <n v="0.588159570367769"/>
    <n v="0.61168628848779116"/>
    <n v="0.6361539851266893"/>
  </r>
  <r>
    <x v="1"/>
    <x v="0"/>
    <x v="0"/>
    <x v="2"/>
    <n v="0.23458400000000001"/>
    <n v="0.26876799999999995"/>
    <n v="0.28398899999999999"/>
    <n v="0.30273800000000001"/>
    <n v="0.29572899999999996"/>
    <n v="0.328957"/>
    <n v="0.33446399999999998"/>
    <n v="0.27166899999999999"/>
    <n v="0.32212000000000002"/>
    <n v="0.22121499999999999"/>
    <n v="0.286881"/>
    <n v="0.28900300000000001"/>
    <n v="0.26832299999999998"/>
    <n v="0.26769900000000002"/>
    <n v="0.26909"/>
    <n v="0.29758600000000002"/>
    <n v="0.27634199999999998"/>
    <n v="0.27690900000000002"/>
    <n v="0.31894600000000001"/>
    <n v="0.31170999999999999"/>
  </r>
  <r>
    <x v="1"/>
    <x v="0"/>
    <x v="0"/>
    <x v="3"/>
    <n v="1.17292"/>
    <n v="1.3438399999999997"/>
    <n v="1.419945"/>
    <n v="1.51369"/>
    <n v="1.4786449999999998"/>
    <n v="1.6447849999999999"/>
    <n v="1.67232"/>
    <n v="1.3583449999999999"/>
    <n v="1.6106"/>
    <n v="1.1060749999999999"/>
    <n v="1.4344049999999999"/>
    <n v="1.4450150000000002"/>
    <n v="1.341615"/>
    <n v="1.338495"/>
    <n v="1.34545"/>
    <n v="1.48793"/>
    <n v="1.3817099999999995"/>
    <n v="1.3845450000000001"/>
    <n v="1.59473"/>
    <n v="1.5585499999999997"/>
  </r>
  <r>
    <x v="1"/>
    <x v="0"/>
    <x v="0"/>
    <x v="4"/>
    <n v="4.8818971327999998"/>
    <n v="5.0037674874879992"/>
    <n v="5.4435633559199994"/>
    <n v="5.7277395141439671"/>
    <n v="5.7780515110070274"/>
    <n v="6.0026168875731853"/>
    <n v="6.1366860431945254"/>
    <n v="6.3926492879088128"/>
    <n v="6.4601668235133722"/>
    <n v="6.1240955225235076"/>
    <n v="6.4465313998271689"/>
    <n v="6.8460000000000001"/>
    <n v="7.0171499999999991"/>
    <n v="7.1224072499999984"/>
    <n v="7.2648553949999988"/>
    <n v="7.5911599737501794"/>
    <n v="7.9773808024745056"/>
    <n v="8.3607116233086813"/>
    <n v="8.6429481651557598"/>
    <n v="8.9426308073625513"/>
  </r>
  <r>
    <x v="1"/>
    <x v="0"/>
    <x v="0"/>
    <x v="5"/>
    <n v="6.0548171328000002"/>
    <n v="6.3476074874879984"/>
    <n v="6.8635083559199996"/>
    <n v="7.2414295141439666"/>
    <n v="7.2566965110070267"/>
    <n v="7.6474018875731851"/>
    <n v="7.8090060431945254"/>
    <n v="7.7509942879088127"/>
    <n v="8.070766823513372"/>
    <n v="7.2301705225235073"/>
    <n v="7.8809363998271689"/>
    <n v="8.2910149999999998"/>
    <n v="8.3587649999999982"/>
    <n v="8.4609022499999984"/>
    <n v="8.6103053949999993"/>
    <n v="9.0790899737501789"/>
    <n v="9.3590908024745048"/>
    <n v="9.7452566233086806"/>
    <n v="10.23767816515576"/>
    <n v="10.501180807362552"/>
  </r>
  <r>
    <x v="1"/>
    <x v="0"/>
    <x v="0"/>
    <x v="6"/>
    <n v="1.475921"/>
    <n v="1.1276930000000001"/>
    <n v="1.0877859999999999"/>
    <n v="1.628477"/>
    <n v="1.746726"/>
    <n v="2.4460000000000002"/>
    <n v="2.7450000000000001"/>
    <n v="2.934177"/>
    <n v="2.7669999999999999"/>
    <n v="2.5347089999999999"/>
    <n v="3.8829910000000001"/>
    <n v="3.486116"/>
    <n v="3.4530859999999999"/>
    <n v="4.0353789999999998"/>
    <n v="3.7853517176381626"/>
    <n v="3.9740139215227437"/>
    <n v="4.1016613700518993"/>
    <n v="4.2990558585743681"/>
    <n v="4.5160132630087881"/>
    <n v="4.5803631543274959"/>
  </r>
  <r>
    <x v="1"/>
    <x v="0"/>
    <x v="0"/>
    <x v="7"/>
    <n v="3.4388529999999999"/>
    <n v="2.6239110000000001"/>
    <n v="2.5420159999999998"/>
    <n v="3.1168049999999998"/>
    <n v="3.4511609999999999"/>
    <n v="3.2320000000000002"/>
    <n v="2.5369999999999999"/>
    <n v="1.95"/>
    <n v="2.1669999999999998"/>
    <n v="1.800902"/>
    <n v="1.25254"/>
    <n v="2.203436"/>
    <n v="1.763245"/>
    <n v="1.0871519999999999"/>
    <n v="1.5415457280712821"/>
    <n v="1.4697858767171055"/>
    <n v="1.5315059341323833"/>
    <n v="1.5818927555196431"/>
    <n v="1.6270383946326805"/>
    <n v="1.681067742589887"/>
  </r>
  <r>
    <x v="1"/>
    <x v="0"/>
    <x v="0"/>
    <x v="8"/>
    <n v="8.03613"/>
    <n v="7.7569999999999997"/>
    <n v="8.5510000000000002"/>
    <n v="8.6790000000000003"/>
    <n v="8.9"/>
    <n v="8.4550000000000001"/>
    <n v="7.6095000000000006"/>
    <n v="7.0007400000000013"/>
    <n v="7.5607992000000017"/>
    <n v="6.5778953040000028"/>
    <n v="5.5648994271840015"/>
    <n v="7.1230712667955212"/>
    <n v="7.05"/>
    <n v="5.5765500000000001"/>
    <n v="6.3851497500000001"/>
    <n v="6.6022448415000001"/>
    <n v="6.8201189212694997"/>
    <n v="7.0588230835139321"/>
    <n v="7.3764701222720586"/>
    <n v="7.6346465765515799"/>
  </r>
  <r>
    <x v="1"/>
    <x v="0"/>
    <x v="1"/>
    <x v="0"/>
    <n v="1.9580237632930639"/>
    <n v="2.0351032880272024"/>
    <n v="2.1218602222666583"/>
    <n v="2.1950540178213251"/>
    <n v="2.2681529374648988"/>
    <n v="2.3557898787156009"/>
    <n v="2.4816740811412887"/>
    <n v="2.6590405995184629"/>
    <n v="2.8318597875280935"/>
    <n v="3.0012225917775317"/>
    <n v="3.0963501399419813"/>
    <n v="3.2076338878428512"/>
    <n v="3.3434840890209032"/>
    <n v="3.4782597038677965"/>
    <n v="3.6390549971306636"/>
    <n v="3.8211902964200113"/>
    <n v="4.0062021409913413"/>
    <n v="4.1931063426198714"/>
    <n v="4.3814553927120166"/>
    <n v="4.5731907686835838"/>
  </r>
  <r>
    <x v="1"/>
    <x v="0"/>
    <x v="1"/>
    <x v="1"/>
    <n v="0.11206100000000001"/>
    <n v="0.12176300000000001"/>
    <n v="0.11158"/>
    <n v="0.111764"/>
    <n v="0.138294"/>
    <n v="0.177951"/>
    <n v="0.20888100000000001"/>
    <n v="0.215253"/>
    <n v="0.17863800000000002"/>
    <n v="0.123996"/>
    <n v="0.140152"/>
    <n v="0.15772900000000001"/>
    <n v="0.18296899999999999"/>
    <n v="0.184644"/>
    <n v="0.20853059968401355"/>
    <n v="0.23022982528057986"/>
    <n v="0.23851287347626215"/>
    <n v="0.24177938512250499"/>
    <n v="0.24451240039737462"/>
    <n v="0.24909435142271172"/>
  </r>
  <r>
    <x v="1"/>
    <x v="0"/>
    <x v="1"/>
    <x v="2"/>
    <n v="0.11624"/>
    <n v="0.12745900000000002"/>
    <n v="0.11418600000000001"/>
    <n v="0.114998"/>
    <n v="0.133242"/>
    <n v="0.17258899999999999"/>
    <n v="0.227464"/>
    <n v="0.22645699999999999"/>
    <n v="0.21512999999999999"/>
    <n v="0.13761699999999999"/>
    <n v="0.155142"/>
    <n v="0.19281600000000002"/>
    <n v="0.24964"/>
    <n v="0.25490200000000002"/>
    <n v="0.26355900000000004"/>
    <n v="0.28088600000000002"/>
    <n v="0.29972599999999999"/>
    <n v="0.30060399999999998"/>
    <n v="0.29679300000000003"/>
    <n v="0.31821499999999997"/>
  </r>
  <r>
    <x v="1"/>
    <x v="0"/>
    <x v="1"/>
    <x v="3"/>
    <n v="0.58119999999999994"/>
    <n v="0.63729499999999994"/>
    <n v="0.57093000000000005"/>
    <n v="0.57499"/>
    <n v="0.66620999999999997"/>
    <n v="0.86294499999999996"/>
    <n v="1.1373200000000001"/>
    <n v="1.132285"/>
    <n v="1.07565"/>
    <n v="0.68808499999999995"/>
    <n v="0.77571000000000001"/>
    <n v="0.96408000000000005"/>
    <n v="1.2482"/>
    <n v="1.27451"/>
    <n v="1.3177950000000003"/>
    <n v="1.4044300000000001"/>
    <n v="1.4986299999999999"/>
    <n v="1.5030199999999998"/>
    <n v="1.4839650000000002"/>
    <n v="1.5910749999999998"/>
  </r>
  <r>
    <x v="1"/>
    <x v="0"/>
    <x v="1"/>
    <x v="4"/>
    <n v="1.4604729900619615"/>
    <n v="1.4971739455692916"/>
    <n v="1.5913951666999937"/>
    <n v="1.6331201892590659"/>
    <n v="1.6738968678490953"/>
    <n v="1.7244381912198199"/>
    <n v="1.8016953829085756"/>
    <n v="1.9145092316532932"/>
    <n v="1.9539832533943844"/>
    <n v="1.8607580069020697"/>
    <n v="2.013178790962288"/>
    <n v="2.1448402986859048"/>
    <n v="2.187737104659623"/>
    <n v="2.3408787019857966"/>
    <n v="2.5047402111248025"/>
    <n v="2.6299772216810426"/>
    <n v="2.8043414986939386"/>
    <n v="2.9351744398339097"/>
    <n v="3.0670187748984112"/>
    <n v="3.2012335380785086"/>
  </r>
  <r>
    <x v="1"/>
    <x v="0"/>
    <x v="1"/>
    <x v="5"/>
    <n v="2.0416729900619615"/>
    <n v="2.1344689455692913"/>
    <n v="2.1623251666999939"/>
    <n v="2.2081101892590658"/>
    <n v="2.3401068678490953"/>
    <n v="2.58738319121982"/>
    <n v="2.9390153829085754"/>
    <n v="3.0467942316532932"/>
    <n v="3.0296332533943842"/>
    <n v="2.5488430069020698"/>
    <n v="2.7888887909622881"/>
    <n v="3.1089202986859048"/>
    <n v="3.4359371046596232"/>
    <n v="3.6153887019857969"/>
    <n v="3.8225352111248028"/>
    <n v="4.0344072216810432"/>
    <n v="4.3029714986939389"/>
    <n v="4.438194439833909"/>
    <n v="4.5509837748984117"/>
    <n v="4.7923085380785082"/>
  </r>
  <r>
    <x v="1"/>
    <x v="0"/>
    <x v="1"/>
    <x v="6"/>
    <n v="0.371645"/>
    <n v="0.368365"/>
    <n v="0.566882"/>
    <n v="0.65231499999999998"/>
    <n v="0.68618699999999999"/>
    <n v="0.93200000000000005"/>
    <n v="0.96899999999999997"/>
    <n v="1.15866"/>
    <n v="0.92200000000000004"/>
    <n v="0.89328200000000002"/>
    <n v="1.410069"/>
    <n v="1.3317540000000001"/>
    <n v="1.30905"/>
    <n v="1.374762"/>
    <n v="1.4619465501073223"/>
    <n v="1.5367152327815798"/>
    <n v="1.6272023635467907"/>
    <n v="1.6946882655802009"/>
    <n v="1.7383775000774107"/>
    <n v="1.8128276651664914"/>
  </r>
  <r>
    <x v="1"/>
    <x v="0"/>
    <x v="1"/>
    <x v="7"/>
    <n v="0.93353299999999995"/>
    <n v="1.6835389999999999"/>
    <n v="1.4783740000000001"/>
    <n v="1.3625689999999999"/>
    <n v="1.4412849999999999"/>
    <n v="1.2270000000000001"/>
    <n v="1.2450000000000001"/>
    <n v="1.0155689999999999"/>
    <n v="0.91500000000000004"/>
    <n v="0.63022699999999998"/>
    <n v="0.56755299999999997"/>
    <n v="0.62997800000000004"/>
    <n v="0.58211900000000005"/>
    <n v="0.45699899999999999"/>
    <n v="0.53179628359243436"/>
    <n v="0.53771965510122921"/>
    <n v="0.56166519105379864"/>
    <n v="0.57570682083014368"/>
    <n v="0.59009949135089723"/>
    <n v="0.60485197863466955"/>
  </r>
  <r>
    <x v="1"/>
    <x v="0"/>
    <x v="1"/>
    <x v="8"/>
    <n v="2.3250000000000002"/>
    <n v="2.3690000000000002"/>
    <n v="2.5630000000000002"/>
    <n v="3.161"/>
    <n v="3.2561373619150173"/>
    <n v="3.0933304938192663"/>
    <n v="3.217063713572037"/>
    <n v="2.959698616486274"/>
    <n v="2.959698616486274"/>
    <n v="2.4565498516836071"/>
    <n v="2.0880673739310658"/>
    <n v="2.4430388274993469"/>
    <n v="2.78734271024928"/>
    <n v="2.6842110299700566"/>
    <n v="2.9526321329670626"/>
    <n v="3.100263739615416"/>
    <n v="3.2552769265961872"/>
    <n v="3.3366588497610916"/>
    <n v="3.4200753210051187"/>
    <n v="3.6081794636604001"/>
  </r>
  <r>
    <x v="1"/>
    <x v="0"/>
    <x v="2"/>
    <x v="0"/>
    <n v="0.19394192866535157"/>
    <n v="0.19173957992033086"/>
    <n v="0.19046278110148787"/>
    <n v="0.190259088095518"/>
    <n v="0.19206737703107574"/>
    <n v="0.19676929602924775"/>
    <n v="0.20519463155693907"/>
    <n v="0.21612435911241323"/>
    <n v="0.22641116151756541"/>
    <n v="0.22509285789888508"/>
    <n v="0.22158310155189184"/>
    <n v="0.22518770780731998"/>
    <n v="0.23130797194933886"/>
    <n v="0.24096662065820129"/>
    <n v="0.24910809693110375"/>
    <n v="0.2600776685640433"/>
    <n v="0.27144860440815627"/>
    <n v="0.28304049979681489"/>
    <n v="0.29474138898268321"/>
    <n v="0.30642615879144636"/>
  </r>
  <r>
    <x v="1"/>
    <x v="0"/>
    <x v="2"/>
    <x v="1"/>
    <n v="8.4489999999999999E-3"/>
    <n v="9.2059999999999989E-3"/>
    <n v="1.0002E-2"/>
    <n v="1.0999999999999999E-2"/>
    <n v="1.2999999999999999E-2"/>
    <n v="1.6E-2"/>
    <n v="0.02"/>
    <n v="2.3E-2"/>
    <n v="2.3E-2"/>
    <n v="1.2069000000000002E-2"/>
    <n v="1.6731000000000003E-2"/>
    <n v="2.0545999999999998E-2"/>
    <n v="2.1312000000000001E-2"/>
    <n v="2.3265000000000001E-2"/>
    <n v="2.1340000000000001E-2"/>
    <n v="2.2707999999999999E-2"/>
    <n v="2.4111E-2"/>
    <n v="2.5464000000000001E-2"/>
    <n v="2.6832000000000002E-2"/>
    <n v="2.8201E-2"/>
  </r>
  <r>
    <x v="1"/>
    <x v="0"/>
    <x v="2"/>
    <x v="2"/>
    <n v="8.4489999999999999E-3"/>
    <n v="9.2059999999999989E-3"/>
    <n v="1.0002E-2"/>
    <n v="1.2E-2"/>
    <n v="1.6E-2"/>
    <n v="1.6E-2"/>
    <n v="1.7000000000000001E-2"/>
    <n v="1.7000000000000001E-2"/>
    <n v="1.8000000000000002E-2"/>
    <n v="1.8255E-2"/>
    <n v="1.8710999999999998E-2"/>
    <n v="1.9E-2"/>
    <n v="0.02"/>
    <n v="0.02"/>
    <n v="2.1000000000000001E-2"/>
    <n v="2.1500000000000002E-2"/>
    <n v="2.1999999999999999E-2"/>
    <n v="2.2499999999999999E-2"/>
    <n v="2.3E-2"/>
    <n v="2.35E-2"/>
  </r>
  <r>
    <x v="1"/>
    <x v="0"/>
    <x v="2"/>
    <x v="3"/>
    <n v="0.10138800000000001"/>
    <n v="0.11047199999999999"/>
    <n v="0.12002400000000001"/>
    <n v="0.14400000000000002"/>
    <n v="0.192"/>
    <n v="0.192"/>
    <n v="0.20400000000000004"/>
    <n v="0.20400000000000004"/>
    <n v="0.21600000000000003"/>
    <n v="0.21906"/>
    <n v="0.22453199999999998"/>
    <n v="0.22799999999999998"/>
    <n v="0.24"/>
    <n v="0.24"/>
    <n v="0.252"/>
    <n v="0.25800000000000001"/>
    <n v="0.26400000000000001"/>
    <n v="0.27"/>
    <n v="0.27600000000000002"/>
    <n v="0.28199999999999997"/>
  </r>
  <r>
    <x v="1"/>
    <x v="0"/>
    <x v="2"/>
    <x v="4"/>
    <n v="0.60903956908464219"/>
    <n v="0.62492548132742165"/>
    <n v="0.68566601196535637"/>
    <n v="0.70395862595341663"/>
    <n v="0.71064929501498042"/>
    <n v="0.72804639530821669"/>
    <n v="0.75922013676067457"/>
    <n v="0.79966012871592895"/>
    <n v="0.82640073953911375"/>
    <n v="0.72029714527643229"/>
    <n v="0.79398235543162132"/>
    <n v="0.83368147320320241"/>
    <n v="0.86702873213133058"/>
    <n v="0.89303959409527056"/>
    <n v="0.92876117785908141"/>
    <n v="0.97713398655406991"/>
    <n v="1.0315046967509938"/>
    <n v="1.0897059242177374"/>
    <n v="1.1494914170324644"/>
    <n v="1.1950620192866408"/>
  </r>
  <r>
    <x v="1"/>
    <x v="0"/>
    <x v="2"/>
    <x v="5"/>
    <n v="0.71042756908464222"/>
    <n v="0.73539748132742166"/>
    <n v="0.80569001196535639"/>
    <n v="0.84795862595341664"/>
    <n v="0.90264929501498048"/>
    <n v="0.92004639530821675"/>
    <n v="0.96322013676067464"/>
    <n v="1.003660128715929"/>
    <n v="1.0424007395391137"/>
    <n v="0.93935714527643233"/>
    <n v="1.0185143554316214"/>
    <n v="1.0616814732032025"/>
    <n v="1.1070287321313306"/>
    <n v="1.1330395940952704"/>
    <n v="1.1807611778590814"/>
    <n v="1.2351339865540698"/>
    <n v="1.2955046967509938"/>
    <n v="1.3597059242177374"/>
    <n v="1.4254914170324644"/>
    <n v="1.4770620192866408"/>
  </r>
  <r>
    <x v="1"/>
    <x v="0"/>
    <x v="2"/>
    <x v="6"/>
    <n v="0.18469099999999999"/>
    <n v="0.189496"/>
    <n v="0.267621"/>
    <n v="0.27028099999999999"/>
    <n v="0.33800000000000002"/>
    <n v="0.372"/>
    <n v="0.37926300000000002"/>
    <n v="0.55721500000000002"/>
    <n v="0.52200000000000002"/>
    <n v="0.368448"/>
    <n v="0.74570599999999998"/>
    <n v="0.62890299999999999"/>
    <n v="0.75751900000000005"/>
    <n v="0.75714499999999996"/>
    <n v="0.67174782032635028"/>
    <n v="0.74135055184391851"/>
    <n v="0.75961671317482116"/>
    <n v="0.79309818632205653"/>
    <n v="0.82404452066281553"/>
    <n v="0.84991456434316859"/>
  </r>
  <r>
    <x v="1"/>
    <x v="0"/>
    <x v="2"/>
    <x v="7"/>
    <n v="0.15026700000000001"/>
    <n v="0.16830400000000001"/>
    <n v="0.19078899999999999"/>
    <n v="0.20519999999999999"/>
    <n v="0.22989699999999999"/>
    <n v="0.24"/>
    <n v="0.34"/>
    <n v="0.42438100000000001"/>
    <n v="0.254"/>
    <n v="0.16097500000000001"/>
    <n v="0.34835799999999995"/>
    <n v="0.25307299999999999"/>
    <n v="0.193772"/>
    <n v="0.20361399999999999"/>
    <n v="0.18144118898797093"/>
    <n v="0.20100364815748276"/>
    <n v="0.20426744101861499"/>
    <n v="0.21027714022136795"/>
    <n v="0.21658545442800897"/>
    <n v="0.22308301806084926"/>
  </r>
  <r>
    <x v="1"/>
    <x v="0"/>
    <x v="2"/>
    <x v="8"/>
    <n v="0.68300000000000005"/>
    <n v="0.621"/>
    <n v="0.72399999999999998"/>
    <n v="0.77700000000000002"/>
    <n v="0.78477000000000008"/>
    <n v="0.79261770000000009"/>
    <n v="0.85602711600000014"/>
    <n v="0.86458738716000016"/>
    <n v="0.7781286484440002"/>
    <n v="0.71587835656848009"/>
    <n v="0.53690876742636018"/>
    <n v="0.67113595928295022"/>
    <n v="0.57046556539050775"/>
    <n v="0.57046556539050775"/>
    <n v="0.67314936716079898"/>
    <n v="0.70680683551883894"/>
    <n v="0.74709482514341263"/>
    <n v="0.78444956640058339"/>
    <n v="0.82367204472061262"/>
    <n v="0.85661892650943716"/>
  </r>
  <r>
    <x v="2"/>
    <x v="0"/>
    <x v="0"/>
    <x v="0"/>
    <n v="2.6940000000000022"/>
    <n v="2.8240000000000021"/>
    <n v="3.11"/>
    <n v="3.4246000000000021"/>
    <n v="3.7706600000000021"/>
    <n v="4.1513260000000018"/>
    <n v="4.5700586000000021"/>
    <n v="5.0306644600000023"/>
    <n v="5.5373309060000029"/>
    <n v="5.858930906000003"/>
    <n v="6.1162109060000027"/>
    <n v="6.4410269060000038"/>
    <n v="6.7983245060000037"/>
    <n v="7.1842059140000041"/>
    <n v="7.6009578346400053"/>
    <n v="8.0510499089312066"/>
    <n v="8.537149349165702"/>
    <n v="9.0621367446189574"/>
    <n v="9.6291231317084733"/>
    <n v="10.241468429765153"/>
  </r>
  <r>
    <x v="2"/>
    <x v="0"/>
    <x v="0"/>
    <x v="1"/>
    <n v="0.13"/>
    <n v="0.14300000000000002"/>
    <n v="0.15730000000000002"/>
    <n v="0.17303000000000004"/>
    <n v="0.19033300000000006"/>
    <n v="0.20936630000000009"/>
    <n v="0.23030293000000013"/>
    <n v="0.25333322300000016"/>
    <n v="0.2679999999999999"/>
    <n v="0.21439999999999992"/>
    <n v="0.21654399999999993"/>
    <n v="0.23819839999999995"/>
    <n v="0.25725427199999995"/>
    <n v="0.27783461375999996"/>
    <n v="0.30006138286079997"/>
    <n v="0.32406629348966398"/>
    <n v="0.34999159696883714"/>
    <n v="0.37799092472634416"/>
    <n v="0.40823019870445171"/>
    <n v="0.44088861460080786"/>
  </r>
  <r>
    <x v="2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0"/>
    <x v="4"/>
    <n v="2.9634000000000027"/>
    <n v="3.0612160000000026"/>
    <n v="3.4210000000000025"/>
    <n v="3.9382900000000021"/>
    <n v="4.5247920000000024"/>
    <n v="5.1476442400000026"/>
    <n v="5.4383697340000019"/>
    <n v="6.0367973520000024"/>
    <n v="6.6447970872000033"/>
    <n v="6.4448239966000038"/>
    <n v="7.53"/>
    <n v="8.1999999999999993"/>
    <n v="8.7899999999999991"/>
    <n v="9.4053000000000004"/>
    <n v="9.9602126999999996"/>
    <n v="10.627385879789193"/>
    <n v="11.269037140898726"/>
    <n v="11.962020502897024"/>
    <n v="12.710442533855185"/>
    <n v="13.518738327290002"/>
  </r>
  <r>
    <x v="2"/>
    <x v="0"/>
    <x v="0"/>
    <x v="5"/>
    <n v="2.9634000000000027"/>
    <n v="3.0612160000000026"/>
    <n v="3.4210000000000025"/>
    <n v="3.9382900000000021"/>
    <n v="4.5247920000000024"/>
    <n v="5.1476442400000026"/>
    <n v="5.4383697340000019"/>
    <n v="6.0367973520000024"/>
    <n v="6.6447970872000033"/>
    <n v="6.4448239966000038"/>
    <n v="7.53"/>
    <n v="8.1999999999999993"/>
    <n v="8.7899999999999991"/>
    <n v="9.4053000000000004"/>
    <n v="9.9602126999999996"/>
    <n v="10.627385879789193"/>
    <n v="11.269037140898726"/>
    <n v="11.962020502897024"/>
    <n v="12.710442533855185"/>
    <n v="13.518738327290002"/>
  </r>
  <r>
    <x v="2"/>
    <x v="0"/>
    <x v="0"/>
    <x v="6"/>
    <n v="1.5649999999999999"/>
    <n v="1.6432500000000001"/>
    <n v="2.376881"/>
    <n v="2.6833589999999994"/>
    <n v="3.3582839999999998"/>
    <n v="4.2870000000000008"/>
    <n v="4.0952060000000001"/>
    <n v="5.4698230000000008"/>
    <n v="5.4709800000000017"/>
    <n v="5.485062000000001"/>
    <n v="7.2"/>
    <n v="7.7"/>
    <n v="8.06"/>
    <n v="8.5329999999999995"/>
    <n v="9.0279140000000009"/>
    <n v="9.4612538719999968"/>
    <n v="10.066774119807999"/>
    <n v="10.690914115236096"/>
    <n v="11.407205360956914"/>
    <n v="12.182895325501985"/>
  </r>
  <r>
    <x v="2"/>
    <x v="0"/>
    <x v="0"/>
    <x v="7"/>
    <n v="6.2600000000000003E-2"/>
    <n v="6.5730000000000011E-2"/>
    <n v="9.5075240000000005E-2"/>
    <n v="0.10733435999999998"/>
    <n v="0.13433135999999998"/>
    <n v="0.17148000000000005"/>
    <n v="0.16380824000000002"/>
    <n v="0.21879292000000003"/>
    <n v="0.21883920000000007"/>
    <n v="0.19695528000000007"/>
    <n v="0.21665080800000008"/>
    <n v="0.2383158888000001"/>
    <n v="0.20266700000000001"/>
    <n v="0.22293370000000004"/>
    <n v="0.23185104800000006"/>
    <n v="0.23996583468000005"/>
    <n v="0.24836463889380003"/>
    <n v="0.25705740125508303"/>
    <n v="0.26605441029901089"/>
    <n v="0.27536631465947631"/>
  </r>
  <r>
    <x v="2"/>
    <x v="0"/>
    <x v="0"/>
    <x v="8"/>
    <n v="1.2799429323"/>
    <n v="1.292742361623"/>
    <n v="1.3121334970473448"/>
    <n v="1.5089535216044465"/>
    <n v="1.4335058455242242"/>
    <n v="1.4550084332070874"/>
    <n v="1.4768335597051936"/>
    <n v="1.3291502037346743"/>
    <n v="1.4620652241081418"/>
    <n v="1.1696521792865135"/>
    <n v="1.3100104408008952"/>
    <n v="1.4148112760649669"/>
    <n v="1.5279961781501641"/>
    <n v="1.6043959870576725"/>
    <n v="1.6445058867341142"/>
    <n v="1.685618533902467"/>
    <n v="1.7277589972500285"/>
    <n v="1.7709529721812791"/>
    <n v="1.8152267964858109"/>
    <n v="1.8606074663979559"/>
  </r>
  <r>
    <x v="2"/>
    <x v="0"/>
    <x v="1"/>
    <x v="0"/>
    <n v="1.0547775000000001"/>
    <n v="1.1232891399999985"/>
    <n v="1.1848325766666641"/>
    <n v="1.2426887785111105"/>
    <n v="1.3005827905438549"/>
    <n v="1.3576017919023549"/>
    <n v="1.4091997560643077"/>
    <n v="1.4597657609430217"/>
    <n v="1.5093204457241614"/>
    <n v="1.557884036809678"/>
    <n v="1.6054763560734848"/>
    <n v="1.6521168289520149"/>
    <n v="1.6978244923729746"/>
    <n v="1.7426180025255151"/>
    <n v="1.7865156424750051"/>
    <n v="1.8295353296255052"/>
    <n v="1.8716946230329952"/>
    <n v="1.9130107305723356"/>
    <n v="1.9535005159608887"/>
    <n v="1.9931805056416709"/>
  </r>
  <r>
    <x v="2"/>
    <x v="0"/>
    <x v="1"/>
    <x v="1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  <n v="7.8750000000000001E-2"/>
  </r>
  <r>
    <x v="2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1"/>
    <x v="4"/>
    <n v="2.2150327500000002"/>
    <n v="2.3589071939999968"/>
    <n v="2.5592383655999944"/>
    <n v="2.6717808737988875"/>
    <n v="2.8612821391964811"/>
    <n v="2.986723942185181"/>
    <n v="2.9593194877350464"/>
    <n v="3.0655080979803455"/>
    <n v="3.1393865271062555"/>
    <n v="3.053452712146969"/>
    <n v="3.2109527121469696"/>
    <n v="3.3868394993516309"/>
    <n v="3.6654314339832501"/>
    <n v="4.17"/>
    <n v="4.4619"/>
    <n v="4.7742330000000006"/>
    <n v="5.0535754821890873"/>
    <n v="5.1651289725453076"/>
    <n v="5.2744513930943997"/>
    <n v="5.3815873652325115"/>
  </r>
  <r>
    <x v="2"/>
    <x v="0"/>
    <x v="1"/>
    <x v="5"/>
    <n v="2.2150327500000002"/>
    <n v="2.3589071939999968"/>
    <n v="2.5592383655999944"/>
    <n v="2.6717808737988875"/>
    <n v="2.8612821391964811"/>
    <n v="2.986723942185181"/>
    <n v="2.9593194877350464"/>
    <n v="3.0655080979803455"/>
    <n v="3.1393865271062555"/>
    <n v="3.053452712146969"/>
    <n v="3.2109527121469696"/>
    <n v="3.3868394993516309"/>
    <n v="3.6654314339832501"/>
    <n v="4.17"/>
    <n v="4.4619"/>
    <n v="4.7742330000000006"/>
    <n v="5.0535754821890873"/>
    <n v="5.1651289725453076"/>
    <n v="5.2744513930943997"/>
    <n v="5.3815873652325115"/>
  </r>
  <r>
    <x v="2"/>
    <x v="0"/>
    <x v="1"/>
    <x v="6"/>
    <n v="1.3689473684210529"/>
    <n v="1.4227248552631582"/>
    <n v="1.6793071973684213"/>
    <n v="1.7235342631578947"/>
    <n v="2.0519534605263154"/>
    <n v="2.3855921052631586"/>
    <n v="1.9774156184210523"/>
    <n v="2.0441101973684215"/>
    <n v="2.3321816842105263"/>
    <n v="2.481380842105263"/>
    <n v="2.5806360757894735"/>
    <n v="2.7096678795789475"/>
    <n v="3.0501969999999998"/>
    <n v="3.93"/>
    <n v="3.7334999999999998"/>
    <n v="4.0023119999999999"/>
    <n v="4.2824738399999998"/>
    <n v="4.3809707383199994"/>
    <n v="4.4736960754826596"/>
    <n v="4.5645669059020673"/>
  </r>
  <r>
    <x v="2"/>
    <x v="0"/>
    <x v="1"/>
    <x v="7"/>
    <n v="1.0826921315280332E-3"/>
    <n v="1.1182868050821921E-3"/>
    <n v="1.2524812216920553E-3"/>
    <n v="1.3151052827766582E-3"/>
    <n v="1.380860546915491E-3"/>
    <n v="1.4499035742612659E-3"/>
    <n v="1.5223987529743293E-3"/>
    <n v="1.5985186906230459E-3"/>
    <n v="1.6784446251541982E-3"/>
    <n v="1.7623668564119082E-3"/>
    <n v="1.8504851992325038E-3"/>
    <n v="1.943009459194129E-3"/>
    <n v="2.0401599321538356E-3"/>
    <n v="2.1421679287615277E-3"/>
    <n v="2.2492763251996044E-3"/>
    <n v="2.3617401414595847E-3"/>
    <n v="2.4798271485325638E-3"/>
    <n v="2.603818505959192E-3"/>
    <n v="2.7340094312571519E-3"/>
    <n v="2.8707099028200097E-3"/>
  </r>
  <r>
    <x v="2"/>
    <x v="0"/>
    <x v="1"/>
    <x v="8"/>
    <n v="0.86174751697894736"/>
    <n v="0.89621741765810559"/>
    <n v="0.89621741765810559"/>
    <n v="0.89621741765810559"/>
    <n v="0.85140654677520022"/>
    <n v="0.85140654677520022"/>
    <n v="0.85140654677520022"/>
    <n v="0.86843467771070426"/>
    <n v="0.82501294382516899"/>
    <n v="0.66001035506013528"/>
    <n v="0.69301087281314211"/>
    <n v="0.70687109026940498"/>
    <n v="0.72100851207479311"/>
    <n v="0.735428682316289"/>
    <n v="0.75013725596261482"/>
    <n v="0.76514000108186697"/>
    <n v="0.78044280110350439"/>
    <n v="0.79605165712557446"/>
    <n v="0.81197269026808594"/>
    <n v="0.82821214407344768"/>
  </r>
  <r>
    <x v="2"/>
    <x v="0"/>
    <x v="2"/>
    <x v="0"/>
    <n v="0.45204749999999999"/>
    <n v="0.45839936000000159"/>
    <n v="0.47022215333333589"/>
    <n v="0.48426485688888932"/>
    <n v="0.49683177214814495"/>
    <n v="0.50886447953580505"/>
    <n v="0.52493718994508898"/>
    <n v="0.54068844614618716"/>
    <n v="0.55612467722326342"/>
    <n v="0.57125218367879815"/>
    <n v="0.58607714000522215"/>
    <n v="0.60060559720511775"/>
    <n v="0.6148434852610154"/>
    <n v="0.62879661555579502"/>
    <n v="0.64247068324467915"/>
    <n v="0.65587126957978559"/>
    <n v="0.66900384418818981"/>
    <n v="0.68187376730442595"/>
    <n v="0.69448629195833744"/>
    <n v="0.70684656611917063"/>
  </r>
  <r>
    <x v="2"/>
    <x v="0"/>
    <x v="2"/>
    <x v="1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  <n v="2.6249999999999999E-2"/>
  </r>
  <r>
    <x v="2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x v="2"/>
    <x v="4"/>
    <n v="1.3109377499999999"/>
    <n v="1.4897979200000051"/>
    <n v="1.5987553213333421"/>
    <n v="1.6465005134222237"/>
    <n v="1.7389112025185074"/>
    <n v="1.7810256783753178"/>
    <n v="1.8110333053105572"/>
    <n v="1.8653751392043458"/>
    <n v="1.9186301364202589"/>
    <n v="1.7708817694042742"/>
    <n v="1.9340545620172329"/>
    <n v="2.0720893103576565"/>
    <n v="2.2878564551862701"/>
    <n v="2.5"/>
    <n v="2.6749999999999998"/>
    <n v="2.8087499999999999"/>
    <n v="2.8767165300092161"/>
    <n v="2.9320571994090314"/>
    <n v="2.986291055420851"/>
    <n v="3.0394402343124334"/>
  </r>
  <r>
    <x v="2"/>
    <x v="0"/>
    <x v="2"/>
    <x v="5"/>
    <n v="1.3109377499999999"/>
    <n v="1.4897979200000051"/>
    <n v="1.5987553213333421"/>
    <n v="1.6465005134222237"/>
    <n v="1.7389112025185074"/>
    <n v="1.7810256783753178"/>
    <n v="1.8110333053105572"/>
    <n v="1.8653751392043458"/>
    <n v="1.9186301364202589"/>
    <n v="1.7708817694042742"/>
    <n v="1.9340545620172329"/>
    <n v="2.0720893103576565"/>
    <n v="2.2878564551862701"/>
    <n v="2.5"/>
    <n v="2.6749999999999998"/>
    <n v="2.8087499999999999"/>
    <n v="2.8767165300092161"/>
    <n v="2.9320571994090314"/>
    <n v="2.986291055420851"/>
    <n v="3.0394402343124334"/>
  </r>
  <r>
    <x v="2"/>
    <x v="0"/>
    <x v="2"/>
    <x v="6"/>
    <n v="0.87686315789473657"/>
    <n v="1.0474141447368419"/>
    <n v="1.1731898026315792"/>
    <n v="1.1948697368421053"/>
    <n v="1.3558595394736841"/>
    <n v="1.4044818600261308"/>
    <n v="1.3693213815789473"/>
    <n v="1.4020148026315793"/>
    <n v="1.5432263157894739"/>
    <n v="1.42"/>
    <n v="1.5468698556431351"/>
    <n v="1.6706194440945863"/>
    <n v="1.9259870523953799"/>
    <n v="2.2999999999999998"/>
    <n v="2.3574999999999999"/>
    <n v="2.3810749999999996"/>
    <n v="2.4239343499999997"/>
    <n v="2.4705646481579406"/>
    <n v="2.5162623403527231"/>
    <n v="2.5610460787036091"/>
  </r>
  <r>
    <x v="2"/>
    <x v="0"/>
    <x v="2"/>
    <x v="7"/>
    <n v="5.3073143702354539E-4"/>
    <n v="5.4817980641283894E-4"/>
    <n v="6.1396138318237971E-4"/>
    <n v="6.4465945234149869E-4"/>
    <n v="6.7689242495857366E-4"/>
    <n v="7.1073704620650241E-4"/>
    <n v="7.4627389851682755E-4"/>
    <n v="7.8358759344266901E-4"/>
    <n v="8.2276697311480245E-4"/>
    <n v="8.639053217705426E-4"/>
    <n v="9.0710058785906978E-4"/>
    <n v="9.5245561725202331E-4"/>
    <n v="1.0000783981146245E-3"/>
    <n v="1.0500823180203559E-3"/>
    <n v="1.1025864339213737E-3"/>
    <n v="1.1577157556174424E-3"/>
    <n v="1.2156015433983146E-3"/>
    <n v="1.2763816205682303E-3"/>
    <n v="1.3402007015966418E-3"/>
    <n v="1.407210736676474E-3"/>
  </r>
  <r>
    <x v="2"/>
    <x v="0"/>
    <x v="2"/>
    <x v="8"/>
    <n v="0.42242525342105253"/>
    <n v="0.4393222635578945"/>
    <n v="0.4481087088290524"/>
    <n v="0.45707088300563348"/>
    <n v="0.4342173388553518"/>
    <n v="0.41250647191258422"/>
    <n v="0.42488166606996175"/>
    <n v="0.43762811605206059"/>
    <n v="0.45075695953362244"/>
    <n v="0.36060556762689799"/>
    <n v="0.38584795736078087"/>
    <n v="0.40514035522881992"/>
    <n v="0.41324316233339631"/>
    <n v="0.42150802558006423"/>
    <n v="0.42572310583586487"/>
    <n v="0.43849479901094085"/>
    <n v="0.45164964298126908"/>
    <n v="0.46068263584089447"/>
    <n v="0.46989628855771237"/>
    <n v="0.47694473288607803"/>
  </r>
  <r>
    <x v="3"/>
    <x v="1"/>
    <x v="0"/>
    <x v="0"/>
    <n v="3.038913"/>
    <n v="3.2618070000000001"/>
    <n v="3.4034330000000002"/>
    <n v="3.8849999999999998"/>
    <n v="4.4640000000000004"/>
    <n v="5.4939999999999998"/>
    <n v="5.7639399999999998"/>
    <n v="6.1315793999999997"/>
    <n v="6.6028951940000002"/>
    <n v="7.0209241459400005"/>
    <n v="7.6204953873994006"/>
    <n v="8.2788540397190662"/>
    <n v="9.0898210215210948"/>
    <n v="9.9587013536827254"/>
    <n v="10.834330548267994"/>
    <n v="11.748304234430119"/>
    <n v="12.711467192085818"/>
    <n v="13.720863118588703"/>
    <n v="14.751542445572696"/>
    <n v="15.797148054215668"/>
  </r>
  <r>
    <x v="3"/>
    <x v="1"/>
    <x v="0"/>
    <x v="1"/>
    <n v="0.21384299999999998"/>
    <n v="0.2009"/>
    <n v="0.20177099999999998"/>
    <n v="0.22606800000000002"/>
    <n v="0.312865"/>
    <n v="0.364319"/>
    <n v="0.215"/>
    <n v="0.31"/>
    <n v="0.41"/>
    <n v="0.35125499999999998"/>
    <n v="0.529362"/>
    <n v="0.59913000000000005"/>
    <n v="0.78214200000000011"/>
    <n v="0.87700100000000003"/>
    <n v="0.91546400000000006"/>
    <n v="0.98981399999999997"/>
    <n v="1.080646"/>
    <n v="1.1746449999999999"/>
    <n v="1.2639339999999999"/>
    <n v="1.355388"/>
  </r>
  <r>
    <x v="3"/>
    <x v="1"/>
    <x v="0"/>
    <x v="2"/>
    <n v="0.24989800000000001"/>
    <n v="0.201125"/>
    <n v="0.202652"/>
    <n v="0.21299999999999999"/>
    <n v="0.309"/>
    <n v="0.312"/>
    <n v="0.20899999999999999"/>
    <n v="0.30399999999999999"/>
    <n v="0.41799999999999998"/>
    <n v="0.34337099999999998"/>
    <n v="0.49001800000000001"/>
    <n v="0.56382899999999991"/>
    <n v="0.74057399999999995"/>
    <n v="0.86948900000000007"/>
    <n v="1.0198070000000001"/>
    <n v="1.1480460000000001"/>
    <n v="1.249061"/>
    <n v="1.350835"/>
    <n v="1.4428830000000001"/>
    <n v="1.5354880000000002"/>
  </r>
  <r>
    <x v="3"/>
    <x v="1"/>
    <x v="0"/>
    <x v="3"/>
    <n v="1.24949"/>
    <n v="1.005625"/>
    <n v="1.01326"/>
    <n v="1.0649999999999999"/>
    <n v="1.5449999999999999"/>
    <n v="1.56"/>
    <n v="1.0449999999999999"/>
    <n v="1.52"/>
    <n v="2.09"/>
    <n v="1.7168549999999998"/>
    <n v="2.4500899999999999"/>
    <n v="2.8191449999999998"/>
    <n v="3.7028699999999999"/>
    <n v="4.3474449999999996"/>
    <n v="5.0990350000000007"/>
    <n v="5.7402300000000004"/>
    <n v="6.2453050000000001"/>
    <n v="6.754175"/>
    <n v="7.2144150000000007"/>
    <n v="7.6774400000000007"/>
  </r>
  <r>
    <x v="3"/>
    <x v="1"/>
    <x v="0"/>
    <x v="4"/>
    <n v="3.17"/>
    <n v="3.22"/>
    <n v="3.706"/>
    <n v="3.6850000000000001"/>
    <n v="4.0864000000000003"/>
    <n v="4.8959999999999999"/>
    <n v="5.1365581070258468"/>
    <n v="5.4641814238077906"/>
    <n v="5.6784898668400006"/>
    <n v="5.4763208338332001"/>
    <n v="6.2575293776675069"/>
    <n v="6.7331016103702375"/>
    <n v="7.5410738036146663"/>
    <n v="8.5214133980845723"/>
    <n v="9.4909790442664583"/>
    <n v="10.335676179206173"/>
    <n v="11.186091129035519"/>
    <n v="12.074359544358058"/>
    <n v="12.981357352103972"/>
    <n v="13.901490287709787"/>
  </r>
  <r>
    <x v="3"/>
    <x v="1"/>
    <x v="0"/>
    <x v="5"/>
    <n v="4.4194899999999997"/>
    <n v="4.225625"/>
    <n v="4.7192600000000002"/>
    <n v="4.75"/>
    <n v="5.6314000000000002"/>
    <n v="6.4559999999999995"/>
    <n v="6.1815581070258467"/>
    <n v="6.9841814238077902"/>
    <n v="7.7684898668400004"/>
    <n v="7.1931758338331999"/>
    <n v="8.7076193776675073"/>
    <n v="9.5522466103702364"/>
    <n v="11.243943803614666"/>
    <n v="12.868858398084573"/>
    <n v="14.590014044266459"/>
    <n v="16.075906179206171"/>
    <n v="17.431396129035519"/>
    <n v="18.828534544358057"/>
    <n v="20.195772352103972"/>
    <n v="21.578930287709788"/>
  </r>
  <r>
    <x v="3"/>
    <x v="1"/>
    <x v="0"/>
    <x v="6"/>
    <n v="2.6462089999999998"/>
    <n v="1.686223"/>
    <n v="1.7125159999999999"/>
    <n v="2.4910000000000001"/>
    <n v="1.331"/>
    <n v="1.0309999999999999"/>
    <n v="1.1319999999999999"/>
    <n v="0.53300000000000003"/>
    <n v="0.81200000000000006"/>
    <n v="0.32134000000000001"/>
    <n v="0.71711400000000003"/>
    <n v="0.82036500000000001"/>
    <n v="1.1536690000000001"/>
    <n v="1.0062880000000001"/>
    <n v="1.2147924714629372"/>
    <n v="1.4900928580889721"/>
    <n v="1.6305971118761264"/>
    <n v="1.719440893405868"/>
    <n v="1.8066662292285784"/>
    <n v="1.8969995406900073"/>
  </r>
  <r>
    <x v="3"/>
    <x v="1"/>
    <x v="0"/>
    <x v="7"/>
    <n v="11.664376000000001"/>
    <n v="10.656499999999999"/>
    <n v="15.257479"/>
    <n v="18.103949"/>
    <n v="18.989000000000001"/>
    <n v="22.617000000000001"/>
    <n v="23.678999999999998"/>
    <n v="24.982687141765378"/>
    <n v="27.27"/>
    <n v="26.930853279959997"/>
    <n v="35.030107743210003"/>
    <n v="40.102165757594598"/>
    <n v="33.183620660640003"/>
    <n v="34.476172732409999"/>
    <n v="37.078902639527868"/>
    <n v="39.299559286881724"/>
    <n v="40.789122915757808"/>
    <n v="42.408656608117418"/>
    <n v="43.78319281583785"/>
    <n v="45.471901099031633"/>
  </r>
  <r>
    <x v="3"/>
    <x v="1"/>
    <x v="0"/>
    <x v="8"/>
    <n v="13.013"/>
    <n v="13.228588245858212"/>
    <n v="15.188000000000001"/>
    <n v="19.956999999999997"/>
    <n v="24.501000000000001"/>
    <n v="29.815000000000001"/>
    <n v="28.928999999999998"/>
    <n v="30.327775956420698"/>
    <n v="34.85"/>
    <n v="33.46"/>
    <n v="43.24"/>
    <n v="46.44"/>
    <n v="44.9"/>
    <n v="45.573499999999996"/>
    <n v="50.586584999999999"/>
    <n v="54.026472780000006"/>
    <n v="56.727796419000008"/>
    <n v="59.734369629207002"/>
    <n v="62.42241626252131"/>
    <n v="65.293847410597294"/>
  </r>
  <r>
    <x v="3"/>
    <x v="1"/>
    <x v="1"/>
    <x v="0"/>
    <n v="1.9113345347683823"/>
    <n v="1.9871875080299635"/>
    <n v="2.1160709826284649"/>
    <n v="2.3576284334970423"/>
    <n v="2.7499970118221899"/>
    <n v="3.5898971612310806"/>
    <n v="3.6997961328433915"/>
    <n v="3.8177940941718256"/>
    <n v="3.9869720351135438"/>
    <n v="4.1128417554646797"/>
    <n v="4.3064711730193261"/>
    <n v="4.5402174896807574"/>
    <n v="4.8060533055233989"/>
    <n v="5.0729232618873308"/>
    <n v="5.3276918781967666"/>
    <n v="5.5965476457095535"/>
    <n v="5.887805836292392"/>
    <n v="6.201304059637561"/>
    <n v="6.5313139718164726"/>
    <n v="6.8829949137319204"/>
  </r>
  <r>
    <x v="3"/>
    <x v="1"/>
    <x v="1"/>
    <x v="1"/>
    <n v="5.3501000000000014E-2"/>
    <n v="6.0176999999999994E-2"/>
    <n v="7.2007000000000002E-2"/>
    <n v="0.105"/>
    <n v="0.17199999999999999"/>
    <n v="0.10691700000000003"/>
    <n v="7.3999999999999996E-2"/>
    <n v="8.1000000000000003E-2"/>
    <n v="0.14000000000000001"/>
    <n v="9.0175000000000005E-2"/>
    <n v="0.152501"/>
    <n v="0.195688"/>
    <n v="0.23153200000000002"/>
    <n v="0.23716100000000001"/>
    <n v="0.229404"/>
    <n v="0.24754499999999999"/>
    <n v="0.268872"/>
    <n v="0.28994700000000001"/>
    <n v="0.31140600000000002"/>
    <n v="0.33208700000000002"/>
  </r>
  <r>
    <x v="3"/>
    <x v="1"/>
    <x v="1"/>
    <x v="2"/>
    <n v="8.0077999999999996E-2"/>
    <n v="0.109191"/>
    <n v="0.14028399999999999"/>
    <n v="0.124"/>
    <n v="0.11600000000000001"/>
    <n v="0.14499999999999999"/>
    <n v="6.6000000000000003E-2"/>
    <n v="6.6000000000000003E-2"/>
    <n v="0.127"/>
    <n v="8.3292000000000005E-2"/>
    <n v="0.14421500000000001"/>
    <n v="0.18462400000000001"/>
    <n v="0.223077"/>
    <n v="0.21604900000000002"/>
    <n v="0.18191100000000002"/>
    <n v="0.27765400000000001"/>
    <n v="0.30171700000000001"/>
    <n v="0.32239999999999996"/>
    <n v="0.34159400000000001"/>
    <n v="0.36050400000000005"/>
  </r>
  <r>
    <x v="3"/>
    <x v="1"/>
    <x v="1"/>
    <x v="3"/>
    <n v="0.40038999999999997"/>
    <n v="0.54595499999999997"/>
    <n v="0.70141999999999993"/>
    <n v="0.62"/>
    <n v="0.57999999999999996"/>
    <n v="0.72499999999999998"/>
    <n v="0.33"/>
    <n v="0.33"/>
    <n v="0.63500000000000001"/>
    <n v="0.41646000000000005"/>
    <n v="0.72107500000000002"/>
    <n v="0.92312000000000005"/>
    <n v="1.1153850000000001"/>
    <n v="1.0802450000000003"/>
    <n v="0.90955500000000011"/>
    <n v="1.3882699999999999"/>
    <n v="1.5085850000000001"/>
    <n v="1.6119999999999999"/>
    <n v="1.70797"/>
    <n v="1.8025200000000001"/>
  </r>
  <r>
    <x v="3"/>
    <x v="1"/>
    <x v="1"/>
    <x v="4"/>
    <n v="3.6051578177952024"/>
    <n v="4.2206209449132839"/>
    <n v="4.4742954583028771"/>
    <n v="4.5324102312180212"/>
    <n v="4.5994204869984721"/>
    <n v="4.3549309991734333"/>
    <n v="4.5106915119363356"/>
    <n v="4.7722426177147819"/>
    <n v="5.0235847642430649"/>
    <n v="4.8942816890029688"/>
    <n v="5.2471836110835781"/>
    <n v="5.5095427916377568"/>
    <n v="6.0604970708015333"/>
    <n v="6.5453368364656566"/>
    <n v="6.9829000397846599"/>
    <n v="7.3501581838224199"/>
    <n v="7.6541475871801099"/>
    <n v="8.0616952775288304"/>
    <n v="8.4907081633614148"/>
    <n v="8.9478933878514972"/>
  </r>
  <r>
    <x v="3"/>
    <x v="1"/>
    <x v="1"/>
    <x v="5"/>
    <n v="4.0055478177952022"/>
    <n v="4.7665759449132841"/>
    <n v="5.1757154583028768"/>
    <n v="5.1524102312180213"/>
    <n v="5.1794204869984721"/>
    <n v="5.0799309991734329"/>
    <n v="4.8406915119363356"/>
    <n v="5.1022426177147819"/>
    <n v="5.6585847642430647"/>
    <n v="5.3107416890029686"/>
    <n v="5.968258611083578"/>
    <n v="6.4326627916377568"/>
    <n v="7.1758820708015332"/>
    <n v="7.6255818364656571"/>
    <n v="7.89245503978466"/>
    <n v="8.7384281838224194"/>
    <n v="9.1627325871801091"/>
    <n v="9.6736952775288305"/>
    <n v="10.198678163361414"/>
    <n v="10.750413387851497"/>
  </r>
  <r>
    <x v="3"/>
    <x v="1"/>
    <x v="1"/>
    <x v="6"/>
    <n v="0.19515781779520233"/>
    <n v="0.68062094491328351"/>
    <n v="0.76229545830287748"/>
    <n v="0.80041023121802135"/>
    <n v="0.82042048699847181"/>
    <n v="0.8409309991734335"/>
    <n v="0.86195427415276926"/>
    <n v="0.33134263764474736"/>
    <n v="0.47654640425829631"/>
    <n v="0.39389399999999991"/>
    <n v="0.70645436085851365"/>
    <n v="0.66008314393438605"/>
    <n v="0.75535941041694477"/>
    <n v="0.6694927651233088"/>
    <n v="0.6069018519076067"/>
    <n v="0.60972211304485002"/>
    <n v="0.61929527997032996"/>
    <n v="0.6495684032948611"/>
    <n v="0.6874409739371079"/>
    <n v="0.72827132078560952"/>
  </r>
  <r>
    <x v="3"/>
    <x v="1"/>
    <x v="1"/>
    <x v="7"/>
    <n v="3.477861866127677"/>
    <n v="2.7222320448951995"/>
    <n v="3.0926241823270653"/>
    <n v="4.0549999999999997"/>
    <n v="4.077"/>
    <n v="4.0659999999999998"/>
    <n v="5.0760000000000005"/>
    <n v="4.8760000000000003"/>
    <n v="4.91"/>
    <n v="4.7005864016844683"/>
    <n v="5.7619885416159038"/>
    <n v="4.1964626929585513"/>
    <n v="4.4920197415962759"/>
    <n v="4.0805841352714847"/>
    <n v="4.2148110212528902"/>
    <n v="4.0885518543517732"/>
    <n v="4.1650768933534312"/>
    <n v="4.2845344875139721"/>
    <n v="4.4130705221393915"/>
    <n v="4.5454626378035732"/>
  </r>
  <r>
    <x v="3"/>
    <x v="1"/>
    <x v="1"/>
    <x v="8"/>
    <n v="7.5060000000000002"/>
    <n v="7.2"/>
    <n v="7.28"/>
    <n v="10.074"/>
    <n v="9.32"/>
    <n v="9.1720000000000006"/>
    <n v="9.3239999999999998"/>
    <n v="9.7748343536820013"/>
    <n v="8.27"/>
    <n v="7.91"/>
    <n v="10"/>
    <n v="9.9365249999999996"/>
    <n v="10.781129624999998"/>
    <n v="11.072220124874997"/>
    <n v="11.293664527372497"/>
    <n v="12.25362601219916"/>
    <n v="12.743771052687126"/>
    <n v="13.380959605321483"/>
    <n v="14.009864706771591"/>
    <n v="14.640308618576311"/>
  </r>
  <r>
    <x v="3"/>
    <x v="1"/>
    <x v="2"/>
    <x v="0"/>
    <n v="0.46207946523161753"/>
    <n v="0.46012949197003661"/>
    <n v="0.46354901737153476"/>
    <n v="0.48737156650295799"/>
    <n v="0.49800298817781008"/>
    <n v="0.5141028387689196"/>
    <n v="0.51939769683047354"/>
    <n v="0.52742781198894984"/>
    <n v="0.53805642138950238"/>
    <n v="0.54215360032002724"/>
    <n v="0.59701192030402583"/>
    <n v="0.6675105720357345"/>
    <n v="0.73244014017040238"/>
    <n v="0.81096226714383157"/>
    <n v="0.88333602459569871"/>
    <n v="0.96051913419024704"/>
    <n v="1.0404095792036643"/>
    <n v="1.1228588532798489"/>
    <n v="1.2078032065233741"/>
    <n v="1.2951578337321488"/>
  </r>
  <r>
    <x v="3"/>
    <x v="1"/>
    <x v="2"/>
    <x v="1"/>
    <n v="1.8414E-2"/>
    <n v="2.1153999999999999E-2"/>
    <n v="2.6425999999999998E-2"/>
    <n v="4.7E-2"/>
    <n v="3.5000000000000003E-2"/>
    <n v="4.1000000000000002E-2"/>
    <n v="4.9493000000000002E-2"/>
    <n v="2.8323000000000001E-2"/>
    <n v="4.0545999999999999E-2"/>
    <n v="5.6406999999999999E-2"/>
    <n v="7.8965999999999995E-2"/>
    <n v="9.7099000000000005E-2"/>
    <n v="9.474500000000001E-2"/>
    <n v="0.11006100000000001"/>
    <n v="0.10882299999999999"/>
    <n v="0.11702600000000001"/>
    <n v="0.12413800000000001"/>
    <n v="0.131386"/>
    <n v="0.13885800000000001"/>
    <n v="0.14654"/>
  </r>
  <r>
    <x v="3"/>
    <x v="1"/>
    <x v="2"/>
    <x v="2"/>
    <n v="3.2413999999999998E-2"/>
    <n v="3.5154000000000005E-2"/>
    <n v="4.0426000000000004E-2"/>
    <n v="6.0999999999999999E-2"/>
    <n v="4.9000000000000002E-2"/>
    <n v="5.5E-2"/>
    <n v="6.3492999999999994E-2"/>
    <n v="4.2323E-2"/>
    <n v="5.4545999999999997E-2"/>
    <n v="7.0406999999999997E-2"/>
    <n v="9.2965999999999993E-2"/>
    <n v="0.10209900000000001"/>
    <n v="9.9745E-2"/>
    <n v="0.11506100000000001"/>
    <n v="0.11382299999999999"/>
    <n v="0.122026"/>
    <n v="0.129138"/>
    <n v="0.13638600000000001"/>
    <n v="0.14385800000000001"/>
    <n v="0.15154000000000001"/>
  </r>
  <r>
    <x v="3"/>
    <x v="1"/>
    <x v="2"/>
    <x v="3"/>
    <n v="0.25931199999999999"/>
    <n v="0.28123200000000004"/>
    <n v="0.32340799999999997"/>
    <n v="0.48799999999999999"/>
    <n v="0.39200000000000002"/>
    <n v="0.44"/>
    <n v="0.50794399999999995"/>
    <n v="0.338584"/>
    <n v="0.43636799999999998"/>
    <n v="0.56325599999999998"/>
    <n v="0.74372799999999994"/>
    <n v="0.81679200000000007"/>
    <n v="0.79796"/>
    <n v="0.92048800000000008"/>
    <n v="0.91058399999999995"/>
    <n v="0.97620799999999996"/>
    <n v="1.033104"/>
    <n v="1.0910880000000001"/>
    <n v="1.1508640000000001"/>
    <n v="1.2123200000000001"/>
  </r>
  <r>
    <x v="3"/>
    <x v="1"/>
    <x v="2"/>
    <x v="4"/>
    <n v="0.9703668769863969"/>
    <n v="1.058297831531084"/>
    <n v="1.1079999999999999"/>
    <n v="0.95599999999999996"/>
    <n v="1.0359999999999998"/>
    <n v="1.069492660904344"/>
    <n v="1.0805076007380208"/>
    <n v="1.0972127199876489"/>
    <n v="1.0761128427790048"/>
    <n v="0.97587648057604903"/>
    <n v="1.2330000000000001"/>
    <n v="1.2576000000000001"/>
    <n v="1.2669999999999999"/>
    <n v="1.3303499999999999"/>
    <n v="1.4234745"/>
    <n v="1.5515872050000001"/>
    <n v="1.7686962846462293"/>
    <n v="2.021145935903728"/>
    <n v="2.2948260923944108"/>
    <n v="2.4607998840910827"/>
  </r>
  <r>
    <x v="3"/>
    <x v="1"/>
    <x v="2"/>
    <x v="5"/>
    <n v="1.2296788769863969"/>
    <n v="1.3395298315310842"/>
    <n v="1.4314079999999998"/>
    <n v="1.444"/>
    <n v="1.4279999999999999"/>
    <n v="1.509492660904344"/>
    <n v="1.5884516007380207"/>
    <n v="1.4357967199876489"/>
    <n v="1.5124808427790049"/>
    <n v="1.5391324805760491"/>
    <n v="1.976728"/>
    <n v="2.074392"/>
    <n v="2.0649600000000001"/>
    <n v="2.2508379999999999"/>
    <n v="2.3340584999999998"/>
    <n v="2.5277952050000003"/>
    <n v="2.8018002846462293"/>
    <n v="3.1122339359037281"/>
    <n v="3.4456900923944112"/>
    <n v="3.6731198840910828"/>
  </r>
  <r>
    <x v="3"/>
    <x v="1"/>
    <x v="2"/>
    <x v="6"/>
    <n v="0.31384218220479765"/>
    <n v="0.43937905508671665"/>
    <n v="0.4921045416971227"/>
    <n v="0.51670976878197883"/>
    <n v="0.5322110618454382"/>
    <n v="0.54817739370080132"/>
    <n v="0.56462271551182541"/>
    <n v="0.21704582881234152"/>
    <n v="0.31216148339677091"/>
    <n v="0.25801799999999997"/>
    <n v="0.42238677771539546"/>
    <n v="0.43239059732034829"/>
    <n v="0.49480176802423353"/>
    <n v="0.43855441435434439"/>
    <n v="0.4025965563707144"/>
    <n v="0.46036355959990799"/>
    <n v="0.54256799203003614"/>
    <n v="0.61455421350525374"/>
    <n v="0.68672265048741454"/>
    <n v="0.75538180708943781"/>
  </r>
  <r>
    <x v="3"/>
    <x v="1"/>
    <x v="2"/>
    <x v="7"/>
    <n v="0.67600000000000005"/>
    <n v="0.67600000000000005"/>
    <n v="0.68276000000000003"/>
    <n v="0.47400000000000003"/>
    <n v="0.42599999999999999"/>
    <n v="0.254"/>
    <n v="0.186"/>
    <n v="0.186"/>
    <n v="0.1"/>
    <n v="0.15759197399238514"/>
    <n v="0.14626630237980429"/>
    <n v="0.10652591145238682"/>
    <n v="0.11402853599499038"/>
    <n v="0.10358436999745728"/>
    <n v="0.10876479865363738"/>
    <n v="0.11159468195780807"/>
    <n v="0.1198016688410105"/>
    <n v="0.1232647042836858"/>
    <n v="0.12666646012153296"/>
    <n v="0.12937319992079174"/>
  </r>
  <r>
    <x v="3"/>
    <x v="1"/>
    <x v="2"/>
    <x v="8"/>
    <n v="1.754"/>
    <n v="1.78305877070893"/>
    <n v="1.556"/>
    <n v="1.4770000000000001"/>
    <n v="1.5230000000000001"/>
    <n v="1.58"/>
    <n v="1.2529999999999999"/>
    <n v="1.3135850970788874"/>
    <n v="1.3054247697031731"/>
    <n v="1.2754000000000001"/>
    <n v="1.5860999999999998"/>
    <n v="1.4036985"/>
    <n v="1.554862"/>
    <n v="1.4460216599999998"/>
    <n v="1.7569163168999997"/>
    <n v="2.0204537644349996"/>
    <n v="2.3235218291002493"/>
    <n v="2.5558740120102743"/>
    <n v="2.8370201533314043"/>
    <n v="2.9930562617646319"/>
  </r>
  <r>
    <x v="4"/>
    <x v="1"/>
    <x v="0"/>
    <x v="0"/>
    <n v="4.9000315347919212"/>
    <n v="5.1465169040960825"/>
    <n v="5.4202415660141607"/>
    <n v="5.6918367346938776"/>
    <n v="6.0090000000000003"/>
    <n v="6.28"/>
    <n v="6.5309999999999997"/>
    <n v="6.6420000000000003"/>
    <n v="7.1269999999999998"/>
    <n v="7.5375859999999992"/>
    <n v="8.0014621399999992"/>
    <n v="8.4123942078999985"/>
    <n v="8.7946223237419989"/>
    <n v="9.146746765648448"/>
    <n v="9.4803586316402715"/>
    <n v="9.8240425575884842"/>
    <n v="10.157219280860829"/>
    <n v="10.485393263873283"/>
    <n v="10.79891789290159"/>
    <n v="11.093945848757134"/>
  </r>
  <r>
    <x v="4"/>
    <x v="1"/>
    <x v="0"/>
    <x v="1"/>
    <n v="0.29655599999999999"/>
    <n v="0.34448600000000001"/>
    <n v="0.37665499999999996"/>
    <n v="0.38"/>
    <n v="0.43099999999999999"/>
    <n v="0.499"/>
    <n v="0.44"/>
    <n v="0.439"/>
    <n v="0.49399999999999999"/>
    <n v="0.48185600000000001"/>
    <n v="0.53925199999999995"/>
    <n v="0.53095399999999993"/>
    <n v="0.55047599999999997"/>
    <n v="0.57199"/>
    <n v="0.57534000000000007"/>
    <n v="0.59571799999999997"/>
    <n v="0.62789800000000007"/>
    <n v="0.65320500000000004"/>
    <n v="0.67002800000000007"/>
    <n v="0.68378899999999998"/>
  </r>
  <r>
    <x v="4"/>
    <x v="1"/>
    <x v="0"/>
    <x v="2"/>
    <n v="0.29595399999999999"/>
    <n v="0.37579399999999996"/>
    <n v="0.397314"/>
    <n v="0.372"/>
    <n v="0.40400000000000003"/>
    <n v="0.50700000000000001"/>
    <n v="0.45100000000000001"/>
    <n v="0.39900000000000002"/>
    <n v="0.47300000000000003"/>
    <n v="0.44174099999999999"/>
    <n v="0.51787499999999997"/>
    <n v="0.48255500000000001"/>
    <n v="0.50470999999999999"/>
    <n v="0.53807700000000003"/>
    <n v="0.541709"/>
    <n v="0.57584500000000005"/>
    <n v="0.60460599999999998"/>
    <n v="0.62838699999999992"/>
    <n v="0.64532000000000012"/>
    <n v="0.65862500000000002"/>
  </r>
  <r>
    <x v="4"/>
    <x v="1"/>
    <x v="0"/>
    <x v="3"/>
    <n v="1.47977"/>
    <n v="1.8789699999999998"/>
    <n v="1.9865699999999999"/>
    <n v="1.86"/>
    <n v="2.02"/>
    <n v="2.5350000000000001"/>
    <n v="2.2549999999999999"/>
    <n v="1.9950000000000001"/>
    <n v="2.3650000000000002"/>
    <n v="2.2087050000000001"/>
    <n v="2.589375"/>
    <n v="2.4127749999999999"/>
    <n v="2.5235500000000002"/>
    <n v="2.690385"/>
    <n v="2.708545"/>
    <n v="2.8792250000000004"/>
    <n v="3.0230299999999999"/>
    <n v="3.1419349999999997"/>
    <n v="3.2266000000000004"/>
    <n v="3.2931249999999999"/>
  </r>
  <r>
    <x v="4"/>
    <x v="1"/>
    <x v="0"/>
    <x v="4"/>
    <n v="4.212567"/>
    <n v="4.2372000000000005"/>
    <n v="4.6612282500000006"/>
    <n v="5.0958943127999996"/>
    <n v="5.3798501877201321"/>
    <n v="5.6224761489236856"/>
    <n v="5.8471961351306669"/>
    <n v="6.1390635275747947"/>
    <n v="6.3991000000000007"/>
    <n v="6.3987999999999996"/>
    <n v="6.7699199999999999"/>
    <n v="7.3115136000000005"/>
    <n v="7.6770892800000006"/>
    <n v="8.1377146368000002"/>
    <n v="8.5357929056493944"/>
    <n v="8.8856569521363831"/>
    <n v="9.1414973527747456"/>
    <n v="9.436853937485953"/>
    <n v="9.71902610361143"/>
    <n v="9.9845512638814196"/>
  </r>
  <r>
    <x v="4"/>
    <x v="1"/>
    <x v="0"/>
    <x v="5"/>
    <n v="5.6923370000000002"/>
    <n v="6.1161700000000003"/>
    <n v="6.647798250000001"/>
    <n v="6.9558943127999999"/>
    <n v="7.3998501877201317"/>
    <n v="8.1574761489236849"/>
    <n v="8.1021961351306668"/>
    <n v="8.1340635275747957"/>
    <n v="8.7641000000000009"/>
    <n v="8.6075049999999997"/>
    <n v="9.3592949999999995"/>
    <n v="9.7242886000000013"/>
    <n v="10.200639280000001"/>
    <n v="10.828099636800001"/>
    <n v="11.244337905649395"/>
    <n v="11.764881952136383"/>
    <n v="12.164527352774746"/>
    <n v="12.578788937485953"/>
    <n v="12.945626103611431"/>
    <n v="13.277676263881419"/>
  </r>
  <r>
    <x v="4"/>
    <x v="1"/>
    <x v="0"/>
    <x v="6"/>
    <n v="1.1158999999999999"/>
    <n v="0.99"/>
    <n v="1.5960000000000001"/>
    <n v="2.0700940000000001"/>
    <n v="3.1273740000000001"/>
    <n v="3.331"/>
    <n v="3.1480000000000001"/>
    <n v="3.585"/>
    <n v="4.5979999999999999"/>
    <n v="4.1561870000000001"/>
    <n v="5.3865990000000004"/>
    <n v="5.7009369999999997"/>
    <n v="6.260885"/>
    <n v="6.7269160000000001"/>
    <n v="7.0809772272935323"/>
    <n v="7.2760941299931146"/>
    <n v="7.4761516230462775"/>
    <n v="7.6360832647023518"/>
    <n v="7.7971497828301821"/>
    <n v="8.0201289914946656"/>
  </r>
  <r>
    <x v="4"/>
    <x v="1"/>
    <x v="0"/>
    <x v="7"/>
    <n v="1.465263"/>
    <n v="1.8765350000000001"/>
    <n v="1.901902"/>
    <n v="2.1275629999999999"/>
    <n v="2.3558629999999998"/>
    <n v="2.3119999999999998"/>
    <n v="1.8859999999999999"/>
    <n v="2.75"/>
    <n v="2.5209999999999999"/>
    <n v="1.6639299999999999"/>
    <n v="1.754183"/>
    <n v="1.8317380000000001"/>
    <n v="1.6268389999999999"/>
    <n v="1.8993519999999999"/>
    <n v="3.5095409752393096"/>
    <n v="3.8280512699003508"/>
    <n v="4.503963361157326"/>
    <n v="4.8370573976398914"/>
    <n v="5.0277221375729981"/>
    <n v="5.3946209134210115"/>
  </r>
  <r>
    <x v="4"/>
    <x v="1"/>
    <x v="0"/>
    <x v="8"/>
    <n v="6.3470000000000004"/>
    <n v="6.7759999999999998"/>
    <n v="7.2069999999999999"/>
    <n v="7.6589999999999998"/>
    <n v="7.585"/>
    <n v="7.3550000000000004"/>
    <n v="7.2370000000000001"/>
    <n v="7.0922599999999996"/>
    <n v="6.7376469999999991"/>
    <n v="6.1312587699999996"/>
    <n v="6.2538839454000001"/>
    <n v="6.3039150169632006"/>
    <n v="6.3039150169632006"/>
    <n v="6.3669541671328327"/>
    <n v="7.7040145422307269"/>
    <n v="8.3588557783203381"/>
    <n v="9.2365356350439729"/>
    <n v="9.8184373800517424"/>
    <n v="10.220993312633865"/>
    <n v="10.701379998327655"/>
  </r>
  <r>
    <x v="4"/>
    <x v="1"/>
    <x v="1"/>
    <x v="0"/>
    <n v="0.66241375563907035"/>
    <n v="0.68311415756780636"/>
    <n v="0.70824954202138013"/>
    <n v="0.71645608367262448"/>
    <n v="0.76140390031106187"/>
    <n v="0.78142359116938143"/>
    <n v="0.80763906408016084"/>
    <n v="0.83522848175221542"/>
    <n v="0.86599733023404635"/>
    <n v="0.89536539697819517"/>
    <n v="0.93057643506884935"/>
    <n v="0.96594698914664612"/>
    <n v="1.0068947915156601"/>
    <n v="1.0488964738126119"/>
    <n v="1.0859270972291704"/>
    <n v="1.1244426488261492"/>
    <n v="1.166936156117234"/>
    <n v="1.2119683906531307"/>
    <n v="1.2576904969802711"/>
    <n v="1.3036153295859616"/>
  </r>
  <r>
    <x v="4"/>
    <x v="1"/>
    <x v="1"/>
    <x v="1"/>
    <n v="4.4160999999999999E-2"/>
    <n v="4.9500999999999996E-2"/>
    <n v="5.4835999999999996E-2"/>
    <n v="3.9E-2"/>
    <n v="4.5999999999999999E-2"/>
    <n v="4.8000000000000001E-2"/>
    <n v="4.5999999999999999E-2"/>
    <n v="4.4999999999999998E-2"/>
    <n v="0.05"/>
    <n v="5.1018000000000001E-2"/>
    <n v="6.2072000000000002E-2"/>
    <n v="6.5148999999999999E-2"/>
    <n v="7.3790000000000008E-2"/>
    <n v="7.7242999999999992E-2"/>
    <n v="7.3742000000000002E-2"/>
    <n v="7.6522999999999994E-2"/>
    <n v="8.1849000000000005E-2"/>
    <n v="8.5875000000000007E-2"/>
    <n v="8.8141000000000011E-2"/>
    <n v="8.994400000000001E-2"/>
  </r>
  <r>
    <x v="4"/>
    <x v="1"/>
    <x v="1"/>
    <x v="2"/>
    <n v="4.3874999999999997E-2"/>
    <n v="4.5744999999999994E-2"/>
    <n v="5.5487000000000002E-2"/>
    <n v="4.7E-2"/>
    <n v="0.05"/>
    <n v="5.2999999999999999E-2"/>
    <n v="4.5999999999999999E-2"/>
    <n v="0.04"/>
    <n v="4.5999999999999999E-2"/>
    <n v="4.4309000000000001E-2"/>
    <n v="4.6069000000000006E-2"/>
    <n v="4.6030000000000001E-2"/>
    <n v="6.1635000000000002E-2"/>
    <n v="5.7171E-2"/>
    <n v="5.0902000000000003E-2"/>
    <n v="6.0258000000000006E-2"/>
    <n v="6.4934000000000006E-2"/>
    <n v="6.8357000000000001E-2"/>
    <n v="6.9839999999999999E-2"/>
    <n v="7.1447999999999998E-2"/>
  </r>
  <r>
    <x v="4"/>
    <x v="1"/>
    <x v="1"/>
    <x v="3"/>
    <n v="0.21937499999999999"/>
    <n v="0.22872499999999993"/>
    <n v="0.27743499999999999"/>
    <n v="0.23499999999999999"/>
    <n v="0.25"/>
    <n v="0.26500000000000001"/>
    <n v="0.23"/>
    <n v="0.2"/>
    <n v="0.23"/>
    <n v="0.22154499999999999"/>
    <n v="0.23034500000000002"/>
    <n v="0.23015000000000002"/>
    <n v="0.30817500000000003"/>
    <n v="0.28585499999999991"/>
    <n v="0.25451000000000001"/>
    <n v="0.30129000000000006"/>
    <n v="0.32467000000000001"/>
    <n v="0.34178500000000001"/>
    <n v="0.34920000000000001"/>
    <n v="0.35724"/>
  </r>
  <r>
    <x v="4"/>
    <x v="1"/>
    <x v="1"/>
    <x v="4"/>
    <n v="0.9"/>
    <n v="0.98317719522167568"/>
    <n v="1.0469415600026621"/>
    <n v="1.0753350311552003"/>
    <n v="1.1135368724379768"/>
    <n v="1.1362150692557209"/>
    <n v="1.1567344140706894"/>
    <n v="1.1748416134589204"/>
    <n v="1.1997615433085325"/>
    <n v="1.1928780506328893"/>
    <n v="1.2426624454178785"/>
    <n v="1.3047955676887726"/>
    <n v="1.3439394347194358"/>
    <n v="1.4111364064554077"/>
    <n v="1.5099159549072863"/>
    <n v="1.5731011580954284"/>
    <n v="1.6337106185641275"/>
    <n v="1.6967557469143828"/>
    <n v="1.7607666957723795"/>
    <n v="1.8250614614203462"/>
  </r>
  <r>
    <x v="4"/>
    <x v="1"/>
    <x v="1"/>
    <x v="5"/>
    <n v="1.119375"/>
    <n v="1.2119021952216755"/>
    <n v="1.324376560002662"/>
    <n v="1.3103350311552004"/>
    <n v="1.3635368724379768"/>
    <n v="1.4012150692557208"/>
    <n v="1.3867344140706894"/>
    <n v="1.3748416134589203"/>
    <n v="1.4297615433085324"/>
    <n v="1.4144230506328892"/>
    <n v="1.4730074454178785"/>
    <n v="1.5349455676887727"/>
    <n v="1.6521144347194359"/>
    <n v="1.6969914064554077"/>
    <n v="1.7644259549072863"/>
    <n v="1.8743911580954284"/>
    <n v="1.9583806185641275"/>
    <n v="2.038540746914383"/>
    <n v="2.1099666957723797"/>
    <n v="2.1823014614203462"/>
  </r>
  <r>
    <x v="4"/>
    <x v="1"/>
    <x v="1"/>
    <x v="6"/>
    <n v="0.10651953952757845"/>
    <n v="9.5867585574820613E-2"/>
    <n v="0.2026210395737735"/>
    <n v="0.33531406048474022"/>
    <n v="0.54618599076098673"/>
    <n v="0.35689156478088141"/>
    <n v="0.35320593760586372"/>
    <n v="0.42691848110621788"/>
    <n v="0.42175860306119312"/>
    <n v="0.29867587417191765"/>
    <n v="0.47317721776970234"/>
    <n v="0.51827009227433718"/>
    <n v="0.63712793832589087"/>
    <n v="0.6314877493474178"/>
    <n v="0.62436121717383419"/>
    <n v="0.64173513678918814"/>
    <n v="0.65644074674554931"/>
    <n v="0.68463801815947856"/>
    <n v="0.71544672897665529"/>
    <n v="0.74726528698425221"/>
  </r>
  <r>
    <x v="4"/>
    <x v="1"/>
    <x v="1"/>
    <x v="7"/>
    <n v="9.1796905605477111E-2"/>
    <n v="0.11933597728712025"/>
    <n v="0.23820910888018829"/>
    <n v="0.38848733683279629"/>
    <n v="0.54480413459772215"/>
    <n v="0.20716729001802067"/>
    <n v="0.27241668326246077"/>
    <n v="0.4540278054374346"/>
    <n v="0.4035235888775402"/>
    <n v="0.27616411666713381"/>
    <n v="0.47253302088892107"/>
    <n v="0.50913437812729023"/>
    <n v="0.48132552570037296"/>
    <n v="0.38267057165976953"/>
    <n v="0.3115337040614069"/>
    <n v="0.39617228633439444"/>
    <n v="0.4111162978371628"/>
    <n v="0.42033591936672199"/>
    <n v="0.4319187825077232"/>
    <n v="0.44113461163484669"/>
  </r>
  <r>
    <x v="4"/>
    <x v="1"/>
    <x v="1"/>
    <x v="8"/>
    <n v="1.3584804219094693"/>
    <n v="1.2299555127064523"/>
    <n v="1.3223680837755605"/>
    <n v="1.4063039878960573"/>
    <n v="1.4335354566846505"/>
    <n v="1.1784315460666341"/>
    <n v="1.3056015568955683"/>
    <n v="1.4361617125851254"/>
    <n v="1.4218000954592742"/>
    <n v="1.3507100906863105"/>
    <n v="1.5127953015686679"/>
    <n v="1.558179160615728"/>
    <n v="1.558179160615728"/>
    <n v="1.558179160615728"/>
    <n v="1.5737609522218854"/>
    <n v="1.6524489998329797"/>
    <n v="1.7102847148271338"/>
    <n v="1.7701446798460834"/>
    <n v="1.826789309601158"/>
    <n v="1.8724590423411869"/>
  </r>
  <r>
    <x v="4"/>
    <x v="1"/>
    <x v="2"/>
    <x v="0"/>
    <n v="0.16441810284434902"/>
    <n v="0.16904154347974348"/>
    <n v="0.17525574557308632"/>
    <n v="0.1867647920333424"/>
    <n v="0.21119609968893815"/>
    <n v="0.23137640883061864"/>
    <n v="0.2463609359198391"/>
    <n v="0.26317151824778467"/>
    <n v="0.28034266976595379"/>
    <n v="0.29463524306829425"/>
    <n v="0.30476353820692836"/>
    <n v="0.31581126744278981"/>
    <n v="0.32785504209393401"/>
    <n v="0.34152143542842806"/>
    <n v="0.35336959003338453"/>
    <n v="0.36655624149394811"/>
    <n v="0.38133392579171355"/>
    <n v="0.39521618603852088"/>
    <n v="0.40873960995183256"/>
    <n v="0.42175638921436914"/>
  </r>
  <r>
    <x v="4"/>
    <x v="1"/>
    <x v="2"/>
    <x v="1"/>
    <n v="1.1169999999999999E-2"/>
    <n v="1.0712999999999999E-2"/>
    <n v="1.2475E-2"/>
    <n v="1.7999999999999999E-2"/>
    <n v="2.3E-2"/>
    <n v="2.5999999999999999E-2"/>
    <n v="1.9E-2"/>
    <n v="0.02"/>
    <n v="2.1999999999999999E-2"/>
    <n v="1.7096E-2"/>
    <n v="1.6021000000000001E-2"/>
    <n v="1.7143000000000002E-2"/>
    <n v="1.8360000000000001E-2"/>
    <n v="2.0223494176372713E-2"/>
    <n v="1.867858331352508E-2"/>
    <n v="2.0254043261231279E-2"/>
    <n v="2.2108809127644395E-2"/>
    <n v="2.3636263370572851E-2"/>
    <n v="2.5076434513905396E-2"/>
    <n v="2.6525333967197525E-2"/>
  </r>
  <r>
    <x v="4"/>
    <x v="1"/>
    <x v="2"/>
    <x v="2"/>
    <n v="8.1700000000000002E-3"/>
    <n v="7.7130000000000002E-3"/>
    <n v="9.6010000000000002E-3"/>
    <n v="1.4999999999999999E-2"/>
    <n v="0.02"/>
    <n v="2.3E-2"/>
    <n v="1.6E-2"/>
    <n v="1.7000000000000001E-2"/>
    <n v="1.9E-2"/>
    <n v="1.4095999999999999E-2"/>
    <n v="1.3021E-2"/>
    <n v="1.4143000000000001E-2"/>
    <n v="1.536E-2"/>
    <n v="1.6919001663893513E-2"/>
    <n v="1.5626527216543853E-2"/>
    <n v="1.6944559068219629E-2"/>
    <n v="1.8496258616591387E-2"/>
    <n v="1.9774128832897545E-2"/>
    <n v="2.0978977893986207E-2"/>
    <n v="2.2191129070596619E-2"/>
  </r>
  <r>
    <x v="4"/>
    <x v="1"/>
    <x v="2"/>
    <x v="3"/>
    <n v="6.5360000000000001E-2"/>
    <n v="6.1704000000000002E-2"/>
    <n v="7.6808000000000001E-2"/>
    <n v="0.12"/>
    <n v="0.16"/>
    <n v="0.184"/>
    <n v="0.128"/>
    <n v="0.13600000000000001"/>
    <n v="0.152"/>
    <n v="0.11276799999999999"/>
    <n v="0.104168"/>
    <n v="0.11314400000000001"/>
    <n v="0.12288"/>
    <n v="0.1353520133111481"/>
    <n v="0.12501221773235083"/>
    <n v="0.13555647254575703"/>
    <n v="0.14797006893273107"/>
    <n v="0.15819303066318036"/>
    <n v="0.16783182315188966"/>
    <n v="0.17752903256477295"/>
  </r>
  <r>
    <x v="4"/>
    <x v="1"/>
    <x v="2"/>
    <x v="4"/>
    <n v="0.48"/>
    <n v="0.51746168169561879"/>
    <n v="0.52437311836812539"/>
    <n v="0.54640157991209715"/>
    <n v="0.58012589924583979"/>
    <n v="0.61777531196073387"/>
    <n v="0.63373434478707569"/>
    <n v="0.64537954627363336"/>
    <n v="0.64646426350635355"/>
    <n v="0.59187552210688998"/>
    <n v="0.64228550453878208"/>
    <n v="0.68082263481110905"/>
    <n v="0.70805554020355299"/>
    <n v="0.73637776181169501"/>
    <n v="0.77319664990227988"/>
    <n v="0.80315637740987234"/>
    <n v="0.83512129748385266"/>
    <n v="0.87737993300551642"/>
    <n v="0.91966412239162332"/>
    <n v="0.970039695193049"/>
  </r>
  <r>
    <x v="4"/>
    <x v="1"/>
    <x v="2"/>
    <x v="5"/>
    <n v="0.54535999999999996"/>
    <n v="0.57916568169561877"/>
    <n v="0.60118111836812538"/>
    <n v="0.66640157991209714"/>
    <n v="0.74012589924583982"/>
    <n v="0.80177531196073382"/>
    <n v="0.76173434478707569"/>
    <n v="0.78137954627363337"/>
    <n v="0.79846426350635358"/>
    <n v="0.70464352210688996"/>
    <n v="0.74645350453878212"/>
    <n v="0.79396663481110907"/>
    <n v="0.83093554020355298"/>
    <n v="0.87172977512284311"/>
    <n v="0.8982088676346307"/>
    <n v="0.93871284995562942"/>
    <n v="0.98309136641658368"/>
    <n v="1.0355729636686968"/>
    <n v="1.0874959455435129"/>
    <n v="1.1475687277578219"/>
  </r>
  <r>
    <x v="4"/>
    <x v="1"/>
    <x v="2"/>
    <x v="6"/>
    <n v="6.6888460472421543E-2"/>
    <n v="6.019961442517939E-2"/>
    <n v="0.12723496042622648"/>
    <n v="0.21055893951525984"/>
    <n v="0.34297500923901325"/>
    <n v="0.22410843521911855"/>
    <n v="0.22179406239413624"/>
    <n v="0.26808151889378207"/>
    <n v="0.26484139693880687"/>
    <n v="0.18755368397432773"/>
    <n v="0.29712948223029778"/>
    <n v="0.3254453477256628"/>
    <n v="0.40008159167410912"/>
    <n v="0.39653986065258218"/>
    <n v="0.39177470146865123"/>
    <n v="0.40917968235610175"/>
    <n v="0.42116490076894963"/>
    <n v="0.4410752264253891"/>
    <n v="0.46359555570604616"/>
    <n v="0.49029598960563714"/>
  </r>
  <r>
    <x v="4"/>
    <x v="1"/>
    <x v="2"/>
    <x v="7"/>
    <n v="9.6850094394522898E-2"/>
    <n v="0.12590512271287976"/>
    <n v="0.14479089111981172"/>
    <n v="0.23613466316720372"/>
    <n v="0.33114886540227784"/>
    <n v="0.12592270998197932"/>
    <n v="0.16558331673753923"/>
    <n v="0.27597219456256539"/>
    <n v="0.24527416393144857"/>
    <n v="0.16232049361877915"/>
    <n v="0.27773989657864495"/>
    <n v="0.29925301148202083"/>
    <n v="0.28290785155543346"/>
    <n v="0.2249216039897862"/>
    <n v="0.18013876924466818"/>
    <n v="0.22335165284029185"/>
    <n v="0.22870362116396897"/>
    <n v="0.23352075442164755"/>
    <n v="0.23996010250459276"/>
    <n v="0.24508154488276318"/>
  </r>
  <r>
    <x v="4"/>
    <x v="1"/>
    <x v="2"/>
    <x v="8"/>
    <n v="0.70751957809053068"/>
    <n v="0.64204448729354779"/>
    <n v="0.60163191622443923"/>
    <n v="0.7136960121039434"/>
    <n v="0.76646454331534941"/>
    <n v="0.68981808898381447"/>
    <n v="0.7932908023313866"/>
    <n v="0.90435151465778063"/>
    <n v="0.7415682420193801"/>
    <n v="0.66741141781744207"/>
    <n v="0.7741972446682327"/>
    <n v="0.81290710690164436"/>
    <n v="0.79664896476361147"/>
    <n v="0.74885002687779478"/>
    <n v="0.71140752553390485"/>
    <n v="0.76191745984681214"/>
    <n v="0.80001333283915277"/>
    <n v="0.83201386615271888"/>
    <n v="0.86529442079882768"/>
    <n v="0.89990619763078084"/>
  </r>
  <r>
    <x v="5"/>
    <x v="1"/>
    <x v="0"/>
    <x v="0"/>
    <n v="2.2599999999999998"/>
    <n v="2.4"/>
    <n v="2.4500000000000002"/>
    <n v="2.56"/>
    <n v="2.73"/>
    <n v="2.83"/>
    <n v="2.9130915750915753"/>
    <n v="2.9771046626145532"/>
    <n v="3.093975715804901"/>
    <n v="3.2101102411097155"/>
    <n v="3.4488435085720104"/>
    <n v="3.6850908026176938"/>
    <n v="4.2608044446776479"/>
    <n v="4.7558530046650551"/>
    <n v="4.9548870159108098"/>
    <n v="5.1805352300357148"/>
    <n v="5.4392275247687323"/>
    <n v="5.7286567833816822"/>
    <n v="6.0416596751206173"/>
    <n v="6.3753930736387421"/>
  </r>
  <r>
    <x v="5"/>
    <x v="1"/>
    <x v="0"/>
    <x v="1"/>
    <n v="8.4557000000000007E-2"/>
    <n v="0.10448200000000001"/>
    <n v="0.126164"/>
    <n v="0.2"/>
    <n v="0.22600000000000001"/>
    <n v="0.23400000000000001"/>
    <n v="0.222"/>
    <n v="0.20700000000000002"/>
    <n v="0.26300000000000001"/>
    <n v="0.26810500000000004"/>
    <n v="0.40565899999999999"/>
    <n v="0.41903600000000002"/>
    <n v="0.77286600000000005"/>
    <n v="0.725132"/>
    <n v="0.45822800000000002"/>
    <n v="0.49816699999999997"/>
    <n v="0.54621200000000003"/>
    <n v="0.59402599999999994"/>
    <n v="0.63667200000000002"/>
    <n v="0.67810799999999993"/>
  </r>
  <r>
    <x v="5"/>
    <x v="1"/>
    <x v="0"/>
    <x v="2"/>
    <n v="9.9159999999999998E-2"/>
    <n v="0.15920500000000001"/>
    <n v="0.16964199999999999"/>
    <n v="0.29799999999999999"/>
    <n v="0.315"/>
    <n v="0.33900000000000002"/>
    <n v="0.35199999999999998"/>
    <n v="0.35799999999999998"/>
    <n v="0.45600000000000002"/>
    <n v="0.385633"/>
    <n v="0.66820100000000004"/>
    <n v="0.63169600000000004"/>
    <n v="1.133958"/>
    <n v="1.1668969999999999"/>
    <n v="0.87634100000000004"/>
    <n v="1.2402449999999998"/>
    <n v="1.3427850000000001"/>
    <n v="1.4165560000000001"/>
    <n v="1.5034130000000001"/>
    <n v="1.5790489999999999"/>
  </r>
  <r>
    <x v="5"/>
    <x v="1"/>
    <x v="0"/>
    <x v="3"/>
    <n v="0.49580000000000002"/>
    <n v="0.79602500000000009"/>
    <n v="0.84820999999999991"/>
    <n v="1.49"/>
    <n v="1.575"/>
    <n v="1.6950000000000001"/>
    <n v="1.76"/>
    <n v="1.79"/>
    <n v="2.2799999999999998"/>
    <n v="1.9281649999999999"/>
    <n v="3.341005"/>
    <n v="3.15848"/>
    <n v="5.6697899999999999"/>
    <n v="5.834484999999999"/>
    <n v="4.3817050000000002"/>
    <n v="6.2012249999999991"/>
    <n v="6.7139250000000006"/>
    <n v="7.0827800000000005"/>
    <n v="7.5170650000000006"/>
    <n v="7.8952449999999992"/>
  </r>
  <r>
    <x v="5"/>
    <x v="1"/>
    <x v="0"/>
    <x v="4"/>
    <n v="1.3559999999999999"/>
    <n v="1.3440000000000001"/>
    <n v="1.3720000000000003"/>
    <n v="1.4233600000000002"/>
    <n v="1.5288000000000002"/>
    <n v="1.5848000000000002"/>
    <n v="1.6458967399267399"/>
    <n v="1.6820641343772225"/>
    <n v="1.748096279429769"/>
    <n v="1.7013584277881493"/>
    <n v="1.8785494147459534"/>
    <n v="1.9724768854832511"/>
    <n v="2.1105502674670786"/>
    <n v="2.2899470402017803"/>
    <n v="2.3815449218098514"/>
    <n v="2.5974163750802468"/>
    <n v="2.7196137623843661"/>
    <n v="2.9789015273584747"/>
    <n v="3.2624962245651337"/>
    <n v="3.5702201212376958"/>
  </r>
  <r>
    <x v="5"/>
    <x v="1"/>
    <x v="0"/>
    <x v="5"/>
    <n v="1.8517999999999999"/>
    <n v="2.1400250000000001"/>
    <n v="2.2202100000000002"/>
    <n v="2.9133599999999999"/>
    <n v="3.1038000000000001"/>
    <n v="3.2798000000000003"/>
    <n v="3.4058967399267397"/>
    <n v="3.4720641343772227"/>
    <n v="4.0280962794297697"/>
    <n v="3.6295234277881492"/>
    <n v="5.2195544147459536"/>
    <n v="5.1309568854832506"/>
    <n v="7.7803402674670785"/>
    <n v="8.1244320402017784"/>
    <n v="6.7632499218098516"/>
    <n v="8.7986413750802459"/>
    <n v="9.4335387623843658"/>
    <n v="10.061681527358475"/>
    <n v="10.779561224565134"/>
    <n v="11.465465121237695"/>
  </r>
  <r>
    <x v="5"/>
    <x v="1"/>
    <x v="0"/>
    <x v="6"/>
    <n v="0.70439200000000002"/>
    <n v="1.0926769999999999"/>
    <n v="0.95384000000000002"/>
    <n v="1.186687"/>
    <n v="1.4391940000000001"/>
    <n v="1.615"/>
    <n v="1.9339999999999999"/>
    <n v="2.3660000000000001"/>
    <n v="1.8979999999999999"/>
    <n v="1.7455959999999999"/>
    <n v="2.451908"/>
    <n v="2.970869"/>
    <n v="3.3820860000000001"/>
    <n v="3.0798169999999998"/>
    <n v="2.9194011054207256"/>
    <n v="2.9812346218953407"/>
    <n v="2.9704336550218651"/>
    <n v="3.0203144156728094"/>
    <n v="3.0111271651563198"/>
    <n v="3.0595347829379009"/>
  </r>
  <r>
    <x v="5"/>
    <x v="1"/>
    <x v="0"/>
    <x v="7"/>
    <n v="3.3893719999999998"/>
    <n v="4.2699680000000004"/>
    <n v="4.697438"/>
    <n v="5.6896409999999999"/>
    <n v="9.9170940000000005"/>
    <n v="10.587"/>
    <n v="12.175000000000001"/>
    <n v="16.972999999999999"/>
    <n v="22.507000000000001"/>
    <n v="24.349706999999999"/>
    <n v="32.772945999999997"/>
    <n v="37.541167999999999"/>
    <n v="37.243259999999999"/>
    <n v="40.365957999999999"/>
    <n v="47.321878968361453"/>
    <n v="48.951568794376605"/>
    <n v="51.625299232838081"/>
    <n v="53.669656203416082"/>
    <n v="55.410195398276862"/>
    <n v="57.55054472836563"/>
  </r>
  <r>
    <x v="5"/>
    <x v="1"/>
    <x v="0"/>
    <x v="8"/>
    <n v="4.3099999999999996"/>
    <n v="5.1719999999999997"/>
    <n v="5.6892000000000014"/>
    <n v="6.8270400000000002"/>
    <n v="11.264616"/>
    <n v="12.616369920000002"/>
    <n v="13.878006912000004"/>
    <n v="18.180189054720007"/>
    <n v="24.725057114419212"/>
    <n v="26.208560541284367"/>
    <n v="35.450000000000003"/>
    <n v="38.640500000000003"/>
    <n v="41.35"/>
    <n v="45.071500000000007"/>
    <n v="50.885723500000012"/>
    <n v="54.829367071250005"/>
    <n v="58.119129095525011"/>
    <n v="60.792609033919163"/>
    <n v="63.285106004309846"/>
    <n v="66.069650668499477"/>
  </r>
  <r>
    <x v="5"/>
    <x v="1"/>
    <x v="1"/>
    <x v="0"/>
    <n v="3.3720630000000003"/>
    <n v="3.4297034800000001"/>
    <n v="3.5755253408000001"/>
    <n v="3.7485043271679999"/>
    <n v="3.9805641540812799"/>
    <n v="4.2733415879180283"/>
    <n v="4.5464079244013069"/>
    <n v="4.7735516074252553"/>
    <n v="4.9186095431282455"/>
    <n v="4.987865161403116"/>
    <n v="5.1128455549469907"/>
    <n v="5.2553265614256572"/>
    <n v="5.6740585084772412"/>
    <n v="6.0073173653214624"/>
    <n v="6.1526242793459893"/>
    <n v="6.3187048416172358"/>
    <n v="6.5196716479525456"/>
    <n v="6.7517237820344436"/>
    <n v="7.002386830753065"/>
    <n v="7.2627253575229425"/>
  </r>
  <r>
    <x v="5"/>
    <x v="1"/>
    <x v="1"/>
    <x v="1"/>
    <n v="0.17142299999999999"/>
    <n v="0.192523"/>
    <n v="0.28300999999999998"/>
    <n v="0.316"/>
    <n v="0.38200000000000001"/>
    <n v="0.45200000000000001"/>
    <n v="0.44400000000000001"/>
    <n v="0.40900000000000003"/>
    <n v="0.33600000000000002"/>
    <n v="0.265565"/>
    <n v="0.37349500000000002"/>
    <n v="0.35501600000000005"/>
    <n v="0.62994500000000009"/>
    <n v="0.56126399999999999"/>
    <n v="0.388793"/>
    <n v="0.41533600000000004"/>
    <n v="0.45371499999999998"/>
    <n v="0.49283900000000003"/>
    <n v="0.52073199999999997"/>
    <n v="0.54043399999999997"/>
  </r>
  <r>
    <x v="5"/>
    <x v="1"/>
    <x v="1"/>
    <x v="2"/>
    <n v="0.32260899999999998"/>
    <n v="0.29808899999999999"/>
    <n v="0.40123799999999998"/>
    <n v="0.443"/>
    <n v="0.59699999999999998"/>
    <n v="0.76800000000000002"/>
    <n v="0.82799999999999996"/>
    <n v="0.91400000000000003"/>
    <n v="0.92200000000000004"/>
    <n v="0.60050999999999999"/>
    <n v="0.95502100000000001"/>
    <n v="0.80774000000000001"/>
    <n v="1.2477119999999999"/>
    <n v="1.2481769999999999"/>
    <n v="1.0029060000000001"/>
    <n v="1.045981"/>
    <n v="1.05827"/>
    <n v="1.1379700000000001"/>
    <n v="1.232942"/>
    <n v="1.31778"/>
  </r>
  <r>
    <x v="5"/>
    <x v="1"/>
    <x v="1"/>
    <x v="3"/>
    <n v="1.6130449999999998"/>
    <n v="1.490445"/>
    <n v="2.0061900000000001"/>
    <n v="2.2149999999999999"/>
    <n v="2.9849999999999999"/>
    <n v="3.84"/>
    <n v="4.1399999999999997"/>
    <n v="4.57"/>
    <n v="4.6100000000000003"/>
    <n v="3.0025499999999998"/>
    <n v="4.7751049999999999"/>
    <n v="4.0387000000000004"/>
    <n v="6.2385599999999997"/>
    <n v="6.2408849999999996"/>
    <n v="5.0145300000000006"/>
    <n v="5.2299050000000014"/>
    <n v="5.2913500000000004"/>
    <n v="5.6898500000000007"/>
    <n v="6.1647099999999995"/>
    <n v="6.5888999999999998"/>
  </r>
  <r>
    <x v="5"/>
    <x v="1"/>
    <x v="1"/>
    <x v="4"/>
    <n v="2.82"/>
    <n v="2.9167323843529682"/>
    <n v="3.0407440798893912"/>
    <n v="3.1878510861639087"/>
    <n v="3.3436738894282749"/>
    <n v="3.5896069338511438"/>
    <n v="3.8189826564970977"/>
    <n v="4.009783350237214"/>
    <n v="4.1316320162277265"/>
    <n v="4.1399280839645858"/>
    <n v="4.2324609606060024"/>
    <n v="4.3975269380696362"/>
    <n v="4.5734280155924214"/>
    <n v="4.7792322762940804"/>
    <n v="4.9226092445829028"/>
    <n v="5.1687397068120484"/>
    <n v="5.4765241842801382"/>
    <n v="5.6714479769089321"/>
    <n v="5.8820049378325745"/>
    <n v="6.1006893003192717"/>
  </r>
  <r>
    <x v="5"/>
    <x v="1"/>
    <x v="1"/>
    <x v="5"/>
    <n v="4.4330449999999999"/>
    <n v="4.407177384352968"/>
    <n v="5.0469340798893914"/>
    <n v="5.4028510861639081"/>
    <n v="6.3286738894282752"/>
    <n v="7.4296069338511437"/>
    <n v="7.9589826564970974"/>
    <n v="8.5797833502372143"/>
    <n v="8.7416320162277259"/>
    <n v="7.1424780839645852"/>
    <n v="9.0075659606060015"/>
    <n v="8.4362269380696375"/>
    <n v="10.811988015592421"/>
    <n v="11.02011727629408"/>
    <n v="9.9371392445829034"/>
    <n v="10.39864470681205"/>
    <n v="10.767874184280139"/>
    <n v="11.361297976908933"/>
    <n v="12.046714937832574"/>
    <n v="12.689589300319271"/>
  </r>
  <r>
    <x v="5"/>
    <x v="1"/>
    <x v="1"/>
    <x v="6"/>
    <n v="8.2992538250885609E-2"/>
    <n v="6.942645026756776E-2"/>
    <n v="9.8910347486370356E-2"/>
    <n v="0.13081778642313391"/>
    <n v="0.1706390426852247"/>
    <n v="0.25376564580559252"/>
    <n v="0.41097266537698157"/>
    <n v="0.77063040594930021"/>
    <n v="0.63521211968947056"/>
    <n v="0.33773015436022413"/>
    <n v="0.50206894618496078"/>
    <n v="0.51926755372710598"/>
    <n v="0.47840889073687914"/>
    <n v="0.502617175740522"/>
    <n v="0.44838084527905647"/>
    <n v="0.49236579513241807"/>
    <n v="0.51564777162029918"/>
    <n v="0.54143016020131418"/>
    <n v="0.56790911271766698"/>
    <n v="0.59138421919644835"/>
  </r>
  <r>
    <x v="5"/>
    <x v="1"/>
    <x v="1"/>
    <x v="7"/>
    <n v="0.78136019857229444"/>
    <n v="1.6802137061443867"/>
    <n v="1.921823730008231"/>
    <n v="1.8982821565081571"/>
    <n v="2.0961299540425484"/>
    <n v="2.0925524060905274"/>
    <n v="2.954680026395053"/>
    <n v="3.4006521387438258"/>
    <n v="2.9735973409783054"/>
    <n v="2.5647844585375381"/>
    <n v="3.9398722961824038"/>
    <n v="4.5410364333056839"/>
    <n v="4.0312746249034106"/>
    <n v="4.7776864146756761"/>
    <n v="5.0638622860064997"/>
    <n v="5.5123367774011029"/>
    <n v="5.9573017800004688"/>
    <n v="6.2723873031349511"/>
    <n v="6.4632706591047162"/>
    <n v="6.5492102074348661"/>
  </r>
  <r>
    <x v="5"/>
    <x v="1"/>
    <x v="1"/>
    <x v="8"/>
    <n v="5.2470000000000008"/>
    <n v="6.0340500000000006"/>
    <n v="6.8788169999999997"/>
    <n v="7.2227578499999998"/>
    <n v="8.3061715274999983"/>
    <n v="9.1367886802499996"/>
    <n v="10.507306982287501"/>
    <n v="11.242818471047626"/>
    <n v="11.467674840468579"/>
    <n v="9.5181701175889195"/>
    <n v="12.611575405805318"/>
    <n v="12.926864790950452"/>
    <n v="14.090282622135991"/>
    <n v="15.273866362395415"/>
    <n v="14.632363975174806"/>
    <n v="15.437143993809419"/>
    <n v="16.239875481487509"/>
    <n v="17.124948695228582"/>
    <n v="17.981196129990007"/>
    <n v="18.682462779059616"/>
  </r>
  <r>
    <x v="5"/>
    <x v="1"/>
    <x v="2"/>
    <x v="0"/>
    <n v="0.71187940740740741"/>
    <n v="0.71502150342935533"/>
    <n v="0.72264322552456439"/>
    <n v="0.73687866161624715"/>
    <n v="0.75758685933416392"/>
    <n v="0.78252808676623187"/>
    <n v="0.80554556503414931"/>
    <n v="0.83071054410695855"/>
    <n v="0.85694348691781197"/>
    <n v="0.86520483925418923"/>
    <n v="0.88318021557810811"/>
    <n v="0.90296583722336343"/>
    <n v="0.92710012152321508"/>
    <n v="0.96487387089726662"/>
    <n v="0.97274628342444769"/>
    <n v="0.99101334884124193"/>
    <n v="1.0126893500705607"/>
    <n v="1.0368280799950833"/>
    <n v="1.0631549907566908"/>
    <n v="1.0915142232721706"/>
  </r>
  <r>
    <x v="5"/>
    <x v="1"/>
    <x v="2"/>
    <x v="1"/>
    <n v="2.9000000000000001E-2"/>
    <n v="2.9508E-2"/>
    <n v="3.4104000000000002E-2"/>
    <n v="4.1000000000000002E-2"/>
    <n v="4.8000000000000001E-2"/>
    <n v="5.2999999999999999E-2"/>
    <n v="5.1999999999999998E-2"/>
    <n v="5.5E-2"/>
    <n v="5.7000000000000002E-2"/>
    <n v="3.9871000000000004E-2"/>
    <n v="5.0020000000000002E-2"/>
    <n v="5.2496000000000001E-2"/>
    <n v="5.6578000000000003E-2"/>
    <n v="7.1111749246041717E-2"/>
    <n v="4.2598797625031409E-2"/>
    <n v="5.3309372769540078E-2"/>
    <n v="5.7409820306609689E-2"/>
    <n v="6.0779758984669509E-2"/>
    <n v="6.4057273184217126E-2"/>
    <n v="6.7352561321940174E-2"/>
  </r>
  <r>
    <x v="5"/>
    <x v="1"/>
    <x v="2"/>
    <x v="2"/>
    <n v="3.5000000000000003E-2"/>
    <n v="3.5508000000000005E-2"/>
    <n v="4.1023000000000004E-2"/>
    <n v="4.7E-2"/>
    <n v="5.3999999999999999E-2"/>
    <n v="5.8999999999999997E-2"/>
    <n v="5.8000000000000003E-2"/>
    <n v="6.4000000000000001E-2"/>
    <n v="6.5000000000000002E-2"/>
    <n v="6.6000000000000003E-2"/>
    <n v="6.7000000000000004E-2"/>
    <n v="6.8000000000000005E-2"/>
    <n v="6.9000000000000006E-2"/>
    <n v="8.6724710982658951E-2"/>
    <n v="5.1951589595375706E-2"/>
    <n v="6.5013728323699393E-2"/>
    <n v="7.0014450867051992E-2"/>
    <n v="7.4124277456647361E-2"/>
    <n v="7.8121387283236962E-2"/>
    <n v="8.2140173410404582E-2"/>
  </r>
  <r>
    <x v="5"/>
    <x v="1"/>
    <x v="2"/>
    <x v="3"/>
    <n v="0.28000000000000003"/>
    <n v="0.28406400000000004"/>
    <n v="0.32818400000000003"/>
    <n v="0.376"/>
    <n v="0.432"/>
    <n v="0.47199999999999998"/>
    <n v="0.46400000000000002"/>
    <n v="0.51200000000000001"/>
    <n v="0.52"/>
    <n v="0.52800000000000002"/>
    <n v="0.53600000000000003"/>
    <n v="0.54400000000000004"/>
    <n v="0.55200000000000005"/>
    <n v="0.69379768786127161"/>
    <n v="0.41561271676300565"/>
    <n v="0.52010982658959515"/>
    <n v="0.56011560693641593"/>
    <n v="0.59299421965317889"/>
    <n v="0.6249710982658957"/>
    <n v="0.65712138728323666"/>
  </r>
  <r>
    <x v="5"/>
    <x v="1"/>
    <x v="2"/>
    <x v="4"/>
    <n v="1.5947987416548828"/>
    <n v="1.4720507552698854"/>
    <n v="1.5802960409496021"/>
    <n v="1.6153801329989983"/>
    <n v="1.6562067369053701"/>
    <n v="1.7107322720182481"/>
    <n v="1.7786627038317915"/>
    <n v="1.8525698183744903"/>
    <n v="1.75"/>
    <n v="1.66"/>
    <n v="1.8899628613371515"/>
    <n v="1.9655613757906376"/>
    <n v="1.9852169895485441"/>
    <n v="2.0844778390259715"/>
    <n v="2.0219435038551925"/>
    <n v="2.1046607107363848"/>
    <n v="2.1772821026517053"/>
    <n v="2.229180371989429"/>
    <n v="2.2857832301268854"/>
    <n v="2.3467555800351669"/>
  </r>
  <r>
    <x v="5"/>
    <x v="1"/>
    <x v="2"/>
    <x v="5"/>
    <n v="1.8747987416548828"/>
    <n v="1.7561147552698855"/>
    <n v="1.9084800409496021"/>
    <n v="1.9913801329989984"/>
    <n v="2.0882067369053701"/>
    <n v="2.182732272018248"/>
    <n v="2.2426627038317917"/>
    <n v="2.3645698183744903"/>
    <n v="2.27"/>
    <n v="2.1879999999999997"/>
    <n v="2.4259628613371516"/>
    <n v="2.5095613757906374"/>
    <n v="2.5372169895485444"/>
    <n v="2.778275526887243"/>
    <n v="2.4375562206181982"/>
    <n v="2.62477053732598"/>
    <n v="2.7373977095881212"/>
    <n v="2.8221745916426078"/>
    <n v="2.9107543283927813"/>
    <n v="3.0038769673184036"/>
  </r>
  <r>
    <x v="5"/>
    <x v="1"/>
    <x v="2"/>
    <x v="6"/>
    <n v="2.1007461749114387E-2"/>
    <n v="1.7573549732432234E-2"/>
    <n v="2.5036652513629645E-2"/>
    <n v="3.3113213576866085E-2"/>
    <n v="4.3192957314775293E-2"/>
    <n v="6.4234354194407484E-2"/>
    <n v="0.10402733462301844"/>
    <n v="0.19506559405069979"/>
    <n v="0.16078788031052949"/>
    <n v="8.5487845639775906E-2"/>
    <n v="0.12708605381503904"/>
    <n v="0.13143944627289397"/>
    <n v="0.12109710926312083"/>
    <n v="0.12722482425947795"/>
    <n v="0.11496043703839601"/>
    <n v="0.13531282664819091"/>
    <n v="0.14514559012289271"/>
    <n v="0.1533330678587965"/>
    <n v="0.16099972125173634"/>
    <n v="0.16904970731432317"/>
  </r>
  <r>
    <x v="5"/>
    <x v="1"/>
    <x v="2"/>
    <x v="7"/>
    <n v="2.1586398014277055"/>
    <n v="2.1999222938556131"/>
    <n v="2.4721522699917693"/>
    <n v="2.1445168434918425"/>
    <n v="2.2960670459574519"/>
    <n v="2.3574475939094728"/>
    <n v="2.4753199736049467"/>
    <n v="3.2506158612561742"/>
    <n v="2.8424026590216944"/>
    <n v="2.4516265414624621"/>
    <n v="3.7660457038175963"/>
    <n v="4.3406865666943162"/>
    <n v="3.8534153750965894"/>
    <n v="4.5668955853243238"/>
    <n v="4.8883898373666588"/>
    <n v="4.9071298133035262"/>
    <n v="5.1134242550416822"/>
    <n v="5.3179612252433506"/>
    <n v="5.5306796742530846"/>
    <n v="5.7552800917393458"/>
  </r>
  <r>
    <x v="5"/>
    <x v="1"/>
    <x v="2"/>
    <x v="8"/>
    <n v="3.9740000000000002"/>
    <n v="4.05"/>
    <n v="4.05"/>
    <n v="4.1310000000000002"/>
    <n v="4.3375500000000002"/>
    <n v="4.4893642499999995"/>
    <n v="4.6689388199999993"/>
    <n v="5.3692796429999987"/>
    <n v="5.1545084572799986"/>
    <n v="4.6390576115519986"/>
    <n v="6.040053010240702"/>
    <n v="6.7"/>
    <n v="6.3315000000000001"/>
    <n v="7.0912800000000011"/>
    <n v="7.1621928000000015"/>
    <n v="7.4128695480000006"/>
    <n v="7.7242100690160012"/>
    <n v="8.0061437365350852"/>
    <n v="8.3023710547868834"/>
    <n v="8.6095587838139966"/>
  </r>
  <r>
    <x v="6"/>
    <x v="1"/>
    <x v="0"/>
    <x v="0"/>
    <n v="0.77383500000000005"/>
    <n v="0.78"/>
    <n v="0.79"/>
    <n v="0.8"/>
    <n v="0.82"/>
    <n v="0.78800000000000003"/>
    <n v="0.96499999999999997"/>
    <n v="1.0129999999999999"/>
    <n v="1.0629999999999999"/>
    <n v="1.1140000000000001"/>
    <n v="1.1939890000000002"/>
    <n v="1.2637435720000001"/>
    <n v="1.3415821626840001"/>
    <n v="1.433315308061748"/>
    <n v="1.5331572814264136"/>
    <n v="1.6400147882293872"/>
    <n v="1.7508409748767708"/>
    <n v="1.8636127212585483"/>
    <n v="1.978544021589328"/>
    <n v="2.0958511004019149"/>
  </r>
  <r>
    <x v="6"/>
    <x v="1"/>
    <x v="0"/>
    <x v="1"/>
    <n v="3.023E-2"/>
    <n v="2.6422000000000001E-2"/>
    <n v="2.3171000000000001E-2"/>
    <n v="7.4999999999999997E-2"/>
    <n v="7.0000000000000007E-2"/>
    <n v="0.08"/>
    <n v="8.2000000000000003E-2"/>
    <n v="9.7000000000000003E-2"/>
    <n v="0.1"/>
    <n v="0.106374"/>
    <n v="0.13791700000000001"/>
    <n v="0.13184200000000001"/>
    <n v="0.144817"/>
    <n v="0.16283699999999998"/>
    <n v="0.17724100000000001"/>
    <n v="0.18964800000000001"/>
    <n v="0.20102699999999998"/>
    <n v="0.209068"/>
    <n v="0.21743000000000001"/>
    <n v="0.22612700000000002"/>
  </r>
  <r>
    <x v="6"/>
    <x v="1"/>
    <x v="0"/>
    <x v="2"/>
    <n v="2.8162E-2"/>
    <n v="2.3123000000000001E-2"/>
    <n v="2.9460999999999998E-2"/>
    <n v="9.2999999999999999E-2"/>
    <n v="0.105"/>
    <n v="6.0999999999999999E-2"/>
    <n v="5.6000000000000001E-2"/>
    <n v="6.0999999999999999E-2"/>
    <n v="0.06"/>
    <n v="6.2953000000000009E-2"/>
    <n v="7.3172000000000001E-2"/>
    <n v="5.7763000000000002E-2"/>
    <n v="5.5888E-2"/>
    <n v="5.8914000000000001E-2"/>
    <n v="6.4254000000000006E-2"/>
    <n v="6.3439999999999996E-2"/>
    <n v="6.7931000000000005E-2"/>
    <n v="7.0578999999999989E-2"/>
    <n v="7.3358999999999994E-2"/>
    <n v="7.5462000000000001E-2"/>
  </r>
  <r>
    <x v="6"/>
    <x v="1"/>
    <x v="0"/>
    <x v="3"/>
    <n v="0.14080999999999999"/>
    <n v="0.11561500000000001"/>
    <n v="0.14730499999999999"/>
    <n v="0.46500000000000002"/>
    <n v="0.52500000000000002"/>
    <n v="0.30499999999999999"/>
    <n v="0.28000000000000003"/>
    <n v="0.30499999999999999"/>
    <n v="0.3"/>
    <n v="0.31476500000000007"/>
    <n v="0.36586000000000002"/>
    <n v="0.28881499999999999"/>
    <n v="0.27944000000000002"/>
    <n v="0.29457"/>
    <n v="0.32127000000000006"/>
    <n v="0.31719999999999998"/>
    <n v="0.33965500000000004"/>
    <n v="0.35289499999999996"/>
    <n v="0.36679499999999998"/>
    <n v="0.37731000000000003"/>
  </r>
  <r>
    <x v="6"/>
    <x v="1"/>
    <x v="0"/>
    <x v="4"/>
    <n v="0.96729375000000006"/>
    <n v="1.014"/>
    <n v="1.0665000000000002"/>
    <n v="1.08"/>
    <n v="1.107"/>
    <n v="1.0638000000000001"/>
    <n v="1.3027500000000001"/>
    <n v="1.36755"/>
    <n v="1.4137900000000001"/>
    <n v="1.4036400000000002"/>
    <n v="1.5170999999999999"/>
    <n v="1.6104000000000001"/>
    <n v="1.6426080000000001"/>
    <n v="1.7575905600000001"/>
    <n v="1.9333496160000003"/>
    <n v="2.1308393989036163"/>
    <n v="2.3286184965861052"/>
    <n v="2.5158771736990402"/>
    <n v="2.6710344291455934"/>
    <n v="2.8293989855425852"/>
  </r>
  <r>
    <x v="6"/>
    <x v="1"/>
    <x v="0"/>
    <x v="5"/>
    <n v="1.1081037500000002"/>
    <n v="1.129615"/>
    <n v="1.2138050000000002"/>
    <n v="1.5449999999999999"/>
    <n v="1.6320000000000001"/>
    <n v="1.3688"/>
    <n v="1.5827500000000001"/>
    <n v="1.67255"/>
    <n v="1.7137900000000001"/>
    <n v="1.7184050000000002"/>
    <n v="1.88296"/>
    <n v="1.8992150000000001"/>
    <n v="1.9220480000000002"/>
    <n v="2.0521605599999999"/>
    <n v="2.2546196160000003"/>
    <n v="2.4480393989036164"/>
    <n v="2.6682734965861052"/>
    <n v="2.8687721736990399"/>
    <n v="3.0378294291455932"/>
    <n v="3.2067089855425852"/>
  </r>
  <r>
    <x v="6"/>
    <x v="1"/>
    <x v="0"/>
    <x v="6"/>
    <n v="1.101"/>
    <n v="1.1830000000000001"/>
    <n v="1.444"/>
    <n v="1.6187260000000001"/>
    <n v="1.5226329999999999"/>
    <n v="1.0009999999999999"/>
    <n v="0.97699999999999998"/>
    <n v="0.68400000000000005"/>
    <n v="0.71299999999999997"/>
    <n v="1.06"/>
    <n v="1.47"/>
    <n v="1.35"/>
    <n v="1.37025"/>
    <n v="1.4387624999999999"/>
    <n v="1.7265149999999998"/>
    <n v="1.8819013499999999"/>
    <n v="1.9759964175"/>
    <n v="2.0846762204624998"/>
    <n v="2.1784866503833116"/>
    <n v="2.2797862796261361"/>
  </r>
  <r>
    <x v="6"/>
    <x v="1"/>
    <x v="0"/>
    <x v="7"/>
    <n v="2.1367142857142856"/>
    <n v="1.7461428571428572"/>
    <n v="1.7584285714285712"/>
    <n v="1.44099"/>
    <n v="2.0854300000000001"/>
    <n v="2.5870000000000002"/>
    <n v="4.1470000000000002"/>
    <n v="5.9269999999999996"/>
    <n v="6.5529999999999999"/>
    <n v="4.96"/>
    <n v="5.92"/>
    <n v="5.92"/>
    <n v="5.3280000000000003"/>
    <n v="5.8288320000000011"/>
    <n v="6.994598400000001"/>
    <n v="8.0437881600000001"/>
    <n v="9.2825315366399987"/>
    <n v="10.674911267135998"/>
    <n v="10.941784048814398"/>
    <n v="11.215328650034756"/>
  </r>
  <r>
    <x v="6"/>
    <x v="1"/>
    <x v="0"/>
    <x v="8"/>
    <n v="2.16"/>
    <n v="1.9248000000000001"/>
    <n v="1.682544"/>
    <n v="1.0936536000000001"/>
    <n v="1.9685764800000003"/>
    <n v="2.9528647200000009"/>
    <n v="4.7245835520000012"/>
    <n v="6.9923836569600022"/>
    <n v="7.6216981860864026"/>
    <n v="5.65"/>
    <n v="6.3789040798631538"/>
    <n v="6.5383766818597318"/>
    <n v="5.897615767037478"/>
    <n v="6.4578892649060382"/>
    <n v="7.5557304399400644"/>
    <n v="8.6135327015316747"/>
    <n v="9.9658573356721476"/>
    <n v="11.460735936022969"/>
    <n v="11.804558014103659"/>
    <n v="12.146890196512665"/>
  </r>
  <r>
    <x v="6"/>
    <x v="1"/>
    <x v="1"/>
    <x v="0"/>
    <n v="1.3878779999999999"/>
    <n v="1.488998"/>
    <n v="1.6520360000000001"/>
    <n v="1.6858960000000001"/>
    <n v="1.788"/>
    <n v="1.7909999999999999"/>
    <n v="1.7886869999999999"/>
    <n v="1.7886249999999999"/>
    <n v="1.7905180000000001"/>
    <n v="1.865575"/>
    <n v="1.8771194430933937"/>
    <n v="1.8883838128908392"/>
    <n v="1.9045554099637347"/>
    <n v="1.9262926391106217"/>
    <n v="1.9527569921679275"/>
    <n v="1.9812895992915163"/>
    <n v="2.0126750597139438"/>
    <n v="2.04602848218601"/>
    <n v="2.0814229651135832"/>
    <n v="2.1189335430863072"/>
  </r>
  <r>
    <x v="6"/>
    <x v="1"/>
    <x v="1"/>
    <x v="1"/>
    <n v="5.3302000000000002E-2"/>
    <n v="5.1175999999999999E-2"/>
    <n v="6.2243E-2"/>
    <n v="1.7999999999999999E-2"/>
    <n v="1.6E-2"/>
    <n v="1.6E-2"/>
    <n v="1.7000000000000001E-2"/>
    <n v="0.02"/>
    <n v="2.4E-2"/>
    <n v="2.4821000000000003E-2"/>
    <n v="3.1238000000000002E-2"/>
    <n v="3.2109000000000006E-2"/>
    <n v="3.6091000000000005E-2"/>
    <n v="4.2856000000000005E-2"/>
    <n v="4.6768000000000004E-2"/>
    <n v="4.9106999999999998E-2"/>
    <n v="5.2052999999999995E-2"/>
    <n v="5.4135000000000003E-2"/>
    <n v="5.6301000000000004E-2"/>
    <n v="5.8553000000000001E-2"/>
  </r>
  <r>
    <x v="6"/>
    <x v="1"/>
    <x v="1"/>
    <x v="2"/>
    <n v="4.1084000000000002E-2"/>
    <n v="4.1619999999999997E-2"/>
    <n v="5.7896000000000003E-2"/>
    <n v="1.4999999999999999E-2"/>
    <n v="1.7999999999999999E-2"/>
    <n v="0.01"/>
    <n v="0.01"/>
    <n v="0.01"/>
    <n v="0.01"/>
    <n v="9.8710000000000013E-3"/>
    <n v="1.3184E-2"/>
    <n v="1.2313000000000001E-2"/>
    <n v="1.4286E-2"/>
    <n v="1.3838E-2"/>
    <n v="1.7844000000000002E-2"/>
    <n v="1.6952000000000002E-2"/>
    <n v="1.8044000000000001E-2"/>
    <n v="1.8768999999999997E-2"/>
    <n v="1.9533000000000002E-2"/>
    <n v="2.0312999999999998E-2"/>
  </r>
  <r>
    <x v="6"/>
    <x v="1"/>
    <x v="1"/>
    <x v="3"/>
    <n v="0.20542000000000002"/>
    <n v="0.20809999999999998"/>
    <n v="0.28948000000000002"/>
    <n v="7.4999999999999997E-2"/>
    <n v="0.09"/>
    <n v="0.05"/>
    <n v="0.05"/>
    <n v="0.05"/>
    <n v="0.05"/>
    <n v="4.935500000000001E-2"/>
    <n v="6.5919999999999979E-2"/>
    <n v="6.1565000000000009E-2"/>
    <n v="7.1429999999999993E-2"/>
    <n v="6.9190000000000002E-2"/>
    <n v="8.9220000000000008E-2"/>
    <n v="8.4760000000000002E-2"/>
    <n v="9.0220000000000009E-2"/>
    <n v="9.3844999999999984E-2"/>
    <n v="9.7665000000000002E-2"/>
    <n v="0.10156499999999999"/>
  </r>
  <r>
    <x v="6"/>
    <x v="1"/>
    <x v="1"/>
    <x v="4"/>
    <n v="2.2899986999999999"/>
    <n v="2.4568466999999998"/>
    <n v="2.7258594"/>
    <n v="2.7817284"/>
    <n v="2.9501999999999997"/>
    <n v="2.9551499999999997"/>
    <n v="2.9513335499999998"/>
    <n v="2.9512312499999998"/>
    <n v="2.9543547000000001"/>
    <n v="2.8222521274000001"/>
    <n v="2.9069196912220003"/>
    <n v="3.1104040696075406"/>
    <n v="3.2970283137839931"/>
    <n v="3.4289094463353531"/>
    <n v="3.4631985407987065"/>
    <n v="3.5303228459604905"/>
    <n v="3.56243485569368"/>
    <n v="3.6214704134692375"/>
    <n v="3.6841186482510424"/>
    <n v="3.7505123712627637"/>
  </r>
  <r>
    <x v="6"/>
    <x v="1"/>
    <x v="1"/>
    <x v="5"/>
    <n v="2.4954187000000001"/>
    <n v="2.6649466999999998"/>
    <n v="3.0153394000000002"/>
    <n v="2.8567284000000002"/>
    <n v="3.0401999999999996"/>
    <n v="3.0051499999999995"/>
    <n v="3.0013335499999996"/>
    <n v="3.0012312499999996"/>
    <n v="3.0043546999999999"/>
    <n v="2.8716071273999999"/>
    <n v="2.9728396912220001"/>
    <n v="3.1719690696075404"/>
    <n v="3.368458313783993"/>
    <n v="3.498099446335353"/>
    <n v="3.5524185407987066"/>
    <n v="3.6150828459604907"/>
    <n v="3.65265485569368"/>
    <n v="3.7153154134692374"/>
    <n v="3.7817836482510425"/>
    <n v="3.8520773712627636"/>
  </r>
  <r>
    <x v="6"/>
    <x v="1"/>
    <x v="1"/>
    <x v="6"/>
    <n v="1.75"/>
    <n v="1.95"/>
    <n v="1.982"/>
    <n v="1.946"/>
    <n v="1.7430000000000001"/>
    <n v="1.554"/>
    <n v="1.345"/>
    <n v="1.339"/>
    <n v="1.08"/>
    <n v="1.306"/>
    <n v="2.12"/>
    <n v="2.1602799999999998"/>
    <n v="2.3114995999999999"/>
    <n v="2.4316975792000002"/>
    <n v="2.4316975792000002"/>
    <n v="2.4803315307840004"/>
    <n v="2.5051348460918406"/>
    <n v="2.5552375430136776"/>
    <n v="2.6063422938739511"/>
    <n v="2.6584691397514302"/>
  </r>
  <r>
    <x v="6"/>
    <x v="1"/>
    <x v="1"/>
    <x v="7"/>
    <n v="1.1520089842775144E-2"/>
    <n v="5.0000000000000001E-3"/>
    <n v="5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x v="1"/>
    <x v="8"/>
    <n v="1.0970609000000007"/>
    <n v="1.0092960280000007"/>
    <n v="1.0294819485600009"/>
    <n v="1.0552189972740007"/>
    <n v="1.2662627967288007"/>
    <n v="1.4308769603035447"/>
    <n v="1.6455085043490763"/>
    <n v="1.7442390146100208"/>
    <n v="1.8663357456327223"/>
    <n v="1.5677220263314866"/>
    <n v="1.0425351475104387"/>
    <n v="1.0529604989855432"/>
    <n v="1.0529604989855432"/>
    <n v="1.0529604989855432"/>
    <n v="1.095078918944965"/>
    <n v="1.127931286513314"/>
    <n v="1.1561295686761468"/>
    <n v="1.1700031235002606"/>
    <n v="1.1852131641057639"/>
    <n v="1.2029913615673502"/>
  </r>
  <r>
    <x v="6"/>
    <x v="1"/>
    <x v="2"/>
    <x v="0"/>
    <n v="0.28223100000000001"/>
    <n v="0.28525400000000001"/>
    <n v="0.29166200000000003"/>
    <n v="0.286825"/>
    <n v="0.30292799999999998"/>
    <n v="0.29782199999999998"/>
    <n v="0.31490099999999999"/>
    <n v="0.31124099999999999"/>
    <n v="0.32582099999999997"/>
    <n v="0.33283799999999997"/>
    <n v="0.33904480999999997"/>
    <n v="0.34584558594999998"/>
    <n v="0.35283351243429995"/>
    <n v="0.36067618951723901"/>
    <n v="0.36937103005424621"/>
    <n v="0.37672417569383476"/>
    <n v="0.3845718170051845"/>
    <n v="0.39290053101473976"/>
    <n v="0.40173094104603296"/>
    <n v="0.4110834641893612"/>
  </r>
  <r>
    <x v="6"/>
    <x v="1"/>
    <x v="2"/>
    <x v="1"/>
    <n v="4.8730000000000006E-3"/>
    <n v="5.2359999999999993E-3"/>
    <n v="5.9820000000000003E-3"/>
    <n v="7.0000000000000001E-3"/>
    <n v="8.0000000000000002E-3"/>
    <n v="0.01"/>
    <n v="8.0000000000000002E-3"/>
    <n v="9.0000000000000011E-3"/>
    <n v="9.0000000000000011E-3"/>
    <n v="7.0170000000000007E-3"/>
    <n v="7.8709999999999995E-3"/>
    <n v="8.4960000000000001E-3"/>
    <n v="9.0630000000000033E-3"/>
    <n v="1.0665345182413475E-2"/>
    <n v="1.2301602432179613E-2"/>
    <n v="1.1046855940130967E-2"/>
    <n v="1.1614883068288126E-2"/>
    <n v="1.2174432179607116E-2"/>
    <n v="1.2759415341440605E-2"/>
    <n v="1.3369832553788595E-2"/>
  </r>
  <r>
    <x v="6"/>
    <x v="1"/>
    <x v="2"/>
    <x v="2"/>
    <n v="4.8730000000000006E-3"/>
    <n v="5.2359999999999993E-3"/>
    <n v="5.9820000000000003E-3"/>
    <n v="7.0000000000000001E-3"/>
    <n v="8.0000000000000002E-3"/>
    <n v="0.01"/>
    <n v="8.0000000000000002E-3"/>
    <n v="9.0000000000000011E-3"/>
    <n v="9.0000000000000011E-3"/>
    <n v="7.0170000000000007E-3"/>
    <n v="7.8709999999999995E-3"/>
    <n v="8.4960000000000001E-3"/>
    <n v="9.0630000000000033E-3"/>
    <n v="1.0665345182413475E-2"/>
    <n v="1.2301602432179613E-2"/>
    <n v="1.1046855940130967E-2"/>
    <n v="1.1614883068288126E-2"/>
    <n v="1.2174432179607116E-2"/>
    <n v="1.2759415341440605E-2"/>
    <n v="1.3369832553788595E-2"/>
  </r>
  <r>
    <x v="6"/>
    <x v="1"/>
    <x v="2"/>
    <x v="3"/>
    <n v="3.8984000000000005E-2"/>
    <n v="4.1887999999999995E-2"/>
    <n v="4.7856000000000003E-2"/>
    <n v="5.6000000000000001E-2"/>
    <n v="6.4000000000000001E-2"/>
    <n v="0.08"/>
    <n v="6.4000000000000001E-2"/>
    <n v="7.2000000000000008E-2"/>
    <n v="7.2000000000000008E-2"/>
    <n v="5.6136000000000005E-2"/>
    <n v="6.2967999999999996E-2"/>
    <n v="6.7968000000000001E-2"/>
    <n v="7.2504000000000027E-2"/>
    <n v="8.5322761459307797E-2"/>
    <n v="9.8412819457436906E-2"/>
    <n v="8.8374847521047739E-2"/>
    <n v="9.2919064546305011E-2"/>
    <n v="9.739545743685693E-2"/>
    <n v="0.10207532273152484"/>
    <n v="0.10695866043030876"/>
  </r>
  <r>
    <x v="6"/>
    <x v="1"/>
    <x v="2"/>
    <x v="4"/>
    <n v="0.70557749999999997"/>
    <n v="0.78444849999999999"/>
    <n v="0.87498600000000004"/>
    <n v="1.0038875"/>
    <n v="1.0602479999999999"/>
    <n v="1.0423769999999999"/>
    <n v="1.0524163822925416"/>
    <n v="1.064657167919264"/>
    <n v="1.0788737290174266"/>
    <n v="0.9816513484318411"/>
    <n v="1.0700117761131407"/>
    <n v="1.1342124826799291"/>
    <n v="1.1909231068139257"/>
    <n v="1.2504692621546221"/>
    <n v="1.2640079153255963"/>
    <n v="1.300343718772341"/>
    <n v="1.3267727686678865"/>
    <n v="1.3555068320008523"/>
    <n v="1.3859717466088137"/>
    <n v="1.4182379514532963"/>
  </r>
  <r>
    <x v="6"/>
    <x v="1"/>
    <x v="2"/>
    <x v="5"/>
    <n v="0.74456149999999999"/>
    <n v="0.82633650000000003"/>
    <n v="0.92284200000000005"/>
    <n v="1.0598875000000001"/>
    <n v="1.1242479999999999"/>
    <n v="1.122377"/>
    <n v="1.1164163822925417"/>
    <n v="1.1366571679192641"/>
    <n v="1.1508737290174267"/>
    <n v="1.0377873484318412"/>
    <n v="1.1329797761131406"/>
    <n v="1.2021804826799292"/>
    <n v="1.2634271068139258"/>
    <n v="1.3357920236139298"/>
    <n v="1.3624207347830333"/>
    <n v="1.3887185662933887"/>
    <n v="1.4196918332141915"/>
    <n v="1.4529022894377093"/>
    <n v="1.4880470693403385"/>
    <n v="1.5251966118836051"/>
  </r>
  <r>
    <x v="6"/>
    <x v="1"/>
    <x v="2"/>
    <x v="6"/>
    <n v="0.50960000000000005"/>
    <n v="0.58499999999999996"/>
    <n v="0.77108963093145866"/>
    <n v="1.1946748681898065"/>
    <n v="1.0538224956063267"/>
    <n v="0.99213532513181002"/>
    <n v="0.99213532513181002"/>
    <n v="0.99213532513181002"/>
    <n v="0.89292179261862903"/>
    <n v="0.93756788224956056"/>
    <n v="1.1399999999999999"/>
    <n v="1.2069253878435542"/>
    <n v="1.2672716572357319"/>
    <n v="1.3306352400975185"/>
    <n v="1.3625704858598591"/>
    <n v="1.391184466062916"/>
    <n v="1.420399339850237"/>
    <n v="1.4530685246667923"/>
    <n v="1.4893952377834618"/>
    <n v="1.525140723490265"/>
  </r>
  <r>
    <x v="6"/>
    <x v="1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x v="2"/>
    <x v="8"/>
    <n v="0.1274691"/>
    <n v="0.13894131900000001"/>
    <n v="0.13894131900000001"/>
    <n v="0.14519367835499999"/>
    <n v="0.15245336227275"/>
    <n v="0.16160056400911502"/>
    <n v="0.17129659784966192"/>
    <n v="0.18842625763462811"/>
    <n v="0.19690543922818637"/>
    <n v="9.8452719614093187E-2"/>
    <n v="0"/>
    <n v="0"/>
    <n v="0"/>
    <n v="0"/>
    <n v="0"/>
    <n v="0"/>
    <n v="0"/>
    <n v="0"/>
    <n v="0"/>
    <n v="0"/>
  </r>
  <r>
    <x v="7"/>
    <x v="1"/>
    <x v="0"/>
    <x v="0"/>
    <n v="0.84895668901044996"/>
    <n v="0.94022399813969515"/>
    <n v="1.0686797403760551"/>
    <n v="1.160021018192041"/>
    <n v="1.275135228693882"/>
    <n v="1.4600383394394645"/>
    <n v="1.681099866455219"/>
    <n v="1.9271827857311932"/>
    <n v="2.1518561778533485"/>
    <n v="2.3536109087844861"/>
    <n v="2.500454313242245"/>
    <n v="2.6629583258592562"/>
    <n v="2.875843681204814"/>
    <n v="3.1110258023391903"/>
    <n v="3.3543762104720827"/>
    <n v="3.6062982449536949"/>
    <n v="3.867212839687026"/>
    <n v="4.1375593828951338"/>
    <n v="4.4177966132617055"/>
    <n v="4.7084035534582274"/>
  </r>
  <r>
    <x v="7"/>
    <x v="1"/>
    <x v="0"/>
    <x v="1"/>
    <n v="0.13371514357976777"/>
    <n v="0.14726022219915369"/>
    <n v="0.14477526483478856"/>
    <n v="0.17311526141144312"/>
    <n v="0.21040581531946023"/>
    <n v="0.25026229380454384"/>
    <n v="0.2797049166050784"/>
    <n v="0.26321704783677907"/>
    <n v="0.24479185448820456"/>
    <n v="0.2"/>
    <n v="0.19700000000000001"/>
    <n v="0.21590641565859647"/>
    <n v="0.26988301957324556"/>
    <n v="0.29687132153057016"/>
    <n v="0.31023053099944581"/>
    <n v="0.32419090489442087"/>
    <n v="0.3387794956146698"/>
    <n v="0.35402457291732992"/>
    <n v="0.36995567869860974"/>
    <n v="0.38660368424004715"/>
  </r>
  <r>
    <x v="7"/>
    <x v="1"/>
    <x v="0"/>
    <x v="2"/>
    <n v="5.62E-3"/>
    <n v="7.228E-3"/>
    <n v="1.2082000000000001E-2"/>
    <n v="1.0517E-2"/>
    <n v="1.6978E-2"/>
    <n v="2.0760000000000001E-2"/>
    <n v="1.7516E-2"/>
    <n v="2.2542E-2"/>
    <n v="3.1683999999999997E-2"/>
    <n v="3.2085000000000002E-2"/>
    <n v="3.5293499999999998E-2"/>
    <n v="4.1500000000000002E-2"/>
    <n v="4.5499999999999999E-2"/>
    <n v="4.87E-2"/>
    <n v="5.387721327999806E-2"/>
    <n v="5.808983282399538E-2"/>
    <n v="6.184934401919584E-2"/>
    <n v="6.6126652323353241E-2"/>
    <n v="7.0522474465080975E-2"/>
    <n v="7.4491305943181985E-2"/>
  </r>
  <r>
    <x v="7"/>
    <x v="1"/>
    <x v="0"/>
    <x v="3"/>
    <n v="2.81E-2"/>
    <n v="3.6139999999999999E-2"/>
    <n v="6.0410000000000005E-2"/>
    <n v="5.2585E-2"/>
    <n v="8.4889999999999993E-2"/>
    <n v="0.1038"/>
    <n v="8.7580000000000005E-2"/>
    <n v="0.11271"/>
    <n v="0.15841999999999998"/>
    <n v="0.16042500000000001"/>
    <n v="0.1764675"/>
    <n v="0.20749999999999999"/>
    <n v="0.22750000000000001"/>
    <n v="0.24349999999999999"/>
    <n v="0.2693860663999903"/>
    <n v="0.2904491641199769"/>
    <n v="0.3092467200959792"/>
    <n v="0.33063326161676621"/>
    <n v="0.35261237232540488"/>
    <n v="0.37245652971590992"/>
  </r>
  <r>
    <x v="7"/>
    <x v="1"/>
    <x v="0"/>
    <x v="4"/>
    <n v="0.950831491691704"/>
    <n v="1.0530508779164587"/>
    <n v="1.3358496754700688"/>
    <n v="1.4500262727400512"/>
    <n v="1.5939190358673525"/>
    <n v="1.8250479242993305"/>
    <n v="2.0173198397462628"/>
    <n v="2.3126193428774311"/>
    <n v="2.5391902898669509"/>
    <n v="2.8"/>
    <n v="3"/>
    <n v="3.25"/>
    <n v="3.38"/>
    <n v="3.718"/>
    <n v="4.0252514525664989"/>
    <n v="4.3275578939444337"/>
    <n v="4.6406554076244309"/>
    <n v="4.9650712594741604"/>
    <n v="5.3013559359140467"/>
    <n v="5.6500842641498723"/>
  </r>
  <r>
    <x v="7"/>
    <x v="1"/>
    <x v="0"/>
    <x v="5"/>
    <n v="0.97893149169170401"/>
    <n v="1.0891908779164587"/>
    <n v="1.3962596754700689"/>
    <n v="1.5026112727400514"/>
    <n v="1.6788090358673524"/>
    <n v="1.9288479242993306"/>
    <n v="2.1048998397462628"/>
    <n v="2.425329342877431"/>
    <n v="2.6976102898669509"/>
    <n v="2.9604249999999999"/>
    <n v="3.1764675000000002"/>
    <n v="3.4575"/>
    <n v="3.6074999999999999"/>
    <n v="3.9615"/>
    <n v="4.2946375189664892"/>
    <n v="4.6180070580644106"/>
    <n v="4.94990212772041"/>
    <n v="5.2957045210909266"/>
    <n v="5.6539683082394516"/>
    <n v="6.0225407938657822"/>
  </r>
  <r>
    <x v="7"/>
    <x v="1"/>
    <x v="0"/>
    <x v="6"/>
    <n v="3.3359999999999999"/>
    <n v="2.9820000000000002"/>
    <n v="3.2709999999999999"/>
    <n v="3.6989999999999998"/>
    <n v="3.9757569999999993"/>
    <n v="3.9689999999999999"/>
    <n v="4.224132"/>
    <n v="4.8730000000000011"/>
    <n v="4.84"/>
    <n v="4.78"/>
    <n v="5.51"/>
    <n v="6.08"/>
    <n v="4.9800000000000004"/>
    <n v="5.44"/>
    <n v="5.9296000000000006"/>
    <n v="6.2260800000000005"/>
    <n v="6.350601600000001"/>
    <n v="6.668131680000001"/>
    <n v="7.0015382640000015"/>
    <n v="7.351615177200002"/>
  </r>
  <r>
    <x v="7"/>
    <x v="1"/>
    <x v="0"/>
    <x v="7"/>
    <n v="1.69"/>
    <n v="2.3090000000000002"/>
    <n v="1.823"/>
    <n v="1.843"/>
    <n v="2.1579999999999999"/>
    <n v="1.9630000000000001"/>
    <n v="2.1539159999999997"/>
    <n v="2.5519999999999996"/>
    <n v="3.1"/>
    <n v="3"/>
    <n v="3.11"/>
    <n v="3.55"/>
    <n v="4"/>
    <n v="3.875"/>
    <n v="4.7662500000000003"/>
    <n v="5.8148249999999999"/>
    <n v="7.3266795"/>
    <n v="7.7662802700000002"/>
    <n v="8.1545942834999998"/>
    <n v="8.5623239976749996"/>
  </r>
  <r>
    <x v="7"/>
    <x v="1"/>
    <x v="0"/>
    <x v="8"/>
    <n v="0"/>
    <n v="0"/>
    <n v="0"/>
    <n v="0"/>
    <n v="0"/>
    <n v="0"/>
    <n v="0"/>
    <n v="0.1"/>
    <n v="0.99"/>
    <n v="1.39"/>
    <n v="1.55"/>
    <n v="1.77"/>
    <n v="2.5"/>
    <n v="3"/>
    <n v="3.36"/>
    <n v="4.4016000000000002"/>
    <n v="5.9949792000000004"/>
    <n v="6.4146277440000006"/>
    <n v="6.8315785473600004"/>
    <n v="7.2414732602016008"/>
  </r>
  <r>
    <x v="7"/>
    <x v="1"/>
    <x v="1"/>
    <x v="0"/>
    <n v="0.385435723332963"/>
    <n v="0.42420994862211142"/>
    <n v="0.48280774334557386"/>
    <n v="0.53865911574127279"/>
    <n v="0.59940111975094845"/>
    <n v="0.66278553677474417"/>
    <n v="0.7306899191190126"/>
    <n v="0.80085193661444365"/>
    <n v="0.86961071375996613"/>
    <n v="0.92851673377479704"/>
    <n v="1.0121860330479417"/>
    <n v="1.1012364810780795"/>
    <n v="1.1956989767945609"/>
    <n v="1.2956622717649842"/>
    <n v="1.4013469004613828"/>
    <n v="1.5128824829322463"/>
    <n v="1.6313681383243652"/>
    <n v="1.7572717106928661"/>
    <n v="1.8910918786475299"/>
    <n v="2.0333601999361877"/>
  </r>
  <r>
    <x v="7"/>
    <x v="1"/>
    <x v="1"/>
    <x v="1"/>
    <n v="5.8904973204799545E-2"/>
    <n v="6.2607026590705411E-2"/>
    <n v="6.708199369590466E-2"/>
    <n v="6.550752726261036E-2"/>
    <n v="7.151518632450117E-2"/>
    <n v="7.5372439418814635E-2"/>
    <n v="8.116009307976331E-2"/>
    <n v="8.4775815877811397E-2"/>
    <n v="8.4775815877811397E-2"/>
    <n v="7.6298234290030256E-2"/>
    <n v="0.10223963394864055"/>
    <n v="0.10929416869109675"/>
    <n v="0.11648722533804298"/>
    <n v="0.12387727450631433"/>
    <n v="0.1315978741316981"/>
    <n v="0.13956252048009116"/>
    <n v="0.14874330505076386"/>
    <n v="0.1585309351349885"/>
    <n v="0.16896560216852136"/>
    <n v="0.18009015886160845"/>
  </r>
  <r>
    <x v="7"/>
    <x v="1"/>
    <x v="1"/>
    <x v="2"/>
    <n v="1.8E-3"/>
    <n v="3.4450000000000001E-3"/>
    <n v="1.1150000000000001E-3"/>
    <n v="4.7159999999999997E-3"/>
    <n v="1.1524E-2"/>
    <n v="1.1524E-2"/>
    <n v="0.01"/>
    <n v="4.0000000000000001E-3"/>
    <n v="4.1999999999999997E-3"/>
    <n v="3.3600000000000001E-3"/>
    <n v="3.6960000000000005E-3"/>
    <n v="4.1395200000000007E-3"/>
    <n v="4.3464960000000009E-3"/>
    <n v="4.5638208000000008E-3"/>
    <n v="4.7920118400000006E-3"/>
    <n v="5.0316124320000013E-3"/>
    <n v="5.2831930536000014E-3"/>
    <n v="5.5473527062800017E-3"/>
    <n v="5.8247203415940016E-3"/>
    <n v="6.1159563586737015E-3"/>
  </r>
  <r>
    <x v="7"/>
    <x v="1"/>
    <x v="1"/>
    <x v="3"/>
    <n v="8.9999999999999993E-3"/>
    <n v="1.7225000000000001E-2"/>
    <n v="5.5750000000000001E-3"/>
    <n v="2.3579999999999997E-2"/>
    <n v="5.7619999999999998E-2"/>
    <n v="5.7619999999999998E-2"/>
    <n v="0.05"/>
    <n v="0.02"/>
    <n v="2.0999999999999998E-2"/>
    <n v="1.6800000000000002E-2"/>
    <n v="1.8480000000000003E-2"/>
    <n v="2.0697600000000003E-2"/>
    <n v="2.1732480000000005E-2"/>
    <n v="2.2819104000000003E-2"/>
    <n v="2.3960059199999998E-2"/>
    <n v="2.5158062160000008E-2"/>
    <n v="2.6415965268000007E-2"/>
    <n v="2.7736763531400008E-2"/>
    <n v="2.9123601707970008E-2"/>
    <n v="3.0579781793368507E-2"/>
  </r>
  <r>
    <x v="7"/>
    <x v="1"/>
    <x v="1"/>
    <x v="4"/>
    <n v="0.54418062002000822"/>
    <n v="0.59892433130910594"/>
    <n v="0.68165611337818"/>
    <n v="0.76051033632472365"/>
    <n v="0.86913162363887519"/>
    <n v="0.96103902832337906"/>
    <n v="1.0595003827225682"/>
    <n v="1.1612353080909432"/>
    <n v="1.2174549992639525"/>
    <n v="1.253497590595976"/>
    <n v="1.3988169835402997"/>
    <n v="1.5334178733526209"/>
    <n v="1.6744923177010622"/>
    <n v="1.7967302568932397"/>
    <n v="1.9260948353895531"/>
    <n v="2.1180354761051445"/>
    <n v="2.283915393654111"/>
    <n v="2.4601803949700125"/>
    <n v="2.6475286301065419"/>
    <n v="2.8467042799106625"/>
  </r>
  <r>
    <x v="7"/>
    <x v="1"/>
    <x v="1"/>
    <x v="5"/>
    <n v="0.55318062002000823"/>
    <n v="0.61614933130910599"/>
    <n v="0.68723111337817999"/>
    <n v="0.78409033632472369"/>
    <n v="0.9267516236388752"/>
    <n v="1.018659028323379"/>
    <n v="1.1095003827225682"/>
    <n v="1.1812353080909432"/>
    <n v="1.2384549992639524"/>
    <n v="1.2702975905959759"/>
    <n v="1.4172969835402998"/>
    <n v="1.554115473352621"/>
    <n v="1.6962247977010623"/>
    <n v="1.8195493608932398"/>
    <n v="1.9500548945895531"/>
    <n v="2.1431935382651446"/>
    <n v="2.3103313589221108"/>
    <n v="2.4879171585014124"/>
    <n v="2.6766522318145118"/>
    <n v="2.8772840617040312"/>
  </r>
  <r>
    <x v="7"/>
    <x v="1"/>
    <x v="1"/>
    <x v="6"/>
    <n v="0.91681151264549388"/>
    <n v="0.78958279206649262"/>
    <n v="0.9612649488451761"/>
    <n v="1.2152250477378406"/>
    <n v="1.5698630285645534"/>
    <n v="1.4380638304021911"/>
    <n v="1.8016936275460276"/>
    <n v="1.7670467833940129"/>
    <n v="1.89"/>
    <n v="2.2000000000000002"/>
    <n v="2.29"/>
    <n v="2.5"/>
    <n v="2.6779999999999999"/>
    <n v="2.7107000000000001"/>
    <n v="2.9275560000000005"/>
    <n v="3.1734707040000005"/>
    <n v="3.4035473300400008"/>
    <n v="3.6554098324629609"/>
    <n v="3.8893560617405907"/>
    <n v="4.153832273938951"/>
  </r>
  <r>
    <x v="7"/>
    <x v="1"/>
    <x v="1"/>
    <x v="7"/>
    <n v="0.19713012046643724"/>
    <n v="0.27931252676647078"/>
    <n v="0.19565013029505873"/>
    <n v="0.48118783737390081"/>
    <n v="0.56154277793500684"/>
    <n v="0.47214965591880304"/>
    <n v="0.64704709586220366"/>
    <n v="0.49621944564204601"/>
    <n v="0.94281694671988736"/>
    <n v="1.2428169467198873"/>
    <n v="1.5162366749982625"/>
    <n v="1.6375356089981234"/>
    <n v="1.71"/>
    <n v="1.4"/>
    <n v="1.75"/>
    <n v="2.1"/>
    <n v="2.2155"/>
    <n v="2.3262750000000003"/>
    <n v="2.4193260000000003"/>
    <n v="2.523357018"/>
  </r>
  <r>
    <x v="7"/>
    <x v="1"/>
    <x v="1"/>
    <x v="8"/>
    <n v="0"/>
    <n v="0"/>
    <n v="0"/>
    <n v="0"/>
    <n v="0"/>
    <n v="0"/>
    <n v="0"/>
    <n v="0"/>
    <n v="0.35"/>
    <n v="0.65"/>
    <n v="0.76700000000000002"/>
    <n v="0.79000999999999999"/>
    <n v="0.85321080000000005"/>
    <n v="0.6"/>
    <n v="0.80400000000000005"/>
    <n v="1.0854000000000001"/>
    <n v="1.1288160000000003"/>
    <n v="1.1739686400000002"/>
    <n v="1.2209273856000002"/>
    <n v="1.2636598440960001"/>
  </r>
  <r>
    <x v="7"/>
    <x v="1"/>
    <x v="2"/>
    <x v="0"/>
    <n v="0.13230516551763835"/>
    <n v="0.14090500127628486"/>
    <n v="0.15006382635924334"/>
    <n v="0.15981797507259415"/>
    <n v="0.1702061434523128"/>
    <n v="0.18126954277671309"/>
    <n v="0.19844817665331665"/>
    <n v="0.21845706611999713"/>
    <n v="0.23887179924135837"/>
    <n v="0.26005127427163077"/>
    <n v="0.28207792830311407"/>
    <n v="0.30901649063716746"/>
    <n v="0.33769602545553196"/>
    <n v="0.36852185256478104"/>
    <n v="0.40179812030959972"/>
    <n v="0.43796704420986976"/>
    <n v="0.47646948750529633"/>
    <n v="0.51744605017230416"/>
    <n v="0.56104555404709233"/>
    <n v="0.6074255153273157"/>
  </r>
  <r>
    <x v="7"/>
    <x v="1"/>
    <x v="2"/>
    <x v="1"/>
    <n v="7.2476095540196352E-3"/>
    <n v="7.8454740474370142E-3"/>
    <n v="7.9499194837170124E-3"/>
    <n v="1.4401460273686715E-2"/>
    <n v="1.3587885401655226E-2"/>
    <n v="1.5262331969541904E-2"/>
    <n v="1.5365938448836425E-2"/>
    <n v="1.802440770014729E-2"/>
    <n v="2.0414733121361238E-2"/>
    <n v="2.1179475030272406E-2"/>
    <n v="2.2026654031483302E-2"/>
    <n v="2.4117783051022263E-2"/>
    <n v="2.5589369911992843E-2"/>
    <n v="2.7448866854693801E-2"/>
    <n v="2.9591049219170863E-2"/>
    <n v="3.2150942697174056E-2"/>
    <n v="3.4122772853327883E-2"/>
    <n v="3.6211867791954823E-2"/>
    <n v="3.8425043373065071E-2"/>
    <n v="4.0769505739752424E-2"/>
  </r>
  <r>
    <x v="7"/>
    <x v="1"/>
    <x v="2"/>
    <x v="2"/>
    <n v="2.1700000000000001E-3"/>
    <n v="2.3500000000000001E-3"/>
    <n v="2.3800000000000002E-3"/>
    <n v="4.3200000000000001E-3"/>
    <n v="4.0800000000000003E-3"/>
    <n v="4.5799999999999999E-3"/>
    <n v="4.6100000000000004E-3"/>
    <n v="5.4099999999999999E-3"/>
    <n v="6.1199999999999996E-3"/>
    <n v="6.3499999999999997E-3"/>
    <n v="6.1000000000000004E-3"/>
    <n v="7.2399999999999999E-3"/>
    <n v="7.6800000000000002E-3"/>
    <n v="8.2299999999999995E-3"/>
    <n v="8.8800000000000007E-3"/>
    <n v="9.6500000000000006E-3"/>
    <n v="1.0240000000000001E-2"/>
    <n v="1.153E-2"/>
    <n v="1.153E-2"/>
    <n v="1.226E-2"/>
  </r>
  <r>
    <x v="7"/>
    <x v="1"/>
    <x v="2"/>
    <x v="3"/>
    <n v="1.736E-2"/>
    <n v="1.8800000000000001E-2"/>
    <n v="1.9040000000000001E-2"/>
    <n v="3.456E-2"/>
    <n v="3.2640000000000002E-2"/>
    <n v="3.6639999999999999E-2"/>
    <n v="3.6880000000000003E-2"/>
    <n v="4.3279999999999999E-2"/>
    <n v="4.8959999999999997E-2"/>
    <n v="5.0799999999999998E-2"/>
    <n v="4.8800000000000003E-2"/>
    <n v="5.7919999999999999E-2"/>
    <n v="6.1440000000000002E-2"/>
    <n v="6.5839999999999996E-2"/>
    <n v="7.1040000000000006E-2"/>
    <n v="7.7200000000000005E-2"/>
    <n v="8.1920000000000007E-2"/>
    <n v="9.2240000000000003E-2"/>
    <n v="9.2240000000000003E-2"/>
    <n v="9.8080000000000001E-2"/>
  </r>
  <r>
    <x v="7"/>
    <x v="1"/>
    <x v="2"/>
    <x v="4"/>
    <n v="0.33076291379409589"/>
    <n v="0.35226250319071217"/>
    <n v="0.40517233116995705"/>
    <n v="0.43150853269600425"/>
    <n v="0.4595565873212446"/>
    <n v="0.48942776549712536"/>
    <n v="0.535810076963955"/>
    <n v="0.58983407852399228"/>
    <n v="0.59717949810339599"/>
    <n v="0.54610767597042464"/>
    <n v="0.63121425653876717"/>
    <n v="0.73386852959518933"/>
    <n v="0.8072553825547083"/>
    <n v="0.89433760751628222"/>
    <n v="1.0044953007739994"/>
    <n v="1.0949176105246745"/>
    <n v="1.1911737187632407"/>
    <n v="1.2936151254307604"/>
    <n v="1.4026138851177308"/>
    <n v="1.5185637883182892"/>
  </r>
  <r>
    <x v="7"/>
    <x v="1"/>
    <x v="2"/>
    <x v="5"/>
    <n v="0.34812291379409588"/>
    <n v="0.37106250319071216"/>
    <n v="0.42421233116995705"/>
    <n v="0.46606853269600423"/>
    <n v="0.49219658732124461"/>
    <n v="0.52606776549712531"/>
    <n v="0.57269007696395502"/>
    <n v="0.63311407852399226"/>
    <n v="0.64613949810339599"/>
    <n v="0.5969076759704246"/>
    <n v="0.68001425653876713"/>
    <n v="0.79178852959518931"/>
    <n v="0.86869538255470835"/>
    <n v="0.96017760751628223"/>
    <n v="1.0755353007739994"/>
    <n v="1.1721176105246744"/>
    <n v="1.2730937187632407"/>
    <n v="1.3858551254307605"/>
    <n v="1.4948538851177309"/>
    <n v="1.6166437883182891"/>
  </r>
  <r>
    <x v="7"/>
    <x v="1"/>
    <x v="2"/>
    <x v="6"/>
    <n v="0.54818848735450609"/>
    <n v="0.45141720793350743"/>
    <n v="0.56673505115482414"/>
    <n v="0.66877495226215911"/>
    <n v="0.77846197143544649"/>
    <n v="0.6909361695978089"/>
    <n v="0.87009037245397236"/>
    <n v="0.88235121660598748"/>
    <n v="0.86666827477315445"/>
    <n v="0.79733481279130214"/>
    <n v="1.02"/>
    <n v="1.2"/>
    <n v="1.427"/>
    <n v="1.38"/>
    <n v="1.46556"/>
    <n v="1.5564247200000001"/>
    <n v="1.6420280796"/>
    <n v="1.7438338205352"/>
    <n v="1.8502076835878472"/>
    <n v="1.9667707676538815"/>
  </r>
  <r>
    <x v="7"/>
    <x v="1"/>
    <x v="2"/>
    <x v="7"/>
    <n v="0.11786987953356273"/>
    <n v="0.15968747323352922"/>
    <n v="0.11534986970494128"/>
    <n v="0.26481216262609908"/>
    <n v="0.27845722206499313"/>
    <n v="0.226850344081197"/>
    <n v="0.31247790413779625"/>
    <n v="0.24778055435795401"/>
    <n v="0.24418305328011247"/>
    <n v="0.19534644262408998"/>
    <n v="0.3"/>
    <n v="0.497"/>
    <n v="0.54500000000000004"/>
    <n v="0.48"/>
    <n v="0.48"/>
    <n v="0.48"/>
    <n v="0.47519999999999996"/>
    <n v="0.47044799999999998"/>
    <n v="0.46574351999999997"/>
    <n v="0.46108608480000002"/>
  </r>
  <r>
    <x v="7"/>
    <x v="1"/>
    <x v="2"/>
    <x v="8"/>
    <n v="6.8000000000000005E-2"/>
    <n v="7.1849999999999997E-2"/>
    <n v="7.5600000000000001E-2"/>
    <n v="7.9509999999999997E-2"/>
    <n v="8.3799999999999999E-2"/>
    <n v="8.8209999999999997E-2"/>
    <n v="9.2850000000000002E-2"/>
    <n v="9.7739999999999994E-2"/>
    <n v="0.10289"/>
    <n v="0.10829999999999999"/>
    <n v="0.114"/>
    <n v="0.12"/>
    <n v="0.12"/>
    <n v="0.12"/>
    <n v="0.12"/>
    <n v="0.12"/>
    <n v="0.12"/>
    <n v="0.12"/>
    <n v="0.12"/>
    <n v="0.12"/>
  </r>
  <r>
    <x v="8"/>
    <x v="2"/>
    <x v="0"/>
    <x v="0"/>
    <n v="9.991299999999999"/>
    <n v="10.503"/>
    <n v="11.0289"/>
    <n v="11.243799999999998"/>
    <n v="11.975200000000001"/>
    <n v="12.339"/>
    <n v="13.384"/>
    <n v="14.589"/>
    <n v="16.079999999999998"/>
    <n v="16.495000000000001"/>
    <n v="17.239799999999999"/>
    <n v="18.125489999999999"/>
    <n v="18.744399999999999"/>
    <n v="19.145238399999997"/>
    <n v="19.508075876799996"/>
    <n v="19.817166725046395"/>
    <n v="20.085822724696115"/>
    <n v="20.311309497449155"/>
    <n v="20.533419783479765"/>
    <n v="20.74377890651105"/>
  </r>
  <r>
    <x v="8"/>
    <x v="2"/>
    <x v="0"/>
    <x v="1"/>
    <n v="0.47875200000000001"/>
    <n v="0.32725099999999996"/>
    <n v="0.30815800000000004"/>
    <n v="0.35799999999999998"/>
    <n v="0.318"/>
    <n v="0.23599999999999999"/>
    <n v="0.23899999999999999"/>
    <n v="0.29299999999999998"/>
    <n v="0.32"/>
    <n v="0.32039600000000001"/>
    <n v="0.33313099999999995"/>
    <n v="0.27455900000000005"/>
    <n v="0.27055000000000001"/>
    <n v="0.28837200000000002"/>
    <n v="0.32454700000000003"/>
    <n v="0.34810700000000006"/>
    <n v="0.38755900000000004"/>
    <n v="0.42634500000000003"/>
    <n v="0.46584600000000004"/>
    <n v="0.49782700000000002"/>
  </r>
  <r>
    <x v="8"/>
    <x v="2"/>
    <x v="0"/>
    <x v="2"/>
    <n v="0.53758099999999998"/>
    <n v="0.35504199999999997"/>
    <n v="0.27991500000000002"/>
    <n v="0.28699999999999998"/>
    <n v="0.48899999999999999"/>
    <n v="0.50700000000000001"/>
    <n v="0.58899999999999997"/>
    <n v="0.63"/>
    <n v="0.79200000000000004"/>
    <n v="0.814689"/>
    <n v="0.79307700000000003"/>
    <n v="0.72070000000000001"/>
    <n v="0.53904200000000002"/>
    <n v="0.48044200000000004"/>
    <n v="0.48249500000000001"/>
    <n v="0.52863899999999997"/>
    <n v="0.55715099999999995"/>
    <n v="0.66392700000000004"/>
    <n v="0.68706899999999993"/>
    <n v="0.62414200000000009"/>
  </r>
  <r>
    <x v="8"/>
    <x v="2"/>
    <x v="0"/>
    <x v="3"/>
    <n v="2.6879049999999993"/>
    <n v="1.77521"/>
    <n v="1.399575"/>
    <n v="1.4350000000000001"/>
    <n v="2.4449999999999998"/>
    <n v="2.5350000000000001"/>
    <n v="2.9449999999999998"/>
    <n v="3.15"/>
    <n v="3.96"/>
    <n v="4.0734449999999995"/>
    <n v="3.9653850000000004"/>
    <n v="3.6034999999999999"/>
    <n v="2.6952100000000003"/>
    <n v="2.4022100000000002"/>
    <n v="2.4124750000000001"/>
    <n v="2.643195"/>
    <n v="2.785755"/>
    <n v="3.3196350000000003"/>
    <n v="3.4353449999999999"/>
    <n v="3.1207100000000003"/>
  </r>
  <r>
    <x v="8"/>
    <x v="2"/>
    <x v="0"/>
    <x v="4"/>
    <n v="5.49505"/>
    <n v="5.1965000000000003"/>
    <n v="5.8799950000000001"/>
    <n v="6.1289999999999996"/>
    <n v="6.406625"/>
    <n v="6.6700116912030367"/>
    <n v="7.6475314346994727"/>
    <n v="8.6546109300000005"/>
    <n v="9.2691710500000006"/>
    <n v="9.3694770250000001"/>
    <n v="9.6657889749999999"/>
    <n v="10.821045049999999"/>
    <n v="9.7783405999999999"/>
    <n v="9.3137258499999991"/>
    <n v="9.6081313304540963"/>
    <n v="9.8514646141653923"/>
    <n v="10.444627816841976"/>
    <n v="10.968107128622545"/>
    <n v="11.498715078748669"/>
    <n v="11.616516187646189"/>
  </r>
  <r>
    <x v="8"/>
    <x v="2"/>
    <x v="0"/>
    <x v="5"/>
    <n v="8.1829549999999998"/>
    <n v="6.9717099999999999"/>
    <n v="7.2795699999999997"/>
    <n v="7.5639999999999992"/>
    <n v="8.8516250000000003"/>
    <n v="9.2050116912030369"/>
    <n v="10.592531434699472"/>
    <n v="11.804610930000001"/>
    <n v="13.229171050000001"/>
    <n v="13.442922025"/>
    <n v="13.631173974999999"/>
    <n v="14.424545049999999"/>
    <n v="12.473550599999999"/>
    <n v="11.715935849999999"/>
    <n v="12.020606330454097"/>
    <n v="12.494659614165393"/>
    <n v="13.230382816841976"/>
    <n v="14.287742128622545"/>
    <n v="14.934060078748669"/>
    <n v="14.73722618764619"/>
  </r>
  <r>
    <x v="8"/>
    <x v="2"/>
    <x v="0"/>
    <x v="6"/>
    <n v="2.8220719999999999"/>
    <n v="2.693975"/>
    <n v="3.86375"/>
    <n v="4.7200769999999999"/>
    <n v="5.6660000000000004"/>
    <n v="7.4950000000000001"/>
    <n v="9.0489999999999995"/>
    <n v="12.44"/>
    <n v="12.74"/>
    <n v="11.354061"/>
    <n v="11.662407"/>
    <n v="13.910138999999999"/>
    <n v="11.262961000000001"/>
    <n v="11.047174999999999"/>
    <n v="12.040710342829263"/>
    <n v="11.528952972238471"/>
    <n v="12.223777859870269"/>
    <n v="12.679115662022307"/>
    <n v="13.349562770840437"/>
    <n v="13.820898071649822"/>
  </r>
  <r>
    <x v="8"/>
    <x v="2"/>
    <x v="0"/>
    <x v="7"/>
    <n v="10.646585999999999"/>
    <n v="14.058028999999999"/>
    <n v="16.917898999999998"/>
    <n v="19.166381000000001"/>
    <n v="21.096"/>
    <n v="24.305"/>
    <n v="25.67"/>
    <n v="28.574999999999999"/>
    <n v="26.167000000000002"/>
    <n v="26.849437999999999"/>
    <n v="29.790967999999996"/>
    <n v="31.505369000000002"/>
    <n v="27.323295000000002"/>
    <n v="28.970354"/>
    <n v="31.600775861037285"/>
    <n v="32.125663775429864"/>
    <n v="33.728180363799666"/>
    <n v="34.964782363276377"/>
    <n v="36.074841709426849"/>
    <n v="37.464711132735623"/>
  </r>
  <r>
    <x v="8"/>
    <x v="2"/>
    <x v="0"/>
    <x v="8"/>
    <n v="16.879000000000001"/>
    <n v="18.199000000000002"/>
    <n v="19.632000000000001"/>
    <n v="21.593"/>
    <n v="24.055"/>
    <n v="25.09"/>
    <n v="27.146000000000001"/>
    <n v="28.245999999999999"/>
    <n v="26.74"/>
    <n v="28.77"/>
    <n v="31.8"/>
    <n v="32.619999999999997"/>
    <n v="29.1"/>
    <n v="29.827500000000001"/>
    <n v="32.064562500000001"/>
    <n v="33.667790625000002"/>
    <n v="35.014502250000007"/>
    <n v="36.765227362500006"/>
    <n v="37.868184183375007"/>
    <n v="38.549811498675759"/>
  </r>
  <r>
    <x v="8"/>
    <x v="2"/>
    <x v="1"/>
    <x v="0"/>
    <n v="1.4331623543289063"/>
    <n v="1.4600085454706837"/>
    <n v="1.5205353455839166"/>
    <n v="1.5717154748193189"/>
    <n v="1.6094351365620856"/>
    <n v="1.6569486715188497"/>
    <n v="1.7098021075584329"/>
    <n v="1.7780336451254417"/>
    <n v="1.8517532956800979"/>
    <n v="1.9090003199414536"/>
    <n v="1.9666468764666643"/>
    <n v="2.025848319770752"/>
    <n v="2.0800774096893764"/>
    <n v="2.135022796737823"/>
    <n v="2.1911938879247743"/>
    <n v="2.2475964695885482"/>
    <n v="2.3084296625277254"/>
    <n v="2.373499092190253"/>
    <n v="2.4415520921902529"/>
    <n v="2.5122235400980628"/>
  </r>
  <r>
    <x v="8"/>
    <x v="2"/>
    <x v="1"/>
    <x v="1"/>
    <n v="3.3023000000000004E-2"/>
    <n v="2.2402999999999999E-2"/>
    <n v="2.0438999999999999E-2"/>
    <n v="2.5999999999999999E-2"/>
    <n v="3.6999999999999998E-2"/>
    <n v="3.5999999999999997E-2"/>
    <n v="4.1000000000000002E-2"/>
    <n v="5.6000000000000001E-2"/>
    <n v="6.0999999999999999E-2"/>
    <n v="4.3919E-2"/>
    <n v="4.299E-2"/>
    <n v="4.6133E-2"/>
    <n v="4.2074E-2"/>
    <n v="4.4545000000000001E-2"/>
    <n v="4.7631E-2"/>
    <n v="4.9828999999999998E-2"/>
    <n v="5.6337999999999999E-2"/>
    <n v="6.2760999999999997E-2"/>
    <n v="6.8053000000000002E-2"/>
    <n v="7.3112999999999997E-2"/>
  </r>
  <r>
    <x v="8"/>
    <x v="2"/>
    <x v="1"/>
    <x v="2"/>
    <n v="4.9959000000000003E-2"/>
    <n v="2.6984999999999999E-2"/>
    <n v="2.6747E-2"/>
    <n v="1.7999999999999999E-2"/>
    <n v="6.2E-2"/>
    <n v="7.1999999999999995E-2"/>
    <n v="0.08"/>
    <n v="9.1999999999999998E-2"/>
    <n v="9.2999999999999999E-2"/>
    <n v="5.4375E-2"/>
    <n v="7.6333999999999999E-2"/>
    <n v="8.204800000000001E-2"/>
    <n v="8.4501000000000007E-2"/>
    <n v="8.6607000000000003E-2"/>
    <n v="9.4177999999999998E-2"/>
    <n v="8.9175000000000004E-2"/>
    <n v="7.6287999999999995E-2"/>
    <n v="0.14329800000000001"/>
    <n v="0.14888800000000002"/>
    <n v="0.163101"/>
  </r>
  <r>
    <x v="8"/>
    <x v="2"/>
    <x v="1"/>
    <x v="3"/>
    <n v="0.24979500000000002"/>
    <n v="0.13492499999999999"/>
    <n v="0.13373499999999999"/>
    <n v="0.09"/>
    <n v="0.31"/>
    <n v="0.36"/>
    <n v="0.4"/>
    <n v="0.46"/>
    <n v="0.46500000000000002"/>
    <n v="0.27187499999999998"/>
    <n v="0.38167000000000001"/>
    <n v="0.41024000000000005"/>
    <n v="0.42250500000000002"/>
    <n v="0.433035"/>
    <n v="0.47088999999999998"/>
    <n v="0.44587500000000002"/>
    <n v="0.38144"/>
    <n v="0.71649000000000007"/>
    <n v="0.7444400000000001"/>
    <n v="0.81550499999999992"/>
  </r>
  <r>
    <x v="8"/>
    <x v="2"/>
    <x v="1"/>
    <x v="4"/>
    <n v="0.87429023352988466"/>
    <n v="0.72580489520000002"/>
    <n v="0.84354497533005601"/>
    <n v="0.91159497539520495"/>
    <n v="1.0944158928622183"/>
    <n v="1.2592809903543256"/>
    <n v="1.3507436649711622"/>
    <n v="1.5024384301309981"/>
    <n v="1.3702974388032725"/>
    <n v="1.1549451935645794"/>
    <n v="1.1491575000000001"/>
    <n v="1.4286428875785298"/>
    <n v="1.6047731249999999"/>
    <n v="1.3797495"/>
    <n v="1.2211006165982987"/>
    <n v="1.3546531303627742"/>
    <n v="1.5235635772682989"/>
    <n v="1.6614493645331772"/>
    <n v="1.7823330272988847"/>
    <n v="1.9092898904745279"/>
  </r>
  <r>
    <x v="8"/>
    <x v="2"/>
    <x v="1"/>
    <x v="5"/>
    <n v="1.1240852335298848"/>
    <n v="0.86072989519999998"/>
    <n v="0.97727997533005606"/>
    <n v="1.0015949753952049"/>
    <n v="1.4044158928622184"/>
    <n v="1.6192809903543255"/>
    <n v="1.7507436649711621"/>
    <n v="1.9624384301309981"/>
    <n v="1.8352974388032726"/>
    <n v="1.4268201935645792"/>
    <n v="1.5308275"/>
    <n v="1.8388828875785297"/>
    <n v="2.027278125"/>
    <n v="1.8127845"/>
    <n v="1.6919906165982987"/>
    <n v="1.8005281303627743"/>
    <n v="1.9050035772682989"/>
    <n v="2.3779393645331774"/>
    <n v="2.5267730272988849"/>
    <n v="2.7247948904745281"/>
  </r>
  <r>
    <x v="8"/>
    <x v="2"/>
    <x v="1"/>
    <x v="6"/>
    <n v="0.37729099999999999"/>
    <n v="0.36427999999999999"/>
    <n v="0.481323"/>
    <n v="0.53119899999999998"/>
    <n v="0.64"/>
    <n v="0.83899999999999997"/>
    <n v="1.0169999999999999"/>
    <n v="1.0980000000000001"/>
    <n v="0.82779400000000003"/>
    <n v="0.67817499999999997"/>
    <n v="0.75526400000000005"/>
    <n v="1.0612760000000001"/>
    <n v="1.1414420000000001"/>
    <n v="1.1226769999999999"/>
    <n v="1.015091207913922"/>
    <n v="1.1058093551465167"/>
    <n v="1.1882322822685774"/>
    <n v="1.3566327154421494"/>
    <n v="1.4504646364370026"/>
    <n v="1.5529351181699189"/>
  </r>
  <r>
    <x v="8"/>
    <x v="2"/>
    <x v="1"/>
    <x v="7"/>
    <n v="0.47380800000000001"/>
    <n v="0.53817300000000001"/>
    <n v="0.56030000000000002"/>
    <n v="0.50038099999999996"/>
    <n v="0.59650000000000003"/>
    <n v="0.73488900000000001"/>
    <n v="0.55800000000000005"/>
    <n v="1.48"/>
    <n v="1.724"/>
    <n v="1.4751529999999999"/>
    <n v="2.0191256499999999"/>
    <n v="2.8742540000000001"/>
    <n v="3.0790730000000002"/>
    <n v="2.8548079999999998"/>
    <n v="2.5366714920218145"/>
    <n v="2.6606893758940822"/>
    <n v="2.7065765098189094"/>
    <n v="2.7607080400152886"/>
    <n v="2.815922200815594"/>
    <n v="2.8722406448319058"/>
  </r>
  <r>
    <x v="8"/>
    <x v="2"/>
    <x v="1"/>
    <x v="8"/>
    <n v="1.1498582083411391"/>
    <n v="1.0428504786001411"/>
    <n v="1.1200986622001516"/>
    <n v="1.1137668438722819"/>
    <n v="1.245468665091972"/>
    <n v="1.2518004834198415"/>
    <n v="1.1283300260263822"/>
    <n v="2.2566600520527644"/>
    <n v="2.7079920624633171"/>
    <n v="2.2205534912199201"/>
    <n v="2.76"/>
    <n v="3.68"/>
    <n v="3.9376000000000002"/>
    <n v="3.6225920000000005"/>
    <n v="3.2241068800000003"/>
    <n v="3.3691916896"/>
    <n v="3.4365755233919999"/>
    <n v="3.7802330757312004"/>
    <n v="3.8936400680031364"/>
    <n v="4.0493856707232618"/>
  </r>
  <r>
    <x v="8"/>
    <x v="2"/>
    <x v="2"/>
    <x v="0"/>
    <n v="0.44583764567109369"/>
    <n v="0.44599170452931636"/>
    <n v="0.44333491191608337"/>
    <n v="0.44125153911818132"/>
    <n v="0.44322025064022674"/>
    <n v="0.4441397443742211"/>
    <n v="0.46899999999999997"/>
    <n v="0.48127500000000001"/>
    <n v="0.491243125"/>
    <n v="0.488879046875"/>
    <n v="0.49008007070312498"/>
    <n v="0.49665667271723202"/>
    <n v="0.50158135658213854"/>
    <n v="0.50905582266758509"/>
    <n v="0.51771042710089543"/>
    <n v="0.52638666642337295"/>
    <n v="0.53673492994749061"/>
    <n v="0.54821472243547897"/>
    <n v="0.56075096269101721"/>
    <n v="0.5743309924326454"/>
  </r>
  <r>
    <x v="8"/>
    <x v="2"/>
    <x v="2"/>
    <x v="1"/>
    <n v="1.0500000000000001E-2"/>
    <n v="1.1300000000000001E-2"/>
    <n v="8.4930000000000005E-3"/>
    <n v="8.9999999999999993E-3"/>
    <n v="1.2999999999999999E-2"/>
    <n v="1.2E-2"/>
    <n v="1.6E-2"/>
    <n v="2.4E-2"/>
    <n v="2.1999999999999999E-2"/>
    <n v="9.9170000000000005E-3"/>
    <n v="1.3423000000000001E-2"/>
    <n v="1.9872000000000001E-2"/>
    <n v="1.8388999999999999E-2"/>
    <n v="2.0014000000000001E-2"/>
    <n v="2.1381000000000001E-2"/>
    <n v="2.1618999999999999E-2"/>
    <n v="2.3415999999999999E-2"/>
    <n v="2.4760000000000001E-2"/>
    <n v="2.6103000000000001E-2"/>
    <n v="2.7505999999999999E-2"/>
  </r>
  <r>
    <x v="8"/>
    <x v="2"/>
    <x v="2"/>
    <x v="2"/>
    <n v="6.0000000000000001E-3"/>
    <n v="7.0000000000000001E-3"/>
    <n v="1.0629999999999999E-3"/>
    <n v="1E-3"/>
    <n v="2E-3"/>
    <n v="2E-3"/>
    <n v="1E-3"/>
    <n v="3.0000000000000001E-3"/>
    <n v="1.4E-2"/>
    <n v="6.1970000000000003E-3"/>
    <n v="6.6860000000000001E-3"/>
    <n v="1.1178E-2"/>
    <n v="8.9819999999999987E-3"/>
    <n v="1.1372E-2"/>
    <n v="1.1680999999999999E-2"/>
    <n v="1.2388999999999999E-2"/>
    <n v="1.3377000000000002E-2"/>
    <n v="1.4255E-2"/>
    <n v="1.5023E-2"/>
    <n v="1.5729E-2"/>
  </r>
  <r>
    <x v="8"/>
    <x v="2"/>
    <x v="2"/>
    <x v="3"/>
    <n v="4.8000000000000001E-2"/>
    <n v="5.6000000000000001E-2"/>
    <n v="8.5039999999999994E-3"/>
    <n v="8.0000000000000002E-3"/>
    <n v="1.6E-2"/>
    <n v="1.6E-2"/>
    <n v="8.0000000000000002E-3"/>
    <n v="2.4E-2"/>
    <n v="0.112"/>
    <n v="4.9576000000000002E-2"/>
    <n v="5.3488000000000001E-2"/>
    <n v="8.9424000000000003E-2"/>
    <n v="7.1855999999999989E-2"/>
    <n v="9.0976000000000001E-2"/>
    <n v="9.3447999999999989E-2"/>
    <n v="9.9111999999999992E-2"/>
    <n v="0.10701600000000001"/>
    <n v="0.11404"/>
    <n v="0.120184"/>
    <n v="0.125832"/>
  </r>
  <r>
    <x v="8"/>
    <x v="2"/>
    <x v="2"/>
    <x v="4"/>
    <n v="0.73296964370204576"/>
    <n v="0.70750729279999991"/>
    <n v="0.7473712035059531"/>
    <n v="0.76777767806563546"/>
    <n v="0.75347442608838544"/>
    <n v="0.71950638588623828"/>
    <n v="0.83071706391500111"/>
    <n v="0.90976637865661547"/>
    <n v="0.79812799514286192"/>
    <n v="0.7621427031527519"/>
    <n v="0.98103809042879597"/>
    <n v="1.0791418994716757"/>
    <n v="0.83697420600000005"/>
    <n v="0.95684075999999996"/>
    <n v="1.022141045503504"/>
    <n v="1.0415242726047198"/>
    <n v="1.0681025105955062"/>
    <n v="1.0964294448709579"/>
    <n v="1.1215019253820344"/>
    <n v="1.1486619848652906"/>
  </r>
  <r>
    <x v="8"/>
    <x v="2"/>
    <x v="2"/>
    <x v="5"/>
    <n v="0.7809696437020458"/>
    <n v="0.76350729279999996"/>
    <n v="0.75587520350595305"/>
    <n v="0.77577767806563547"/>
    <n v="0.76947442608838545"/>
    <n v="0.73550638588623829"/>
    <n v="0.83871706391500112"/>
    <n v="0.93376637865661549"/>
    <n v="0.91012799514286191"/>
    <n v="0.81171870315275185"/>
    <n v="1.0345260904287961"/>
    <n v="1.1685658994716757"/>
    <n v="0.90883020600000008"/>
    <n v="1.0478167599999999"/>
    <n v="1.115589045503504"/>
    <n v="1.1406362726047199"/>
    <n v="1.1751185105955062"/>
    <n v="1.2104694448709579"/>
    <n v="1.2416859253820345"/>
    <n v="1.2744939848652905"/>
  </r>
  <r>
    <x v="8"/>
    <x v="2"/>
    <x v="2"/>
    <x v="6"/>
    <n v="0.39283200000000001"/>
    <n v="0.34246100000000002"/>
    <n v="0.86299999999999999"/>
    <n v="0.45393600000000001"/>
    <n v="0.54500000000000004"/>
    <n v="0.627"/>
    <n v="0.84499999999999997"/>
    <n v="0.98499999999999999"/>
    <n v="0.85145800000000005"/>
    <n v="0.71029799999999998"/>
    <n v="0.89711700000000005"/>
    <n v="1.0068649999999999"/>
    <n v="0.79128799999999999"/>
    <n v="1.036332"/>
    <n v="1.1251467314532904"/>
    <n v="1.1214049757736686"/>
    <n v="1.156889820227917"/>
    <n v="1.191892689157295"/>
    <n v="1.227649469832014"/>
    <n v="1.263778296613788"/>
  </r>
  <r>
    <x v="8"/>
    <x v="2"/>
    <x v="2"/>
    <x v="7"/>
    <n v="0.53675200000000001"/>
    <n v="0.56517399999999995"/>
    <n v="0.69069999999999998"/>
    <n v="0.86908700000000005"/>
    <n v="0.94199999999999995"/>
    <n v="1.002"/>
    <n v="1.1584730000000001"/>
    <n v="1.135"/>
    <n v="1.008"/>
    <n v="0.81142000000000003"/>
    <n v="1.241404"/>
    <n v="1.691478"/>
    <n v="1.732572"/>
    <n v="2.0320239999999998"/>
    <n v="1.9347579409048639"/>
    <n v="1.9465471562670351"/>
    <n v="2.0278566535745011"/>
    <n v="2.1083292174129897"/>
    <n v="2.1851446772281466"/>
    <n v="2.2749615257276128"/>
  </r>
  <r>
    <x v="8"/>
    <x v="2"/>
    <x v="2"/>
    <x v="8"/>
    <n v="0.64856121159020685"/>
    <n v="0.58820501954243987"/>
    <n v="0.63177576173076877"/>
    <n v="0.82130849024999941"/>
    <n v="0.90343933927499942"/>
    <n v="0.99378327320249948"/>
    <n v="1.0931616005227496"/>
    <n v="1.1259564485384321"/>
    <n v="1.0696586261115104"/>
    <n v="0.85572690088920833"/>
    <n v="1.3777203104316256"/>
    <n v="1.9425856377085917"/>
    <n v="1.8260304994460761"/>
    <n v="2.0999350743629872"/>
    <n v="1.9529396191575781"/>
    <n v="2.0115278077323056"/>
    <n v="2.0718736419642747"/>
    <n v="2.134029851223203"/>
    <n v="2.2087208960160147"/>
    <n v="2.2860261273765752"/>
  </r>
  <r>
    <x v="9"/>
    <x v="2"/>
    <x v="0"/>
    <x v="0"/>
    <n v="2.3639999999999999"/>
    <n v="2.5089999999999999"/>
    <n v="2.6539999999999999"/>
    <n v="2.8"/>
    <n v="2.8279999999999998"/>
    <n v="2.8889999999999998"/>
    <n v="2.9540000000000002"/>
    <n v="3.012"/>
    <n v="3.0550000000000002"/>
    <n v="3.013719"/>
    <n v="2.9840629999999999"/>
    <n v="2.9670000000000001"/>
    <n v="2.9860000000000002"/>
    <n v="3.0407320000000002"/>
    <n v="3.0472763600000001"/>
    <n v="3.046068451"/>
    <n v="3.0417673974699997"/>
    <n v="3.0287090037636095"/>
    <n v="3.0267370616205924"/>
    <n v="3.0335223162173892"/>
  </r>
  <r>
    <x v="9"/>
    <x v="2"/>
    <x v="0"/>
    <x v="1"/>
    <n v="0.13323599999999999"/>
    <n v="0.14880199999999999"/>
    <n v="0.17233799999999999"/>
    <n v="0.20799999999999999"/>
    <n v="0.20799999999999999"/>
    <n v="0.19900000000000001"/>
    <n v="0.188"/>
    <n v="0.17699999999999999"/>
    <n v="0.159"/>
    <n v="7.8590999999999994E-2"/>
    <n v="5.1574000000000002E-2"/>
    <n v="4.5052999999999996E-2"/>
    <n v="5.2993999999999999E-2"/>
    <n v="5.6107999999999998E-2"/>
    <n v="6.7359000000000002E-2"/>
    <n v="7.4973999999999999E-2"/>
    <n v="8.7081000000000006E-2"/>
    <n v="9.9486999999999992E-2"/>
    <n v="0.113119"/>
    <n v="0.12482800000000001"/>
  </r>
  <r>
    <x v="9"/>
    <x v="2"/>
    <x v="0"/>
    <x v="2"/>
    <n v="0.134049"/>
    <n v="0.14230500000000001"/>
    <n v="0.138207"/>
    <n v="0.123"/>
    <n v="0.11700000000000001"/>
    <n v="0.14799999999999999"/>
    <n v="0.188"/>
    <n v="0.28999999999999998"/>
    <n v="0.34200000000000003"/>
    <n v="0.21276900000000001"/>
    <n v="0.20857200000000001"/>
    <n v="0.21134500000000001"/>
    <n v="0.23069800000000001"/>
    <n v="0.31322000000000005"/>
    <n v="0.42565900000000001"/>
    <n v="0.47019600000000006"/>
    <n v="0.50932699999999997"/>
    <n v="0.51153500000000007"/>
    <n v="0.50630300000000006"/>
    <n v="0.53086100000000003"/>
  </r>
  <r>
    <x v="9"/>
    <x v="2"/>
    <x v="0"/>
    <x v="3"/>
    <n v="0.67024499999999998"/>
    <n v="0.71152500000000007"/>
    <n v="0.69103499999999995"/>
    <n v="0.61499999999999999"/>
    <n v="0.58499999999999996"/>
    <n v="0.74"/>
    <n v="0.94"/>
    <n v="1.45"/>
    <n v="1.71"/>
    <n v="1.0638450000000002"/>
    <n v="1.0428600000000001"/>
    <n v="1.0567250000000001"/>
    <n v="1.1534900000000001"/>
    <n v="1.5661"/>
    <n v="2.128295"/>
    <n v="2.3509800000000003"/>
    <n v="2.5466349999999993"/>
    <n v="2.5576750000000006"/>
    <n v="2.5315150000000002"/>
    <n v="2.6543049999999999"/>
  </r>
  <r>
    <x v="9"/>
    <x v="2"/>
    <x v="0"/>
    <x v="4"/>
    <n v="1.3238400000000001"/>
    <n v="1.3297700000000003"/>
    <n v="1.5393199999999998"/>
    <n v="1.92"/>
    <n v="2.1360000000000001"/>
    <n v="2.0787840000000002"/>
    <n v="2.16319902"/>
    <n v="1.9052300800000002"/>
    <n v="2.0591251499999998"/>
    <n v="1.6377506499999999"/>
    <n v="1.793766175"/>
    <n v="1.9382403750000001"/>
    <n v="1.8153992250000002"/>
    <n v="2.040214475"/>
    <n v="2.3243342255433621"/>
    <n v="2.4230801365684504"/>
    <n v="2.4334139179759999"/>
    <n v="2.422967203010888"/>
    <n v="2.4213896492964739"/>
    <n v="2.4268178529739117"/>
  </r>
  <r>
    <x v="9"/>
    <x v="2"/>
    <x v="0"/>
    <x v="5"/>
    <n v="1.9940850000000001"/>
    <n v="2.0412950000000003"/>
    <n v="2.2303549999999999"/>
    <n v="2.5350000000000001"/>
    <n v="2.7210000000000001"/>
    <n v="2.818784"/>
    <n v="3.1031990199999999"/>
    <n v="3.3552300800000001"/>
    <n v="3.7691251499999998"/>
    <n v="2.7015956499999998"/>
    <n v="2.8366261750000001"/>
    <n v="2.9949653750000005"/>
    <n v="2.9688892250000003"/>
    <n v="3.606314475"/>
    <n v="4.4526292255433617"/>
    <n v="4.7740601365684512"/>
    <n v="4.9800489179759992"/>
    <n v="4.9806422030108886"/>
    <n v="4.9529046492964746"/>
    <n v="5.0811228529739116"/>
  </r>
  <r>
    <x v="9"/>
    <x v="2"/>
    <x v="0"/>
    <x v="6"/>
    <n v="2.0102099999999998"/>
    <n v="2.030529"/>
    <n v="2.6195949999999999"/>
    <n v="3.383705"/>
    <n v="3.7450000000000001"/>
    <n v="4.3876999999999997"/>
    <n v="3.6659999999999999"/>
    <n v="4.6929999999999996"/>
    <n v="5.8390000000000004"/>
    <n v="6.2421759999999997"/>
    <n v="7.1218760000000003"/>
    <n v="8.4676919999999996"/>
    <n v="8.1590640000000008"/>
    <n v="8.4137009999999997"/>
    <n v="8.7774898842611329"/>
    <n v="9.3632877041455789"/>
    <n v="9.4710238301791971"/>
    <n v="9.6284323937698062"/>
    <n v="9.7891367983862807"/>
    <n v="10.016040820625506"/>
  </r>
  <r>
    <x v="9"/>
    <x v="2"/>
    <x v="0"/>
    <x v="7"/>
    <n v="9.9256999999999998E-2"/>
    <n v="0.22934399999999999"/>
    <n v="0.352016"/>
    <n v="0.56893899999999997"/>
    <n v="0.79700000000000004"/>
    <n v="1.6066"/>
    <n v="2.149"/>
    <n v="3.0859999999999999"/>
    <n v="7.2729999999999997"/>
    <n v="10.474815"/>
    <n v="13.137791999999999"/>
    <n v="18.499479000000001"/>
    <n v="18.938296000000001"/>
    <n v="20.680485000000001"/>
    <n v="19.381108041636448"/>
    <n v="21.951843857463317"/>
    <n v="23.264186866071277"/>
    <n v="24.822490191460055"/>
    <n v="25.577455745159817"/>
    <n v="26.213324004269651"/>
  </r>
  <r>
    <x v="9"/>
    <x v="2"/>
    <x v="0"/>
    <x v="8"/>
    <n v="0"/>
    <n v="0"/>
    <n v="0"/>
    <n v="0"/>
    <n v="0"/>
    <n v="0.35"/>
    <n v="1.3"/>
    <n v="2.13"/>
    <n v="5.33"/>
    <n v="7.6563999999999997"/>
    <n v="9.1111160000000009"/>
    <n v="13.120007039999999"/>
    <n v="14.3"/>
    <n v="16.399999999999999"/>
    <n v="15.415999999999999"/>
    <n v="17.497159999999997"/>
    <n v="18.896932799999998"/>
    <n v="20.314202759999997"/>
    <n v="20.883000437279996"/>
    <n v="21.405075448211996"/>
  </r>
  <r>
    <x v="9"/>
    <x v="2"/>
    <x v="1"/>
    <x v="0"/>
    <n v="0.35162633842573987"/>
    <n v="0.3652294604782152"/>
    <n v="0.38219714512894132"/>
    <n v="0.39345724029130991"/>
    <n v="0.40534199894826622"/>
    <n v="0.41383059898332403"/>
    <n v="0.42303624568387987"/>
    <n v="0.4349350374944172"/>
    <n v="0.44643720291126993"/>
    <n v="0.44135584322962956"/>
    <n v="0.43699198178864201"/>
    <n v="0.43396458239568725"/>
    <n v="0.43052209631583099"/>
    <n v="0.42771635977196998"/>
    <n v="0.42947214777957093"/>
    <n v="0.4328644095202519"/>
    <n v="0.43927206712142131"/>
    <n v="0.44821196637345684"/>
    <n v="0.45929464612623744"/>
    <n v="0.47189068032025133"/>
  </r>
  <r>
    <x v="9"/>
    <x v="2"/>
    <x v="1"/>
    <x v="1"/>
    <n v="2.7141999999999999E-2"/>
    <n v="2.5324000000000003E-2"/>
    <n v="2.9141999999999998E-2"/>
    <n v="2.4E-2"/>
    <n v="2.5000000000000001E-2"/>
    <n v="2.1999999999999999E-2"/>
    <n v="2.3E-2"/>
    <n v="2.6000000000000002E-2"/>
    <n v="2.6000000000000002E-2"/>
    <n v="1.2663000000000001E-2"/>
    <n v="1.0348000000000001E-2"/>
    <n v="1.1539000000000001E-2"/>
    <n v="1.1023E-2"/>
    <n v="1.1545E-2"/>
    <n v="1.6013000000000003E-2"/>
    <n v="1.7707999999999998E-2"/>
    <n v="2.0624E-2"/>
    <n v="2.3263000000000002E-2"/>
    <n v="2.5702000000000003E-2"/>
    <n v="2.7690000000000003E-2"/>
  </r>
  <r>
    <x v="9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x v="1"/>
    <x v="4"/>
    <n v="0.19775726313956365"/>
    <n v="0.19069897613156586"/>
    <n v="0.2105389237421583"/>
    <n v="0.25574720618935143"/>
    <n v="0.28981952924801035"/>
    <n v="0.2896814192883268"/>
    <n v="0.30035573443555469"/>
    <n v="0.29793050068367583"/>
    <n v="0.31697041406700166"/>
    <n v="0.24895133917596743"/>
    <n v="0.23420513114476391"/>
    <n v="0.28573025999661206"/>
    <n v="0.26246829600000005"/>
    <n v="0.24839751600000001"/>
    <n v="0.26924089905618531"/>
    <n v="0.28888106287325793"/>
    <n v="0.29431228497135231"/>
    <n v="0.30478413713395069"/>
    <n v="0.31691330582710375"/>
    <n v="0.32560456942097338"/>
  </r>
  <r>
    <x v="9"/>
    <x v="2"/>
    <x v="1"/>
    <x v="5"/>
    <n v="0.19775726313956365"/>
    <n v="0.19069897613156586"/>
    <n v="0.2105389237421583"/>
    <n v="0.25574720618935143"/>
    <n v="0.28981952924801035"/>
    <n v="0.2896814192883268"/>
    <n v="0.30035573443555469"/>
    <n v="0.29793050068367583"/>
    <n v="0.31697041406700166"/>
    <n v="0.24895133917596743"/>
    <n v="0.23420513114476391"/>
    <n v="0.28573025999661206"/>
    <n v="0.26246829600000005"/>
    <n v="0.24839751600000001"/>
    <n v="0.26924089905618531"/>
    <n v="0.28888106287325793"/>
    <n v="0.29431228497135231"/>
    <n v="0.30478413713395069"/>
    <n v="0.31691330582710375"/>
    <n v="0.32560456942097338"/>
  </r>
  <r>
    <x v="9"/>
    <x v="2"/>
    <x v="1"/>
    <x v="6"/>
    <n v="0.240343"/>
    <n v="0.23320199999999999"/>
    <n v="0.25505100000000003"/>
    <n v="0.31124299999999999"/>
    <n v="0.38700000000000001"/>
    <n v="0.374"/>
    <n v="0.376799"/>
    <n v="0.375"/>
    <n v="0.33900000000000002"/>
    <n v="0.24226700000000001"/>
    <n v="0.27804299999999998"/>
    <n v="0.45042199999999999"/>
    <n v="0.48593500000000001"/>
    <n v="0.52335600000000004"/>
    <n v="0.63281848274101982"/>
    <n v="0.63115455189275083"/>
    <n v="0.65358031056273203"/>
    <n v="0.6774809597614585"/>
    <n v="0.70167852019188048"/>
    <n v="0.72623726839859626"/>
  </r>
  <r>
    <x v="9"/>
    <x v="2"/>
    <x v="1"/>
    <x v="7"/>
    <n v="1.6858000000000001E-2"/>
    <n v="3.4456000000000001E-2"/>
    <n v="4.8584000000000002E-2"/>
    <n v="6.6113000000000005E-2"/>
    <n v="7.0666000000000007E-2"/>
    <n v="0.154973"/>
    <n v="0.15775"/>
    <n v="0.15"/>
    <n v="0.19078800000000001"/>
    <n v="0.156413"/>
    <n v="0.20305300000000001"/>
    <n v="0.32237199999999999"/>
    <n v="1.373254"/>
    <n v="1.3026629999999999"/>
    <n v="3.1037540699332333"/>
    <n v="1.8529838523340181"/>
    <n v="2.023510802670113"/>
    <n v="2.1097316380066862"/>
    <n v="2.1915406045616068"/>
    <n v="2.2607289225455647"/>
  </r>
  <r>
    <x v="9"/>
    <x v="2"/>
    <x v="1"/>
    <x v="8"/>
    <n v="0"/>
    <n v="0"/>
    <n v="0"/>
    <n v="0"/>
    <n v="0"/>
    <n v="0.1"/>
    <n v="0.105"/>
    <n v="0.11025000000000001"/>
    <n v="0.16537500000000002"/>
    <n v="0.19845000000000002"/>
    <n v="0.20638800000000002"/>
    <n v="0.20845188000000001"/>
    <n v="1.1777531220000002"/>
    <n v="1.08"/>
    <n v="2.7432000000000003"/>
    <n v="1.5087600000000003"/>
    <n v="1.6671798000000004"/>
    <n v="1.7388685314000003"/>
    <n v="1.8084232726560001"/>
    <n v="1.8626759708356804"/>
  </r>
  <r>
    <x v="9"/>
    <x v="2"/>
    <x v="2"/>
    <x v="0"/>
    <n v="5.1765173337140806E-2"/>
    <n v="5.3475667559236113E-2"/>
    <n v="5.5288145307261581E-2"/>
    <n v="5.7445207130352866E-2"/>
    <n v="6.0530366892674436E-2"/>
    <n v="6.3512687996251954E-2"/>
    <n v="6.6395598396376904E-2"/>
    <n v="7.0182411783164339E-2"/>
    <n v="7.3842998057058865E-2"/>
    <n v="7.3002515161252432E-2"/>
    <n v="7.3100432160931095E-2"/>
    <n v="7.4915117899620368E-2"/>
    <n v="7.695191900893289E-2"/>
    <n v="7.9551505681638102E-2"/>
    <n v="8.178830599414405E-2"/>
    <n v="8.4092291896337296E-2"/>
    <n v="8.6678246263758169E-2"/>
    <n v="8.9523864137054154E-2"/>
    <n v="9.2630576620531355E-2"/>
    <n v="9.598376759205382E-2"/>
  </r>
  <r>
    <x v="9"/>
    <x v="2"/>
    <x v="2"/>
    <x v="1"/>
    <n v="2.787E-3"/>
    <n v="3.4359999999999998E-3"/>
    <n v="3.5950000000000001E-3"/>
    <n v="4.0000000000000001E-3"/>
    <n v="5.0000000000000001E-3"/>
    <n v="5.0000000000000001E-3"/>
    <n v="5.0000000000000001E-3"/>
    <n v="6.0000000000000001E-3"/>
    <n v="6.0000000000000001E-3"/>
    <n v="2.0560000000000001E-3"/>
    <n v="2.5070000000000001E-3"/>
    <n v="4.2270000000000007E-3"/>
    <n v="4.5090000000000009E-3"/>
    <n v="5.1390000000000003E-3"/>
    <n v="4.862E-3"/>
    <n v="5.0030000000000005E-3"/>
    <n v="5.3609999999999994E-3"/>
    <n v="5.7060000000000001E-3"/>
    <n v="6.0610000000000004E-3"/>
    <n v="6.4099999999999999E-3"/>
  </r>
  <r>
    <x v="9"/>
    <x v="2"/>
    <x v="2"/>
    <x v="2"/>
    <n v="1.1000000000000001E-3"/>
    <n v="2E-3"/>
    <n v="3.274E-3"/>
    <n v="4.0000000000000001E-3"/>
    <n v="4.0000000000000001E-3"/>
    <n v="4.0000000000000001E-3"/>
    <n v="4.0000000000000001E-3"/>
    <n v="4.0000000000000001E-3"/>
    <n v="4.0000000000000001E-3"/>
    <n v="3.0000000000000001E-3"/>
    <n v="3.1000000000000003E-3"/>
    <n v="3.5000000000000001E-3"/>
    <n v="3.7000000000000002E-3"/>
    <n v="3.8999999999999998E-3"/>
    <n v="4.0000000000000001E-3"/>
    <n v="4.0999999999999995E-3"/>
    <n v="4.2000000000000006E-3"/>
    <n v="4.3E-3"/>
    <n v="4.4000000000000003E-3"/>
    <n v="4.5000000000000005E-3"/>
  </r>
  <r>
    <x v="9"/>
    <x v="2"/>
    <x v="2"/>
    <x v="3"/>
    <n v="8.8000000000000005E-3"/>
    <n v="1.6E-2"/>
    <n v="2.6192E-2"/>
    <n v="3.2000000000000001E-2"/>
    <n v="3.2000000000000001E-2"/>
    <n v="3.2000000000000001E-2"/>
    <n v="3.2000000000000001E-2"/>
    <n v="3.2000000000000001E-2"/>
    <n v="3.2000000000000001E-2"/>
    <n v="2.4E-2"/>
    <n v="2.4800000000000003E-2"/>
    <n v="2.8000000000000001E-2"/>
    <n v="2.9600000000000001E-2"/>
    <n v="3.1199999999999999E-2"/>
    <n v="3.2000000000000001E-2"/>
    <n v="3.2799999999999996E-2"/>
    <n v="3.3600000000000005E-2"/>
    <n v="3.44E-2"/>
    <n v="3.5200000000000002E-2"/>
    <n v="3.6000000000000004E-2"/>
  </r>
  <r>
    <x v="9"/>
    <x v="2"/>
    <x v="2"/>
    <x v="4"/>
    <n v="0.272107803404318"/>
    <n v="0.23744274206286523"/>
    <n v="0.22944580302513559"/>
    <n v="0.2383976095909644"/>
    <n v="0.23909494922606403"/>
    <n v="0.26675328958425815"/>
    <n v="0.28550959781897634"/>
    <n v="0.27722052654349916"/>
    <n v="0.23629759378258838"/>
    <n v="0.20179930316834815"/>
    <n v="0.2484763393244101"/>
    <n v="0.22362870539196913"/>
    <n v="0.17546496000000003"/>
    <n v="0.19784115199999999"/>
    <n v="0.21461207240655275"/>
    <n v="0.2316730766332058"/>
    <n v="0.2513669141648987"/>
    <n v="0.2775239788248679"/>
    <n v="0.31031243167878003"/>
    <n v="0.34074237495179099"/>
  </r>
  <r>
    <x v="9"/>
    <x v="2"/>
    <x v="2"/>
    <x v="5"/>
    <n v="0.28090780340431798"/>
    <n v="0.25344274206286521"/>
    <n v="0.25563780302513561"/>
    <n v="0.27039760959096437"/>
    <n v="0.27109494922606403"/>
    <n v="0.29875328958425817"/>
    <n v="0.31750959781897636"/>
    <n v="0.30922052654349919"/>
    <n v="0.26829759378258838"/>
    <n v="0.22579930316834815"/>
    <n v="0.27327633932441009"/>
    <n v="0.25162870539196913"/>
    <n v="0.20506496000000002"/>
    <n v="0.229041152"/>
    <n v="0.24661207240655275"/>
    <n v="0.26447307663320579"/>
    <n v="0.28496691416489872"/>
    <n v="0.31192397882486789"/>
    <n v="0.34551243167878004"/>
    <n v="0.37674237495179097"/>
  </r>
  <r>
    <x v="9"/>
    <x v="2"/>
    <x v="2"/>
    <x v="6"/>
    <n v="0.17088"/>
    <n v="0.203712"/>
    <n v="0.25440400000000002"/>
    <n v="0.32275700000000002"/>
    <n v="0.27300000000000002"/>
    <n v="0.41799999999999998"/>
    <n v="0.313"/>
    <n v="0.33800000000000002"/>
    <n v="0.25800000000000001"/>
    <n v="0.19168299999999999"/>
    <n v="0.29633999999999999"/>
    <n v="0.32648300000000002"/>
    <n v="0.29792299999999999"/>
    <n v="0.33267600000000003"/>
    <n v="0.36857222796903377"/>
    <n v="0.42165808796111404"/>
    <n v="0.43549196106942434"/>
    <n v="0.4594399153664539"/>
    <n v="0.4945381262598354"/>
    <n v="0.52757625064657221"/>
  </r>
  <r>
    <x v="9"/>
    <x v="2"/>
    <x v="2"/>
    <x v="7"/>
    <n v="0.32415699999999997"/>
    <n v="0.42513699999999999"/>
    <n v="0.44770300000000002"/>
    <n v="0.46388700000000005"/>
    <n v="0.57457599999999998"/>
    <n v="0.64475300000000002"/>
    <n v="0.66841700000000004"/>
    <n v="0.72099999999999997"/>
    <n v="0.64100000000000001"/>
    <n v="0.41535"/>
    <n v="0.58817200000000003"/>
    <n v="0.70042499999999996"/>
    <n v="0.65578000000000003"/>
    <n v="0.726495"/>
    <n v="0.53582117072740831"/>
    <n v="0.24210909054598384"/>
    <n v="0.26125486295028055"/>
    <n v="0.31517739716771487"/>
    <n v="0.39012573168312681"/>
    <n v="0.46123232052266283"/>
  </r>
  <r>
    <x v="9"/>
    <x v="2"/>
    <x v="2"/>
    <x v="8"/>
    <n v="0.42330000000000001"/>
    <n v="0.48679499999999998"/>
    <n v="0.4965309"/>
    <n v="0.50646151800000005"/>
    <n v="0.55710766980000015"/>
    <n v="0.5292522863100001"/>
    <n v="0.68802797220300027"/>
    <n v="0.70178853164706012"/>
    <n v="0.66669910506470709"/>
    <n v="0.45335539144400083"/>
    <n v="0.56669423930500107"/>
    <n v="0.64"/>
    <n v="0.64583800000000002"/>
    <n v="0.64583800000000002"/>
    <n v="0.32291900000000001"/>
    <n v="3.2291900000000029E-3"/>
    <n v="8.3958940000000079E-2"/>
    <n v="0.16791788000000016"/>
    <n v="0.28546039600000028"/>
    <n v="0.34255247520000032"/>
  </r>
  <r>
    <x v="10"/>
    <x v="2"/>
    <x v="0"/>
    <x v="0"/>
    <n v="0.81299999999999994"/>
    <n v="0.82967400000000002"/>
    <n v="0.84794100000000006"/>
    <n v="0.86264799999999997"/>
    <n v="0.87396200000000002"/>
    <n v="0.88958000000000004"/>
    <n v="0.93799999999999994"/>
    <n v="1.014"/>
    <n v="1.0449999999999999"/>
    <n v="1.0588580000000001"/>
    <n v="1.0616460000000001"/>
    <n v="1.066495"/>
    <n v="1.066028"/>
    <n v="1.063795"/>
    <n v="1.0633522500000001"/>
    <n v="1.05962187625"/>
    <n v="1.053874563675"/>
    <n v="1.049592466163475"/>
    <n v="1.0484275483290126"/>
    <n v="1.0483567576876269"/>
  </r>
  <r>
    <x v="10"/>
    <x v="2"/>
    <x v="0"/>
    <x v="1"/>
    <n v="6.8611999999999992E-2"/>
    <n v="7.9813000000000009E-2"/>
    <n v="6.3640000000000002E-2"/>
    <n v="5.4834000000000001E-2"/>
    <n v="5.2700999999999998E-2"/>
    <n v="6.0999999999999999E-2"/>
    <n v="6.4000000000000001E-2"/>
    <n v="6.6000000000000003E-2"/>
    <n v="6.9000000000000006E-2"/>
    <n v="5.5966000000000002E-2"/>
    <n v="5.9244999999999999E-2"/>
    <n v="5.8375000000000003E-2"/>
    <n v="4.8628999999999999E-2"/>
    <n v="5.0783000000000002E-2"/>
    <n v="5.2747000000000002E-2"/>
    <n v="5.4753999999999997E-2"/>
    <n v="5.7829999999999999E-2"/>
    <n v="6.2112000000000001E-2"/>
    <n v="6.6008999999999998E-2"/>
    <n v="6.8076999999999999E-2"/>
  </r>
  <r>
    <x v="10"/>
    <x v="2"/>
    <x v="0"/>
    <x v="2"/>
    <n v="0.12719900000000001"/>
    <n v="0.118132"/>
    <n v="0.122946"/>
    <n v="0.11609399999999999"/>
    <n v="0.126662"/>
    <n v="0.11799999999999999"/>
    <n v="0.13200000000000001"/>
    <n v="0.2"/>
    <n v="0.217"/>
    <n v="0.21268000000000001"/>
    <n v="0.21149299999999999"/>
    <n v="0.17430699999999999"/>
    <n v="0.13094900000000001"/>
    <n v="9.3692999999999999E-2"/>
    <n v="0.120377"/>
    <n v="0.19966900000000001"/>
    <n v="0.18105500000000002"/>
    <n v="0.16564699999999999"/>
    <n v="0.15191300000000002"/>
    <n v="0.133795"/>
  </r>
  <r>
    <x v="10"/>
    <x v="2"/>
    <x v="0"/>
    <x v="3"/>
    <n v="0.63599500000000009"/>
    <n v="0.59065999999999996"/>
    <n v="0.61473"/>
    <n v="0.58046999999999993"/>
    <n v="0.63331000000000004"/>
    <n v="0.59"/>
    <n v="0.66"/>
    <n v="1"/>
    <n v="1.085"/>
    <n v="1.0634000000000001"/>
    <n v="1.0363157000000001"/>
    <n v="0.83667359999999991"/>
    <n v="0.61546030000000007"/>
    <n v="0.43567245000000004"/>
    <n v="0.55373419999999995"/>
    <n v="0.91448402000000006"/>
    <n v="0.82742135000000017"/>
    <n v="0.74541149999999989"/>
    <n v="0.68360850000000006"/>
    <n v="0.60207750000000004"/>
  </r>
  <r>
    <x v="10"/>
    <x v="2"/>
    <x v="0"/>
    <x v="4"/>
    <n v="0.78047999999999995"/>
    <n v="0.7467066"/>
    <n v="0.863147"/>
    <n v="0.98539500000000002"/>
    <n v="1.032702"/>
    <n v="1.08798975"/>
    <n v="1.0523116799999999"/>
    <n v="1.0133968400000002"/>
    <n v="1.0327330499999998"/>
    <n v="1.0044814499999999"/>
    <n v="1.1833604750000002"/>
    <n v="1.2853140975000001"/>
    <n v="1.1901950749999997"/>
    <n v="1.184817475"/>
    <n v="1.2487767271113117"/>
    <n v="1.2924273158717829"/>
    <n v="1.2857269676834999"/>
    <n v="1.3014946580427089"/>
    <n v="1.3000501599279759"/>
    <n v="1.2999623795326574"/>
  </r>
  <r>
    <x v="10"/>
    <x v="2"/>
    <x v="0"/>
    <x v="5"/>
    <n v="1.4164750000000002"/>
    <n v="1.3373666"/>
    <n v="1.4778769999999999"/>
    <n v="1.5658650000000001"/>
    <n v="1.666012"/>
    <n v="1.6779897500000001"/>
    <n v="1.71231168"/>
    <n v="2.0133968400000004"/>
    <n v="2.11773305"/>
    <n v="2.0678814499999998"/>
    <n v="2.219676175"/>
    <n v="2.1219876974999998"/>
    <n v="1.8056553749999997"/>
    <n v="1.620489925"/>
    <n v="1.8025109271113116"/>
    <n v="2.2069113358717831"/>
    <n v="2.1131483176835002"/>
    <n v="2.0469061580427086"/>
    <n v="1.983658659927976"/>
    <n v="1.9020398795326574"/>
  </r>
  <r>
    <x v="10"/>
    <x v="2"/>
    <x v="0"/>
    <x v="6"/>
    <n v="1.720764"/>
    <n v="1.905538"/>
    <n v="1.969106"/>
    <n v="2.214445"/>
    <n v="2.383893"/>
    <n v="2.5550000000000002"/>
    <n v="3.093"/>
    <n v="3.22"/>
    <n v="3.3410000000000002"/>
    <n v="3.237428"/>
    <n v="3.3584580000000002"/>
    <n v="3.6842649999999999"/>
    <n v="2.9366430000000001"/>
    <n v="2.8642400000000001"/>
    <n v="3.2241384647043048"/>
    <n v="3.3954475770415193"/>
    <n v="3.4784786760371245"/>
    <n v="3.4892655031771649"/>
    <n v="3.5192466135633906"/>
    <n v="3.5580383870504093"/>
  </r>
  <r>
    <x v="10"/>
    <x v="2"/>
    <x v="0"/>
    <x v="7"/>
    <n v="4.8049299999999997"/>
    <n v="5.1154999999999999"/>
    <n v="5.8256459999999999"/>
    <n v="6.207999"/>
    <n v="6.4975839999999998"/>
    <n v="7.0359999999999996"/>
    <n v="7.8209999999999997"/>
    <n v="7.3540000000000001"/>
    <n v="6.7729999999999997"/>
    <n v="6.5472549999999998"/>
    <n v="7.202718"/>
    <n v="7.5238990000000001"/>
    <n v="6.1240059999999996"/>
    <n v="6.1710880000000001"/>
    <n v="7.1584204504796123"/>
    <n v="7.4160348920604404"/>
    <n v="7.7973246897189927"/>
    <n v="7.9783603525408981"/>
    <n v="8.1723519063307553"/>
    <n v="8.3766607039890264"/>
  </r>
  <r>
    <x v="10"/>
    <x v="2"/>
    <x v="0"/>
    <x v="8"/>
    <n v="4.3616990340478896"/>
    <n v="4.6399999999999997"/>
    <n v="5.42"/>
    <n v="5.6"/>
    <n v="5.79"/>
    <n v="6.12"/>
    <n v="6.42"/>
    <n v="6.15"/>
    <n v="5.44"/>
    <n v="5.39"/>
    <n v="6.04"/>
    <n v="6.13"/>
    <n v="5.0878999999999994"/>
    <n v="5.0064935999999998"/>
    <n v="5.7074027040000006"/>
    <n v="6.2210689473600009"/>
    <n v="6.4388063605176002"/>
    <n v="6.5353884559253634"/>
    <n v="6.6334192827642431"/>
    <n v="6.719653733440178"/>
  </r>
  <r>
    <x v="10"/>
    <x v="2"/>
    <x v="1"/>
    <x v="0"/>
    <n v="5.4553914973954079E-2"/>
    <n v="5.6564451141488947E-2"/>
    <n v="5.9033969436772651E-2"/>
    <n v="6.2066170455546896E-2"/>
    <n v="6.4997298107028673E-2"/>
    <n v="6.8830721503461048E-2"/>
    <n v="7.3536364120012354E-2"/>
    <n v="7.9085151982678611E-2"/>
    <n v="8.544898024992266E-2"/>
    <n v="8.6329897572086811E-2"/>
    <n v="8.8773234319683925E-2"/>
    <n v="9.3354008118844992E-2"/>
    <n v="9.7753357442194197E-2"/>
    <n v="0.10131491219412106"/>
    <n v="0.10512174845431702"/>
    <n v="0.10931773075532455"/>
    <n v="0.11371324564039884"/>
    <n v="0.11835570853426568"/>
    <n v="0.1232149701526349"/>
    <n v="0.12828687613759795"/>
  </r>
  <r>
    <x v="10"/>
    <x v="2"/>
    <x v="1"/>
    <x v="1"/>
    <n v="3.9689999999999994E-3"/>
    <n v="3.8290000000000004E-3"/>
    <n v="4.3550000000000004E-3"/>
    <n v="5.0000000000000001E-3"/>
    <n v="5.0000000000000001E-3"/>
    <n v="6.0000000000000001E-3"/>
    <n v="7.0000000000000001E-3"/>
    <n v="8.0000000000000002E-3"/>
    <n v="9.0000000000000011E-3"/>
    <n v="5.1190000000000003E-3"/>
    <n v="5.3210000000000002E-3"/>
    <n v="6.5500000000000003E-3"/>
    <n v="6.5039999999999994E-3"/>
    <n v="6.8200000000000005E-3"/>
    <n v="7.1840000000000003E-3"/>
    <n v="7.6649999999999999E-3"/>
    <n v="8.0029999999999997E-3"/>
    <n v="8.3949999999999997E-3"/>
    <n v="8.7650000000000002E-3"/>
    <n v="9.1380000000000003E-3"/>
  </r>
  <r>
    <x v="10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1"/>
    <x v="4"/>
    <n v="0.14020966113914241"/>
    <n v="0.13951976187345505"/>
    <n v="0.14190697977941083"/>
    <n v="0.15516542613886725"/>
    <n v="0.17874256979432884"/>
    <n v="0.18584294805934481"/>
    <n v="0.18016409209403028"/>
    <n v="0.18585010715929468"/>
    <n v="0.19226020556232595"/>
    <n v="0.19706671070138415"/>
    <n v="0.18803303689395134"/>
    <n v="0.22563964427274164"/>
    <n v="0.21351056999999998"/>
    <n v="0.18746800799999996"/>
    <n v="0.18030430036006556"/>
    <n v="0.18528905860454303"/>
    <n v="0.19899817987069796"/>
    <n v="0.21895806078839147"/>
    <n v="0.24026919179763803"/>
    <n v="0.2629880960820758"/>
  </r>
  <r>
    <x v="10"/>
    <x v="2"/>
    <x v="1"/>
    <x v="5"/>
    <n v="0.14020966113914241"/>
    <n v="0.13951976187345505"/>
    <n v="0.14190697977941083"/>
    <n v="0.15516542613886725"/>
    <n v="0.17874256979432884"/>
    <n v="0.18584294805934481"/>
    <n v="0.18016409209403028"/>
    <n v="0.18585010715929468"/>
    <n v="0.19226020556232595"/>
    <n v="0.19706671070138415"/>
    <n v="0.18803303689395134"/>
    <n v="0.22563964427274164"/>
    <n v="0.21351056999999998"/>
    <n v="0.18746800799999996"/>
    <n v="0.18030430036006556"/>
    <n v="0.18528905860454303"/>
    <n v="0.19899817987069796"/>
    <n v="0.21895806078839147"/>
    <n v="0.24026919179763803"/>
    <n v="0.2629880960820758"/>
  </r>
  <r>
    <x v="10"/>
    <x v="2"/>
    <x v="1"/>
    <x v="6"/>
    <n v="4.1860000000000001E-2"/>
    <n v="3.9201E-2"/>
    <n v="5.4921999999999999E-2"/>
    <n v="8.2285999999999998E-2"/>
    <n v="0.107378"/>
    <n v="0.111917"/>
    <n v="0.15538199999999999"/>
    <n v="0.214"/>
    <n v="0.191"/>
    <n v="0.191827"/>
    <n v="0.14291699999999999"/>
    <n v="0.17838999999999999"/>
    <n v="0.15445"/>
    <n v="0.16366800000000001"/>
    <n v="0.15591137104223377"/>
    <n v="0.16123107409406312"/>
    <n v="0.16825773457518597"/>
    <n v="0.17979563811938504"/>
    <n v="0.19351166918014734"/>
    <n v="0.20547346891846929"/>
  </r>
  <r>
    <x v="10"/>
    <x v="2"/>
    <x v="1"/>
    <x v="7"/>
    <n v="0.43415199999999998"/>
    <n v="0.50203399999999998"/>
    <n v="0.57860100000000003"/>
    <n v="0.63179300000000005"/>
    <n v="0.73161200000000004"/>
    <n v="0.71212299999999995"/>
    <n v="0.59099999999999997"/>
    <n v="0.52800000000000002"/>
    <n v="0.41199999999999998"/>
    <n v="0.31999899999999998"/>
    <n v="0.338835"/>
    <n v="0.40822900000000001"/>
    <n v="0.30021100000000001"/>
    <n v="0.21810099999999999"/>
    <n v="0.19137590452099495"/>
    <n v="0.23008721997150011"/>
    <n v="0.23233444108893295"/>
    <n v="0.23698112991071163"/>
    <n v="0.24172075250892588"/>
    <n v="0.24655516755910442"/>
  </r>
  <r>
    <x v="10"/>
    <x v="2"/>
    <x v="1"/>
    <x v="8"/>
    <n v="0.50834131178040232"/>
    <n v="0.51850813801601037"/>
    <n v="0.5962843587184119"/>
    <n v="0.65591279459025298"/>
    <n v="0.75429971377879101"/>
    <n v="0.75429971377879101"/>
    <n v="0.64115475671197231"/>
    <n v="0.57703928104077495"/>
    <n v="0.4616314248326201"/>
    <n v="0.32314199738283406"/>
    <n v="0.39972665076256575"/>
    <n v="0.49965831345320721"/>
    <n v="0.38473690135896954"/>
    <n v="0.31933162812794469"/>
    <n v="0.28739846531515023"/>
    <n v="0.29314643462145323"/>
    <n v="0.30194082766009683"/>
    <n v="0.31099905248989973"/>
    <n v="0.31721903353969771"/>
    <n v="0.32673560454588868"/>
  </r>
  <r>
    <x v="10"/>
    <x v="2"/>
    <x v="2"/>
    <x v="0"/>
    <n v="1.2467736926910125E-2"/>
    <n v="1.2852145696013123E-2"/>
    <n v="1.3263740839479352E-2"/>
    <n v="1.382161614483004E-2"/>
    <n v="1.5360895606669039E-2"/>
    <n v="1.6848865753113406E-2"/>
    <n v="1.828723689467629E-2"/>
    <n v="1.9677662331520414E-2"/>
    <n v="2.1021740253803066E-2"/>
    <n v="2.1238459225491755E-2"/>
    <n v="2.1730510584642031E-2"/>
    <n v="2.2506160231820633E-2"/>
    <n v="2.3555954890759942E-2"/>
    <n v="2.477075639440128E-2"/>
    <n v="2.6145064514587906E-2"/>
    <n v="2.7773562364101639E-2"/>
    <n v="2.9647776951964917E-2"/>
    <n v="3.1759517720232749E-2"/>
    <n v="3.4100867129558322E-2"/>
    <n v="3.6364171558573043E-2"/>
  </r>
  <r>
    <x v="10"/>
    <x v="2"/>
    <x v="2"/>
    <x v="1"/>
    <n v="7.5900000000000002E-4"/>
    <n v="8.0000000000000004E-4"/>
    <n v="8.3999999999999993E-4"/>
    <n v="1E-3"/>
    <n v="2E-3"/>
    <n v="2E-3"/>
    <n v="2E-3"/>
    <n v="2E-3"/>
    <n v="2E-3"/>
    <n v="9.0000000000000008E-4"/>
    <n v="1.1999999999999999E-3"/>
    <n v="1.5E-3"/>
    <n v="1.8000000000000002E-3"/>
    <n v="2E-3"/>
    <n v="2.2000000000000001E-3"/>
    <n v="2.5000000000000001E-3"/>
    <n v="2.8E-3"/>
    <n v="3.1000000000000003E-3"/>
    <n v="3.3999999999999998E-3"/>
    <n v="3.3999999999999998E-3"/>
  </r>
  <r>
    <x v="10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x v="2"/>
    <x v="4"/>
    <n v="4.5999999999999999E-2"/>
    <n v="4.8000000000000001E-2"/>
    <n v="4.9000000000000002E-2"/>
    <n v="5.2999999999999999E-2"/>
    <n v="5.8000000000000003E-2"/>
    <n v="5.8000000000000003E-2"/>
    <n v="5.8000000000000003E-2"/>
    <n v="5.8999999999999997E-2"/>
    <n v="5.7000000000000016E-2"/>
    <n v="4.8999999999999995E-2"/>
    <n v="5.3000000000000005E-2"/>
    <n v="5.8169831000000005E-2"/>
    <n v="4.9000666000000005E-2"/>
    <n v="5.8326488999999995E-2"/>
    <n v="6.8930998836441423E-2"/>
    <n v="6.8947318429244245E-2"/>
    <n v="7.4119442379912276E-2"/>
    <n v="8.2574746072605149E-2"/>
    <n v="9.2072341249807454E-2"/>
    <n v="9.8183263208147201E-2"/>
  </r>
  <r>
    <x v="10"/>
    <x v="2"/>
    <x v="2"/>
    <x v="5"/>
    <n v="4.5999999999999999E-2"/>
    <n v="4.8000000000000001E-2"/>
    <n v="4.9000000000000002E-2"/>
    <n v="5.2999999999999999E-2"/>
    <n v="5.8000000000000003E-2"/>
    <n v="5.8000000000000003E-2"/>
    <n v="5.8000000000000003E-2"/>
    <n v="5.8999999999999997E-2"/>
    <n v="5.7000000000000016E-2"/>
    <n v="4.8999999999999995E-2"/>
    <n v="5.3000000000000005E-2"/>
    <n v="5.8169831000000005E-2"/>
    <n v="4.9000666000000005E-2"/>
    <n v="5.8326488999999995E-2"/>
    <n v="6.8930998836441423E-2"/>
    <n v="6.8947318429244245E-2"/>
    <n v="7.4119442379912276E-2"/>
    <n v="8.2574746072605149E-2"/>
    <n v="9.2072341249807454E-2"/>
    <n v="9.8183263208147201E-2"/>
  </r>
  <r>
    <x v="10"/>
    <x v="2"/>
    <x v="2"/>
    <x v="6"/>
    <n v="6.3733999999999999E-2"/>
    <n v="0.12959300000000001"/>
    <n v="0.14987400000000001"/>
    <n v="0.167603"/>
    <n v="0.15154999999999999"/>
    <n v="0.16348299999999999"/>
    <n v="0.192742"/>
    <n v="0.17915800000000001"/>
    <n v="0.17097699999999999"/>
    <n v="0.122082"/>
    <n v="0.13109799999999999"/>
    <n v="0.18471399999999999"/>
    <n v="0.140347"/>
    <n v="0.16796700000000001"/>
    <n v="0.19392700424378639"/>
    <n v="0.19542509547743611"/>
    <n v="0.20174787407913952"/>
    <n v="0.20938802474984072"/>
    <n v="0.21628217580316716"/>
    <n v="0.22320320542886854"/>
  </r>
  <r>
    <x v="10"/>
    <x v="2"/>
    <x v="2"/>
    <x v="7"/>
    <n v="0.30351899999999998"/>
    <n v="0.44264100000000001"/>
    <n v="0.53929199999999999"/>
    <n v="0.66078599999999998"/>
    <n v="0.63739199999999996"/>
    <n v="0.67654199999999998"/>
    <n v="0.71199999999999997"/>
    <n v="0.735626"/>
    <n v="0.70620095999999999"/>
    <n v="0.48121599999999998"/>
    <n v="0.59800399999999998"/>
    <n v="0.63042299999999996"/>
    <n v="0.52021099999999998"/>
    <n v="0.63271599999999995"/>
    <n v="0.58412048811373884"/>
    <n v="0.60334685499765262"/>
    <n v="0.61706153567126909"/>
    <n v="0.6294027663846945"/>
    <n v="0.64199082171238842"/>
    <n v="0.65483063814663611"/>
  </r>
  <r>
    <x v="10"/>
    <x v="2"/>
    <x v="2"/>
    <x v="8"/>
    <n v="0.44733127576318488"/>
    <n v="0.45627790127844858"/>
    <n v="0.46540345930401755"/>
    <n v="0.53"/>
    <n v="0.54060000000000008"/>
    <n v="0.56000000000000005"/>
    <n v="0.56999999999999995"/>
    <n v="0.6"/>
    <n v="0.59"/>
    <n v="0.42"/>
    <n v="0.52"/>
    <n v="0.54"/>
    <n v="0.43200000000000005"/>
    <n v="0.53136000000000005"/>
    <n v="0.48353760000000007"/>
    <n v="0.48837297600000007"/>
    <n v="0.50302416528000005"/>
    <n v="0.51409069691616005"/>
    <n v="0.52540069224831554"/>
    <n v="0.53695950747777854"/>
  </r>
  <r>
    <x v="11"/>
    <x v="2"/>
    <x v="0"/>
    <x v="0"/>
    <n v="1.2742439999999999"/>
    <n v="1.292843"/>
    <n v="1.326891"/>
    <n v="1.356185"/>
    <n v="1.395"/>
    <n v="1.304"/>
    <n v="1.3340000000000001"/>
    <n v="1.4339999999999999"/>
    <n v="1.5449999999999999"/>
    <n v="1.589"/>
    <n v="1.669"/>
    <n v="1.7492700000000001"/>
    <n v="1.82419"/>
    <n v="1.8373369489216798"/>
    <n v="1.8440260094356968"/>
    <n v="1.8430162930174026"/>
    <n v="1.8425167115876162"/>
    <n v="1.8434506634069554"/>
    <n v="1.8452841006825678"/>
    <n v="1.8477490477729064"/>
  </r>
  <r>
    <x v="11"/>
    <x v="2"/>
    <x v="0"/>
    <x v="1"/>
    <n v="5.4718000000000003E-2"/>
    <n v="6.9654999999999995E-2"/>
    <n v="6.5311999999999995E-2"/>
    <n v="5.8000000000000003E-2"/>
    <n v="5.7000000000000002E-2"/>
    <n v="5.7000000000000002E-2"/>
    <n v="5.8999999999999997E-2"/>
    <n v="0.06"/>
    <n v="7.0000000000000007E-2"/>
    <n v="7.4247000000000007E-2"/>
    <n v="6.4063999999999996E-2"/>
    <n v="6.8232000000000001E-2"/>
    <n v="6.9308999999999996E-2"/>
    <n v="6.5947000000000006E-2"/>
    <n v="7.3408000000000001E-2"/>
    <n v="7.6419000000000001E-2"/>
    <n v="8.1299999999999997E-2"/>
    <n v="8.6596999999999993E-2"/>
    <n v="9.1586000000000001E-2"/>
    <n v="9.6522000000000011E-2"/>
  </r>
  <r>
    <x v="11"/>
    <x v="2"/>
    <x v="0"/>
    <x v="2"/>
    <n v="0.18080299999999999"/>
    <n v="0.181644"/>
    <n v="0.225442"/>
    <n v="0.24099999999999999"/>
    <n v="0.18099999999999999"/>
    <n v="0.17799999999999999"/>
    <n v="0.26700000000000002"/>
    <n v="0.51200000000000001"/>
    <n v="0.48799999999999999"/>
    <n v="0.39562900000000001"/>
    <n v="0.47059200000000001"/>
    <n v="0.51475000000000004"/>
    <n v="0.78147100000000003"/>
    <n v="0.81917600000000002"/>
    <n v="0.82091000000000003"/>
    <n v="0.82972900000000005"/>
    <n v="0.89804600000000012"/>
    <n v="0.95140499999999995"/>
    <n v="1.0461320000000001"/>
    <n v="1.1173810000000002"/>
  </r>
  <r>
    <x v="11"/>
    <x v="2"/>
    <x v="0"/>
    <x v="3"/>
    <n v="0.90401500000000001"/>
    <n v="0.90822000000000003"/>
    <n v="1.12721"/>
    <n v="1.2050000000000001"/>
    <n v="0.90500000000000003"/>
    <n v="0.89"/>
    <n v="1.335"/>
    <n v="2.56"/>
    <n v="2.44"/>
    <n v="1.978145"/>
    <n v="2.3529599999999999"/>
    <n v="2.57375"/>
    <n v="3.9073549999999999"/>
    <n v="4.0958800000000002"/>
    <n v="4.1045499999999997"/>
    <n v="4.1486450000000001"/>
    <n v="4.4902300000000004"/>
    <n v="4.7570249999999987"/>
    <n v="5.2306600000000003"/>
    <n v="5.5869050000000007"/>
  </r>
  <r>
    <x v="11"/>
    <x v="2"/>
    <x v="0"/>
    <x v="4"/>
    <n v="1.6055474399999996"/>
    <n v="1.64191061"/>
    <n v="1.6851515700000002"/>
    <n v="1.7223549499999999"/>
    <n v="1.7716499999999999"/>
    <n v="1.6952"/>
    <n v="1.7075200000000001"/>
    <n v="1.6634400000000003"/>
    <n v="1.6159999999999997"/>
    <n v="1.4775991750000004"/>
    <n v="1.5351534250000003"/>
    <n v="1.7355541249999999"/>
    <n v="1.5633438250000002"/>
    <n v="1.4614285750000002"/>
    <n v="1.4484655186978312"/>
    <n v="1.5573094158801006"/>
    <n v="1.6582650404288548"/>
    <n v="1.7512781302366074"/>
    <n v="1.8083784186689162"/>
    <n v="1.8477490477729062"/>
  </r>
  <r>
    <x v="11"/>
    <x v="2"/>
    <x v="0"/>
    <x v="5"/>
    <n v="2.5095624399999998"/>
    <n v="2.5501306100000001"/>
    <n v="2.8123615700000002"/>
    <n v="2.9273549499999998"/>
    <n v="2.67665"/>
    <n v="2.5851999999999999"/>
    <n v="3.0425200000000001"/>
    <n v="4.2234400000000001"/>
    <n v="4.0559999999999992"/>
    <n v="3.4557441750000004"/>
    <n v="3.8881134250000002"/>
    <n v="4.3093041250000006"/>
    <n v="5.4706988250000004"/>
    <n v="5.5573085750000004"/>
    <n v="5.5530155186978307"/>
    <n v="5.7059544158801003"/>
    <n v="6.1484950404288554"/>
    <n v="6.5083031302366061"/>
    <n v="7.0390384186689161"/>
    <n v="7.4346540477729066"/>
  </r>
  <r>
    <x v="11"/>
    <x v="2"/>
    <x v="0"/>
    <x v="6"/>
    <n v="0.84639399999999998"/>
    <n v="1.1656470000000001"/>
    <n v="1.3510789999999999"/>
    <n v="1.5858479999999999"/>
    <n v="1.976853"/>
    <n v="3.4889999999999999"/>
    <n v="4.2549999999999999"/>
    <n v="4.9379999999999997"/>
    <n v="4.38"/>
    <n v="3.659319"/>
    <n v="2.8951950000000002"/>
    <n v="5.2297159999999998"/>
    <n v="6.7015969999999996"/>
    <n v="6.7733730000000003"/>
    <n v="7.3492124420604892"/>
    <n v="7.5110311502780318"/>
    <n v="7.7200265603751781"/>
    <n v="8.1724510802191404"/>
    <n v="8.461562097846695"/>
    <n v="8.7724554952205427"/>
  </r>
  <r>
    <x v="11"/>
    <x v="2"/>
    <x v="0"/>
    <x v="7"/>
    <n v="2.02"/>
    <n v="2.2220000000000004"/>
    <n v="3.2866140000000001"/>
    <n v="3.7925200000000001"/>
    <n v="3.871"/>
    <n v="4.26"/>
    <n v="5.1150000000000002"/>
    <n v="4.931"/>
    <n v="4.8390000000000004"/>
    <n v="5.1885180000000002"/>
    <n v="7.2760249999999997"/>
    <n v="9.1586010000000009"/>
    <n v="11.19097"/>
    <n v="12.361814000000001"/>
    <n v="12.21624189302174"/>
    <n v="13.15541466134056"/>
    <n v="13.607330602577775"/>
    <n v="14.123560729699914"/>
    <n v="14.444668279806443"/>
    <n v="14.737941172317422"/>
  </r>
  <r>
    <x v="11"/>
    <x v="2"/>
    <x v="0"/>
    <x v="8"/>
    <n v="3.97"/>
    <n v="3.9530000000000003"/>
    <n v="4.9430000000000005"/>
    <n v="5.2329999999999997"/>
    <n v="4.6376599999999994"/>
    <n v="3.9179400000000006"/>
    <n v="4.1442000000000005"/>
    <n v="4.3514099999999996"/>
    <n v="4.4245711999999999"/>
    <n v="4.6457997600000001"/>
    <n v="7"/>
    <n v="8.51"/>
    <n v="9.75"/>
    <n v="10.647"/>
    <n v="10.96641"/>
    <n v="11.514730500000001"/>
    <n v="12.090467025000001"/>
    <n v="12.574085706000002"/>
    <n v="13.077049134240003"/>
    <n v="13.469360608267204"/>
  </r>
  <r>
    <x v="11"/>
    <x v="2"/>
    <x v="1"/>
    <x v="0"/>
    <n v="0.11350421586831275"/>
    <n v="0.11650474200603565"/>
    <n v="0.11843125060583447"/>
    <n v="0.12448354225230665"/>
    <n v="0.13033409084389644"/>
    <n v="0.14098962114909988"/>
    <n v="0.16238568820001248"/>
    <n v="0.18527984698472036"/>
    <n v="0.21366484984407494"/>
    <n v="0.23069986169193679"/>
    <n v="0.23535986307501741"/>
    <n v="0.23784003790456018"/>
    <n v="0.23836852315813123"/>
    <n v="0.2387077193187869"/>
    <n v="0.23940445368329025"/>
    <n v="0.24029759863376443"/>
    <n v="0.24332323527430666"/>
    <n v="0.24885774314004583"/>
    <n v="0.25719676047460455"/>
    <n v="0.26872269278611433"/>
  </r>
  <r>
    <x v="11"/>
    <x v="2"/>
    <x v="1"/>
    <x v="1"/>
    <n v="6.0229999999999997E-3"/>
    <n v="6.7840000000000001E-3"/>
    <n v="5.8099999999999992E-3"/>
    <n v="0.01"/>
    <n v="0.01"/>
    <n v="1.4999999999999999E-2"/>
    <n v="0.02"/>
    <n v="2.4E-2"/>
    <n v="2.7E-2"/>
    <n v="1.5754000000000001E-2"/>
    <n v="6.9670000000000001E-3"/>
    <n v="5.7960000000000008E-3"/>
    <n v="5.1210000000000006E-3"/>
    <n v="5.0750000000000005E-3"/>
    <n v="5.6109999999999997E-3"/>
    <n v="6.9620000000000003E-3"/>
    <n v="9.1389999999999996E-3"/>
    <n v="1.1793E-2"/>
    <n v="1.485E-2"/>
    <n v="1.8405000000000001E-2"/>
  </r>
  <r>
    <x v="11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1"/>
    <x v="4"/>
    <n v="0.17519636280000001"/>
    <n v="0.217056"/>
    <n v="0.23120000000000002"/>
    <n v="0.26763961584245927"/>
    <n v="0.29194836349032804"/>
    <n v="0.38067197710256973"/>
    <n v="0.39697651646142329"/>
    <n v="0.42894673877406997"/>
    <n v="0.43762477002066802"/>
    <n v="0.44637510878027858"/>
    <n v="0.47372808833239183"/>
    <n v="0.54478730158225042"/>
    <n v="0.65615044000000011"/>
    <n v="0.49505720000000009"/>
    <n v="0.55278756040385779"/>
    <n v="0.57780468075152203"/>
    <n v="0.60830808818576643"/>
    <n v="0.6470301321641192"/>
    <n v="0.66871157723397201"/>
    <n v="0.69867900124389726"/>
  </r>
  <r>
    <x v="11"/>
    <x v="2"/>
    <x v="1"/>
    <x v="5"/>
    <n v="0.17519636280000001"/>
    <n v="0.217056"/>
    <n v="0.23120000000000002"/>
    <n v="0.26763961584245927"/>
    <n v="0.29194836349032804"/>
    <n v="0.38067197710256973"/>
    <n v="0.39697651646142329"/>
    <n v="0.42894673877406997"/>
    <n v="0.43762477002066802"/>
    <n v="0.44637510878027858"/>
    <n v="0.47372808833239183"/>
    <n v="0.54478730158225042"/>
    <n v="0.65615044000000011"/>
    <n v="0.49505720000000009"/>
    <n v="0.55278756040385779"/>
    <n v="0.57780468075152203"/>
    <n v="0.60830808818576643"/>
    <n v="0.6470301321641192"/>
    <n v="0.66871157723397201"/>
    <n v="0.69867900124389726"/>
  </r>
  <r>
    <x v="11"/>
    <x v="2"/>
    <x v="1"/>
    <x v="6"/>
    <n v="3.9791E-2"/>
    <n v="5.6176999999999998E-2"/>
    <n v="4.9086999999999999E-2"/>
    <n v="7.7216999999999994E-2"/>
    <n v="7.7169000000000001E-2"/>
    <n v="8.5067000000000004E-2"/>
    <n v="0.10985300000000001"/>
    <n v="0.14157700000000001"/>
    <n v="0.11700000000000001"/>
    <n v="0.22312599999999999"/>
    <n v="0.16351399999999999"/>
    <n v="0.21935299999999999"/>
    <n v="0.240013"/>
    <n v="0.3862431099220599"/>
    <n v="0.34455218411447097"/>
    <n v="0.38957267449294852"/>
    <n v="0.39483841541714809"/>
    <n v="0.40350654483667586"/>
    <n v="0.41248625108098558"/>
    <n v="0.42789993322412129"/>
  </r>
  <r>
    <x v="11"/>
    <x v="2"/>
    <x v="1"/>
    <x v="7"/>
    <n v="0.34933500000000001"/>
    <n v="0.31953599999999999"/>
    <n v="0.495"/>
    <n v="0.57086499999999996"/>
    <n v="0.89500000000000002"/>
    <n v="0.91700000000000004"/>
    <n v="1"/>
    <n v="1.0329999999999999"/>
    <n v="0.878"/>
    <n v="0.56870699999999996"/>
    <n v="1.1427320000000001"/>
    <n v="1.2772490000000001"/>
    <n v="1.617912"/>
    <n v="1.9344239999999999"/>
    <n v="2.7264013847387765"/>
    <n v="2.9074396139140561"/>
    <n v="2.9530288945817462"/>
    <n v="2.9873590177847751"/>
    <n v="3.0172326079626233"/>
    <n v="3.0474049340422495"/>
  </r>
  <r>
    <x v="11"/>
    <x v="2"/>
    <x v="1"/>
    <x v="8"/>
    <n v="0.33"/>
    <n v="0.3"/>
    <n v="0.6"/>
    <n v="0.69"/>
    <n v="0.96599999999999986"/>
    <n v="1.2075"/>
    <n v="1.2557999999999998"/>
    <n v="1.3060319999999999"/>
    <n v="1.1754287999999999"/>
    <n v="0.76402871999999999"/>
    <n v="1.35"/>
    <n v="1.5249999999999999"/>
    <n v="1.90625"/>
    <n v="2.0396874999999999"/>
    <n v="2.8963562500000002"/>
    <n v="3.0991011875000005"/>
    <n v="3.1672814136250005"/>
    <n v="3.2116233534157503"/>
    <n v="3.2533744570101546"/>
    <n v="3.2956683249512864"/>
  </r>
  <r>
    <x v="11"/>
    <x v="2"/>
    <x v="2"/>
    <x v="0"/>
    <n v="4.2011993048478594E-2"/>
    <n v="4.2886593280195971E-2"/>
    <n v="4.3840040170856111E-2"/>
    <n v="4.5378705498494244E-2"/>
    <n v="4.686608198187777E-2"/>
    <n v="4.9303879249148509E-2"/>
    <n v="5.4714311799987515E-2"/>
    <n v="6.0220153015279637E-2"/>
    <n v="6.5335150155925045E-2"/>
    <n v="6.7300138308063195E-2"/>
    <n v="6.932313692498257E-2"/>
    <n v="7.1891674186482915E-2"/>
    <n v="7.3361285046933483E-2"/>
    <n v="7.5142908878702355E-2"/>
    <n v="7.6709145249412289E-2"/>
    <n v="7.8480173741098558E-2"/>
    <n v="8.0807363018360182E-2"/>
    <n v="8.3501343834482974E-2"/>
    <n v="8.6508504744648787E-2"/>
    <n v="8.9793011518873977E-2"/>
  </r>
  <r>
    <x v="11"/>
    <x v="2"/>
    <x v="2"/>
    <x v="1"/>
    <n v="1.5629999999999999E-3"/>
    <n v="2.2750000000000001E-3"/>
    <n v="2.3830000000000001E-3"/>
    <n v="3.0000000000000001E-3"/>
    <n v="3.0000000000000001E-3"/>
    <n v="4.0000000000000001E-3"/>
    <n v="5.0000000000000001E-3"/>
    <n v="6.0000000000000001E-3"/>
    <n v="5.0000000000000001E-3"/>
    <n v="2.0009999999999997E-3"/>
    <n v="2.696E-3"/>
    <n v="3.9550000000000002E-3"/>
    <n v="3.8660000000000001E-3"/>
    <n v="4.2270000000000007E-3"/>
    <n v="4.071E-3"/>
    <n v="4.3280000000000002E-3"/>
    <n v="4.8960000000000002E-3"/>
    <n v="5.3170000000000005E-3"/>
    <n v="5.7200000000000003E-3"/>
    <n v="6.1210000000000006E-3"/>
  </r>
  <r>
    <x v="11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x v="2"/>
    <x v="4"/>
    <n v="0.14966193600000002"/>
    <n v="0.18815999999999999"/>
    <n v="0.19229930480575247"/>
    <n v="0.18832162781875114"/>
    <n v="0.16121932201765954"/>
    <n v="0.19228512907167922"/>
    <n v="0.21011506226396576"/>
    <n v="0.23217268310002034"/>
    <n v="0.18602552459715543"/>
    <n v="0.19322562889120828"/>
    <n v="0.24"/>
    <n v="0.21119999999999997"/>
    <n v="0.140052706"/>
    <n v="0.16575830399999997"/>
    <n v="0.1580475610130723"/>
    <n v="0.16384273286443321"/>
    <n v="0.1777761986403924"/>
    <n v="0.19622815801103496"/>
    <n v="0.21627126186162199"/>
    <n v="0.24244113110095977"/>
  </r>
  <r>
    <x v="11"/>
    <x v="2"/>
    <x v="2"/>
    <x v="5"/>
    <n v="0.14966193600000002"/>
    <n v="0.18815999999999999"/>
    <n v="0.19229930480575247"/>
    <n v="0.18832162781875114"/>
    <n v="0.16121932201765954"/>
    <n v="0.19228512907167922"/>
    <n v="0.21011506226396576"/>
    <n v="0.23217268310002034"/>
    <n v="0.18602552459715543"/>
    <n v="0.19322562889120828"/>
    <n v="0.24"/>
    <n v="0.21119999999999997"/>
    <n v="0.140052706"/>
    <n v="0.16575830399999997"/>
    <n v="0.1580475610130723"/>
    <n v="0.16384273286443321"/>
    <n v="0.1777761986403924"/>
    <n v="0.19622815801103496"/>
    <n v="0.21627126186162199"/>
    <n v="0.24244113110095977"/>
  </r>
  <r>
    <x v="11"/>
    <x v="2"/>
    <x v="2"/>
    <x v="6"/>
    <n v="4.5659999999999999E-2"/>
    <n v="7.4526999999999996E-2"/>
    <n v="5.7267999999999999E-2"/>
    <n v="0.121325"/>
    <n v="0.264075"/>
    <n v="0.26908700000000002"/>
    <n v="0.32100000000000001"/>
    <n v="0.39094499999999999"/>
    <n v="0.35299999999999998"/>
    <n v="0.24199100000000001"/>
    <n v="0.27483600000000002"/>
    <n v="0.31400699999999998"/>
    <n v="0.32505800000000001"/>
    <n v="0.30688300000000002"/>
    <n v="0.26993868530379794"/>
    <n v="0.289498176764582"/>
    <n v="0.29828711987178241"/>
    <n v="0.3195385289222118"/>
    <n v="0.33581125065235268"/>
    <n v="0.34669151743592752"/>
  </r>
  <r>
    <x v="11"/>
    <x v="2"/>
    <x v="2"/>
    <x v="7"/>
    <n v="1.0299510000000001"/>
    <n v="0.9819"/>
    <n v="1.4290970000000001"/>
    <n v="1.775989"/>
    <n v="2.4371109999999998"/>
    <n v="2.399"/>
    <n v="2.3079999999999998"/>
    <n v="2.3359999999999999"/>
    <n v="2.129"/>
    <n v="1.486515"/>
    <n v="2.605928"/>
    <n v="3.117791"/>
    <n v="2.3158970000000001"/>
    <n v="2.6015839999999999"/>
    <n v="2.8648858102126225"/>
    <n v="3.0210594880437935"/>
    <n v="3.0512700829242321"/>
    <n v="3.0817827837534741"/>
    <n v="3.112600611591009"/>
    <n v="3.143726617706919"/>
  </r>
  <r>
    <x v="11"/>
    <x v="2"/>
    <x v="2"/>
    <x v="8"/>
    <n v="1.35"/>
    <n v="1.35"/>
    <n v="1.55"/>
    <n v="1.85"/>
    <n v="1.9"/>
    <n v="2.1"/>
    <n v="2.1549999999999998"/>
    <n v="2.2599999999999998"/>
    <n v="2.1"/>
    <n v="1.4"/>
    <n v="2.2000000000000002"/>
    <n v="2.6"/>
    <n v="2.23"/>
    <n v="2.4500000000000002"/>
    <n v="2.8174999999999999"/>
    <n v="2.9104774999999998"/>
    <n v="2.9599556174999999"/>
    <n v="2.9895551736749995"/>
    <n v="3.034398501280124"/>
    <n v="3.0738456817967652"/>
  </r>
  <r>
    <x v="12"/>
    <x v="2"/>
    <x v="0"/>
    <x v="0"/>
    <n v="3.4315729999999998"/>
    <n v="3.5160820689999999"/>
    <n v="3.6064658014120003"/>
    <n v="3.7060120000000003"/>
    <n v="3.8149999999999999"/>
    <n v="3.9590000000000001"/>
    <n v="4.109"/>
    <n v="4.28"/>
    <n v="4.423"/>
    <n v="4.4359999999999999"/>
    <n v="4.4960000000000004"/>
    <n v="4.5810000000000004"/>
    <n v="4.7060000000000004"/>
    <n v="4.753063"/>
    <n v="4.8154372990000001"/>
    <n v="4.8582977427309997"/>
    <n v="4.905057214963608"/>
    <n v="4.955562326869809"/>
    <n v="5.0102832077562356"/>
    <n v="5.0693422954847671"/>
  </r>
  <r>
    <x v="12"/>
    <x v="2"/>
    <x v="0"/>
    <x v="1"/>
    <n v="0.14868500000000001"/>
    <n v="0.152141"/>
    <n v="0.147754"/>
    <n v="0.15"/>
    <n v="0.126"/>
    <n v="0.127"/>
    <n v="0.124"/>
    <n v="0.13300000000000001"/>
    <n v="0.14400000000000002"/>
    <n v="0.16142300000000001"/>
    <n v="0.17081100000000002"/>
    <n v="0.173267"/>
    <n v="0.17401800000000001"/>
    <n v="0.164713"/>
    <n v="0.19070699999999999"/>
    <n v="0.192139"/>
    <n v="0.20222499999999999"/>
    <n v="0.21237200000000001"/>
    <n v="0.22321000000000002"/>
    <n v="0.23441900000000002"/>
  </r>
  <r>
    <x v="12"/>
    <x v="2"/>
    <x v="0"/>
    <x v="2"/>
    <n v="0.38785799999999998"/>
    <n v="0.43207299999999998"/>
    <n v="0.42630200000000001"/>
    <n v="0.42699999999999999"/>
    <n v="0.42599999999999999"/>
    <n v="0.57799999999999996"/>
    <n v="0.81399999999999995"/>
    <n v="0.88400000000000001"/>
    <n v="0.84599999999999997"/>
    <n v="0.93875699999999995"/>
    <n v="0.99518899999999999"/>
    <n v="1.0998620000000001"/>
    <n v="1.0800619999999999"/>
    <n v="1.0402739999999999"/>
    <n v="1.1552470000000001"/>
    <n v="1.1863630000000001"/>
    <n v="1.2132449999999999"/>
    <n v="1.1981679999999999"/>
    <n v="1.2238420000000001"/>
    <n v="1.216205"/>
  </r>
  <r>
    <x v="12"/>
    <x v="2"/>
    <x v="0"/>
    <x v="3"/>
    <n v="1.93929"/>
    <n v="2.1603650000000001"/>
    <n v="2.13151"/>
    <n v="2.1349999999999998"/>
    <n v="2.13"/>
    <n v="2.89"/>
    <n v="4.07"/>
    <n v="4.42"/>
    <n v="4.2300000000000004"/>
    <n v="4.6937850000000001"/>
    <n v="4.9759450000000003"/>
    <n v="5.4993100000000004"/>
    <n v="5.4003099999999993"/>
    <n v="5.2013699999999998"/>
    <n v="5.7762350000000007"/>
    <n v="5.9318150000000003"/>
    <n v="6.0662249999999993"/>
    <n v="5.9908399999999995"/>
    <n v="6.1192100000000007"/>
    <n v="6.0810250000000003"/>
  </r>
  <r>
    <x v="12"/>
    <x v="2"/>
    <x v="0"/>
    <x v="4"/>
    <n v="2.5736797499999997"/>
    <n v="2.5667399103699995"/>
    <n v="2.7"/>
    <n v="2.9"/>
    <n v="3.24275"/>
    <n v="3.6315717900000006"/>
    <n v="3.6056473995000009"/>
    <n v="4.0625804142000002"/>
    <n v="4.3822596136499996"/>
    <n v="4.27548241575"/>
    <n v="4.3356591"/>
    <n v="4.7823776614999991"/>
    <n v="4.3750380035000003"/>
    <n v="4.3230357574999996"/>
    <n v="4.4136595529997811"/>
    <n v="4.5677525718934371"/>
    <n v="4.7088549263650634"/>
    <n v="4.8068954570637139"/>
    <n v="5.0102832077562356"/>
    <n v="5.0693422954847662"/>
  </r>
  <r>
    <x v="12"/>
    <x v="2"/>
    <x v="0"/>
    <x v="5"/>
    <n v="4.5129697499999999"/>
    <n v="4.7271049103699996"/>
    <n v="4.8315099999999997"/>
    <n v="5.0350000000000001"/>
    <n v="5.3727499999999999"/>
    <n v="6.5215717900000003"/>
    <n v="7.6756473995000007"/>
    <n v="8.482580414200001"/>
    <n v="8.61225961365"/>
    <n v="8.9692674157500001"/>
    <n v="9.3116041000000003"/>
    <n v="10.281687661499999"/>
    <n v="9.7753480034999995"/>
    <n v="9.5244057574999985"/>
    <n v="10.189894552999782"/>
    <n v="10.499567571893436"/>
    <n v="10.775079926365063"/>
    <n v="10.797735457063713"/>
    <n v="11.129493207756237"/>
    <n v="11.150367295484767"/>
  </r>
  <r>
    <x v="12"/>
    <x v="2"/>
    <x v="0"/>
    <x v="6"/>
    <n v="3.744621"/>
    <n v="4.3801410000000001"/>
    <n v="5.0409059999999997"/>
    <n v="4.9414119999999997"/>
    <n v="7.7160000000000002"/>
    <n v="7.541779"/>
    <n v="8.702"/>
    <n v="11.16"/>
    <n v="11.804"/>
    <n v="12.398580000000001"/>
    <n v="13.119199"/>
    <n v="16.165680719999997"/>
    <n v="12.63026"/>
    <n v="10.764929"/>
    <n v="12.648537372684917"/>
    <n v="12.897005983716744"/>
    <n v="13.58832760219064"/>
    <n v="13.774989290251243"/>
    <n v="14.022833886482216"/>
    <n v="14.292139736407615"/>
  </r>
  <r>
    <x v="12"/>
    <x v="2"/>
    <x v="0"/>
    <x v="7"/>
    <n v="10.930047"/>
    <n v="12.075412"/>
    <n v="18.192440999999999"/>
    <n v="15.116327"/>
    <n v="18.381515"/>
    <n v="16.873999999999999"/>
    <n v="16.689"/>
    <n v="18.707999999999998"/>
    <n v="17.154"/>
    <n v="17.892894999999999"/>
    <n v="20.720040999999998"/>
    <n v="20.196563000000001"/>
    <n v="18.586148000000001"/>
    <n v="18.671119999999998"/>
    <n v="19.86107991985843"/>
    <n v="21.024495925516661"/>
    <n v="22.053774900557045"/>
    <n v="23.145601155809075"/>
    <n v="24.965838127979456"/>
    <n v="26.977785545500215"/>
  </r>
  <r>
    <x v="12"/>
    <x v="2"/>
    <x v="0"/>
    <x v="8"/>
    <n v="11.5"/>
    <n v="12.535"/>
    <n v="16.8"/>
    <n v="15.36"/>
    <n v="15.94"/>
    <n v="15.846109208775395"/>
    <n v="16.921432842768645"/>
    <n v="16.45025819824663"/>
    <n v="15.297499999999999"/>
    <n v="14.973125"/>
    <n v="17.100000000000001"/>
    <n v="16.245000000000001"/>
    <n v="15.56"/>
    <n v="17.116000000000003"/>
    <n v="17.715060000000001"/>
    <n v="18.600813000000002"/>
    <n v="19.344845520000003"/>
    <n v="20.215363568400001"/>
    <n v="22.034746289556004"/>
    <n v="23.797525992720487"/>
  </r>
  <r>
    <x v="12"/>
    <x v="2"/>
    <x v="1"/>
    <x v="0"/>
    <n v="0.33608159931078191"/>
    <n v="0.33987887933375582"/>
    <n v="0.34242658335596399"/>
    <n v="0.35001236391076518"/>
    <n v="0.36734528511373971"/>
    <n v="0.394100442276615"/>
    <n v="0.43096376086739452"/>
    <n v="0.52987000000000006"/>
    <n v="0.58015100000000008"/>
    <n v="0.57394699999999998"/>
    <n v="0.58000852999999997"/>
    <n v="0.58774744469999995"/>
    <n v="0.59097623302949986"/>
    <n v="0.5922426608349689"/>
    <n v="0.59354480761826955"/>
    <n v="0.59552282185066763"/>
    <n v="0.60164927412625158"/>
    <n v="0.61303139299896903"/>
    <n v="0.63032051399499789"/>
    <n v="0.65309189857514793"/>
  </r>
  <r>
    <x v="12"/>
    <x v="2"/>
    <x v="1"/>
    <x v="1"/>
    <n v="1.5025E-2"/>
    <n v="1.4999999999999999E-2"/>
    <n v="1.3877E-2"/>
    <n v="1.9E-2"/>
    <n v="2.9000000000000001E-2"/>
    <n v="3.9E-2"/>
    <n v="0.05"/>
    <n v="6.3E-2"/>
    <n v="0.06"/>
    <n v="1.9731000000000002E-2"/>
    <n v="1.1801000000000001E-2"/>
    <n v="1.3539000000000001E-2"/>
    <n v="1.2045E-2"/>
    <n v="1.1904E-2"/>
    <n v="1.3147000000000001E-2"/>
    <n v="1.5036000000000001E-2"/>
    <n v="2.0419E-2"/>
    <n v="2.7025E-2"/>
    <n v="3.4453999999999999E-2"/>
    <n v="4.1680999999999996E-2"/>
  </r>
  <r>
    <x v="12"/>
    <x v="2"/>
    <x v="1"/>
    <x v="2"/>
    <n v="2.2426999999999999E-2"/>
    <n v="5.0919999999999993E-3"/>
    <n v="2.1280000000000001E-3"/>
    <n v="2E-3"/>
    <n v="2E-3"/>
    <n v="1E-3"/>
    <n v="1E-3"/>
    <n v="6.0000000000000001E-3"/>
    <n v="6.0000000000000001E-3"/>
    <n v="2.6489999999999999E-3"/>
    <n v="2.7460000000000002E-3"/>
    <n v="3.0950000000000001E-3"/>
    <n v="2.6180000000000001E-3"/>
    <n v="2.088E-3"/>
    <n v="1.2340000000000001E-3"/>
    <n v="3.6499999999999998E-4"/>
    <n v="0"/>
    <n v="0"/>
    <n v="0"/>
    <n v="0"/>
  </r>
  <r>
    <x v="12"/>
    <x v="2"/>
    <x v="1"/>
    <x v="3"/>
    <n v="0.112135"/>
    <n v="2.5459999999999997E-2"/>
    <n v="1.064E-2"/>
    <n v="0.01"/>
    <n v="0.01"/>
    <n v="5.0000000000000001E-3"/>
    <n v="5.0000000000000001E-3"/>
    <n v="0.03"/>
    <n v="0.03"/>
    <n v="1.3245E-2"/>
    <n v="1.3729999999999999E-2"/>
    <n v="1.5474999999999999E-2"/>
    <n v="1.3090000000000003E-2"/>
    <n v="1.044E-2"/>
    <n v="6.1700000000000001E-3"/>
    <n v="1.8249999999999998E-3"/>
    <n v="0"/>
    <n v="0"/>
    <n v="0"/>
    <n v="0"/>
  </r>
  <r>
    <x v="12"/>
    <x v="2"/>
    <x v="1"/>
    <x v="4"/>
    <n v="0.2856693594141646"/>
    <n v="0.30589099140038023"/>
    <n v="0.30818392502036762"/>
    <n v="0.3325117457152269"/>
    <n v="0.37989038002687198"/>
    <n v="0.35863140247171965"/>
    <n v="0.34477100869391569"/>
    <n v="0.3932706077808879"/>
    <n v="0.39794488599555999"/>
    <n v="0.37883373770119688"/>
    <n v="0.36928519562064643"/>
    <n v="0.44314223474477554"/>
    <n v="0.49100462499999997"/>
    <n v="0.37114425000000001"/>
    <n v="0.393481625"/>
    <n v="0.42707656656123522"/>
    <n v="0.45725344833595116"/>
    <n v="0.49042511439917524"/>
    <n v="0.52946923175579819"/>
    <n v="0.56165903277462736"/>
  </r>
  <r>
    <x v="12"/>
    <x v="2"/>
    <x v="1"/>
    <x v="5"/>
    <n v="0.39780435941416459"/>
    <n v="0.33135099140038021"/>
    <n v="0.3188239250203676"/>
    <n v="0.34251174571522691"/>
    <n v="0.38989038002687199"/>
    <n v="0.36363140247171966"/>
    <n v="0.3497710086939157"/>
    <n v="0.42327060778088788"/>
    <n v="0.42794488599556002"/>
    <n v="0.39207873770119689"/>
    <n v="0.38301519562064645"/>
    <n v="0.45861723474477556"/>
    <n v="0.50409462500000002"/>
    <n v="0.38158425000000001"/>
    <n v="0.39965162500000001"/>
    <n v="0.42890156656123524"/>
    <n v="0.45725344833595116"/>
    <n v="0.49042511439917524"/>
    <n v="0.52946923175579819"/>
    <n v="0.56165903277462736"/>
  </r>
  <r>
    <x v="12"/>
    <x v="2"/>
    <x v="1"/>
    <x v="6"/>
    <n v="0.176538"/>
    <n v="0.17244200000000001"/>
    <n v="0.20061100000000001"/>
    <n v="0.20288900000000001"/>
    <n v="0.54144300000000001"/>
    <n v="0.49049599999999999"/>
    <n v="0.39308100000000001"/>
    <n v="0.26700000000000002"/>
    <n v="0.33300000000000002"/>
    <n v="0.32259900000000002"/>
    <n v="0.29604799999999998"/>
    <n v="0.36999300000000002"/>
    <n v="0.32433800000000002"/>
    <n v="0.24343500000000001"/>
    <n v="0.28022179658750374"/>
    <n v="0.28177505102990114"/>
    <n v="0.29505150041628181"/>
    <n v="0.30685356043293316"/>
    <n v="0.31912770285025033"/>
    <n v="0.33210173183626795"/>
  </r>
  <r>
    <x v="12"/>
    <x v="2"/>
    <x v="1"/>
    <x v="7"/>
    <n v="0.95629900000000001"/>
    <n v="0.88170700000000002"/>
    <n v="1.8542240000000001"/>
    <n v="2.2300200000000001"/>
    <n v="2.8184870000000002"/>
    <n v="3.254769"/>
    <n v="4.0716910000000004"/>
    <n v="4.79"/>
    <n v="4.3360000000000003"/>
    <n v="3.1216550000000001"/>
    <n v="3.3812639999999998"/>
    <n v="4.3862839999999998"/>
    <n v="4.342695"/>
    <n v="4.3232619999999997"/>
    <n v="3.8077413465426506"/>
    <n v="3.9799583779162213"/>
    <n v="4.0291610856475089"/>
    <n v="4.1476665709004887"/>
    <n v="4.2532650223043893"/>
    <n v="4.3771258836617655"/>
  </r>
  <r>
    <x v="12"/>
    <x v="2"/>
    <x v="1"/>
    <x v="8"/>
    <n v="0.85"/>
    <n v="1.03"/>
    <n v="1.8540000000000001"/>
    <n v="2.4102000000000001"/>
    <n v="2.6512200000000004"/>
    <n v="3.3"/>
    <n v="3.96"/>
    <n v="4.95"/>
    <n v="4.7024999999999997"/>
    <n v="3.526875"/>
    <n v="3.9"/>
    <n v="4.5"/>
    <n v="4.5"/>
    <n v="4.5"/>
    <n v="3.96"/>
    <n v="4.1381999999999994"/>
    <n v="4.2209639999999995"/>
    <n v="4.3602558119999992"/>
    <n v="4.491063486359999"/>
    <n v="4.6257953909507989"/>
  </r>
  <r>
    <x v="12"/>
    <x v="2"/>
    <x v="2"/>
    <x v="0"/>
    <n v="8.7755E-2"/>
    <n v="8.9308999999999999E-2"/>
    <n v="9.3708E-2"/>
    <n v="8.882000000000001E-2"/>
    <n v="8.5441000000000003E-2"/>
    <n v="8.6319999999999994E-2"/>
    <n v="8.8653999999999997E-2"/>
    <n v="9.1877E-2"/>
    <n v="9.1447000000000001E-2"/>
    <n v="8.5085000000000008E-2"/>
    <n v="8.3778000000000005E-2"/>
    <n v="8.4131999999999998E-2"/>
    <n v="9.1816999999999996E-2"/>
    <n v="9.1928299999999991E-2"/>
    <n v="9.2721469999999986E-2"/>
    <n v="9.311932299999999E-2"/>
    <n v="9.4389390699999992E-2"/>
    <n v="9.610045163E-2"/>
    <n v="9.8185406466999997E-2"/>
    <n v="0.10061486582029999"/>
  </r>
  <r>
    <x v="12"/>
    <x v="2"/>
    <x v="2"/>
    <x v="1"/>
    <n v="5.9740000000000001E-3"/>
    <n v="6.3569999999999998E-3"/>
    <n v="7.4459999999999995E-3"/>
    <n v="7.0000000000000001E-3"/>
    <n v="8.0000000000000002E-3"/>
    <n v="8.9999999999999993E-3"/>
    <n v="0.01"/>
    <n v="1.2E-2"/>
    <n v="1.0999999999999999E-2"/>
    <n v="5.4029999999999998E-3"/>
    <n v="6.2519999999999997E-3"/>
    <n v="8.6829999999999997E-3"/>
    <n v="8.0890000000000007E-3"/>
    <n v="9.2929999999999992E-3"/>
    <n v="9.9860000000000001E-3"/>
    <n v="9.6699999999999998E-3"/>
    <n v="1.0582000000000001E-2"/>
    <n v="1.115E-2"/>
    <n v="1.1695000000000001E-2"/>
    <n v="1.2248E-2"/>
  </r>
  <r>
    <x v="12"/>
    <x v="2"/>
    <x v="2"/>
    <x v="2"/>
    <n v="3.251E-3"/>
    <n v="4.0000000000000001E-3"/>
    <n v="4.2919999999999998E-3"/>
    <n v="4.0000000000000001E-3"/>
    <n v="4.0000000000000001E-3"/>
    <n v="4.0000000000000001E-3"/>
    <n v="5.0000000000000001E-3"/>
    <n v="6.0000000000000001E-3"/>
    <n v="6.0000000000000001E-3"/>
    <n v="4.6879999999999995E-3"/>
    <n v="5.1060000000000003E-3"/>
    <n v="5.0890000000000006E-3"/>
    <n v="5.3230000000000005E-3"/>
    <n v="5.5560000000000002E-3"/>
    <n v="5.5570000000000003E-3"/>
    <n v="6.169E-3"/>
    <n v="6.6220000000000003E-3"/>
    <n v="6.9690000000000004E-3"/>
    <n v="7.3010000000000002E-3"/>
    <n v="7.5439999999999995E-3"/>
  </r>
  <r>
    <x v="12"/>
    <x v="2"/>
    <x v="2"/>
    <x v="3"/>
    <n v="2.6008E-2"/>
    <n v="3.2000000000000001E-2"/>
    <n v="3.4335999999999998E-2"/>
    <n v="3.2000000000000001E-2"/>
    <n v="3.2000000000000001E-2"/>
    <n v="3.2000000000000001E-2"/>
    <n v="0.04"/>
    <n v="4.8000000000000001E-2"/>
    <n v="4.8000000000000001E-2"/>
    <n v="3.7503999999999996E-2"/>
    <n v="4.0848000000000002E-2"/>
    <n v="4.0712000000000005E-2"/>
    <n v="4.2584000000000011E-2"/>
    <n v="4.4448000000000001E-2"/>
    <n v="4.4456000000000002E-2"/>
    <n v="4.9352E-2"/>
    <n v="5.2976000000000002E-2"/>
    <n v="5.5752000000000003E-2"/>
    <n v="5.8408000000000002E-2"/>
    <n v="6.0351999999999996E-2"/>
  </r>
  <r>
    <x v="12"/>
    <x v="2"/>
    <x v="2"/>
    <x v="4"/>
    <n v="0.35979549999999999"/>
    <n v="0.38489342999999998"/>
    <n v="0.39066683144999997"/>
    <n v="0.36072639100978804"/>
    <n v="0.38021245000000004"/>
    <n v="0.40570400000000001"/>
    <n v="0.39894300000000005"/>
    <n v="0.41436526999999995"/>
    <n v="0.34546771999999998"/>
    <n v="0.29366110388066596"/>
    <n v="0.3293008480585955"/>
    <n v="0.34576589046152523"/>
    <n v="0.31820725200000005"/>
    <n v="0.34432860000000004"/>
    <n v="0.34637994111627907"/>
    <n v="0.36018004059973013"/>
    <n v="0.38982818359099997"/>
    <n v="0.40842691942749998"/>
    <n v="0.42710651813144995"/>
    <n v="0.43767466631830504"/>
  </r>
  <r>
    <x v="12"/>
    <x v="2"/>
    <x v="2"/>
    <x v="5"/>
    <n v="0.38580349999999997"/>
    <n v="0.41689343000000001"/>
    <n v="0.42500283144999995"/>
    <n v="0.39272639100978801"/>
    <n v="0.41221245000000006"/>
    <n v="0.43770399999999998"/>
    <n v="0.43894300000000003"/>
    <n v="0.46236526999999994"/>
    <n v="0.39346771999999997"/>
    <n v="0.33116510388066595"/>
    <n v="0.37014884805859549"/>
    <n v="0.38647789046152525"/>
    <n v="0.36079125200000006"/>
    <n v="0.38877660000000003"/>
    <n v="0.39083594111627906"/>
    <n v="0.40953204059973014"/>
    <n v="0.44280418359099999"/>
    <n v="0.4641789194275"/>
    <n v="0.48551451813144997"/>
    <n v="0.49802666631830506"/>
  </r>
  <r>
    <x v="12"/>
    <x v="2"/>
    <x v="2"/>
    <x v="6"/>
    <n v="0.215008"/>
    <n v="0.28334700000000002"/>
    <n v="0.39291100000000001"/>
    <n v="0.44619799999999998"/>
    <n v="0.67521500000000001"/>
    <n v="0.48368299999999997"/>
    <n v="0.51519300000000001"/>
    <n v="0.78700000000000003"/>
    <n v="0.83"/>
    <n v="0.56309299999999995"/>
    <n v="0.67609600000000003"/>
    <n v="0.63622599999999996"/>
    <n v="0.346806"/>
    <n v="0.41679100000000002"/>
    <n v="0.45301596864343097"/>
    <n v="0.50327288504555556"/>
    <n v="0.52469756898516173"/>
    <n v="0.54561985622123987"/>
    <n v="0.56263587906302914"/>
    <n v="0.57951495543491993"/>
  </r>
  <r>
    <x v="12"/>
    <x v="2"/>
    <x v="2"/>
    <x v="7"/>
    <n v="0.57143999999999995"/>
    <n v="0.57555100000000003"/>
    <n v="0.44226900000000002"/>
    <n v="0.40749999999999997"/>
    <n v="0.642818"/>
    <n v="0.61180699999999999"/>
    <n v="0.64524400000000004"/>
    <n v="0.82593700000000003"/>
    <n v="0.82329699999999995"/>
    <n v="0.71109100000000003"/>
    <n v="1.005072"/>
    <n v="1.0127440000000001"/>
    <n v="0.74568599999999996"/>
    <n v="0.804477"/>
    <n v="0.80055592576189594"/>
    <n v="0.82444295375679078"/>
    <n v="0.89757213830879512"/>
    <n v="0.98539048492469961"/>
    <n v="1.1249012623454617"/>
    <n v="1.2258841037403414"/>
  </r>
  <r>
    <x v="12"/>
    <x v="2"/>
    <x v="2"/>
    <x v="8"/>
    <n v="0.59099999999999997"/>
    <n v="0.623"/>
    <n v="0.54700000000000004"/>
    <n v="0.54721460399394961"/>
    <n v="0.65225979999382622"/>
    <n v="0.6574079591773736"/>
    <n v="0.7829929180210673"/>
    <n v="0.66356967337701822"/>
    <n v="0.66314737435319437"/>
    <n v="0.48670954198473293"/>
    <n v="0.70599999999999996"/>
    <n v="0.78"/>
    <n v="0.7098000000000001"/>
    <n v="0.74529000000000012"/>
    <n v="0.7527429000000001"/>
    <n v="0.77532518700000008"/>
    <n v="0.81409144635000008"/>
    <n v="0.89550059098500012"/>
    <n v="1.0298256796327501"/>
    <n v="1.1328082475960253"/>
  </r>
  <r>
    <x v="13"/>
    <x v="2"/>
    <x v="0"/>
    <x v="0"/>
    <n v="1.119"/>
    <n v="1.1850000000000001"/>
    <n v="1.228"/>
    <n v="1.282"/>
    <n v="1.329"/>
    <n v="1.3740000000000001"/>
    <n v="1.4259999999999999"/>
    <n v="1.51"/>
    <n v="1.5509999999999999"/>
    <n v="1.5409999999999999"/>
    <n v="1.5209999999999999"/>
    <n v="1.518"/>
    <n v="1.4450000000000001"/>
    <n v="1.4150020000000001"/>
    <n v="1.39390192"/>
    <n v="1.3612068239999999"/>
    <n v="1.3477585510399999"/>
    <n v="1.3408482089983997"/>
    <n v="1.3402142806384636"/>
    <n v="1.3466057094129251"/>
  </r>
  <r>
    <x v="13"/>
    <x v="2"/>
    <x v="0"/>
    <x v="1"/>
    <n v="6.2009000000000002E-2"/>
    <n v="7.0000000000000007E-2"/>
    <n v="7.0999999999999994E-2"/>
    <n v="7.4968000000000007E-2"/>
    <n v="6.9599999999999995E-2"/>
    <n v="7.0540000000000005E-2"/>
    <n v="7.8774999999999998E-2"/>
    <n v="8.2664000000000001E-2"/>
    <n v="8.8263999999999995E-2"/>
    <n v="4.4867999999999998E-2"/>
    <n v="3.8587999999999997E-2"/>
    <n v="4.1569000000000002E-2"/>
    <n v="3.1359999999999999E-2"/>
    <n v="2.7802E-2"/>
    <n v="3.5500000000000004E-2"/>
    <n v="3.6999999999999998E-2"/>
    <n v="4.1000000000000002E-2"/>
    <n v="4.7E-2"/>
    <n v="5.2999999999999999E-2"/>
    <n v="0.06"/>
  </r>
  <r>
    <x v="13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0"/>
    <x v="4"/>
    <n v="0.60341970000000011"/>
    <n v="0.73902600000000007"/>
    <n v="0.83706700000000001"/>
    <n v="1.0111530000000002"/>
    <n v="1.099496"/>
    <n v="1.1025984750000002"/>
    <n v="1.380429688"/>
    <n v="1.2832784030000002"/>
    <n v="1.4154260450000002"/>
    <n v="1.1592742700000003"/>
    <n v="1.2544885925"/>
    <n v="1.3209577425000001"/>
    <n v="1.0825863949999999"/>
    <n v="1.0806220424999999"/>
    <n v="1.2696136651528873"/>
    <n v="1.2392996312457114"/>
    <n v="1.2264602814463998"/>
    <n v="1.220171870188544"/>
    <n v="1.2195949953810019"/>
    <n v="1.2254111955657618"/>
  </r>
  <r>
    <x v="13"/>
    <x v="2"/>
    <x v="0"/>
    <x v="5"/>
    <n v="0.60341970000000011"/>
    <n v="0.73902600000000007"/>
    <n v="0.83706700000000001"/>
    <n v="1.0111530000000002"/>
    <n v="1.099496"/>
    <n v="1.1025984750000002"/>
    <n v="1.380429688"/>
    <n v="1.2832784030000002"/>
    <n v="1.4154260450000002"/>
    <n v="1.1592742700000003"/>
    <n v="1.2544885925"/>
    <n v="1.3209577425000001"/>
    <n v="1.0825863949999999"/>
    <n v="1.0806220424999999"/>
    <n v="1.2696136651528873"/>
    <n v="1.2392996312457114"/>
    <n v="1.2264602814463998"/>
    <n v="1.220171870188544"/>
    <n v="1.2195949953810019"/>
    <n v="1.2254111955657618"/>
  </r>
  <r>
    <x v="13"/>
    <x v="2"/>
    <x v="0"/>
    <x v="6"/>
    <n v="0.60522470000000006"/>
    <n v="0.74257600000000012"/>
    <n v="0.84937099999999999"/>
    <n v="1.0157130000000001"/>
    <n v="1.1052420000000001"/>
    <n v="1.174507"/>
    <n v="1.4330579999999999"/>
    <n v="1.301347"/>
    <n v="1.411054"/>
    <n v="1.1683209999999999"/>
    <n v="1.246067"/>
    <n v="1.2524029999999999"/>
    <n v="1.053796"/>
    <n v="1.163057"/>
    <n v="1.4807980450785658"/>
    <n v="1.2410121165015173"/>
    <n v="1.2343374487971983"/>
    <n v="1.2309795288000001"/>
    <n v="1.2309795288000001"/>
    <n v="1.2316294409781892"/>
  </r>
  <r>
    <x v="13"/>
    <x v="2"/>
    <x v="0"/>
    <x v="7"/>
    <n v="1.8050000000000006E-3"/>
    <n v="3.5500000000000015E-3"/>
    <n v="1.2304000000000001E-2"/>
    <n v="4.5599999999999998E-3"/>
    <n v="5.7460000000000002E-3"/>
    <n v="6.9610000000000002E-3"/>
    <n v="7.071E-3"/>
    <n v="1.0274E-2"/>
    <n v="9.2659999999999999E-3"/>
    <n v="2.6979999999999999E-3"/>
    <n v="5.3340000000000002E-3"/>
    <n v="9.5600000000000004E-4"/>
    <n v="1.4659999999999999E-2"/>
    <n v="2.49E-3"/>
    <n v="7.3940682573716684E-3"/>
    <n v="2.49E-3"/>
    <n v="2.49E-3"/>
    <n v="2.49E-3"/>
    <n v="2.49E-3"/>
    <n v="2.49E-3"/>
  </r>
  <r>
    <x v="13"/>
    <x v="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1"/>
    <x v="0"/>
    <n v="9.9778883323062006E-2"/>
    <n v="0.10502508238763919"/>
    <n v="0.11192523219615265"/>
    <n v="0.11978742212219921"/>
    <n v="0.1250020270942466"/>
    <n v="0.1323744"/>
    <n v="0.13786860000000001"/>
    <n v="0.14354459999999999"/>
    <n v="0.14616020000000002"/>
    <n v="0.1414058"/>
    <n v="0.13578179999999998"/>
    <n v="0.13350420000000002"/>
    <n v="0.1228506"/>
    <n v="0.1227898"/>
    <n v="0.1232744754"/>
    <n v="0.1244460645642"/>
    <n v="0.12608602082096659"/>
    <n v="0.12808169825880047"/>
    <n v="0.13022349240581285"/>
    <n v="0.1325074581108559"/>
  </r>
  <r>
    <x v="13"/>
    <x v="2"/>
    <x v="1"/>
    <x v="1"/>
    <n v="2.1589999999999999E-3"/>
    <n v="3.1740000000000002E-3"/>
    <n v="4.8919999999999996E-3"/>
    <n v="5.8589999999999996E-3"/>
    <n v="5.398E-3"/>
    <n v="5.8659999999999997E-3"/>
    <n v="6.3460000000000001E-3"/>
    <n v="7.1869999999999998E-3"/>
    <n v="7.5079999999999999E-3"/>
    <n v="2.3119999999999998E-3"/>
    <n v="2.6779999999999998E-3"/>
    <n v="3.1000000000000003E-3"/>
    <n v="3.6290000000000003E-3"/>
    <n v="3.3E-3"/>
    <n v="3.8E-3"/>
    <n v="4.5000000000000005E-3"/>
    <n v="5.0000000000000001E-3"/>
    <n v="5.4000000000000003E-3"/>
    <n v="5.5999999999999999E-3"/>
    <n v="5.7999999999999996E-3"/>
  </r>
  <r>
    <x v="13"/>
    <x v="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1"/>
    <x v="4"/>
    <n v="5.0339912353083688E-2"/>
    <n v="5.627890526310253E-2"/>
    <n v="8.8489999999999999E-2"/>
    <n v="0.10286899999999999"/>
    <n v="0.10534"/>
    <n v="9.6675999999999998E-2"/>
    <n v="9.84323E-2"/>
    <n v="0.10166529999999999"/>
    <n v="0.1078036"/>
    <n v="8.3767800000000003E-2"/>
    <n v="8.3366999999999997E-2"/>
    <n v="9.4147999999999996E-2"/>
    <n v="8.8797999999999988E-2"/>
    <n v="9.04914E-2"/>
    <n v="8.1330215042417275E-2"/>
    <n v="8.548342283177475E-2"/>
    <n v="8.8260214574676629E-2"/>
    <n v="8.965718878116033E-2"/>
    <n v="9.1156444684068971E-2"/>
    <n v="9.2755220677599115E-2"/>
  </r>
  <r>
    <x v="13"/>
    <x v="2"/>
    <x v="1"/>
    <x v="5"/>
    <n v="5.0339912353083688E-2"/>
    <n v="5.627890526310253E-2"/>
    <n v="8.8489999999999999E-2"/>
    <n v="0.10286899999999999"/>
    <n v="0.10534"/>
    <n v="9.6675999999999998E-2"/>
    <n v="9.84323E-2"/>
    <n v="0.10166529999999999"/>
    <n v="0.1078036"/>
    <n v="8.3767800000000003E-2"/>
    <n v="8.3366999999999997E-2"/>
    <n v="9.4147999999999996E-2"/>
    <n v="8.8797999999999988E-2"/>
    <n v="9.04914E-2"/>
    <n v="8.1330215042417275E-2"/>
    <n v="8.548342283177475E-2"/>
    <n v="8.8260214574676629E-2"/>
    <n v="8.965718878116033E-2"/>
    <n v="9.1156444684068971E-2"/>
    <n v="9.2755220677599115E-2"/>
  </r>
  <r>
    <x v="13"/>
    <x v="2"/>
    <x v="1"/>
    <x v="6"/>
    <n v="5.12029027237354E-2"/>
    <n v="5.7211406614785992E-2"/>
    <n v="8.9518E-2"/>
    <n v="0.10342899999999999"/>
    <n v="0.10574600000000001"/>
    <n v="0.11038000000000001"/>
    <n v="0.11194800000000001"/>
    <n v="0.11314200000000001"/>
    <n v="0.118773"/>
    <n v="9.0037000000000006E-2"/>
    <n v="9.4497999999999999E-2"/>
    <n v="0.10362"/>
    <n v="9.8488999999999993E-2"/>
    <n v="0.102646"/>
    <n v="9.7272704887277545E-2"/>
    <n v="9.1392937752935569E-2"/>
    <n v="9.3336696513818193E-2"/>
    <n v="9.3669297226180129E-2"/>
    <n v="9.5291472055211338E-2"/>
    <n v="9.7175028463868454E-2"/>
  </r>
  <r>
    <x v="13"/>
    <x v="2"/>
    <x v="1"/>
    <x v="7"/>
    <n v="8.6299037065171212E-4"/>
    <n v="9.3250135168346021E-4"/>
    <n v="1.0280000000000001E-3"/>
    <n v="5.5999999999999995E-4"/>
    <n v="4.06E-4"/>
    <n v="3.5799999999999997E-4"/>
    <n v="4.1399999999999998E-4"/>
    <n v="3.9500000000000001E-4"/>
    <n v="5.4000000000000001E-4"/>
    <n v="1.54E-4"/>
    <n v="2.5999999999999998E-4"/>
    <n v="2.3E-5"/>
    <n v="8.7999999999999998E-5"/>
    <n v="6.3E-5"/>
    <n v="7.4999999999999993E-5"/>
    <n v="0"/>
    <n v="0"/>
    <n v="0"/>
    <n v="0"/>
    <n v="0"/>
  </r>
  <r>
    <x v="13"/>
    <x v="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2"/>
    <x v="0"/>
    <n v="2.6547116676937991E-2"/>
    <n v="2.7942917612360806E-2"/>
    <n v="2.9778767803847354E-2"/>
    <n v="3.1870577877800781E-2"/>
    <n v="3.3257972905753413E-2"/>
    <n v="3.5383600000000008E-2"/>
    <n v="3.6743400000000002E-2"/>
    <n v="3.81914E-2"/>
    <n v="3.9239800000000005E-2"/>
    <n v="3.8023200000000007E-2"/>
    <n v="3.6423199999999996E-2"/>
    <n v="3.5817800000000004E-2"/>
    <n v="3.2968400000000002E-2"/>
    <n v="3.3087199999999997E-2"/>
    <n v="3.3156791572129994E-2"/>
    <n v="3.3223558092505462E-2"/>
    <n v="3.3307865895165177E-2"/>
    <n v="3.3428183043500072E-2"/>
    <n v="3.3589644003431091E-2"/>
    <n v="3.3790668138686634E-2"/>
  </r>
  <r>
    <x v="13"/>
    <x v="2"/>
    <x v="2"/>
    <x v="1"/>
    <n v="4.3800000000000002E-4"/>
    <n v="8.1999999999999998E-4"/>
    <n v="1.3519999999999999E-3"/>
    <n v="1.3810000000000001E-3"/>
    <n v="1.1050000000000001E-3"/>
    <n v="1.077E-3"/>
    <n v="1.4090000000000001E-3"/>
    <n v="1.554E-3"/>
    <n v="1.768E-3"/>
    <n v="6.3900000000000003E-4"/>
    <n v="3.3300000000000002E-4"/>
    <n v="4.86E-4"/>
    <n v="4.0700000000000003E-4"/>
    <n v="3.6999999999999999E-4"/>
    <n v="3.3428917213000002E-4"/>
    <n v="3.3202085295251188E-4"/>
    <n v="3.5009626739975836E-4"/>
    <n v="3.8678007549621587E-4"/>
    <n v="4.2888642427902078E-4"/>
    <n v="4.6974128728299175E-4"/>
  </r>
  <r>
    <x v="13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x v="2"/>
    <x v="4"/>
    <n v="6.0835968655993833E-2"/>
    <n v="6.8123110221100791E-2"/>
    <n v="9.3867999999999993E-2"/>
    <n v="0.11303100000000001"/>
    <n v="9.7913E-2"/>
    <n v="8.5388100000000008E-2"/>
    <n v="8.7978500000000001E-2"/>
    <n v="9.9908499999999997E-2"/>
    <n v="9.1905600000000004E-2"/>
    <n v="7.3681999999999997E-2"/>
    <n v="7.2844500000000006E-2"/>
    <n v="8.0035800000000004E-2"/>
    <n v="7.185989999999999E-2"/>
    <n v="8.6196300000000003E-2"/>
    <n v="8.0973798101617381E-2"/>
    <n v="8.1380169856129128E-2"/>
    <n v="8.326966473791296E-2"/>
    <n v="8.3570457608750176E-2"/>
    <n v="8.3974110008577713E-2"/>
    <n v="8.447667034671659E-2"/>
  </r>
  <r>
    <x v="13"/>
    <x v="2"/>
    <x v="2"/>
    <x v="5"/>
    <n v="6.0835968655993833E-2"/>
    <n v="6.8123110221100791E-2"/>
    <n v="9.3867999999999993E-2"/>
    <n v="0.11303100000000001"/>
    <n v="9.7913E-2"/>
    <n v="8.5388100000000008E-2"/>
    <n v="8.7978500000000001E-2"/>
    <n v="9.9908499999999997E-2"/>
    <n v="9.1905600000000004E-2"/>
    <n v="7.3681999999999997E-2"/>
    <n v="7.2844500000000006E-2"/>
    <n v="8.0035800000000004E-2"/>
    <n v="7.185989999999999E-2"/>
    <n v="8.6196300000000003E-2"/>
    <n v="8.0973798101617381E-2"/>
    <n v="8.1380169856129128E-2"/>
    <n v="8.326966473791296E-2"/>
    <n v="8.3570457608750176E-2"/>
    <n v="8.3974110008577713E-2"/>
    <n v="8.447667034671659E-2"/>
  </r>
  <r>
    <x v="13"/>
    <x v="2"/>
    <x v="2"/>
    <x v="6"/>
    <n v="6.3950055850321125E-2"/>
    <n v="7.148799860374197E-2"/>
    <n v="9.7448999999999994E-2"/>
    <n v="0.11572"/>
    <n v="9.9626999999999993E-2"/>
    <n v="0.101621"/>
    <n v="0.12501100000000001"/>
    <n v="0.14308399999999999"/>
    <n v="0.10825"/>
    <n v="8.3734000000000003E-2"/>
    <n v="9.5196000000000003E-2"/>
    <n v="8.5529999999999995E-2"/>
    <n v="7.4779999999999999E-2"/>
    <n v="9.1462000000000002E-2"/>
    <n v="9.8370209820203947E-2"/>
    <n v="9.2370552867565806E-2"/>
    <n v="9.3294258396241433E-2"/>
    <n v="9.4113527079735901E-2"/>
    <n v="9.4233390062000003E-2"/>
    <n v="9.4233390062000003E-2"/>
  </r>
  <r>
    <x v="13"/>
    <x v="2"/>
    <x v="2"/>
    <x v="7"/>
    <n v="3.1140871943272893E-3"/>
    <n v="3.3648883826411769E-3"/>
    <n v="3.581E-3"/>
    <n v="2.689E-3"/>
    <n v="1.714E-3"/>
    <n v="1.9189999999999999E-3"/>
    <n v="2.6800000000000001E-3"/>
    <n v="2.7209999999999999E-3"/>
    <n v="1.763E-3"/>
    <n v="2.5270000000000002E-3"/>
    <n v="1.2329999999999999E-3"/>
    <n v="5.7200000000000003E-4"/>
    <n v="3.2299999999999999E-4"/>
    <n v="6.4199999999999999E-4"/>
    <n v="1.2149999999999999E-3"/>
    <n v="0"/>
    <n v="0"/>
    <n v="0"/>
    <n v="0"/>
    <n v="0"/>
  </r>
  <r>
    <x v="13"/>
    <x v="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0"/>
    <x v="0"/>
    <n v="1.6245999999999998"/>
    <n v="1.7029999999999998"/>
    <n v="1.8120000000000001"/>
    <n v="1.9180000000000001"/>
    <n v="2.0110000000000001"/>
    <n v="2.1080000000000001"/>
    <n v="2.2140000000000004"/>
    <n v="2.2960000000000003"/>
    <n v="2.431"/>
    <n v="2.5310000000000001"/>
    <n v="2.6589999999999998"/>
    <n v="2.7894399999999999"/>
    <n v="3.012535999999999"/>
    <n v="3.2181179999999978"/>
    <n v="3.4183427414134959"/>
    <n v="3.6420505184936811"/>
    <n v="3.8762998080104452"/>
    <n v="4.1435891604049022"/>
    <n v="4.3816078758841597"/>
    <n v="4.6432869115813986"/>
  </r>
  <r>
    <x v="14"/>
    <x v="2"/>
    <x v="0"/>
    <x v="1"/>
    <n v="6.2009000000000002E-2"/>
    <n v="7.0000000000000007E-2"/>
    <n v="7.0999999999999994E-2"/>
    <n v="7.5031999999999988E-2"/>
    <n v="7.0400000000000018E-2"/>
    <n v="7.1459999999999982E-2"/>
    <n v="7.9225000000000004E-2"/>
    <n v="8.3336000000000007E-2"/>
    <n v="8.7735999999999995E-2"/>
    <n v="4.5131999999999999E-2"/>
    <n v="6.9412000000000001E-2"/>
    <n v="4.8280999999999998E-2"/>
    <n v="3.4138000000000002E-2"/>
    <n v="3.0329000000000002E-2"/>
    <n v="3.1185000000000001E-2"/>
    <n v="3.5388000000000003E-2"/>
    <n v="4.0599999999999997E-2"/>
    <n v="4.6899999999999997E-2"/>
    <n v="5.3100000000000001E-2"/>
    <n v="5.8200000000000002E-2"/>
  </r>
  <r>
    <x v="14"/>
    <x v="2"/>
    <x v="0"/>
    <x v="2"/>
    <n v="1.2828000000000001E-2"/>
    <n v="8.0680000000000005E-3"/>
    <n v="8.9999999999999993E-3"/>
    <n v="1.0999999999999999E-2"/>
    <n v="1.3355000000000001E-2"/>
    <n v="0"/>
    <n v="0"/>
    <n v="2.7160000000000001E-3"/>
    <n v="6.777E-3"/>
    <n v="1.5159000000000001E-2"/>
    <n v="1.5056E-2"/>
    <n v="7.9960000000000014E-3"/>
    <n v="2.5425E-2"/>
    <n v="0.116134"/>
    <n v="0.10396899999999999"/>
    <n v="9.9208000000000005E-2"/>
    <n v="9.1333999999999999E-2"/>
    <n v="9.4519000000000006E-2"/>
    <n v="0.11356300000000001"/>
    <n v="0.12213800000000001"/>
  </r>
  <r>
    <x v="14"/>
    <x v="2"/>
    <x v="0"/>
    <x v="3"/>
    <n v="6.4140000000000003E-2"/>
    <n v="4.0340000000000001E-2"/>
    <n v="4.4999999999999998E-2"/>
    <n v="5.5E-2"/>
    <n v="6.6775000000000001E-2"/>
    <n v="0"/>
    <n v="0"/>
    <n v="1.358E-2"/>
    <n v="3.3884999999999998E-2"/>
    <n v="7.5795000000000001E-2"/>
    <n v="7.528E-2"/>
    <n v="3.9980000000000009E-2"/>
    <n v="0.12712499999999999"/>
    <n v="0.58067000000000002"/>
    <n v="0.519845"/>
    <n v="0.49604000000000004"/>
    <n v="0.45667000000000002"/>
    <n v="0.47259500000000004"/>
    <n v="0.56781500000000007"/>
    <n v="0.61069000000000007"/>
  </r>
  <r>
    <x v="14"/>
    <x v="2"/>
    <x v="0"/>
    <x v="4"/>
    <n v="0.56679349639481436"/>
    <n v="0.72276370322380901"/>
    <n v="0.96428300000000011"/>
    <n v="0.98734100000000002"/>
    <n v="1.214216"/>
    <n v="1.18768575"/>
    <n v="1.80119875"/>
    <n v="2.0078710000000002"/>
    <n v="2.2838375000000002"/>
    <n v="2.1445865"/>
    <n v="2.74379975"/>
    <n v="2.3981262499999998"/>
    <n v="2.44925025"/>
    <n v="2.4523752499999998"/>
    <n v="2.3102613375577468"/>
    <n v="2.5363004766854522"/>
    <n v="2.8684618579277288"/>
    <n v="3.2319995451158228"/>
    <n v="3.6367345369838522"/>
    <n v="3.9932267439600024"/>
  </r>
  <r>
    <x v="14"/>
    <x v="2"/>
    <x v="0"/>
    <x v="5"/>
    <n v="0.63093349639481433"/>
    <n v="0.76310370322380905"/>
    <n v="1.0092830000000002"/>
    <n v="1.042341"/>
    <n v="1.280991"/>
    <n v="1.18768575"/>
    <n v="1.80119875"/>
    <n v="2.0214510000000003"/>
    <n v="2.3177225000000004"/>
    <n v="2.2203814999999998"/>
    <n v="2.8190797499999998"/>
    <n v="2.4381062499999997"/>
    <n v="2.5763752499999999"/>
    <n v="3.0330452499999998"/>
    <n v="2.8301063375577469"/>
    <n v="3.0323404766854525"/>
    <n v="3.3251318579277287"/>
    <n v="3.7045945451158229"/>
    <n v="4.2045495369838521"/>
    <n v="4.6039167439600028"/>
  </r>
  <r>
    <x v="14"/>
    <x v="2"/>
    <x v="0"/>
    <x v="6"/>
    <n v="0.56679349639481436"/>
    <n v="0.72276370322380901"/>
    <n v="0.96428300000000011"/>
    <n v="0.98734100000000002"/>
    <n v="1.214216"/>
    <n v="1.291361"/>
    <n v="1.389338"/>
    <n v="1.704539"/>
    <n v="1.8674489999999997"/>
    <n v="1.7693709999999998"/>
    <n v="2.2046790000000001"/>
    <n v="2.0091540000000001"/>
    <n v="2.2865039999999999"/>
    <n v="2.6853540000000007"/>
    <n v="2.8189169908113447"/>
    <n v="2.8923453278423055"/>
    <n v="3.0355937339131427"/>
    <n v="3.3077539881170783"/>
    <n v="3.6854714952692222"/>
    <n v="4.0550709159442606"/>
  </r>
  <r>
    <x v="14"/>
    <x v="2"/>
    <x v="0"/>
    <x v="7"/>
    <n v="1.5971489999999999"/>
    <n v="2.8059690000000002"/>
    <n v="2.6322839999999998"/>
    <n v="2.9998689999999999"/>
    <n v="5.4686810000000001"/>
    <n v="5.964378"/>
    <n v="5.887086"/>
    <n v="6.5004749999999998"/>
    <n v="5.7812789999999996"/>
    <n v="4.8411140000000001"/>
    <n v="6.0950620000000004"/>
    <n v="6.993913"/>
    <n v="6.1486789999999996"/>
    <n v="7.29115"/>
    <n v="8.0144385000580272"/>
    <n v="8.6174246420365446"/>
    <n v="9.280531683393674"/>
    <n v="10.041728289633031"/>
    <n v="10.508403726271592"/>
    <n v="10.839920315131049"/>
  </r>
  <r>
    <x v="14"/>
    <x v="2"/>
    <x v="0"/>
    <x v="8"/>
    <n v="1.5971489999999999"/>
    <n v="2.8059690000000002"/>
    <n v="2.6322839999999998"/>
    <n v="2.9998689999999999"/>
    <n v="5.4686810000000001"/>
    <n v="6.5"/>
    <n v="6.4349999999999996"/>
    <n v="6.9497999999999998"/>
    <n v="6.0463259999999996"/>
    <n v="5.4416934000000001"/>
    <n v="6.1491135419999994"/>
    <n v="7.32"/>
    <n v="6.7324000000000002"/>
    <n v="7.66"/>
    <n v="8.1196000000000002"/>
    <n v="8.8503640000000008"/>
    <n v="9.6468967600000024"/>
    <n v="10.515117468400003"/>
    <n v="11.051388459288402"/>
    <n v="11.393981501526342"/>
  </r>
  <r>
    <x v="14"/>
    <x v="2"/>
    <x v="1"/>
    <x v="0"/>
    <n v="3.2096790010271353E-2"/>
    <n v="4.1094320745694163E-2"/>
    <n v="4.8270588843180709E-2"/>
    <n v="5.5102524285954121E-2"/>
    <n v="6.2841220921662139E-2"/>
    <n v="6.8293550575431461E-2"/>
    <n v="7.7319312058168499E-2"/>
    <n v="8.6767674696423464E-2"/>
    <n v="0.10012270645553073"/>
    <n v="0.10918861926186482"/>
    <n v="0.12133478668400891"/>
    <n v="0.13246608908348856"/>
    <n v="0.15465306041098395"/>
    <n v="0.16921467059865447"/>
    <n v="0.18649855822263031"/>
    <n v="0.20609833695982235"/>
    <n v="0.22609999942998246"/>
    <n v="0.24653038044681139"/>
    <n v="0.26741703778264231"/>
    <n v="0.28878829051346211"/>
  </r>
  <r>
    <x v="14"/>
    <x v="2"/>
    <x v="1"/>
    <x v="1"/>
    <n v="1.3963340000000003E-2"/>
    <n v="1.5026000000000001E-2"/>
    <n v="1.3568E-2"/>
    <n v="1.3641E-2"/>
    <n v="1.2802000000000001E-2"/>
    <n v="1.2594000000000001E-2"/>
    <n v="1.4193999999999998E-2"/>
    <n v="1.4393000000000003E-2"/>
    <n v="1.5372E-2"/>
    <n v="9.3880000000000005E-3"/>
    <n v="1.1362000000000001E-2"/>
    <n v="1.34672E-2"/>
    <n v="1.5883480000000002E-2"/>
    <n v="1.9525920000000002E-2"/>
    <n v="2.2360327741935488E-2"/>
    <n v="2.5194735483870974E-2"/>
    <n v="2.6184612578954786E-2"/>
    <n v="2.72133809997284E-2"/>
    <n v="2.8282568749235241E-2"/>
    <n v="2.9393763864299011E-2"/>
  </r>
  <r>
    <x v="14"/>
    <x v="2"/>
    <x v="1"/>
    <x v="2"/>
    <n v="1.4633E-2"/>
    <n v="1.6424999999999999E-2"/>
    <n v="1.6761000000000002E-2"/>
    <n v="1.8086999999999999E-2"/>
    <n v="2.1399999999999999E-2"/>
    <n v="2.2692E-2"/>
    <n v="2.479E-2"/>
    <n v="2.7071000000000001E-2"/>
    <n v="2.7352999999999999E-2"/>
    <n v="1.2661E-2"/>
    <n v="1.431E-2"/>
    <n v="0"/>
    <n v="0"/>
    <n v="0"/>
    <n v="0"/>
    <n v="0"/>
    <n v="0"/>
    <n v="0"/>
    <n v="0"/>
    <n v="0"/>
  </r>
  <r>
    <x v="14"/>
    <x v="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1"/>
    <x v="4"/>
    <n v="0.13846945700000005"/>
    <n v="0.15342537329000003"/>
    <n v="0.17621540314326672"/>
    <n v="0.19237894104896869"/>
    <n v="0.20662757281749963"/>
    <n v="0.1726986497050674"/>
    <n v="0.18906928308390339"/>
    <n v="0.220829785336315"/>
    <n v="0.23974035027610763"/>
    <n v="0.22309299898515794"/>
    <n v="0.21617797846150982"/>
    <n v="0.22167262779034788"/>
    <n v="0.23380389289515491"/>
    <n v="0.23366627684402586"/>
    <n v="0.19917615740342043"/>
    <n v="0.22301650868812081"/>
    <n v="0.24870999937298066"/>
    <n v="0.27118341849149252"/>
    <n v="0.29415874156090654"/>
    <n v="0.31766711956480836"/>
  </r>
  <r>
    <x v="14"/>
    <x v="2"/>
    <x v="1"/>
    <x v="5"/>
    <n v="0.13846945700000005"/>
    <n v="0.15342537329000003"/>
    <n v="0.17621540314326672"/>
    <n v="0.19237894104896869"/>
    <n v="0.20662757281749963"/>
    <n v="0.1726986497050674"/>
    <n v="0.18906928308390339"/>
    <n v="0.220829785336315"/>
    <n v="0.23974035027610763"/>
    <n v="0.22309299898515794"/>
    <n v="0.21617797846150982"/>
    <n v="0.22167262779034788"/>
    <n v="0.23380389289515491"/>
    <n v="0.23366627684402586"/>
    <n v="0.19917615740342043"/>
    <n v="0.22301650868812081"/>
    <n v="0.24870999937298066"/>
    <n v="0.27118341849149252"/>
    <n v="0.29415874156090654"/>
    <n v="0.31766711956480836"/>
  </r>
  <r>
    <x v="14"/>
    <x v="2"/>
    <x v="1"/>
    <x v="6"/>
    <n v="8.3857671863549491E-2"/>
    <n v="9.3219879186843504E-2"/>
    <n v="0.11872699999999997"/>
    <n v="0.130665"/>
    <n v="0.138429"/>
    <n v="0.16936500000000002"/>
    <n v="0.12865199999999999"/>
    <n v="0.13789400000000002"/>
    <n v="0.15184800000000001"/>
    <n v="0.15776699999999999"/>
    <n v="0.15081"/>
    <n v="0.17353099999999996"/>
    <n v="0.20817600000000006"/>
    <n v="0.21563899999999994"/>
    <n v="0.21886637296415748"/>
    <n v="0.21199195417202923"/>
    <n v="0.22959150903137321"/>
    <n v="0.24612056524925105"/>
    <n v="0.26230484637405277"/>
    <n v="0.27341668958274379"/>
  </r>
  <r>
    <x v="14"/>
    <x v="2"/>
    <x v="1"/>
    <x v="7"/>
    <n v="1.9908E-3"/>
    <n v="3.6948000000000003E-3"/>
    <n v="2.8388000000000003E-3"/>
    <n v="2.8760000000000001E-3"/>
    <n v="8.3129999999999992E-3"/>
    <n v="6.7489999999999998E-3"/>
    <n v="4.1450000000000002E-3"/>
    <n v="8.2369999999999995E-3"/>
    <n v="4.8630000000000001E-3"/>
    <n v="2.5010000000000002E-3"/>
    <n v="3.4009999999999999E-3"/>
    <n v="1.5200000000000001E-3"/>
    <n v="0.46766799999999997"/>
    <n v="0.90338300000000005"/>
    <n v="0.9706380242767576"/>
    <n v="1.0102122725522515"/>
    <n v="1.1010316239571878"/>
    <n v="1.1917768820767223"/>
    <n v="1.2158973272900191"/>
    <n v="1.228056300562919"/>
  </r>
  <r>
    <x v="14"/>
    <x v="2"/>
    <x v="1"/>
    <x v="8"/>
    <n v="8.4251515136613817E-2"/>
    <n v="0.10531439392076729"/>
    <n v="0.12111155300888235"/>
    <n v="0.12716713065932647"/>
    <n v="0.129710473272513"/>
    <n v="0.13230468273796328"/>
    <n v="0.13495077639272254"/>
    <n v="0.137649791920577"/>
    <n v="0.14040278775898854"/>
    <n v="0.11"/>
    <n v="0.19"/>
    <n v="0.26"/>
    <n v="0.373"/>
    <n v="0.86"/>
    <n v="0.92020000000000002"/>
    <n v="1.0122200000000001"/>
    <n v="1.1134420000000003"/>
    <n v="1.2247862000000005"/>
    <n v="1.2492819240000006"/>
    <n v="1.2742675624800006"/>
  </r>
  <r>
    <x v="14"/>
    <x v="2"/>
    <x v="2"/>
    <x v="0"/>
    <n v="9.4786216656395333E-2"/>
    <n v="9.5630415720972528E-2"/>
    <n v="9.6303365529485957E-2"/>
    <n v="9.7021411455532558E-2"/>
    <n v="9.8781055147579927E-2"/>
    <n v="0.10018011141973332"/>
    <n v="0.10276795679010128"/>
    <n v="0.10574131960491347"/>
    <n v="0.10964484595750311"/>
    <n v="0.11640760347240348"/>
    <n v="0.12056452312516314"/>
    <n v="0.11947115081264681"/>
    <n v="0.12379165573138212"/>
    <n v="0.12599685015824391"/>
    <n v="0.13106642168764174"/>
    <n v="0.13808683818189893"/>
    <n v="0.14515856710017006"/>
    <n v="0.15231056602281776"/>
    <n v="0.15956969725817396"/>
    <n v="0.16696103347982766"/>
  </r>
  <r>
    <x v="14"/>
    <x v="2"/>
    <x v="2"/>
    <x v="1"/>
    <n v="1.1561999999999999E-2"/>
    <n v="1.2620000000000003E-2"/>
    <n v="1.3700800000000003E-2"/>
    <n v="1.5478136000000003E-2"/>
    <n v="1.7777232320000003E-2"/>
    <n v="2.0071100198400006E-2"/>
    <n v="2.2276872222208012E-2"/>
    <n v="2.4974176888872976E-2"/>
    <n v="2.7232000000000003E-2"/>
    <n v="1.4360999999999999E-2"/>
    <n v="1.7666999999999999E-2"/>
    <n v="1.3514E-2"/>
    <n v="1.6593E-2"/>
    <n v="1.763E-2"/>
    <n v="2.0189193548387097E-2"/>
    <n v="2.2748387096774195E-2"/>
    <n v="2.3642149500098988E-2"/>
    <n v="2.4571026974668113E-2"/>
    <n v="2.5536399158094331E-2"/>
    <n v="2.6539699892634584E-2"/>
  </r>
  <r>
    <x v="14"/>
    <x v="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x v="2"/>
    <x v="4"/>
    <n v="0.11016688896871811"/>
    <n v="0.12246636296753982"/>
    <n v="0.155976"/>
    <n v="0.14102799999999999"/>
    <n v="0.18801699999999999"/>
    <n v="0.16027264999999999"/>
    <n v="0.16584350000000003"/>
    <n v="0.20353984999999999"/>
    <n v="0.21632955000000001"/>
    <n v="0.1605327"/>
    <n v="0.18339494999999997"/>
    <n v="0.18374755000000001"/>
    <n v="0.1834355"/>
    <n v="0.20907445"/>
    <n v="0.20229891873676403"/>
    <n v="0.21007518303337339"/>
    <n v="0.2249957790052636"/>
    <n v="0.24369690563650837"/>
    <n v="0.26329000047598705"/>
    <n v="0.27548570524171556"/>
  </r>
  <r>
    <x v="14"/>
    <x v="2"/>
    <x v="2"/>
    <x v="5"/>
    <n v="0.11016688896871811"/>
    <n v="0.12246636296753982"/>
    <n v="0.155976"/>
    <n v="0.14102799999999999"/>
    <n v="0.18801699999999999"/>
    <n v="0.16027264999999999"/>
    <n v="0.16584350000000003"/>
    <n v="0.20353984999999999"/>
    <n v="0.21632955000000001"/>
    <n v="0.1605327"/>
    <n v="0.18339494999999997"/>
    <n v="0.18374755000000001"/>
    <n v="0.1834355"/>
    <n v="0.20907445"/>
    <n v="0.20229891873676403"/>
    <n v="0.21007518303337339"/>
    <n v="0.2249957790052636"/>
    <n v="0.24369690563650837"/>
    <n v="0.26329000047598705"/>
    <n v="0.27548570524171556"/>
  </r>
  <r>
    <x v="14"/>
    <x v="2"/>
    <x v="2"/>
    <x v="6"/>
    <n v="0.11016688896871811"/>
    <n v="0.12246636296753982"/>
    <n v="0.155976"/>
    <n v="0.14102799999999999"/>
    <n v="0.18801699999999999"/>
    <n v="0.16416900000000001"/>
    <n v="0.18438000000000007"/>
    <n v="0.22837400000000005"/>
    <n v="0.21743800000000002"/>
    <n v="0.17071700000000004"/>
    <n v="0.16862099999999999"/>
    <n v="0.17819499999999999"/>
    <n v="0.19946400000000003"/>
    <n v="0.227411"/>
    <n v="0.23104008326614037"/>
    <n v="0.22458437940473922"/>
    <n v="0.23868893049760673"/>
    <n v="0.2572968141225066"/>
    <n v="0.27677920647261817"/>
    <n v="0.29106936607871892"/>
  </r>
  <r>
    <x v="14"/>
    <x v="2"/>
    <x v="2"/>
    <x v="7"/>
    <n v="2.9861999999999996E-3"/>
    <n v="5.5421999999999997E-3"/>
    <n v="4.258200000000001E-3"/>
    <n v="4.3139999999999993E-3"/>
    <n v="8.92E-4"/>
    <n v="2.8140000000000001E-3"/>
    <n v="7.5719999999999997E-3"/>
    <n v="8.8859999999999998E-3"/>
    <n v="9.6109999999999998E-3"/>
    <n v="6.2969999999999996E-3"/>
    <n v="5.5789999999999998E-3"/>
    <n v="7.2820000000000003E-3"/>
    <n v="7.4850000000000003E-3"/>
    <n v="7.6899999999999998E-3"/>
    <n v="4.5195053892400526E-3"/>
    <n v="8.1556571059326361E-3"/>
    <n v="8.4003268191106158E-3"/>
    <n v="8.6523366236839361E-3"/>
    <n v="8.9119067223944522E-3"/>
    <n v="9.179263924066287E-3"/>
  </r>
  <r>
    <x v="14"/>
    <x v="2"/>
    <x v="2"/>
    <x v="8"/>
    <n v="0.01"/>
    <n v="0.01"/>
    <n v="0.01"/>
    <n v="0.01"/>
    <n v="0.01"/>
    <n v="0.01"/>
    <n v="0.01"/>
    <n v="0.01"/>
    <n v="0.01"/>
    <n v="0.01"/>
    <n v="0.01"/>
    <n v="0.01"/>
    <n v="0"/>
    <n v="0"/>
    <n v="0"/>
    <n v="0"/>
    <n v="0"/>
    <n v="0"/>
    <n v="0"/>
    <n v="0"/>
  </r>
  <r>
    <x v="15"/>
    <x v="3"/>
    <x v="0"/>
    <x v="0"/>
    <n v="4.7420427767219362"/>
    <n v="5.3873718190497435"/>
    <n v="6.3833418571447673"/>
    <n v="8.6084131914302908"/>
    <n v="11.063552992287262"/>
    <n v="14.085327093058538"/>
    <n v="18.264823783752679"/>
    <n v="23.483670805377415"/>
    <n v="29.155533124839671"/>
    <n v="37.532109212355714"/>
    <n v="48.366804484152247"/>
    <n v="60.063781104727546"/>
    <n v="72.620437948227874"/>
    <n v="87.363883132701915"/>
    <n v="103.36809377293773"/>
    <n v="120.49247691687017"/>
    <n v="138.89762104074643"/>
    <n v="158.22834599703211"/>
    <n v="178.63102471046082"/>
    <n v="199.43559641820909"/>
  </r>
  <r>
    <x v="15"/>
    <x v="3"/>
    <x v="0"/>
    <x v="1"/>
    <n v="0.63824599999999998"/>
    <n v="0.73539900000000002"/>
    <n v="1.1027929999999999"/>
    <n v="2.36"/>
    <n v="2.63"/>
    <n v="3.2589999999999999"/>
    <n v="4.3769999999999998"/>
    <n v="5.4390000000000001"/>
    <n v="5.9340000000000002"/>
    <n v="8.7499750000000009"/>
    <n v="11.901447000000001"/>
    <n v="13.037259000000001"/>
    <n v="14.224712999999999"/>
    <n v="16.771312999999999"/>
    <n v="18.447329000000003"/>
    <n v="20.073957"/>
    <n v="21.924826000000003"/>
    <n v="23.636464"/>
    <n v="25.245166000000001"/>
    <n v="26.476859000000001"/>
  </r>
  <r>
    <x v="15"/>
    <x v="3"/>
    <x v="0"/>
    <x v="2"/>
    <n v="0.65806600000000004"/>
    <n v="0.74968100000000004"/>
    <n v="1.2339310000000001"/>
    <n v="2.278"/>
    <n v="2.4990000000000001"/>
    <n v="3.1240000000000001"/>
    <n v="4.3040000000000003"/>
    <n v="5.3879999999999999"/>
    <n v="5.66"/>
    <n v="8.3921730000000014"/>
    <n v="11.354396000000001"/>
    <n v="12.239749"/>
    <n v="13.251595999999999"/>
    <n v="15.807905000000002"/>
    <n v="17.391483000000001"/>
    <n v="18.766964000000002"/>
    <n v="20.591262"/>
    <n v="22.265026000000002"/>
    <n v="23.825282999999999"/>
    <n v="24.996783000000001"/>
  </r>
  <r>
    <x v="15"/>
    <x v="3"/>
    <x v="0"/>
    <x v="3"/>
    <n v="3.29033"/>
    <n v="3.748405"/>
    <n v="6.1696550000000006"/>
    <n v="11.39"/>
    <n v="12.494999999999999"/>
    <n v="15.62"/>
    <n v="21.52"/>
    <n v="26.94"/>
    <n v="28.3"/>
    <n v="41.960865000000005"/>
    <n v="56.771980000000006"/>
    <n v="61.198745000000002"/>
    <n v="66.257980000000003"/>
    <n v="79.039525000000012"/>
    <n v="86.957414999999997"/>
    <n v="93.834820000000022"/>
    <n v="102.95631"/>
    <n v="111.32513000000002"/>
    <n v="119.12641499999999"/>
    <n v="124.983915"/>
  </r>
  <r>
    <x v="15"/>
    <x v="3"/>
    <x v="0"/>
    <x v="4"/>
    <n v="7.3808182723499636"/>
    <n v="8.385249613769405"/>
    <n v="9.9354409979488754"/>
    <n v="13.398684147503388"/>
    <n v="17.220020553891811"/>
    <n v="20.577360779984041"/>
    <n v="24.909200662043322"/>
    <n v="30.068587527391795"/>
    <n v="35.569750412304401"/>
    <n v="42.035962317838404"/>
    <n v="52.4"/>
    <n v="58.688000000000002"/>
    <n v="61.622400000000006"/>
    <n v="66.983548800000008"/>
    <n v="73.012068192000015"/>
    <n v="86.154240466560012"/>
    <n v="98.617310938929961"/>
    <n v="116.7725193458097"/>
    <n v="137.54588902705484"/>
    <n v="155.55976520620308"/>
  </r>
  <r>
    <x v="15"/>
    <x v="3"/>
    <x v="0"/>
    <x v="5"/>
    <n v="10.671148272349964"/>
    <n v="12.133654613769405"/>
    <n v="16.105095997948876"/>
    <n v="24.788684147503389"/>
    <n v="29.715020553891812"/>
    <n v="36.197360779984038"/>
    <n v="46.429200662043328"/>
    <n v="57.008587527391796"/>
    <n v="63.869750412304398"/>
    <n v="83.996827317838409"/>
    <n v="109.17198"/>
    <n v="119.886745"/>
    <n v="127.88038"/>
    <n v="146.02307380000002"/>
    <n v="159.96948319200001"/>
    <n v="179.98906046656003"/>
    <n v="201.57362093892996"/>
    <n v="228.09764934580971"/>
    <n v="256.67230402705485"/>
    <n v="280.54368020620308"/>
  </r>
  <r>
    <x v="15"/>
    <x v="3"/>
    <x v="0"/>
    <x v="6"/>
    <n v="0.32300000000000001"/>
    <n v="0.26600000000000001"/>
    <n v="0.82199999999999995"/>
    <n v="1.141"/>
    <n v="1.4490000000000001"/>
    <n v="1.869"/>
    <n v="3.3079999999999998"/>
    <n v="2.5070000000000001"/>
    <n v="3.1989999999999998"/>
    <n v="3.5749939999999998"/>
    <n v="5.5233127058020903"/>
    <n v="6.1359597535808215"/>
    <n v="6.0424346219652501"/>
    <n v="6.9487699164369632"/>
    <n v="7.1490900478824972"/>
    <n v="7.4348235310695552"/>
    <n v="7.9617124832320769"/>
    <n v="8.5976416041121997"/>
    <n v="9.2788593995193676"/>
    <n v="10.020178214236806"/>
  </r>
  <r>
    <x v="15"/>
    <x v="3"/>
    <x v="0"/>
    <x v="7"/>
    <n v="11.655968"/>
    <n v="12.349643"/>
    <n v="16.356719999999999"/>
    <n v="22.403766999999998"/>
    <n v="35.010669"/>
    <n v="54.483294000000001"/>
    <n v="67.780337000000003"/>
    <n v="99.277000000000001"/>
    <n v="109.8"/>
    <n v="110.45878568858599"/>
    <n v="132.27119884682998"/>
    <n v="136.72625622999999"/>
    <n v="147.74063368"/>
    <n v="172.74875435999999"/>
    <n v="187.69499100986044"/>
    <n v="172.24349683787725"/>
    <n v="171.3078001693564"/>
    <n v="173.86303920465616"/>
    <n v="178.09202573436312"/>
    <n v="182.5443263777222"/>
  </r>
  <r>
    <x v="15"/>
    <x v="3"/>
    <x v="0"/>
    <x v="8"/>
    <n v="22.004116272349961"/>
    <n v="24.217297613769404"/>
    <n v="32.043936215000002"/>
    <n v="46.011227511250006"/>
    <n v="63.290624173611114"/>
    <n v="88.83869399999999"/>
    <n v="110.93073699999999"/>
    <n v="156.77858752739178"/>
    <n v="177.47075041230437"/>
    <n v="192.87976231783841"/>
    <n v="233"/>
    <n v="250.941"/>
    <n v="276.27085"/>
    <n v="305.00301840000003"/>
    <n v="337.33333835040008"/>
    <n v="347.45333850091208"/>
    <n v="366.56327211846224"/>
    <n v="394.42208079946539"/>
    <n v="425.18700310182373"/>
    <n v="452.82415830344223"/>
  </r>
  <r>
    <x v="15"/>
    <x v="3"/>
    <x v="1"/>
    <x v="0"/>
    <n v="9.4673595791018297"/>
    <n v="10.602851278208483"/>
    <n v="12.015002652091798"/>
    <n v="13.576303113676135"/>
    <n v="15.361088376749292"/>
    <n v="17.061251556779169"/>
    <n v="18.838664859199113"/>
    <n v="20.754932011911009"/>
    <n v="22.810901206546387"/>
    <n v="26.190125999999999"/>
    <n v="30.470667999999996"/>
    <n v="34.386765383173554"/>
    <n v="38.3355893833983"/>
    <n v="42.299765042989755"/>
    <n v="45.870931157269268"/>
    <n v="49.632450455530602"/>
    <n v="53.520652293413605"/>
    <n v="57.607481976865955"/>
    <n v="61.831501204926646"/>
    <n v="66.400395497572944"/>
  </r>
  <r>
    <x v="15"/>
    <x v="3"/>
    <x v="1"/>
    <x v="1"/>
    <n v="1.2410870000000001"/>
    <n v="1.343377"/>
    <n v="1.690008"/>
    <n v="1.907"/>
    <n v="2.1560000000000001"/>
    <n v="2.097"/>
    <n v="2.3530000000000002"/>
    <n v="2.6390000000000002"/>
    <n v="2.8330000000000002"/>
    <n v="4.2382929999999996"/>
    <n v="5.3384510000000001"/>
    <n v="4.9649830000000001"/>
    <n v="4.9799040000000003"/>
    <n v="5.1038190000000005"/>
    <n v="4.8841200000000002"/>
    <n v="5.119885"/>
    <n v="5.4610539999999999"/>
    <n v="5.766114"/>
    <n v="6.0397650000000001"/>
    <n v="6.2772730000000001"/>
  </r>
  <r>
    <x v="15"/>
    <x v="3"/>
    <x v="1"/>
    <x v="2"/>
    <n v="1.1452829999999998"/>
    <n v="1.2739100000000001"/>
    <n v="1.695368"/>
    <n v="1.865"/>
    <n v="2.165"/>
    <n v="2.0739999999999998"/>
    <n v="2.38"/>
    <n v="2.6659999999999999"/>
    <n v="2.823"/>
    <n v="4.3661180000000002"/>
    <n v="5.3977879999999994"/>
    <n v="4.8862009999999998"/>
    <n v="4.9732630000000002"/>
    <n v="5.1042950000000005"/>
    <n v="4.8692130000000002"/>
    <n v="5.1198880000000004"/>
    <n v="5.4610519999999996"/>
    <n v="5.7661170000000004"/>
    <n v="6.0397650000000001"/>
    <n v="6.2772709999999998"/>
  </r>
  <r>
    <x v="15"/>
    <x v="3"/>
    <x v="1"/>
    <x v="3"/>
    <n v="5.7264149999999994"/>
    <n v="6.3695500000000003"/>
    <n v="8.4768399999999993"/>
    <n v="9.3249999999999993"/>
    <n v="10.824999999999999"/>
    <n v="10.37"/>
    <n v="11.9"/>
    <n v="13.33"/>
    <n v="14.115"/>
    <n v="21.830590000000001"/>
    <n v="26.988939999999996"/>
    <n v="24.431004999999999"/>
    <n v="24.866315"/>
    <n v="25.521475000000002"/>
    <n v="24.346065000000003"/>
    <n v="25.599440000000001"/>
    <n v="27.305259999999997"/>
    <n v="28.830585000000003"/>
    <n v="30.198824999999999"/>
    <n v="31.386354999999998"/>
  </r>
  <r>
    <x v="15"/>
    <x v="3"/>
    <x v="1"/>
    <x v="4"/>
    <n v="14.785800496455106"/>
    <n v="16.856598442293105"/>
    <n v="19.049379313286508"/>
    <n v="21.524768256255349"/>
    <n v="24.354484774305824"/>
    <n v="27.05003584896447"/>
    <n v="29.86806437335968"/>
    <n v="32.906240969287865"/>
    <n v="35.813114894277831"/>
    <n v="39.285189000000003"/>
    <n v="45.580825500000003"/>
    <n v="51.050524560000007"/>
    <n v="53.603050788000012"/>
    <n v="58.159310104980008"/>
    <n v="63.711661205117259"/>
    <n v="68.808594101526651"/>
    <n v="74.393706687844912"/>
    <n v="80.074399947843673"/>
    <n v="85.945786674848037"/>
    <n v="92.296549741626393"/>
  </r>
  <r>
    <x v="15"/>
    <x v="3"/>
    <x v="1"/>
    <x v="5"/>
    <n v="20.512215496455106"/>
    <n v="23.226148442293105"/>
    <n v="27.526219313286507"/>
    <n v="30.849768256255349"/>
    <n v="35.17948477430582"/>
    <n v="37.420035848964467"/>
    <n v="41.768064373359678"/>
    <n v="46.236240969287863"/>
    <n v="49.928114894277833"/>
    <n v="61.115779000000003"/>
    <n v="72.569765500000003"/>
    <n v="75.481529560000013"/>
    <n v="78.469365788000005"/>
    <n v="83.680785104980004"/>
    <n v="88.057726205117262"/>
    <n v="94.408034101526653"/>
    <n v="101.69896668784492"/>
    <n v="108.90498494784367"/>
    <n v="116.14461167484804"/>
    <n v="123.68290474162639"/>
  </r>
  <r>
    <x v="15"/>
    <x v="3"/>
    <x v="1"/>
    <x v="6"/>
    <n v="1.7534581383255327E-2"/>
    <n v="0.02"/>
    <n v="2.12E-2"/>
    <n v="2.2472000000000002E-2"/>
    <n v="2.3820320000000002E-2"/>
    <n v="2.5249539200000004E-2"/>
    <n v="2.6764511552000006E-2"/>
    <n v="2.8370382245120007E-2"/>
    <n v="3.0072605179827211E-2"/>
    <n v="3.1896619314999264E-2"/>
    <n v="3.6097597465966746E-2"/>
    <n v="3.0864448339545082E-2"/>
    <n v="2.2687433603830253E-2"/>
    <n v="1.8461536212136701E-2"/>
    <n v="1.7093656427630381E-2"/>
    <n v="2.0304544010548712E-2"/>
    <n v="2.2131952971498094E-2"/>
    <n v="2.4123828738932932E-2"/>
    <n v="2.6294973325436895E-2"/>
    <n v="2.8661520924726219E-2"/>
  </r>
  <r>
    <x v="15"/>
    <x v="3"/>
    <x v="1"/>
    <x v="7"/>
    <n v="6.3721871061297159"/>
    <n v="6.7286090548163919"/>
    <n v="9.420052676742948"/>
    <n v="8.9123140603704112"/>
    <n v="8.5109628536704207"/>
    <n v="12.318355170500761"/>
    <n v="14.976759279025798"/>
    <n v="18.764014714147851"/>
    <n v="15.501479345898348"/>
    <n v="14.677498739957807"/>
    <n v="18.118646631897526"/>
    <n v="17.723579925995573"/>
    <n v="19.69137928479612"/>
    <n v="25.541935022951616"/>
    <n v="30.071098940028218"/>
    <n v="29.934845218349924"/>
    <n v="32.765071374647391"/>
    <n v="37.150310468679187"/>
    <n v="41.249989338420974"/>
    <n v="44.567714183223522"/>
  </r>
  <r>
    <x v="15"/>
    <x v="3"/>
    <x v="1"/>
    <x v="8"/>
    <n v="26.925883727650039"/>
    <n v="30.142702386230596"/>
    <n v="36.586063784999993"/>
    <n v="39.88877248875"/>
    <n v="43.57937582638889"/>
    <n v="50.051305999999997"/>
    <n v="56.809263000000016"/>
    <n v="64.762559820000007"/>
    <n v="67.353062212800012"/>
    <n v="76.108960300464005"/>
    <n v="91.315530568496726"/>
    <n v="94.511574138394096"/>
    <n v="99.237152845313801"/>
    <n v="108.16849660139205"/>
    <n v="118.22816678532151"/>
    <n v="124.49425962494354"/>
    <n v="134.45380039493904"/>
    <n v="146.15128102929873"/>
    <n v="157.55108094958405"/>
    <n v="168.26455445415579"/>
  </r>
  <r>
    <x v="15"/>
    <x v="3"/>
    <x v="2"/>
    <x v="0"/>
    <n v="3.6965694883084561"/>
    <n v="3.9281614172410428"/>
    <n v="4.2751984448031237"/>
    <n v="4.582016102345408"/>
    <n v="5.0524815065586273"/>
    <n v="5.3895396908159583"/>
    <n v="5.7971267222557676"/>
    <n v="6.4266330335323048"/>
    <n v="7.0658476112916091"/>
    <n v="7.8234112496738195"/>
    <n v="8.8364780334358883"/>
    <n v="9.2078043166852073"/>
    <n v="9.7405459686900944"/>
    <n v="10.489358670255589"/>
    <n v="11.119059736742809"/>
    <n v="11.653200749905668"/>
    <n v="12.236878712410384"/>
    <n v="12.877097776789864"/>
    <n v="13.579689887950369"/>
    <n v="14.261032393552851"/>
  </r>
  <r>
    <x v="15"/>
    <x v="3"/>
    <x v="2"/>
    <x v="1"/>
    <n v="0.28911500000000001"/>
    <n v="0.368365"/>
    <n v="0.49237900000000001"/>
    <n v="0.46500000000000002"/>
    <n v="0.64"/>
    <n v="0.52400000000000002"/>
    <n v="0.60699999999999998"/>
    <n v="0.84399999999999997"/>
    <n v="0.877"/>
    <n v="1.0190399999999999"/>
    <n v="1.4485329999999998"/>
    <n v="1.3392040000000001"/>
    <n v="1.128406"/>
    <n v="1.23584"/>
    <n v="1.1541690000000002"/>
    <n v="1.0900940000000001"/>
    <n v="1.1663380000000001"/>
    <n v="1.2520630000000001"/>
    <n v="1.3464469999999999"/>
    <n v="1.3603270000000001"/>
  </r>
  <r>
    <x v="15"/>
    <x v="3"/>
    <x v="2"/>
    <x v="2"/>
    <n v="0.27901399999999998"/>
    <n v="0.36869000000000002"/>
    <n v="0.49876500000000001"/>
    <n v="0.47099999999999997"/>
    <n v="0.63500000000000001"/>
    <n v="0.51700000000000002"/>
    <n v="0.60199999999999998"/>
    <n v="0.84399999999999997"/>
    <n v="0.86699999999999999"/>
    <n v="1.0383689999999999"/>
    <n v="1.489314"/>
    <n v="1.2715080000000001"/>
    <n v="1.085026"/>
    <n v="1.220364"/>
    <n v="1.120824"/>
    <n v="1.017806"/>
    <n v="1.0949300000000002"/>
    <n v="1.181983"/>
    <n v="1.2792410000000001"/>
    <n v="1.2951679999999999"/>
  </r>
  <r>
    <x v="15"/>
    <x v="3"/>
    <x v="2"/>
    <x v="3"/>
    <n v="2.5275385882352945"/>
    <n v="3.3507414705882352"/>
    <n v="4.5475632352941178"/>
    <n v="4.308264705882352"/>
    <n v="5.8270588235294118"/>
    <n v="4.7594411764705882"/>
    <n v="5.5596470588235283"/>
    <n v="7.8194117647058796"/>
    <n v="8.0579999999999998"/>
    <n v="9.6812639117647059"/>
    <n v="13.925085899999999"/>
    <n v="11.92973682352941"/>
    <n v="10.212009411764704"/>
    <n v="11.48577882352941"/>
    <n v="10.54893176470588"/>
    <n v="9.5793505882352932"/>
    <n v="10.305223529411764"/>
    <n v="11.124545882352939"/>
    <n v="12.039915294117646"/>
    <n v="12.189816470588232"/>
  </r>
  <r>
    <x v="15"/>
    <x v="3"/>
    <x v="2"/>
    <x v="4"/>
    <n v="17.189048120634322"/>
    <n v="18.265950590170849"/>
    <n v="20.734712457295149"/>
    <n v="22.222778096375226"/>
    <n v="25.262407532793137"/>
    <n v="27.001593850987948"/>
    <n v="29.10157614572395"/>
    <n v="31.297702873302324"/>
    <n v="33.209483773070566"/>
    <n v="34.423009498564809"/>
    <n v="36"/>
    <n v="37.08"/>
    <n v="38.192399999999999"/>
    <n v="40.483944000000001"/>
    <n v="43.317820080000004"/>
    <n v="45.916889284800007"/>
    <n v="47.968564552648701"/>
    <n v="50.220681329480463"/>
    <n v="52.960790563006441"/>
    <n v="55.618026334856118"/>
  </r>
  <r>
    <x v="15"/>
    <x v="3"/>
    <x v="2"/>
    <x v="5"/>
    <n v="19.716586708869617"/>
    <n v="21.616692060759085"/>
    <n v="25.282275692589266"/>
    <n v="26.531042802257577"/>
    <n v="31.08946635632255"/>
    <n v="31.761035027458536"/>
    <n v="34.661223204547476"/>
    <n v="39.117114638008204"/>
    <n v="41.267483773070566"/>
    <n v="44.104273410329512"/>
    <n v="49.925085899999999"/>
    <n v="49.009736823529408"/>
    <n v="48.404409411764703"/>
    <n v="51.969722823529409"/>
    <n v="53.866751844705888"/>
    <n v="55.4962398730353"/>
    <n v="58.273788082060463"/>
    <n v="61.345227211833404"/>
    <n v="65.000705857124089"/>
    <n v="67.807842805444352"/>
  </r>
  <r>
    <x v="15"/>
    <x v="3"/>
    <x v="2"/>
    <x v="6"/>
    <n v="6.6465418616744681E-2"/>
    <n v="7.0453343733749368E-2"/>
    <n v="0.3468"/>
    <n v="0.41452800000000001"/>
    <n v="0.42817968000000001"/>
    <n v="0.47075046079999999"/>
    <n v="0.68323548844799997"/>
    <n v="1.0716296177548801"/>
    <n v="1.1359273948201729"/>
    <n v="0.38956464389871442"/>
    <n v="0.68175420126701669"/>
    <n v="0.58291877583022755"/>
    <n v="0.42848428319808485"/>
    <n v="0.34867223189393165"/>
    <n v="0.31988076232442675"/>
    <n v="0.36062730286569028"/>
    <n v="0.39268874002066545"/>
    <n v="0.4246353886290366"/>
    <n v="0.45880428780277466"/>
    <n v="0.49155094332406074"/>
  </r>
  <r>
    <x v="15"/>
    <x v="3"/>
    <x v="2"/>
    <x v="7"/>
    <n v="6.8854096904804534"/>
    <n v="7.2554453180649645"/>
    <n v="7.9331653232570503"/>
    <n v="10.789104839629589"/>
    <n v="13.702163146329578"/>
    <n v="14.935357829499241"/>
    <n v="15.682125720974204"/>
    <n v="18.500338293071625"/>
    <n v="19.665385654101652"/>
    <n v="18.682144521943442"/>
    <n v="22.21584566269263"/>
    <n v="24.620567253389712"/>
    <n v="27.354119766867289"/>
    <n v="27.875701629999998"/>
    <n v="32.869398197238461"/>
    <n v="33.883740080886128"/>
    <n v="35.636705493867304"/>
    <n v="37.263496307929202"/>
    <n v="39.431177972857519"/>
    <n v="42.025779917124623"/>
  </r>
  <r>
    <x v="15"/>
    <x v="3"/>
    <x v="2"/>
    <x v="8"/>
    <n v="26.399511999999994"/>
    <n v="29.039463199999997"/>
    <n v="33.104988047999996"/>
    <n v="37.077586613759998"/>
    <n v="44.122328070374394"/>
    <n v="46.328444473893114"/>
    <n v="49.571435587065636"/>
    <n v="57.00715092512548"/>
    <n v="59.857508471381756"/>
    <n v="62.25180881023703"/>
    <n v="73.22"/>
    <n v="73"/>
    <n v="75.11699999999999"/>
    <n v="79.624019999999987"/>
    <n v="85.834693559999991"/>
    <n v="89.69725477019999"/>
    <n v="93.73363123485899"/>
    <n v="98.420312796601948"/>
    <n v="103.83343000041504"/>
    <n v="109.33660179043704"/>
  </r>
  <r>
    <x v="16"/>
    <x v="3"/>
    <x v="0"/>
    <x v="0"/>
    <n v="0.65114046455954377"/>
    <n v="0.70917324146069649"/>
    <n v="0.76955012403426359"/>
    <n v="0.83453857581831337"/>
    <n v="0.88339995998044851"/>
    <n v="0.93526568301552959"/>
    <n v="1.0028960123826092"/>
    <n v="1.073893298208545"/>
    <n v="1.148501009679058"/>
    <n v="1.2214130846486007"/>
    <n v="1.2649897392631206"/>
    <n v="1.3095408323537989"/>
    <n v="1.3586272113057314"/>
    <n v="1.4124095906945555"/>
    <n v="1.4710650915117687"/>
    <n v="1.5347878081887434"/>
    <n v="1.6037894346456378"/>
    <n v="1.6782999517651453"/>
    <n v="1.7585683788250419"/>
    <n v="1.8448635915675375"/>
  </r>
  <r>
    <x v="16"/>
    <x v="3"/>
    <x v="0"/>
    <x v="1"/>
    <n v="9.7101204774725405E-2"/>
    <n v="0.10292727706120894"/>
    <n v="0.11116145922610567"/>
    <n v="9.8933698711234044E-2"/>
    <n v="0.10486972063390809"/>
    <n v="0.12374627034801154"/>
    <n v="0.13117104656889225"/>
    <n v="0.13904130936302581"/>
    <n v="0.14182213555028633"/>
    <n v="0.11345770844022907"/>
    <n v="0.12026517094664281"/>
    <n v="0.1274810812034414"/>
    <n v="0.13512994607564788"/>
    <n v="0.14323774284018675"/>
    <n v="0.15183200741059796"/>
    <n v="0.16094192785523384"/>
    <n v="0.17059844352654788"/>
    <n v="0.18083435013814075"/>
    <n v="0.1916844111464292"/>
    <n v="0.20318547581521496"/>
  </r>
  <r>
    <x v="16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0"/>
    <x v="4"/>
    <n v="0.78136855747145251"/>
    <n v="0.85100788975283581"/>
    <n v="0.92346014884111627"/>
    <n v="1.0014462909819759"/>
    <n v="1.0600799519765383"/>
    <n v="1.075555535467859"/>
    <n v="1.1031856136208702"/>
    <n v="1.1812826280293995"/>
    <n v="1.2633511106469639"/>
    <n v="1.3435543931134608"/>
    <n v="1.39"/>
    <n v="1.53"/>
    <n v="1.59"/>
    <n v="1.65"/>
    <n v="1.7185223160378069"/>
    <n v="1.7929642365753924"/>
    <n v="1.8764336385353961"/>
    <n v="1.96361094356522"/>
    <n v="2.0575250032252987"/>
    <n v="2.158490402134019"/>
  </r>
  <r>
    <x v="16"/>
    <x v="3"/>
    <x v="0"/>
    <x v="5"/>
    <n v="0.78136855747145251"/>
    <n v="0.85100788975283581"/>
    <n v="0.92346014884111627"/>
    <n v="1.0014462909819759"/>
    <n v="1.0600799519765383"/>
    <n v="1.075555535467859"/>
    <n v="1.1031856136208702"/>
    <n v="1.1812826280293995"/>
    <n v="1.2633511106469639"/>
    <n v="1.3435543931134608"/>
    <n v="1.39"/>
    <n v="1.53"/>
    <n v="1.59"/>
    <n v="1.65"/>
    <n v="1.7185223160378069"/>
    <n v="1.7929642365753924"/>
    <n v="1.8764336385353961"/>
    <n v="1.96361094356522"/>
    <n v="2.0575250032252987"/>
    <n v="2.158490402134019"/>
  </r>
  <r>
    <x v="16"/>
    <x v="3"/>
    <x v="0"/>
    <x v="6"/>
    <n v="2.0699999999999998"/>
    <n v="1.7270000000000001"/>
    <n v="2.1539999999999999"/>
    <n v="2.2709999999999999"/>
    <n v="2.2530000000000001"/>
    <n v="1.8220000000000001"/>
    <n v="1.55"/>
    <n v="1.502"/>
    <n v="1.58"/>
    <n v="1.8746"/>
    <n v="2.0699999999999998"/>
    <n v="2.37"/>
    <n v="2.2277999999999998"/>
    <n v="2.14"/>
    <n v="2.1614"/>
    <n v="2.2284033999999999"/>
    <n v="2.3086259224000001"/>
    <n v="2.400970959296"/>
    <n v="2.4898068847899517"/>
    <n v="2.5844195464119699"/>
  </r>
  <r>
    <x v="16"/>
    <x v="3"/>
    <x v="0"/>
    <x v="7"/>
    <n v="0.60799999999999998"/>
    <n v="0.56899999999999995"/>
    <n v="0.997"/>
    <n v="0.95399999999999996"/>
    <n v="1.0009999999999999"/>
    <n v="0.8"/>
    <n v="0.69299999999999995"/>
    <n v="0.38300000000000001"/>
    <n v="0.32400000000000001"/>
    <n v="0.2918"/>
    <n v="0.36099999999999999"/>
    <n v="0.433"/>
    <n v="0.39207500000000001"/>
    <n v="0.32200000000000001"/>
    <n v="0.32522000000000001"/>
    <n v="0.32847219999999999"/>
    <n v="0.33175692200000001"/>
    <n v="0.33507449121999999"/>
    <n v="0.33842523613219999"/>
    <n v="0.341809488493522"/>
  </r>
  <r>
    <x v="16"/>
    <x v="3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1"/>
    <x v="0"/>
    <n v="0.22477473661245589"/>
    <n v="0.2489452059741884"/>
    <n v="0.27495648552836849"/>
    <n v="0.30295723250073925"/>
    <n v="0.33310797580894819"/>
    <n v="0.36558206611119159"/>
    <n v="0.40056670185405158"/>
    <n v="0.4382640373995309"/>
    <n v="0.47670708799402672"/>
    <n v="0.51007179171405626"/>
    <n v="0.54617724968148051"/>
    <n v="0.58524164856684413"/>
    <n v="0.62750064607937428"/>
    <n v="0.67320876840849897"/>
    <n v="0.72264091946431219"/>
    <n v="0.7760940108608434"/>
    <n v="0.83388872230150635"/>
    <n v="0.89637140279884531"/>
    <n v="0.96391612399527316"/>
    <n v="1.0369268977528274"/>
  </r>
  <r>
    <x v="16"/>
    <x v="3"/>
    <x v="1"/>
    <x v="1"/>
    <n v="2.5501935565666056E-2"/>
    <n v="2.7542090410919342E-2"/>
    <n v="2.974545764379289E-2"/>
    <n v="3.2125094255296326E-2"/>
    <n v="3.4695101795720031E-2"/>
    <n v="3.7470709939377636E-2"/>
    <n v="4.0468366734527847E-2"/>
    <n v="4.370583607329008E-2"/>
    <n v="4.5017011155488784E-2"/>
    <n v="4.0515310039939904E-2"/>
    <n v="4.3756534843135096E-2"/>
    <n v="4.7257057630585908E-2"/>
    <n v="5.1037622241032782E-2"/>
    <n v="5.5120632020315405E-2"/>
    <n v="5.9530282581940638E-2"/>
    <n v="6.4292705188495891E-2"/>
    <n v="6.9436121603575568E-2"/>
    <n v="7.4991011331861618E-2"/>
    <n v="8.0990292238410547E-2"/>
    <n v="8.7469515617483395E-2"/>
  </r>
  <r>
    <x v="16"/>
    <x v="3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1"/>
    <x v="4"/>
    <n v="0.35104554595467419"/>
    <n v="0.39577744336237469"/>
    <n v="0.43593418488061486"/>
    <n v="0.48032841978652108"/>
    <n v="0.52813140098316802"/>
    <n v="0.57961797006134075"/>
    <n v="0.63508492381077475"/>
    <n v="0.69485277111799526"/>
    <n v="0.71506063199104009"/>
    <n v="0.66309332922827313"/>
    <n v="0.7618120778512768"/>
    <n v="0.8425347420675694"/>
    <n v="0.87623613175027215"/>
    <n v="0.9498766191352439"/>
    <n v="1.0478293332232527"/>
    <n v="1.1641410162912651"/>
    <n v="1.2508330834522594"/>
    <n v="1.344557104198268"/>
    <n v="1.4458741859929098"/>
    <n v="1.5553903466292411"/>
  </r>
  <r>
    <x v="16"/>
    <x v="3"/>
    <x v="1"/>
    <x v="5"/>
    <n v="0.35104554595467419"/>
    <n v="0.39577744336237469"/>
    <n v="0.43593418488061486"/>
    <n v="0.48032841978652108"/>
    <n v="0.52813140098316802"/>
    <n v="0.57961797006134075"/>
    <n v="0.63508492381077475"/>
    <n v="0.69485277111799526"/>
    <n v="0.71506063199104009"/>
    <n v="0.66309332922827313"/>
    <n v="0.7618120778512768"/>
    <n v="0.8425347420675694"/>
    <n v="0.87623613175027215"/>
    <n v="0.9498766191352439"/>
    <n v="1.0478293332232527"/>
    <n v="1.1641410162912651"/>
    <n v="1.2508330834522594"/>
    <n v="1.344557104198268"/>
    <n v="1.4458741859929098"/>
    <n v="1.5553903466292411"/>
  </r>
  <r>
    <x v="16"/>
    <x v="3"/>
    <x v="1"/>
    <x v="6"/>
    <n v="0.57225000000000004"/>
    <n v="0.69"/>
    <n v="0.95099999999999996"/>
    <n v="1.1835"/>
    <n v="1.3845000000000001"/>
    <n v="1.1145"/>
    <n v="1.0927500000000001"/>
    <n v="0.82650000000000012"/>
    <n v="0.71550000000000002"/>
    <n v="0.61574999999999991"/>
    <n v="0.76968749999999997"/>
    <n v="0.6"/>
    <n v="0.78"/>
    <n v="0.89"/>
    <n v="0.99680000000000013"/>
    <n v="1.1263840000000001"/>
    <n v="1.21649472"/>
    <n v="1.3016493504000002"/>
    <n v="1.4187977919360002"/>
    <n v="1.5323016152908804"/>
  </r>
  <r>
    <x v="16"/>
    <x v="3"/>
    <x v="1"/>
    <x v="7"/>
    <n v="3.0750000000000006E-2"/>
    <n v="4.725E-2"/>
    <n v="0.1515"/>
    <n v="0.18224999999999997"/>
    <n v="0.24"/>
    <n v="0.20925000000000002"/>
    <n v="0.19724999999999998"/>
    <n v="4.3500000000000004E-2"/>
    <n v="3.4500000000000003E-2"/>
    <n v="0.3"/>
    <n v="9.1799999999999979E-2"/>
    <n v="9.3635999999999983E-2"/>
    <n v="9.5508719999999978E-2"/>
    <n v="9.7418894399999983E-2"/>
    <n v="9.9367272287999991E-2"/>
    <n v="0.10135461773375999"/>
    <n v="0.10338171008843519"/>
    <n v="0.1054493442902039"/>
    <n v="0.10755833117600798"/>
    <n v="0.10970949779952814"/>
  </r>
  <r>
    <x v="16"/>
    <x v="3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2"/>
    <x v="0"/>
    <n v="6.6201719051395796E-2"/>
    <n v="7.2072329902465787E-2"/>
    <n v="7.8383865955273455E-2"/>
    <n v="8.5173037409275218E-2"/>
    <n v="9.2479419470718138E-2"/>
    <n v="9.9883083786365179E-2"/>
    <n v="0.10739767029779718"/>
    <n v="0.10966699359679773"/>
    <n v="0.11196956637247384"/>
    <n v="0.11138802744351115"/>
    <n v="0.11171387582410751"/>
    <n v="0.11292431145664004"/>
    <n v="0.11500424938311481"/>
    <n v="0.11794598304271317"/>
    <n v="0.12174891602418449"/>
    <n v="0.12641935821036807"/>
    <n v="0.13197038288102148"/>
    <n v="0.13842174192394474"/>
    <n v="0.14579983684905773"/>
    <n v="0.15413774381106002"/>
  </r>
  <r>
    <x v="16"/>
    <x v="3"/>
    <x v="2"/>
    <x v="1"/>
    <n v="8.5006451885553513E-3"/>
    <n v="9.1806968036397801E-3"/>
    <n v="9.9151525479309627E-3"/>
    <n v="1.0708364751765441E-2"/>
    <n v="1.1565033931906677E-2"/>
    <n v="1.2027635289182945E-2"/>
    <n v="1.2508740700750262E-2"/>
    <n v="1.3009090328780273E-2"/>
    <n v="1.3269272135355878E-2"/>
    <n v="1.0615417708284704E-2"/>
    <n v="1.146465112494748E-2"/>
    <n v="1.238182321494328E-2"/>
    <n v="1.3372369072138743E-2"/>
    <n v="1.4442158597909843E-2"/>
    <n v="1.5597531285742632E-2"/>
    <n v="1.6845333788602045E-2"/>
    <n v="1.819296049169021E-2"/>
    <n v="1.9648397331025427E-2"/>
    <n v="2.1220269117507462E-2"/>
    <n v="2.2917890646908062E-2"/>
  </r>
  <r>
    <x v="16"/>
    <x v="3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x v="2"/>
    <x v="4"/>
    <n v="0.21515558691703635"/>
    <n v="0.23423507218301381"/>
    <n v="0.25474756435463874"/>
    <n v="0.27681237158014443"/>
    <n v="0.30055811327983395"/>
    <n v="0.30963755973773205"/>
    <n v="0.33293277792317127"/>
    <n v="0.33996768015007295"/>
    <n v="0.3471056557546689"/>
    <n v="0.28960887135312896"/>
    <n v="0.31279885230750099"/>
    <n v="0.33877293436992012"/>
    <n v="0.34893612240101773"/>
    <n v="0.35786168073319119"/>
    <n v="0.37742163967497194"/>
    <n v="0.39190001045214101"/>
    <n v="0.40910818693116657"/>
    <n v="0.4291073999642287"/>
    <n v="0.45197949423207895"/>
    <n v="0.47782700581428605"/>
  </r>
  <r>
    <x v="16"/>
    <x v="3"/>
    <x v="2"/>
    <x v="5"/>
    <n v="0.21515558691703635"/>
    <n v="0.23423507218301381"/>
    <n v="0.25474756435463874"/>
    <n v="0.27681237158014443"/>
    <n v="0.30055811327983395"/>
    <n v="0.30963755973773205"/>
    <n v="0.33293277792317127"/>
    <n v="0.33996768015007295"/>
    <n v="0.3471056557546689"/>
    <n v="0.28960887135312896"/>
    <n v="0.31279885230750099"/>
    <n v="0.33877293436992012"/>
    <n v="0.34893612240101773"/>
    <n v="0.35786168073319119"/>
    <n v="0.37742163967497194"/>
    <n v="0.39190001045214101"/>
    <n v="0.40910818693116657"/>
    <n v="0.4291073999642287"/>
    <n v="0.45197949423207895"/>
    <n v="0.47782700581428605"/>
  </r>
  <r>
    <x v="16"/>
    <x v="3"/>
    <x v="2"/>
    <x v="6"/>
    <n v="0.19075"/>
    <n v="0.23"/>
    <n v="0.317"/>
    <n v="0.39450000000000002"/>
    <n v="0.46149999999999997"/>
    <n v="0.3715"/>
    <n v="0.36425000000000002"/>
    <n v="0.27550000000000002"/>
    <n v="0.23849999999999999"/>
    <n v="0.20524999999999999"/>
    <n v="0.26682499999999998"/>
    <n v="0.29350749999999998"/>
    <n v="0.31405302499999999"/>
    <n v="0.33603673675000001"/>
    <n v="0.35955930832250005"/>
    <n v="0.38472845990507509"/>
    <n v="0.4078121674993796"/>
    <n v="0.4322808975493424"/>
    <n v="0.46686336935328981"/>
    <n v="0.49487517151448723"/>
  </r>
  <r>
    <x v="16"/>
    <x v="3"/>
    <x v="2"/>
    <x v="7"/>
    <n v="1.025E-2"/>
    <n v="1.575E-2"/>
    <n v="5.0500000000000003E-2"/>
    <n v="6.0749999999999992E-2"/>
    <n v="0.08"/>
    <n v="6.9750000000000006E-2"/>
    <n v="6.5750000000000003E-2"/>
    <n v="1.4500000000000001E-2"/>
    <n v="1.15E-2"/>
    <n v="1.4999999999999999E-2"/>
    <n v="0.02"/>
    <n v="2.0500000000000001E-2"/>
    <n v="2.10125E-2"/>
    <n v="2.15378125E-2"/>
    <n v="2.2076257812499996E-2"/>
    <n v="2.2628164257812493E-2"/>
    <n v="2.3193868364257804E-2"/>
    <n v="2.3773715073364246E-2"/>
    <n v="2.4368057950198349E-2"/>
    <n v="2.4977259398953306E-2"/>
  </r>
  <r>
    <x v="16"/>
    <x v="3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"/>
    <x v="0"/>
    <x v="0"/>
    <n v="52.437375000000003"/>
    <n v="53.540516000000004"/>
    <n v="54.539839000000001"/>
    <n v="55.212589999999999"/>
    <n v="56.795000000000002"/>
    <n v="57.091000000000001"/>
    <n v="57.521000000000001"/>
    <n v="57.624000000000002"/>
    <n v="57.865000000000002"/>
    <n v="58.02"/>
    <n v="58.347000000000001"/>
    <n v="58.67"/>
    <n v="59.826079999999997"/>
    <n v="60.655620039999988"/>
    <n v="61.478669977479989"/>
    <n v="61.794443098921263"/>
    <n v="61.759137297491385"/>
    <n v="61.472832235856949"/>
    <n v="61.061217308290388"/>
    <n v="60.673035965943214"/>
  </r>
  <r>
    <x v="17"/>
    <x v="4"/>
    <x v="0"/>
    <x v="1"/>
    <n v="4.2522796999999999"/>
    <n v="4.290673"/>
    <n v="4.7714049000000003"/>
    <n v="4.7119999999999997"/>
    <n v="4.7549999999999999"/>
    <n v="4.74"/>
    <n v="4.5789999999999997"/>
    <n v="4.3380000000000001"/>
    <n v="4.2039999999999997"/>
    <n v="3.9251080000000003"/>
    <n v="4.215109"/>
    <n v="3.521598"/>
    <n v="4.5589399999999998"/>
    <n v="4.5387569999999995"/>
    <n v="4.6443540000000008"/>
    <n v="4.2504080000000002"/>
    <n v="3.9813330000000002"/>
    <n v="3.7897979999999998"/>
    <n v="3.6455920000000002"/>
    <n v="3.6418590000000002"/>
  </r>
  <r>
    <x v="17"/>
    <x v="4"/>
    <x v="0"/>
    <x v="2"/>
    <n v="8.3630589999999998"/>
    <n v="8.1122014643756604"/>
    <n v="8.5972829999999991"/>
    <n v="8.4789999999999992"/>
    <n v="8.8379999999999992"/>
    <n v="9.1560000000000006"/>
    <n v="9.8740000000000006"/>
    <n v="9.9920000000000009"/>
    <n v="9.9570000000000007"/>
    <n v="6.8328959999999999"/>
    <n v="8.2827929999999999"/>
    <n v="7.1395400000000002"/>
    <n v="8.5489130000000007"/>
    <n v="8.1856390000000001"/>
    <n v="8.2484789999999997"/>
    <n v="7.9766310000000002"/>
    <n v="7.5534300000000005"/>
    <n v="7.3604260000000004"/>
    <n v="7.3658960000000002"/>
    <n v="7.4045900000000007"/>
  </r>
  <r>
    <x v="17"/>
    <x v="4"/>
    <x v="0"/>
    <x v="3"/>
    <n v="41.815294999999999"/>
    <n v="40.5610073218783"/>
    <n v="42.986414999999994"/>
    <n v="42.395000000000003"/>
    <n v="44.19"/>
    <n v="45.78"/>
    <n v="49.37"/>
    <n v="49.96"/>
    <n v="49.784999999999997"/>
    <n v="34.164479999999998"/>
    <n v="40.916997420000001"/>
    <n v="34.769559800000003"/>
    <n v="41.291249790000002"/>
    <n v="39.291067200000001"/>
    <n v="39.262760039999996"/>
    <n v="37.888997250000003"/>
    <n v="35.878792500000003"/>
    <n v="34.814814980000001"/>
    <n v="34.840688080000007"/>
    <n v="35.023710700000009"/>
  </r>
  <r>
    <x v="17"/>
    <x v="4"/>
    <x v="0"/>
    <x v="4"/>
    <n v="52.864503999999997"/>
    <n v="56.358770678121701"/>
    <n v="59.072018000000007"/>
    <n v="54.482710000000004"/>
    <n v="54.564999999999998"/>
    <n v="57.158899999999996"/>
    <n v="58.265000000000001"/>
    <n v="56.231000000000002"/>
    <n v="53.332500000000003"/>
    <n v="49.45900000000001"/>
    <n v="53.006039999999999"/>
    <n v="57.006239999999998"/>
    <n v="56.63447"/>
    <n v="58.88317"/>
    <n v="60.970280000000002"/>
    <n v="61.242723633093014"/>
    <n v="61.096050988122421"/>
    <n v="60.839844257773144"/>
    <n v="60.450998506999674"/>
    <n v="60.064631731253812"/>
  </r>
  <r>
    <x v="17"/>
    <x v="4"/>
    <x v="0"/>
    <x v="5"/>
    <n v="94.679799000000003"/>
    <n v="96.919778000000008"/>
    <n v="102.05843300000001"/>
    <n v="96.877710000000008"/>
    <n v="98.754999999999995"/>
    <n v="102.93889999999999"/>
    <n v="107.63500000000001"/>
    <n v="106.191"/>
    <n v="103.11750000000001"/>
    <n v="83.623480000000001"/>
    <n v="93.92303742"/>
    <n v="91.775799800000001"/>
    <n v="97.925719790000002"/>
    <n v="98.174237199999993"/>
    <n v="100.23304003999999"/>
    <n v="99.13172088309301"/>
    <n v="96.974843488122417"/>
    <n v="95.654659237773146"/>
    <n v="95.291686586999674"/>
    <n v="95.088342431253821"/>
  </r>
  <r>
    <x v="17"/>
    <x v="4"/>
    <x v="0"/>
    <x v="6"/>
    <n v="10.547219999999999"/>
    <n v="11.321244"/>
    <n v="13.617907000000001"/>
    <n v="14.173467"/>
    <n v="18.829000000000001"/>
    <n v="23.809000000000001"/>
    <n v="26.41"/>
    <n v="25.592200999999999"/>
    <n v="25.506796999999999"/>
    <n v="21.315562000000003"/>
    <n v="21.591503257852004"/>
    <n v="21.424863250010002"/>
    <n v="21.598150136354004"/>
    <n v="21.669985558342002"/>
    <n v="21.539740216753923"/>
    <n v="21.377132165275345"/>
    <n v="21.874255227785682"/>
    <n v="22.546121206740295"/>
    <n v="23.606749879106591"/>
    <n v="24.798256636516506"/>
  </r>
  <r>
    <x v="17"/>
    <x v="4"/>
    <x v="0"/>
    <x v="7"/>
    <n v="40.447775999999998"/>
    <n v="38.855972999999999"/>
    <n v="42.277290000000001"/>
    <n v="47.781999999999996"/>
    <n v="51.741"/>
    <n v="57.13"/>
    <n v="57.814"/>
    <n v="60.399557000000001"/>
    <n v="60.911450000000002"/>
    <n v="48.701096"/>
    <n v="58.982748000000001"/>
    <n v="55.287551000000001"/>
    <n v="44.146693999999997"/>
    <n v="42.065688000000002"/>
    <n v="42.850605999999999"/>
    <n v="42.993706019669197"/>
    <n v="43.237777447590354"/>
    <n v="42.833886825568101"/>
    <n v="42.399418331733472"/>
    <n v="41.975424148416131"/>
  </r>
  <r>
    <x v="17"/>
    <x v="4"/>
    <x v="0"/>
    <x v="8"/>
    <n v="121.726"/>
    <n v="122.44799999999999"/>
    <n v="127.441"/>
    <n v="130.328"/>
    <n v="132.386"/>
    <n v="134.80600000000001"/>
    <n v="134.59399999999999"/>
    <n v="136.73099999999999"/>
    <n v="134.78700000000001"/>
    <n v="104.88500000000001"/>
    <n v="125.45699999999999"/>
    <n v="126.998"/>
    <n v="120.60899999999999"/>
    <n v="119.395"/>
    <n v="120.005"/>
    <n v="119.9152642570382"/>
    <n v="118.42759563902601"/>
    <n v="116.05713797361069"/>
    <n v="114.09778003379527"/>
    <n v="112.23433982598971"/>
  </r>
  <r>
    <x v="17"/>
    <x v="4"/>
    <x v="1"/>
    <x v="0"/>
    <n v="18.758901999999999"/>
    <n v="18.434968000000001"/>
    <n v="18.057416999999997"/>
    <n v="17.641682000000003"/>
    <n v="17.316546000000002"/>
    <n v="17.245935000000003"/>
    <n v="16.990596"/>
    <n v="16.746973000000001"/>
    <n v="16.354776999999999"/>
    <n v="16.000033000000002"/>
    <n v="15.730933"/>
    <n v="15.320894355000002"/>
    <n v="15.019756327570001"/>
    <n v="14.714763897295239"/>
    <n v="14.439253952279161"/>
    <n v="14.105095683524176"/>
    <n v="13.792144177044532"/>
    <n v="13.482968373005503"/>
    <n v="13.187032523641129"/>
    <n v="12.906238312033532"/>
  </r>
  <r>
    <x v="17"/>
    <x v="4"/>
    <x v="1"/>
    <x v="1"/>
    <n v="1.601146"/>
    <n v="1.5228440720000003"/>
    <n v="0.93106558799999983"/>
    <n v="0.98899999999999999"/>
    <n v="0.97"/>
    <n v="0.98799999999999999"/>
    <n v="0.999"/>
    <n v="0.88400000000000001"/>
    <n v="0.77900000000000003"/>
    <n v="0.622062"/>
    <n v="0.67203500000000005"/>
    <n v="0.61247200000000002"/>
    <n v="0.71004100000000003"/>
    <n v="0.71635099999999996"/>
    <n v="0.72509400000000002"/>
    <n v="0.64771100000000004"/>
    <n v="0.64619500000000007"/>
    <n v="0.62869000000000008"/>
    <n v="0.62090599999999996"/>
    <n v="0.61592400000000003"/>
  </r>
  <r>
    <x v="17"/>
    <x v="4"/>
    <x v="1"/>
    <x v="2"/>
    <n v="1.590856"/>
    <n v="1.4834890000000001"/>
    <n v="1.420126"/>
    <n v="1.504"/>
    <n v="1.304"/>
    <n v="1.2989999999999999"/>
    <n v="1.264"/>
    <n v="1.0649999999999999"/>
    <n v="1.139"/>
    <n v="0.80700899999999998"/>
    <n v="0.97076600000000002"/>
    <n v="0.95571799999999996"/>
    <n v="1.053469"/>
    <n v="1.0710440000000001"/>
    <n v="1.0309790000000001"/>
    <n v="0.85712500000000003"/>
    <n v="0.84067499999999995"/>
    <n v="0.83222799999999997"/>
    <n v="0.82936800000000011"/>
    <n v="0.82581100000000007"/>
  </r>
  <r>
    <x v="17"/>
    <x v="4"/>
    <x v="1"/>
    <x v="3"/>
    <n v="7.2587999999999999"/>
    <n v="6.9773999999999994"/>
    <n v="6.7031999999999998"/>
    <n v="7.3965999999999994"/>
    <n v="7.2794000000000008"/>
    <n v="6.4950000000000001"/>
    <n v="6.32"/>
    <n v="5.3250000000000002"/>
    <n v="5.6950000000000003"/>
    <n v="4.0350450000000002"/>
    <n v="4.8538300000000003"/>
    <n v="4.7785899999999994"/>
    <n v="5.2673449999999997"/>
    <n v="5.355220000000001"/>
    <n v="5.1548950000000007"/>
    <n v="4.2856249999999996"/>
    <n v="4.2033749999999994"/>
    <n v="4.1611399999999996"/>
    <n v="4.146840000000001"/>
    <n v="4.1290550000000001"/>
  </r>
  <r>
    <x v="17"/>
    <x v="4"/>
    <x v="1"/>
    <x v="4"/>
    <n v="17.487578027433702"/>
    <n v="16.297026483084284"/>
    <n v="15.369176581970848"/>
    <n v="14.196248657840973"/>
    <n v="14.801178194086079"/>
    <n v="14.817545288042837"/>
    <n v="15.173706249664198"/>
    <n v="14.900474479923535"/>
    <n v="13.927167832665887"/>
    <n v="12.711722727725956"/>
    <n v="13.53514"/>
    <n v="14.55486"/>
    <n v="14.6492"/>
    <n v="15.12832"/>
    <n v="15.491899999999999"/>
    <n v="15.110695593467524"/>
    <n v="14.684541949455365"/>
    <n v="14.295913520350247"/>
    <n v="13.974566234799406"/>
    <n v="13.676730936854943"/>
  </r>
  <r>
    <x v="17"/>
    <x v="4"/>
    <x v="1"/>
    <x v="5"/>
    <n v="24.746378027433703"/>
    <n v="23.274426483084284"/>
    <n v="22.072376581970847"/>
    <n v="21.592848657840975"/>
    <n v="22.08057819408608"/>
    <n v="21.312545288042834"/>
    <n v="21.4937062496642"/>
    <n v="20.225474479923534"/>
    <n v="19.622167832665887"/>
    <n v="16.746767727725956"/>
    <n v="18.38897"/>
    <n v="19.333449999999999"/>
    <n v="19.916544999999999"/>
    <n v="20.483540000000001"/>
    <n v="20.646795000000001"/>
    <n v="19.396320593467522"/>
    <n v="18.887916949455366"/>
    <n v="18.457053520350247"/>
    <n v="18.121406234799409"/>
    <n v="17.805785936854942"/>
  </r>
  <r>
    <x v="17"/>
    <x v="4"/>
    <x v="1"/>
    <x v="6"/>
    <n v="0.81144506858424492"/>
    <n v="0.83006620771071382"/>
    <n v="0.85544145492712231"/>
    <n v="1.2381216446024377"/>
    <n v="1.0829454852151965"/>
    <n v="1.0888632201070827"/>
    <n v="1.7792656241604865"/>
    <n v="2.1088466361770051"/>
    <n v="2.0680346487320613"/>
    <n v="1.8936311111549826"/>
    <n v="1.7206991169876862"/>
    <n v="1.6946393851021162"/>
    <n v="1.4270860976440527"/>
    <n v="1.4759849985818083"/>
    <n v="1.7347662303517986"/>
    <n v="1.2953825044542131"/>
    <n v="1.2553892822104804"/>
    <n v="1.239227601031776"/>
    <n v="1.2268353250214583"/>
    <n v="1.2145669717712435"/>
  </r>
  <r>
    <x v="17"/>
    <x v="4"/>
    <x v="1"/>
    <x v="7"/>
    <n v="5.6926768471737352"/>
    <n v="6.3061994950987232"/>
    <n v="7.3554276599706778"/>
    <n v="7.4045985523247015"/>
    <n v="7.2467430558922823"/>
    <n v="7.1179547840766899"/>
    <n v="6.1784731743771264"/>
    <n v="5.8143094386676939"/>
    <n v="5.5490022348548038"/>
    <n v="4.3733570539264113"/>
    <n v="5.3061974176689164"/>
    <n v="5.3829835803129393"/>
    <n v="4.7826322457120254"/>
    <n v="4.2793161461786182"/>
    <n v="4.3677225670344786"/>
    <n v="4.3403619641663083"/>
    <n v="4.2865587281183801"/>
    <n v="4.2447117083300911"/>
    <n v="4.1820759231364368"/>
    <n v="4.1015473055843668"/>
  </r>
  <r>
    <x v="17"/>
    <x v="4"/>
    <x v="1"/>
    <x v="8"/>
    <n v="30.905999999999999"/>
    <n v="29.303000000000001"/>
    <n v="28.385999999999999"/>
    <n v="26.628"/>
    <n v="26.681000000000001"/>
    <n v="26.771000000000001"/>
    <n v="26.484999999999999"/>
    <n v="25.082000000000001"/>
    <n v="23.986000000000001"/>
    <n v="18.914999999999999"/>
    <n v="22.175999999999998"/>
    <n v="22.603999999999999"/>
    <n v="23.193999999999999"/>
    <n v="24.681999999999999"/>
    <n v="24.649000000000001"/>
    <n v="22.55635909127793"/>
    <n v="21.899132611244404"/>
    <n v="21.462647211807965"/>
    <n v="21.070204484005075"/>
    <n v="20.684257492068493"/>
  </r>
  <r>
    <x v="17"/>
    <x v="4"/>
    <x v="2"/>
    <x v="0"/>
    <n v="0.74455899999999997"/>
    <n v="0.74077300000000013"/>
    <n v="0.73038399999999992"/>
    <n v="0.71753000000000011"/>
    <n v="0.75677700000000003"/>
    <n v="0.79409930000000006"/>
    <n v="0.83068937000000009"/>
    <n v="0.842620433"/>
    <n v="0.8393583897000001"/>
    <n v="0.83300700000000005"/>
    <n v="0.81491700000000011"/>
    <n v="0.81711381000000005"/>
    <n v="0.82828870520000009"/>
    <n v="0.83266272173200007"/>
    <n v="0.8366514495588"/>
    <n v="0.83763730460292007"/>
    <n v="0.83764657414262811"/>
    <n v="0.84412691672836537"/>
    <n v="0.85279222505552887"/>
    <n v="0.86302000254997602"/>
  </r>
  <r>
    <x v="17"/>
    <x v="4"/>
    <x v="2"/>
    <x v="1"/>
    <n v="8.1864000000000006E-2"/>
    <n v="8.1561999999999996E-2"/>
    <n v="7.7909999999999993E-2"/>
    <n v="0.11700000000000001"/>
    <n v="0.111"/>
    <n v="0.113"/>
    <n v="0.11600000000000001"/>
    <n v="9.5000000000000001E-2"/>
    <n v="8.1000000000000003E-2"/>
    <n v="4.6211000000000002E-2"/>
    <n v="5.5865999999999999E-2"/>
    <n v="5.9241000000000002E-2"/>
    <n v="7.6544000000000001E-2"/>
    <n v="7.8920000000000004E-2"/>
    <n v="8.7254999999999999E-2"/>
    <n v="8.4651000000000004E-2"/>
    <n v="8.3773E-2"/>
    <n v="9.0245000000000006E-2"/>
    <n v="9.3078000000000008E-2"/>
    <n v="9.5507000000000009E-2"/>
  </r>
  <r>
    <x v="17"/>
    <x v="4"/>
    <x v="2"/>
    <x v="2"/>
    <n v="0.19050600000000001"/>
    <n v="0.17613900000000002"/>
    <n v="0.18080399999999999"/>
    <n v="0.255"/>
    <n v="0.26800000000000002"/>
    <n v="0.28799999999999998"/>
    <n v="0.32300000000000001"/>
    <n v="0.33300000000000002"/>
    <n v="0.33400000000000002"/>
    <n v="0.16526099999999999"/>
    <n v="0.25656099999999998"/>
    <n v="0.25422100000000003"/>
    <n v="0.30706900000000004"/>
    <n v="0.31952700000000001"/>
    <n v="0.31856499999999999"/>
    <n v="0.35124500000000003"/>
    <n v="0.35505700000000001"/>
    <n v="0.37718599999999997"/>
    <n v="0.39454300000000003"/>
    <n v="0.41242600000000001"/>
  </r>
  <r>
    <x v="17"/>
    <x v="4"/>
    <x v="2"/>
    <x v="3"/>
    <n v="1.0466000000000002"/>
    <n v="0.98039999999999994"/>
    <n v="1.0362"/>
    <n v="1.6126"/>
    <n v="1.4444000000000001"/>
    <n v="1.5382"/>
    <n v="1.8231999999999999"/>
    <n v="1.8900759036144579"/>
    <n v="1.899"/>
    <n v="0.93961269161676642"/>
    <n v="1.458710595808383"/>
    <n v="1.4454062245508983"/>
    <n v="1.7458803323353296"/>
    <n v="1.8167118952095809"/>
    <n v="1.8112423203592813"/>
    <n v="1.9970486676646708"/>
    <n v="2.0187222844311372"/>
    <n v="2.1445395628742512"/>
    <n v="2.2432250209580835"/>
    <n v="2.344901119760479"/>
  </r>
  <r>
    <x v="17"/>
    <x v="4"/>
    <x v="2"/>
    <x v="4"/>
    <n v="4.4065285862831507"/>
    <n v="5.4614683584578572"/>
    <n v="5.2891117090145761"/>
    <n v="5.018975671079513"/>
    <n v="5.5138109029569602"/>
    <n v="5.607427355978583"/>
    <n v="5.7933468751679014"/>
    <n v="5.8076627600382338"/>
    <n v="5.306416083667056"/>
    <n v="4.2380286361370194"/>
    <n v="4.8440604401170306"/>
    <n v="5.1701432965837819"/>
    <n v="4.9562497187084853"/>
    <n v="5.2697506000061018"/>
    <n v="5.5769604937191533"/>
    <n v="5.6697677140877385"/>
    <n v="5.6402870910422962"/>
    <n v="5.7369396341924892"/>
    <n v="5.8043083287109134"/>
    <n v="5.8763602193755471"/>
  </r>
  <r>
    <x v="17"/>
    <x v="4"/>
    <x v="2"/>
    <x v="5"/>
    <n v="5.4531285862831513"/>
    <n v="6.4418683584578567"/>
    <n v="6.3253117090145761"/>
    <n v="6.6315756710795135"/>
    <n v="6.9582109029569601"/>
    <n v="7.1456273559785828"/>
    <n v="7.6165468751679013"/>
    <n v="7.6977386636526912"/>
    <n v="7.205416083667056"/>
    <n v="5.1776413277537863"/>
    <n v="6.3027710359254137"/>
    <n v="6.61554952113468"/>
    <n v="6.7021300510438149"/>
    <n v="7.0864624952156827"/>
    <n v="7.3882028140784346"/>
    <n v="7.6668163817524091"/>
    <n v="7.659009375473433"/>
    <n v="7.8814791970667404"/>
    <n v="8.0475333496689974"/>
    <n v="8.2212613391360261"/>
  </r>
  <r>
    <x v="17"/>
    <x v="4"/>
    <x v="2"/>
    <x v="6"/>
    <n v="0.4226429314157551"/>
    <n v="0.43234179228928615"/>
    <n v="0.44555854507287762"/>
    <n v="0.64487835539756233"/>
    <n v="0.56405451478480362"/>
    <n v="0.56713677989291722"/>
    <n v="0.92673437583951335"/>
    <n v="1.0983973638229947"/>
    <n v="1.0771403512679385"/>
    <n v="0.98630188884501746"/>
    <n v="0.89622988301231388"/>
    <n v="0.88265661489788405"/>
    <n v="0.74330090235594748"/>
    <n v="0.76877000141819174"/>
    <n v="0.9035567696482012"/>
    <n v="0.97012518637287248"/>
    <n v="1.0049806503053096"/>
    <n v="1.0454054365700458"/>
    <n v="1.0770267590759988"/>
    <n v="1.1000323404993757"/>
  </r>
  <r>
    <x v="17"/>
    <x v="4"/>
    <x v="2"/>
    <x v="7"/>
    <n v="6.4324111528262629"/>
    <n v="5.2552085049012769"/>
    <n v="6.1295723400293216"/>
    <n v="8.0038884476752976"/>
    <n v="7.8332569441077178"/>
    <n v="7.6940452159233095"/>
    <n v="6.6785268256228729"/>
    <n v="6.2848895613323039"/>
    <n v="5.9981097651451964"/>
    <n v="4.7273139460735889"/>
    <n v="5.7356535823310839"/>
    <n v="5.8186544196870615"/>
    <n v="5.169713754287975"/>
    <n v="4.6256618538213816"/>
    <n v="4.7212234329655214"/>
    <n v="4.6194076886963682"/>
    <n v="4.5718444438845776"/>
    <n v="4.5261259994457319"/>
    <n v="4.4808647394512739"/>
    <n v="4.4360560920567611"/>
  </r>
  <r>
    <x v="17"/>
    <x v="4"/>
    <x v="2"/>
    <x v="8"/>
    <n v="11.802"/>
    <n v="11.324999999999999"/>
    <n v="12.183999999999999"/>
    <n v="13.256"/>
    <n v="14.022"/>
    <n v="14.638999999999999"/>
    <n v="14.837"/>
    <n v="14.394"/>
    <n v="14.14"/>
    <n v="9.4499999999999993"/>
    <n v="11.208"/>
    <n v="11.045"/>
    <n v="10.843"/>
    <n v="10.808"/>
    <n v="11.000999999999999"/>
    <n v="11.202756921151131"/>
    <n v="11.282479889326829"/>
    <n v="11.39130244683799"/>
    <n v="11.488067767055592"/>
    <n v="11.596026617353859"/>
  </r>
  <r>
    <x v="18"/>
    <x v="4"/>
    <x v="0"/>
    <x v="0"/>
    <n v="8.0840049999999994"/>
    <n v="8.8893489999999993"/>
    <n v="9.7374299999999998"/>
    <n v="10.27894"/>
    <n v="10.772"/>
    <n v="11.122"/>
    <n v="11.606999999999999"/>
    <n v="12.099793"/>
    <n v="12.483808999999999"/>
    <n v="13.023999999999999"/>
    <n v="13.632"/>
    <n v="14.135999999999999"/>
    <n v="14.676627999999999"/>
    <n v="15.168394459999998"/>
    <n v="15.723969764699998"/>
    <n v="16.253862427641497"/>
    <n v="16.765361848451239"/>
    <n v="17.254659946786418"/>
    <n v="17.716653649713166"/>
    <n v="18.147778698978939"/>
  </r>
  <r>
    <x v="18"/>
    <x v="4"/>
    <x v="0"/>
    <x v="1"/>
    <n v="1.0576199999999998"/>
    <n v="1.0725789999999999"/>
    <n v="1.2442610000000001"/>
    <n v="1.0549999999999999"/>
    <n v="0.91300000000000003"/>
    <n v="0.95699999999999996"/>
    <n v="1"/>
    <n v="1.06"/>
    <n v="1.0389999999999999"/>
    <n v="1.260273"/>
    <n v="1.329334"/>
    <n v="1.3428740000000001"/>
    <n v="1.3181080000000001"/>
    <n v="1.2989809999999999"/>
    <n v="1.389837"/>
    <n v="1.394711"/>
    <n v="1.405461854330023"/>
    <n v="1.4113930000000001"/>
    <n v="1.411"/>
    <n v="1.4055409999999999"/>
  </r>
  <r>
    <x v="18"/>
    <x v="4"/>
    <x v="0"/>
    <x v="2"/>
    <n v="2.6020079999999997"/>
    <n v="2.4638580000000001"/>
    <n v="2.6458330000000001"/>
    <n v="2.73"/>
    <n v="3.1579999999999999"/>
    <n v="3.4009999999999998"/>
    <n v="3.5259999999999998"/>
    <n v="3.7589999999999999"/>
    <n v="3.49"/>
    <n v="3.2054050000000003"/>
    <n v="3.9162840000000001"/>
    <n v="4.2806430000000004"/>
    <n v="4.1940479999999996"/>
    <n v="4.14595"/>
    <n v="4.1988090000000007"/>
    <n v="4.2057549999999999"/>
    <n v="4.14628"/>
    <n v="4.083107"/>
    <n v="4.0580910000000001"/>
    <n v="4.1272859999999998"/>
  </r>
  <r>
    <x v="18"/>
    <x v="4"/>
    <x v="0"/>
    <x v="3"/>
    <n v="13.010039999999998"/>
    <n v="12.319290000000001"/>
    <n v="13.229165"/>
    <n v="13.65"/>
    <n v="15.79"/>
    <n v="17.004999999999999"/>
    <n v="17.63"/>
    <n v="18.795000000000002"/>
    <n v="17.45"/>
    <n v="16.027025000000002"/>
    <n v="19.581420000000001"/>
    <n v="21.189182850000002"/>
    <n v="20.550835199999998"/>
    <n v="20.315155000000001"/>
    <n v="20.490187920000004"/>
    <n v="20.397911749999999"/>
    <n v="20.026532400000001"/>
    <n v="19.598913599999999"/>
    <n v="19.4788368"/>
    <n v="19.810972799999998"/>
  </r>
  <r>
    <x v="18"/>
    <x v="4"/>
    <x v="0"/>
    <x v="4"/>
    <n v="8.1880000000000006"/>
    <n v="8.5540000000000003"/>
    <n v="9.2769999999999992"/>
    <n v="8.9540000000000006"/>
    <n v="8.9410000000000007"/>
    <n v="9.8230000000000004"/>
    <n v="10.098000000000001"/>
    <n v="9.9369999999999994"/>
    <n v="9.0449999999999999"/>
    <n v="9.1419999999999995"/>
    <n v="11.94"/>
    <n v="11.827"/>
    <n v="12.420999999999999"/>
    <n v="13.407"/>
    <n v="13.297000000000001"/>
    <n v="13.75508345766837"/>
    <n v="14.392559904691273"/>
    <n v="14.979197222065762"/>
    <n v="15.403454265210708"/>
    <n v="15.778586740377422"/>
  </r>
  <r>
    <x v="18"/>
    <x v="4"/>
    <x v="0"/>
    <x v="5"/>
    <n v="21.198039999999999"/>
    <n v="20.873290000000001"/>
    <n v="22.506164999999999"/>
    <n v="22.603999999999999"/>
    <n v="24.731000000000002"/>
    <n v="26.827999999999999"/>
    <n v="27.728000000000002"/>
    <n v="28.731999999999999"/>
    <n v="26.495000000000001"/>
    <n v="25.169025000000001"/>
    <n v="31.521419999999999"/>
    <n v="33.01618285"/>
    <n v="32.971835200000001"/>
    <n v="33.722155000000001"/>
    <n v="33.787187920000008"/>
    <n v="34.152995207668368"/>
    <n v="34.419092304691276"/>
    <n v="34.57811082206576"/>
    <n v="34.882291065210708"/>
    <n v="35.589559540377422"/>
  </r>
  <r>
    <x v="18"/>
    <x v="4"/>
    <x v="0"/>
    <x v="6"/>
    <n v="1.7308829999999999"/>
    <n v="2.1410360000000002"/>
    <n v="2.8047089999999999"/>
    <n v="3.2875019999999999"/>
    <n v="4.032"/>
    <n v="4.9770000000000003"/>
    <n v="6.2050000000000001"/>
    <n v="6.61"/>
    <n v="6.83"/>
    <n v="4.3374030000000001"/>
    <n v="5.7127749999999997"/>
    <n v="5.8125540000000004"/>
    <n v="5.4881859999999998"/>
    <n v="5.0998950000000001"/>
    <n v="5.231509"/>
    <n v="5.2173907863453151"/>
    <n v="5.1445069669915773"/>
    <n v="5.2258351236720992"/>
    <n v="5.3394660184495946"/>
    <n v="5.5154606840506437"/>
  </r>
  <r>
    <x v="18"/>
    <x v="4"/>
    <x v="0"/>
    <x v="7"/>
    <n v="33.090591999999994"/>
    <n v="31.962478000000001"/>
    <n v="33.454563"/>
    <n v="35.198723999999999"/>
    <n v="39.118196000000005"/>
    <n v="42.508000000000003"/>
    <n v="44.231000000000002"/>
    <n v="43.594999999999999"/>
    <n v="44.115000000000002"/>
    <n v="41.359547999999997"/>
    <n v="48.749558999999998"/>
    <n v="49.402161"/>
    <n v="50.733497999999997"/>
    <n v="50.222555999999997"/>
    <n v="51.804188000000003"/>
    <n v="53.290475402955686"/>
    <n v="54.27814583709376"/>
    <n v="55.378214755088308"/>
    <n v="56.608492977833635"/>
    <n v="57.887865013797224"/>
  </r>
  <r>
    <x v="18"/>
    <x v="4"/>
    <x v="0"/>
    <x v="8"/>
    <n v="52.767000000000003"/>
    <n v="50.51"/>
    <n v="53.691000000000003"/>
    <n v="55.243000000000002"/>
    <n v="61.164999999999999"/>
    <n v="65.655000000000001"/>
    <n v="65.230999999999995"/>
    <n v="68.673000000000002"/>
    <n v="72.284000000000006"/>
    <n v="58.2"/>
    <n v="73.213999999999999"/>
    <n v="75.411000000000001"/>
    <n v="77.228999999999999"/>
    <n v="77.525999999999996"/>
    <n v="78.605000000000004"/>
    <n v="82.413568091136923"/>
    <n v="83.77354394300697"/>
    <n v="84.955370387978363"/>
    <n v="86.370225132288908"/>
    <n v="88.139074662735894"/>
  </r>
  <r>
    <x v="18"/>
    <x v="4"/>
    <x v="1"/>
    <x v="0"/>
    <n v="3.6935668652892306"/>
    <n v="3.7262922680317492"/>
    <n v="3.9006420000000004"/>
    <n v="3.9827580000000005"/>
    <n v="3.9860876808922097"/>
    <n v="3.9489978011445364"/>
    <n v="3.9601995053806718"/>
    <n v="3.9951994591586844"/>
    <n v="3.9523455043888465"/>
    <n v="3.9558156842132921"/>
    <n v="3.9874310568447604"/>
    <n v="4.0257423835141255"/>
    <n v="4.0536339457900459"/>
    <n v="4.0964389540126538"/>
    <n v="4.1329549278679698"/>
    <n v="4.1704768315736773"/>
    <n v="4.2139565276708879"/>
    <n v="4.2594843100363819"/>
    <n v="4.3035134533248902"/>
    <n v="4.3455404017385693"/>
  </r>
  <r>
    <x v="18"/>
    <x v="4"/>
    <x v="1"/>
    <x v="1"/>
    <n v="0.33418300000000001"/>
    <n v="0.34710292499999995"/>
    <n v="0.35243599999999997"/>
    <n v="0.23599999999999999"/>
    <n v="0.159"/>
    <n v="0.154"/>
    <n v="0.161"/>
    <n v="0.16"/>
    <n v="0.13700000000000001"/>
    <n v="0.16156399999999999"/>
    <n v="0.18984800000000002"/>
    <n v="0.201796"/>
    <n v="0.19294700000000001"/>
    <n v="0.209004"/>
    <n v="0.20446997096983463"/>
    <n v="0.20697305574829486"/>
    <n v="0.21446924619173199"/>
    <n v="0.21830000000000002"/>
    <n v="0.218668"/>
    <n v="0.218471"/>
  </r>
  <r>
    <x v="18"/>
    <x v="4"/>
    <x v="1"/>
    <x v="2"/>
    <n v="0.45838499999999999"/>
    <n v="0.43885800000000003"/>
    <n v="0.44437400000000005"/>
    <n v="0.39100000000000001"/>
    <n v="0.25900000000000001"/>
    <n v="0.23499999999999999"/>
    <n v="0.251"/>
    <n v="0.254"/>
    <n v="0.26300000000000001"/>
    <n v="0.25458700000000001"/>
    <n v="0.29567000000000004"/>
    <n v="0.32053900000000002"/>
    <n v="0.31340699999999999"/>
    <n v="0.33007100000000006"/>
    <n v="0.32869600000000004"/>
    <n v="0.31840200000000002"/>
    <n v="0.326214"/>
    <n v="0.32856000000000002"/>
    <n v="0.32862200000000003"/>
    <n v="0.32785199999999998"/>
  </r>
  <r>
    <x v="18"/>
    <x v="4"/>
    <x v="1"/>
    <x v="3"/>
    <n v="2.6378430000000002"/>
    <n v="1.746291"/>
    <n v="1.9810000000000001"/>
    <n v="1.8639999999999997"/>
    <n v="1.92"/>
    <n v="1.4311959237278928"/>
    <n v="1.6946670155723862"/>
    <n v="1.6309158182662018"/>
    <n v="1.732195563301701"/>
    <n v="1.6557349837042921"/>
    <n v="1.9351463400571745"/>
    <n v="2.0912869819607924"/>
    <n v="2.0479949879605925"/>
    <n v="2.1551821514924052"/>
    <n v="2.1470534591588981"/>
    <n v="2.079401349052477"/>
    <n v="2.1306302285468113"/>
    <n v="2.1458467461808093"/>
    <n v="2.1463047416204093"/>
    <n v="2.1412492246246981"/>
  </r>
  <r>
    <x v="18"/>
    <x v="4"/>
    <x v="1"/>
    <x v="4"/>
    <n v="2.5569999999999999"/>
    <n v="2.7639999999999998"/>
    <n v="3.1219999999999999"/>
    <n v="2.9710000000000001"/>
    <n v="2.8860000000000001"/>
    <n v="2.7970000000000002"/>
    <n v="2.806"/>
    <n v="3.9649999999999999"/>
    <n v="3.9910000000000001"/>
    <n v="3.0880000000000001"/>
    <n v="3.4359999999999999"/>
    <n v="3.0270000000000001"/>
    <n v="3.0430000000000001"/>
    <n v="3.2930000000000001"/>
    <n v="3.3860000000000001"/>
    <n v="3.593180958769651"/>
    <n v="3.6048621760947381"/>
    <n v="3.6227333849283707"/>
    <n v="3.6574857632542459"/>
    <n v="3.6930956486945581"/>
  </r>
  <r>
    <x v="18"/>
    <x v="4"/>
    <x v="1"/>
    <x v="5"/>
    <n v="5.1948430000000005"/>
    <n v="4.5102909999999996"/>
    <n v="5.1029999999999998"/>
    <n v="4.835"/>
    <n v="4.806"/>
    <n v="4.2281959237278928"/>
    <n v="4.500667015572386"/>
    <n v="5.5959158182662012"/>
    <n v="5.7231955633017009"/>
    <n v="4.7437349837042921"/>
    <n v="5.3711463400571748"/>
    <n v="5.118286981960793"/>
    <n v="5.0909949879605927"/>
    <n v="5.4481821514924054"/>
    <n v="5.5330534591588982"/>
    <n v="5.672582307822128"/>
    <n v="5.7354924046415494"/>
    <n v="5.7685801311091804"/>
    <n v="5.8037905048746552"/>
    <n v="5.8343448733192567"/>
  </r>
  <r>
    <x v="18"/>
    <x v="4"/>
    <x v="1"/>
    <x v="6"/>
    <n v="0.16384299999999999"/>
    <n v="0.262291"/>
    <n v="0.28999999999999998"/>
    <n v="0.31900000000000001"/>
    <n v="0.432"/>
    <n v="0.45100000000000001"/>
    <n v="0.45300000000000001"/>
    <n v="0.36699999999999999"/>
    <n v="0.34200000000000003"/>
    <n v="0.14588499999999999"/>
    <n v="3.2910000000000002E-2"/>
    <n v="0.3936384"/>
    <n v="0.48990158000000006"/>
    <n v="0.48258171999999999"/>
    <n v="0.42885050000000008"/>
    <n v="0.43926933461983725"/>
    <n v="0.45525261976769787"/>
    <n v="0.46942839861184543"/>
    <n v="0.48351125057020083"/>
    <n v="0.49739219370274934"/>
  </r>
  <r>
    <x v="18"/>
    <x v="4"/>
    <x v="1"/>
    <x v="7"/>
    <n v="7.9109999999999996"/>
    <n v="8.4359999999999999"/>
    <n v="6.02"/>
    <n v="6.47"/>
    <n v="6.64"/>
    <n v="7.0380000000000003"/>
    <n v="7.1429999999999998"/>
    <n v="7.5990000000000002"/>
    <n v="7.8390000000000004"/>
    <n v="7.6394120000000001"/>
    <n v="8.8791650000000004"/>
    <n v="8.8716209999999993"/>
    <n v="8.2989270000000008"/>
    <n v="7.8317899999999998"/>
    <n v="7.7575159999999999"/>
    <n v="7.9105000536700807"/>
    <n v="8.119605375270627"/>
    <n v="8.2204812874852475"/>
    <n v="8.273702987977682"/>
    <n v="8.3119607940300604"/>
  </r>
  <r>
    <x v="18"/>
    <x v="4"/>
    <x v="1"/>
    <x v="8"/>
    <n v="13.138"/>
    <n v="12.606"/>
    <n v="10.933999999999999"/>
    <n v="11.291"/>
    <n v="11.246"/>
    <n v="11.428000000000001"/>
    <n v="11.846"/>
    <n v="11.86"/>
    <n v="14.819000000000001"/>
    <n v="13.539"/>
    <n v="17.021999999999998"/>
    <n v="16.082000000000001"/>
    <n v="14.6"/>
    <n v="15.077999999999999"/>
    <n v="15.459"/>
    <n v="14.338818578150043"/>
    <n v="14.271240137973942"/>
    <n v="14.344237615773157"/>
    <n v="14.354105502712498"/>
    <n v="14.354105502712498"/>
  </r>
  <r>
    <x v="18"/>
    <x v="4"/>
    <x v="2"/>
    <x v="0"/>
    <n v="0.24470913471076933"/>
    <n v="0.25912073196825103"/>
    <n v="0.26908799999999994"/>
    <n v="0.28079799999999999"/>
    <n v="0.28051231910779051"/>
    <n v="0.27790219885546319"/>
    <n v="0.28583557619042177"/>
    <n v="0.30078344857711181"/>
    <n v="0.30522549561115331"/>
    <n v="0.31589222083059565"/>
    <n v="0.32371876537245392"/>
    <n v="0.33219585796951989"/>
    <n v="0.33393818933195835"/>
    <n v="0.3321451341854017"/>
    <n v="0.33731452345056961"/>
    <n v="0.34364736157452408"/>
    <n v="0.35306357264856214"/>
    <n v="0.36549648683667718"/>
    <n v="0.381254767889743"/>
    <n v="0.40039338645856354"/>
  </r>
  <r>
    <x v="18"/>
    <x v="4"/>
    <x v="2"/>
    <x v="1"/>
    <n v="2.7734999999999999E-2"/>
    <n v="2.6228000000000001E-2"/>
    <n v="3.6405E-2"/>
    <n v="3.5000000000000003E-2"/>
    <n v="2.9000000000000001E-2"/>
    <n v="2.5000000000000001E-2"/>
    <n v="2.5999999999999999E-2"/>
    <n v="3.4000000000000002E-2"/>
    <n v="2.4E-2"/>
    <n v="2.5928E-2"/>
    <n v="2.9939E-2"/>
    <n v="3.2756E-2"/>
    <n v="2.8318000000000003E-2"/>
    <n v="2.4922E-2"/>
    <n v="3.1740999999999998E-2"/>
    <n v="3.3318E-2"/>
    <n v="3.6908000000000003E-2"/>
    <n v="4.0677999999999999E-2"/>
    <n v="4.4997999999999996E-2"/>
    <n v="4.9639000000000003E-2"/>
  </r>
  <r>
    <x v="18"/>
    <x v="4"/>
    <x v="2"/>
    <x v="2"/>
    <n v="3.4476999999999994E-2"/>
    <n v="2.4943999999999997E-2"/>
    <n v="3.9036000000000001E-2"/>
    <n v="3.9E-2"/>
    <n v="3.3000000000000002E-2"/>
    <n v="3.9E-2"/>
    <n v="0.04"/>
    <n v="4.4999999999999998E-2"/>
    <n v="4.3999999999999997E-2"/>
    <n v="3.7433999999999995E-2"/>
    <n v="4.3737999999999999E-2"/>
    <n v="4.8454000000000004E-2"/>
    <n v="4.1856999999999998E-2"/>
    <n v="3.4447999999999999E-2"/>
    <n v="4.3299999999999998E-2"/>
    <n v="4.7220999999999999E-2"/>
    <n v="5.1301000000000006E-2"/>
    <n v="5.5604999999999995E-2"/>
    <n v="6.0456000000000003E-2"/>
    <n v="6.5641999999999992E-2"/>
  </r>
  <r>
    <x v="18"/>
    <x v="4"/>
    <x v="2"/>
    <x v="3"/>
    <n v="0.20899999999999999"/>
    <n v="0.23400000000000001"/>
    <n v="0.34799999999999998"/>
    <n v="0.39600000000000007"/>
    <n v="0.32800000000000001"/>
    <n v="0.35499999999999998"/>
    <n v="0.36410256410256409"/>
    <n v="0.4096153846153846"/>
    <n v="0.4005128205128205"/>
    <n v="0.34074538461538456"/>
    <n v="0.39812794871794871"/>
    <n v="0.46031300000000003"/>
    <n v="0.39764149999999998"/>
    <n v="0.32725599999999999"/>
    <n v="0.41134999999999999"/>
    <n v="0.44859949999999998"/>
    <n v="0.48735950000000006"/>
    <n v="0.52824749999999998"/>
    <n v="0.57433200000000006"/>
    <n v="0.6235989999999999"/>
  </r>
  <r>
    <x v="18"/>
    <x v="4"/>
    <x v="2"/>
    <x v="4"/>
    <n v="1.082333"/>
    <n v="1.074446"/>
    <n v="1.2597970000000001"/>
    <n v="1.3070459999999999"/>
    <n v="1.3580749999999999"/>
    <n v="1.3299780000000001"/>
    <n v="1.354951"/>
    <n v="1.346034"/>
    <n v="1.392018"/>
    <n v="1.519792"/>
    <n v="1.646525"/>
    <n v="1.6326769999999999"/>
    <n v="1.5659620000000001"/>
    <n v="1.714502"/>
    <n v="1.7056910000000001"/>
    <n v="1.7322658727144991"/>
    <n v="1.7682849930643412"/>
    <n v="1.8286269655891032"/>
    <n v="1.9072536531211663"/>
    <n v="2.000762085045678"/>
  </r>
  <r>
    <x v="18"/>
    <x v="4"/>
    <x v="2"/>
    <x v="5"/>
    <n v="1.2913330000000001"/>
    <n v="1.308446"/>
    <n v="1.6077970000000001"/>
    <n v="1.7030460000000001"/>
    <n v="1.686075"/>
    <n v="1.6849780000000001"/>
    <n v="1.7190535641025642"/>
    <n v="1.7556493846153844"/>
    <n v="1.7925308205128205"/>
    <n v="1.8605373846153845"/>
    <n v="2.0446529487179488"/>
    <n v="2.0929899999999999"/>
    <n v="1.9636035000000001"/>
    <n v="2.0417579999999997"/>
    <n v="2.117041"/>
    <n v="2.1808653727144991"/>
    <n v="2.2556444930643411"/>
    <n v="2.3568744655891032"/>
    <n v="2.4815856531211664"/>
    <n v="2.624361085045678"/>
  </r>
  <r>
    <x v="18"/>
    <x v="4"/>
    <x v="2"/>
    <x v="6"/>
    <n v="0.17230300000000001"/>
    <n v="0.13544600000000001"/>
    <n v="0.16686539094929564"/>
    <n v="0.23400000000000001"/>
    <n v="0.34799999999999998"/>
    <n v="0.29899999999999999"/>
    <n v="0.26800000000000002"/>
    <n v="0.27900000000000003"/>
    <n v="0.29299999999999998"/>
    <n v="0.279505"/>
    <n v="0.376191"/>
    <n v="9.3314650000000013E-2"/>
    <n v="7.4628532000000011E-2"/>
    <n v="8.7643138000000009E-2"/>
    <n v="0.13384966099999998"/>
    <n v="0.1322088450303143"/>
    <n v="0.13362802244491057"/>
    <n v="0.13845178879371953"/>
    <n v="0.14407065036168579"/>
    <n v="0.15037813225797167"/>
  </r>
  <r>
    <x v="18"/>
    <x v="4"/>
    <x v="2"/>
    <x v="7"/>
    <n v="3.2090000000000001"/>
    <n v="2.9870000000000001"/>
    <n v="2.879"/>
    <n v="2.8889999999999998"/>
    <n v="3.1960000000000002"/>
    <n v="3.4420000000000002"/>
    <n v="3.1619999999999999"/>
    <n v="3.4340000000000002"/>
    <n v="2.9940000000000002"/>
    <n v="2.5210699999999999"/>
    <n v="2.7386400000000002"/>
    <n v="2.9661749999999998"/>
    <n v="3.1266430000000001"/>
    <n v="3.012505"/>
    <n v="2.7383250000000001"/>
    <n v="2.6090883459984218"/>
    <n v="2.6869197855388363"/>
    <n v="2.7160072232824386"/>
    <n v="2.7179987455687495"/>
    <n v="2.7179987455687495"/>
  </r>
  <r>
    <x v="18"/>
    <x v="4"/>
    <x v="2"/>
    <x v="8"/>
    <n v="4.2699999999999996"/>
    <n v="4.1529999999999996"/>
    <n v="4.367"/>
    <n v="4.21"/>
    <n v="4.1710000000000003"/>
    <n v="4.4139999999999997"/>
    <n v="4.431"/>
    <n v="4.657"/>
    <n v="4.5839999999999996"/>
    <n v="3.7210000000000001"/>
    <n v="4.4560000000000004"/>
    <n v="5.0679999999999996"/>
    <n v="5.1859999999999999"/>
    <n v="5.1479999999999997"/>
    <n v="5.0339999999999998"/>
    <n v="4.8344374505986636"/>
    <n v="4.8441834810650573"/>
    <n v="4.9367848594880979"/>
    <n v="5.0583337151657979"/>
    <n v="5.1933515951892089"/>
  </r>
  <r>
    <x v="19"/>
    <x v="4"/>
    <x v="0"/>
    <x v="0"/>
    <n v="4.7160000000000002"/>
    <n v="4.8259999999999996"/>
    <n v="4.9690000000000003"/>
    <n v="5.17"/>
    <n v="5.391"/>
    <n v="5.6340000000000003"/>
    <n v="5.6980000000000004"/>
    <n v="5.7130000000000001"/>
    <n v="5.6740000000000004"/>
    <n v="5.7039999999999997"/>
    <n v="5.8090000000000002"/>
    <n v="5.96"/>
    <n v="6.0349829999999995"/>
    <n v="6.1174517479999997"/>
    <n v="6.2354154193399998"/>
    <n v="6.352789725469699"/>
    <n v="6.4788111878235624"/>
    <n v="6.6057288731836783"/>
    <n v="6.7310573450172289"/>
    <n v="6.8481816498014192"/>
  </r>
  <r>
    <x v="19"/>
    <x v="4"/>
    <x v="0"/>
    <x v="1"/>
    <n v="0.35899999999999999"/>
    <n v="0.29799999999999999"/>
    <n v="0.36"/>
    <n v="0.38400000000000001"/>
    <n v="0.44700000000000001"/>
    <n v="0.47299999999999998"/>
    <n v="0.32500000000000001"/>
    <n v="0.309"/>
    <n v="0.19600000000000001"/>
    <n v="0.26669700000000002"/>
    <n v="0.30359199999999997"/>
    <n v="0.35335300000000003"/>
    <n v="0.33722299999999999"/>
    <n v="0.34800799999999998"/>
    <n v="0.39324900000000002"/>
    <n v="0.39796800000000004"/>
    <n v="0.41189700000000001"/>
    <n v="0.42494300000000002"/>
    <n v="0.42919200000000002"/>
    <n v="0.43348399999999998"/>
  </r>
  <r>
    <x v="19"/>
    <x v="4"/>
    <x v="0"/>
    <x v="2"/>
    <n v="0.32205899999999998"/>
    <n v="0.230022"/>
    <n v="0.30323300000000003"/>
    <n v="0.35499999999999998"/>
    <n v="0.39900000000000002"/>
    <n v="0.41099999999999998"/>
    <n v="0.27100000000000002"/>
    <n v="0.26200000000000001"/>
    <n v="0.16600000000000001"/>
    <n v="0.209033"/>
    <n v="0.28313700000000003"/>
    <n v="0.31964199999999998"/>
    <n v="0.31110300000000002"/>
    <n v="0.32186000000000003"/>
    <n v="0.35661399999999999"/>
    <n v="0.37274400000000002"/>
    <n v="0.392202"/>
    <n v="0.40582400000000002"/>
    <n v="0.41109200000000001"/>
    <n v="0.41754800000000003"/>
  </r>
  <r>
    <x v="19"/>
    <x v="4"/>
    <x v="0"/>
    <x v="3"/>
    <n v="1.6102949999999998"/>
    <n v="1.15011"/>
    <n v="1.5161650000000002"/>
    <n v="1.7749999999999999"/>
    <n v="1.9950000000000001"/>
    <n v="2.0550000000000002"/>
    <n v="1.355"/>
    <n v="1.31"/>
    <n v="0.83"/>
    <n v="1.0451649999999999"/>
    <n v="1.4156850000000001"/>
    <n v="1.5982099999999999"/>
    <n v="1.5555150000000002"/>
    <n v="1.6093000000000002"/>
    <n v="1.7830699999999999"/>
    <n v="1.86372"/>
    <n v="1.9610099999999999"/>
    <n v="2.0291200000000003"/>
    <n v="2.0554600000000001"/>
    <n v="2.0877400000000002"/>
  </r>
  <r>
    <x v="19"/>
    <x v="4"/>
    <x v="0"/>
    <x v="4"/>
    <n v="5.0935143599999995"/>
    <n v="4.708310429551922"/>
    <n v="5.0683800000000003"/>
    <n v="5.4285000000000005"/>
    <n v="5.8943500000000002"/>
    <n v="6.2033861249999989"/>
    <n v="6.3397477624999983"/>
    <n v="6.4565135209374978"/>
    <n v="6.3303431818124976"/>
    <n v="6.0965145833281236"/>
    <n v="6.2240322878737482"/>
    <n v="6.5529999999999999"/>
    <n v="6.633"/>
    <n v="6.745760999999999"/>
    <n v="6.9481338299999988"/>
    <n v="7.0870965065999991"/>
    <n v="7.2562685303623908"/>
    <n v="7.3984163379657204"/>
    <n v="7.5387842264192972"/>
    <n v="7.6699634477775902"/>
  </r>
  <r>
    <x v="19"/>
    <x v="4"/>
    <x v="0"/>
    <x v="5"/>
    <n v="6.7038093599999993"/>
    <n v="5.8584204295519218"/>
    <n v="6.5845450000000003"/>
    <n v="7.2035"/>
    <n v="7.8893500000000003"/>
    <n v="8.2583861249999977"/>
    <n v="7.6947477624999987"/>
    <n v="7.7665135209374974"/>
    <n v="7.1603431818124976"/>
    <n v="7.1416795833281235"/>
    <n v="7.639717287873748"/>
    <n v="8.151209999999999"/>
    <n v="8.1885150000000007"/>
    <n v="8.3550609999999992"/>
    <n v="8.7312038299999983"/>
    <n v="8.9508165065999989"/>
    <n v="9.2172785303623908"/>
    <n v="9.4275363379657211"/>
    <n v="9.5942442264192973"/>
    <n v="9.7577034477775904"/>
  </r>
  <r>
    <x v="19"/>
    <x v="4"/>
    <x v="0"/>
    <x v="6"/>
    <n v="2.2765430000000002"/>
    <n v="1.9697229999999999"/>
    <n v="2.182785"/>
    <n v="2.5044780000000002"/>
    <n v="2.541534"/>
    <n v="2.8119999999999998"/>
    <n v="2.3839999999999999"/>
    <n v="2.1190000000000002"/>
    <n v="2.139983"/>
    <n v="1.8074479999999999"/>
    <n v="2.2511320000000001"/>
    <n v="2.5805600000000002"/>
    <n v="2.6836540000000002"/>
    <n v="2.7735029999999998"/>
    <n v="3.0775031665993433"/>
    <n v="3.1126906314487592"/>
    <n v="3.1662420030562308"/>
    <n v="3.2319501763355336"/>
    <n v="3.2953586596501783"/>
    <n v="3.3385579610416407"/>
  </r>
  <r>
    <x v="19"/>
    <x v="4"/>
    <x v="0"/>
    <x v="7"/>
    <n v="9.9262899999999998"/>
    <n v="10.044606"/>
    <n v="10.814475781545495"/>
    <n v="12.122904760000001"/>
    <n v="12.154911999999999"/>
    <n v="14.54595224"/>
    <n v="14.2838903448"/>
    <n v="16.106068151696"/>
    <n v="15.186289514729921"/>
    <n v="12.762295"/>
    <n v="17.859905083999998"/>
    <n v="16.004492681999995"/>
    <n v="15.885692499999999"/>
    <n v="16.640862998000003"/>
    <n v="16.370450901819005"/>
    <n v="16.958466093428509"/>
    <n v="17.271927699622331"/>
    <n v="17.630716556847169"/>
    <n v="18.098154026893432"/>
    <n v="18.328486569877303"/>
  </r>
  <r>
    <x v="19"/>
    <x v="4"/>
    <x v="0"/>
    <x v="8"/>
    <n v="14.026258939237902"/>
    <n v="13.729663374742536"/>
    <n v="14.82803644472194"/>
    <n v="16.607400818088575"/>
    <n v="17.218274750651894"/>
    <n v="19.456650468236639"/>
    <n v="19.262083963554272"/>
    <n v="21.188292359909699"/>
    <n v="20.128877741914213"/>
    <n v="18.115989967722793"/>
    <n v="23.015000000000001"/>
    <n v="21.864249999999998"/>
    <n v="21.56"/>
    <n v="22.034319999999997"/>
    <n v="22.100422959999996"/>
    <n v="22.829736917679995"/>
    <n v="23.354820866786632"/>
    <n v="23.868626925855938"/>
    <n v="24.44147397207648"/>
    <n v="24.783654607685552"/>
  </r>
  <r>
    <x v="19"/>
    <x v="4"/>
    <x v="1"/>
    <x v="0"/>
    <n v="0.65296299999999996"/>
    <n v="0.67553300000000005"/>
    <n v="0.70097799999999999"/>
    <n v="0.72862400000000005"/>
    <n v="0.75879999999999992"/>
    <n v="0.78920000000000001"/>
    <n v="0.80937599999999998"/>
    <n v="0.81499999999999995"/>
    <n v="0.81200000000000006"/>
    <n v="0.82799999999999996"/>
    <n v="0.83199999999999996"/>
    <n v="0.84899999999999998"/>
    <n v="0.86283299999999996"/>
    <n v="0.87327666999999998"/>
    <n v="0.88345862662999997"/>
    <n v="0.89491458173706995"/>
    <n v="0.90714860675622511"/>
    <n v="0.92038482347515038"/>
    <n v="0.93343582076997345"/>
    <n v="0.94656815509996384"/>
  </r>
  <r>
    <x v="19"/>
    <x v="4"/>
    <x v="1"/>
    <x v="1"/>
    <n v="4.7046999999999999E-2"/>
    <n v="3.8299999999999994E-2"/>
    <n v="2.64E-2"/>
    <n v="2.5999999999999999E-2"/>
    <n v="3.3000000000000002E-2"/>
    <n v="3.3000000000000002E-2"/>
    <n v="0.03"/>
    <n v="1.6E-2"/>
    <n v="1.4999999999999999E-2"/>
    <n v="1.5913E-2"/>
    <n v="1.8716999999999998E-2"/>
    <n v="1.9636000000000001E-2"/>
    <n v="2.2323000000000003E-2"/>
    <n v="1.9071999999999999E-2"/>
    <n v="1.9788E-2"/>
    <n v="2.1173999999999998E-2"/>
    <n v="2.2973E-2"/>
    <n v="2.4122000000000001E-2"/>
    <n v="2.5016E-2"/>
    <n v="2.5267000000000001E-2"/>
  </r>
  <r>
    <x v="19"/>
    <x v="4"/>
    <x v="1"/>
    <x v="2"/>
    <n v="4.7046999999999999E-2"/>
    <n v="3.8299999999999994E-2"/>
    <n v="2.64E-2"/>
    <n v="2.8000000000000001E-2"/>
    <n v="3.2000000000000001E-2"/>
    <n v="3.3000000000000002E-2"/>
    <n v="0.03"/>
    <n v="1.6E-2"/>
    <n v="1.6E-2"/>
    <n v="1.4837999999999999E-2"/>
    <n v="1.7467E-2"/>
    <n v="2.0094999999999998E-2"/>
    <n v="2.3370999999999999E-2"/>
    <n v="1.4598000000000002E-2"/>
    <n v="1.6420000000000001E-2"/>
    <n v="1.8622E-2"/>
    <n v="2.0199999999999999E-2"/>
    <n v="2.1128000000000001E-2"/>
    <n v="2.2013999999999999E-2"/>
    <n v="2.2207000000000001E-2"/>
  </r>
  <r>
    <x v="19"/>
    <x v="4"/>
    <x v="1"/>
    <x v="3"/>
    <n v="0.235235"/>
    <n v="0.19149999999999998"/>
    <n v="0.13200000000000001"/>
    <n v="0.14000000000000001"/>
    <n v="0.16"/>
    <n v="0.16500000000000001"/>
    <n v="0.15"/>
    <n v="0.08"/>
    <n v="0.08"/>
    <n v="7.4189999999999992E-2"/>
    <n v="8.7334999999999996E-2"/>
    <n v="0.10047499999999999"/>
    <n v="0.116855"/>
    <n v="7.2990000000000013E-2"/>
    <n v="8.2100000000000006E-2"/>
    <n v="9.3109999999999998E-2"/>
    <n v="0.10099999999999998"/>
    <n v="0.10564000000000001"/>
    <n v="0.11007"/>
    <n v="0.11103500000000001"/>
  </r>
  <r>
    <x v="19"/>
    <x v="4"/>
    <x v="1"/>
    <x v="4"/>
    <n v="1.2667572"/>
    <n v="1.3188725699157429"/>
    <n v="1.3864946563015126"/>
    <n v="1.451561743608327"/>
    <n v="1.5116782470108017"/>
    <n v="1.5722410022943132"/>
    <n v="1.617404361603249"/>
    <n v="1.6342575141883366"/>
    <n v="1.6305901609248139"/>
    <n v="1.5800838569004478"/>
    <n v="1.6586665896163182"/>
    <n v="1.725013253200971"/>
    <n v="1.7077631206689612"/>
    <n v="1.7419183830823404"/>
    <n v="1.7941759345748107"/>
    <n v="1.80444483793609"/>
    <n v="1.8072177327880097"/>
    <n v="1.8335868694336606"/>
    <n v="1.8595870127024809"/>
    <n v="1.885749195279075"/>
  </r>
  <r>
    <x v="19"/>
    <x v="4"/>
    <x v="1"/>
    <x v="5"/>
    <n v="1.5019922000000001"/>
    <n v="1.5103725699157429"/>
    <n v="1.5184946563015127"/>
    <n v="1.5915617436083269"/>
    <n v="1.6716782470108016"/>
    <n v="1.7372410022943132"/>
    <n v="1.7674043616032489"/>
    <n v="1.7142575141883367"/>
    <n v="1.710590160924814"/>
    <n v="1.6542738569004478"/>
    <n v="1.7460015896163181"/>
    <n v="1.8254882532009711"/>
    <n v="1.8246181206689611"/>
    <n v="1.8149083830823405"/>
    <n v="1.8762759345748108"/>
    <n v="1.89755483793609"/>
    <n v="1.9082177327880097"/>
    <n v="1.9392268694336605"/>
    <n v="1.9696570127024811"/>
    <n v="1.996784195279075"/>
  </r>
  <r>
    <x v="19"/>
    <x v="4"/>
    <x v="1"/>
    <x v="6"/>
    <n v="5.2827477418796016E-2"/>
    <n v="5.1215363014291901E-2"/>
    <n v="6.1149883066262456E-2"/>
    <n v="6.3849094967518338E-2"/>
    <n v="6.3849094967518338E-2"/>
    <n v="6.7041549715894239E-2"/>
    <n v="7.0393627201688971E-2"/>
    <n v="7.0393627201688971E-2"/>
    <n v="7.0393627201688971E-2"/>
    <n v="7.0393627201688971E-2"/>
    <n v="8.4472352642026766E-2"/>
    <n v="9.1230140853388916E-2"/>
    <n v="6.9463902676484127E-2"/>
    <n v="7.2242458783543489E-2"/>
    <n v="7.8744280074062409E-2"/>
    <n v="8.0870375636062086E-2"/>
    <n v="8.2083431270603024E-2"/>
    <n v="8.4545934208721099E-2"/>
    <n v="8.7082312234982737E-2"/>
    <n v="8.7953135357332568E-2"/>
  </r>
  <r>
    <x v="19"/>
    <x v="4"/>
    <x v="1"/>
    <x v="7"/>
    <n v="0.65167717536351477"/>
    <n v="0.70460519690900991"/>
    <n v="1.1760182184545049"/>
    <n v="1.28843124"/>
    <n v="1.5093380000000001"/>
    <n v="1.39324476"/>
    <n v="1.2551096552000001"/>
    <n v="1.3399318483040001"/>
    <n v="0.87571048527008"/>
    <n v="0.816697339689056"/>
    <n v="1.0617065415957729"/>
    <n v="1.1147918686755616"/>
    <n v="0.98461197598542116"/>
    <n v="0.98756581191337744"/>
    <n v="0.93818752131770855"/>
    <n v="0.94756939653088568"/>
    <n v="0.95704509049619457"/>
    <n v="0.96661554140115657"/>
    <n v="0.97628169681516819"/>
    <n v="0.98604451378331992"/>
  </r>
  <r>
    <x v="19"/>
    <x v="4"/>
    <x v="1"/>
    <x v="8"/>
    <n v="2.5013793047705435"/>
    <n v="2.4484857990874271"/>
    <n v="2.6443646630144215"/>
    <n v="2.9616884225761524"/>
    <n v="3.0209221910276756"/>
    <n v="3.0209221910276756"/>
    <n v="3.0209221910276756"/>
    <n v="3.0209221910276756"/>
    <n v="2.5073654185529706"/>
    <n v="2.4321444559963812"/>
    <n v="2.7240017907159473"/>
    <n v="2.8057218444374259"/>
    <n v="2.7496074075486772"/>
    <n v="2.7661050519939692"/>
    <n v="2.7522745267339994"/>
    <n v="2.7660358993676692"/>
    <n v="2.7881641865626108"/>
    <n v="2.8244103209879245"/>
    <n v="2.8611276551607672"/>
    <n v="2.8983223146778569"/>
  </r>
  <r>
    <x v="19"/>
    <x v="4"/>
    <x v="2"/>
    <x v="0"/>
    <n v="0.17954599999999998"/>
    <n v="0.17919299999999999"/>
    <n v="0.18088400000000002"/>
    <n v="0.182784"/>
    <n v="0.18691300000000002"/>
    <n v="0.19121499999999997"/>
    <n v="0.18962399999999999"/>
    <n v="0.188"/>
    <n v="0.188"/>
    <n v="0.187"/>
    <n v="0.19"/>
    <n v="0.19400000000000001"/>
    <n v="0.20310700000000001"/>
    <n v="0.21221090500000001"/>
    <n v="0.22176697807500001"/>
    <n v="0.23177178493862502"/>
    <n v="0.24214518321884193"/>
    <n v="0.25287484264524035"/>
    <n v="0.26391448102039494"/>
    <n v="0.27515675013366137"/>
  </r>
  <r>
    <x v="19"/>
    <x v="4"/>
    <x v="2"/>
    <x v="1"/>
    <n v="1.2503E-2"/>
    <n v="1.3025999999999999E-2"/>
    <n v="1.4069000000000002E-2"/>
    <n v="1.4E-2"/>
    <n v="1.7000000000000001E-2"/>
    <n v="1.7999999999999999E-2"/>
    <n v="1.9E-2"/>
    <n v="0.02"/>
    <n v="2.1999999999999999E-2"/>
    <n v="1.6237999999999999E-2"/>
    <n v="2.0726999999999999E-2"/>
    <n v="2.4902999999999998E-2"/>
    <n v="2.5597000000000002E-2"/>
    <n v="2.6367999999999999E-2"/>
    <n v="2.7594E-2"/>
    <n v="2.8855000000000002E-2"/>
    <n v="3.0074000000000004E-2"/>
    <n v="3.1312E-2"/>
    <n v="3.2534E-2"/>
    <n v="3.3674999999999997E-2"/>
  </r>
  <r>
    <x v="19"/>
    <x v="4"/>
    <x v="2"/>
    <x v="2"/>
    <n v="1.1502999999999999E-2"/>
    <n v="1.2026E-2"/>
    <n v="1.3069000000000001E-2"/>
    <n v="1.2999999999999999E-2"/>
    <n v="1.6E-2"/>
    <n v="1.7000000000000001E-2"/>
    <n v="1.7999999999999999E-2"/>
    <n v="1.9E-2"/>
    <n v="2.1000000000000001E-2"/>
    <n v="1.5238E-2"/>
    <n v="1.9727000000000001E-2"/>
    <n v="2.3903000000000001E-2"/>
    <n v="2.4597000000000001E-2"/>
    <n v="2.5367999999999998E-2"/>
    <n v="2.6594000000000003E-2"/>
    <n v="2.7855000000000001E-2"/>
    <n v="2.9074000000000003E-2"/>
    <n v="3.0312000000000002E-2"/>
    <n v="3.1534E-2"/>
    <n v="3.2674999999999996E-2"/>
  </r>
  <r>
    <x v="19"/>
    <x v="4"/>
    <x v="2"/>
    <x v="3"/>
    <n v="9.2023999999999995E-2"/>
    <n v="9.6208000000000002E-2"/>
    <n v="0.10455200000000001"/>
    <n v="0.104"/>
    <n v="0.128"/>
    <n v="0.13600000000000001"/>
    <n v="0.14399999999999999"/>
    <n v="0.152"/>
    <n v="0.16800000000000001"/>
    <n v="0.121904"/>
    <n v="0.15781600000000001"/>
    <n v="0.19122400000000001"/>
    <n v="0.19677600000000001"/>
    <n v="0.20294400000000001"/>
    <n v="0.21275200000000002"/>
    <n v="0.22284000000000001"/>
    <n v="0.23259200000000002"/>
    <n v="0.24249600000000002"/>
    <n v="0.252272"/>
    <n v="0.26139999999999997"/>
  </r>
  <r>
    <x v="19"/>
    <x v="4"/>
    <x v="2"/>
    <x v="4"/>
    <n v="0.54682767475638561"/>
    <n v="0.58237724999999996"/>
    <n v="0.63309400000000005"/>
    <n v="0.64934015999999994"/>
    <n v="0.67396855898749997"/>
    <n v="0.68948065681249981"/>
    <n v="0.71325538487979867"/>
    <n v="0.7426991239561348"/>
    <n v="0.71894369650841072"/>
    <n v="0.60671973529652024"/>
    <n v="0.69014219100892593"/>
    <n v="0.71084645673919378"/>
    <n v="0.6824125984696261"/>
    <n v="0.69947291343136653"/>
    <n v="0.74843601737156218"/>
    <n v="0.79319680289352579"/>
    <n v="0.85477249676251199"/>
    <n v="0.91793567880222249"/>
    <n v="0.9764835797754613"/>
    <n v="1.0180799754945471"/>
  </r>
  <r>
    <x v="19"/>
    <x v="4"/>
    <x v="2"/>
    <x v="5"/>
    <n v="0.6388516747563856"/>
    <n v="0.67858524999999992"/>
    <n v="0.73764600000000002"/>
    <n v="0.75334015999999993"/>
    <n v="0.80196855898749997"/>
    <n v="0.82548065681249982"/>
    <n v="0.85725538487979869"/>
    <n v="0.89469912395613482"/>
    <n v="0.88694369650841076"/>
    <n v="0.72862373529652025"/>
    <n v="0.847958191008926"/>
    <n v="0.90207045673919373"/>
    <n v="0.87918859846962616"/>
    <n v="0.90241691343136654"/>
    <n v="0.96118801737156223"/>
    <n v="1.0160368028935258"/>
    <n v="1.087364496762512"/>
    <n v="1.1604316788022224"/>
    <n v="1.2287555797754612"/>
    <n v="1.2794799754945472"/>
  </r>
  <r>
    <x v="19"/>
    <x v="4"/>
    <x v="2"/>
    <x v="6"/>
    <n v="0.45601052258120395"/>
    <n v="0.44209463698570811"/>
    <n v="0.52785011693373751"/>
    <n v="0.55114990503248162"/>
    <n v="0.59248614790991772"/>
    <n v="0.60795845028410578"/>
    <n v="0.64160637279831101"/>
    <n v="0.55860637279831105"/>
    <n v="0.59560637279831108"/>
    <n v="0.44160637279831105"/>
    <n v="0.57408828463780437"/>
    <n v="0.64871976164071887"/>
    <n v="0.59682218070946136"/>
    <n v="0.60875862432365058"/>
    <n v="0.65745931426954263"/>
    <n v="0.70019416969706283"/>
    <n v="0.7597106741213131"/>
    <n v="0.82048752805101821"/>
    <n v="0.87381921737433432"/>
    <n v="0.91314108215617928"/>
  </r>
  <r>
    <x v="19"/>
    <x v="4"/>
    <x v="2"/>
    <x v="7"/>
    <n v="9.1807824636485194E-2"/>
    <n v="9.5394803090990132E-2"/>
    <n v="9.8981781545495071E-2"/>
    <n v="0.10256876000000001"/>
    <n v="0.10466200000000001"/>
    <n v="0.10675524"/>
    <n v="0.1088903448"/>
    <n v="0.111068151696"/>
    <n v="0.11328951472991999"/>
    <n v="7.930266031094399E-2"/>
    <n v="9.9128325388679994E-2"/>
    <n v="0.1110237244353216"/>
    <n v="9.9921351991789448E-2"/>
    <n v="9.9921351991789448E-2"/>
    <n v="8.4933149193021029E-2"/>
    <n v="8.4933149193021029E-2"/>
    <n v="8.4933149193021029E-2"/>
    <n v="8.4933149193021029E-2"/>
    <n v="8.4933149193021029E-2"/>
    <n v="8.4933149193021029E-2"/>
  </r>
  <r>
    <x v="19"/>
    <x v="4"/>
    <x v="2"/>
    <x v="8"/>
    <n v="0.27471678681771372"/>
    <n v="0.26890769824922761"/>
    <n v="0.282353083161689"/>
    <n v="0.28517661399330591"/>
    <n v="0.29088014627317205"/>
    <n v="0.29378894773590375"/>
    <n v="0.314354174077417"/>
    <n v="0.36150730018902955"/>
    <n v="0.34343193517957804"/>
    <n v="0.32282601906880332"/>
    <n v="0.35188036078499563"/>
    <n v="0.33428634274574581"/>
    <n v="0.33428634274574581"/>
    <n v="0.35100065988303314"/>
    <n v="0.37206069947601517"/>
    <n v="0.3888034309524358"/>
    <n v="0.40629958534529537"/>
    <n v="0.42255156875910721"/>
    <n v="0.43945363150947153"/>
    <n v="0.45043997229720828"/>
  </r>
  <r>
    <x v="20"/>
    <x v="5"/>
    <x v="0"/>
    <x v="0"/>
    <n v="20.353017000000001"/>
    <n v="20.6"/>
    <n v="21.75"/>
    <n v="23.025485"/>
    <n v="23.35"/>
    <n v="23.791"/>
    <n v="25.57"/>
    <n v="27.754000000000001"/>
    <n v="32.021000000000001"/>
    <n v="33.084000000000003"/>
    <n v="33.908909999999999"/>
    <n v="35.359995839409393"/>
    <n v="37.125258944108573"/>
    <n v="38.513818753363608"/>
    <n v="39.542689017060276"/>
    <n v="40.183976350856945"/>
    <n v="40.660131137153272"/>
    <n v="41.219943392320282"/>
    <n v="41.857876502999808"/>
    <n v="42.559395677555898"/>
  </r>
  <r>
    <x v="20"/>
    <x v="5"/>
    <x v="0"/>
    <x v="1"/>
    <n v="0.91350599999999993"/>
    <n v="0.99258199999999996"/>
    <n v="0.96686899999999998"/>
    <n v="1.028"/>
    <n v="1.2430000000000001"/>
    <n v="1.385"/>
    <n v="1.7270000000000001"/>
    <n v="2.3730000000000002"/>
    <n v="2.7130000000000001"/>
    <n v="1.365634"/>
    <n v="1.7379100000000001"/>
    <n v="2.4624270000000004"/>
    <n v="2.7455080000000001"/>
    <n v="2.5957089999999998"/>
    <n v="2.2862279999999999"/>
    <n v="1.9735579999999999"/>
    <n v="2.0386730000000002"/>
    <n v="2.165095"/>
    <n v="2.2900810000000003"/>
    <n v="2.4045670000000001"/>
  </r>
  <r>
    <x v="20"/>
    <x v="5"/>
    <x v="0"/>
    <x v="2"/>
    <n v="0.9698730000000001"/>
    <n v="1.0212399999999999"/>
    <n v="0.98006100000000007"/>
    <n v="1.01"/>
    <n v="1.1100000000000001"/>
    <n v="1.069"/>
    <n v="1.1759999999999999"/>
    <n v="1.288"/>
    <n v="1.47"/>
    <n v="0.59913899999999998"/>
    <n v="1.20648"/>
    <n v="1.744551"/>
    <n v="1.9700920000000002"/>
    <n v="1.9262460000000001"/>
    <n v="1.7642800000000001"/>
    <n v="1.712507"/>
    <n v="1.791042"/>
    <n v="1.8568469999999999"/>
    <n v="1.9869410000000001"/>
    <n v="2.0913470000000003"/>
  </r>
  <r>
    <x v="20"/>
    <x v="5"/>
    <x v="0"/>
    <x v="3"/>
    <n v="4.8493650000000006"/>
    <n v="5.1061999999999994"/>
    <n v="4.9003050000000004"/>
    <n v="5.05"/>
    <n v="5.55"/>
    <n v="5.3449999999999998"/>
    <n v="5.88"/>
    <n v="6.44"/>
    <n v="7.35"/>
    <n v="2.995695"/>
    <n v="6.0324"/>
    <n v="8.7227549999999994"/>
    <n v="9.8504600000000018"/>
    <n v="9.6312300000000004"/>
    <n v="8.8214000000000006"/>
    <n v="8.5625350000000005"/>
    <n v="8.955210000000001"/>
    <n v="9.2842349999999989"/>
    <n v="9.934705000000001"/>
    <n v="10.456735000000002"/>
  </r>
  <r>
    <x v="20"/>
    <x v="5"/>
    <x v="0"/>
    <x v="4"/>
    <n v="15.06123258"/>
    <n v="16.274000000000001"/>
    <n v="18.27"/>
    <n v="19.801917100000001"/>
    <n v="22.416"/>
    <n v="24.742640000000002"/>
    <n v="26.848500000000001"/>
    <n v="29.558009999999999"/>
    <n v="30.259844999999999"/>
    <n v="21.835440000000002"/>
    <n v="25.219933200000003"/>
    <n v="31.020517836000003"/>
    <n v="34.432774797960008"/>
    <n v="33.227627680031404"/>
    <n v="32.23079884963046"/>
    <n v="31.263874884141547"/>
    <n v="32.934706221094153"/>
    <n v="35.44915131739544"/>
    <n v="38.509246382759827"/>
    <n v="41.708207764004776"/>
  </r>
  <r>
    <x v="20"/>
    <x v="5"/>
    <x v="0"/>
    <x v="5"/>
    <n v="19.910597580000001"/>
    <n v="21.380200000000002"/>
    <n v="23.170304999999999"/>
    <n v="24.851917100000001"/>
    <n v="27.966000000000001"/>
    <n v="30.08764"/>
    <n v="32.728500000000004"/>
    <n v="35.998010000000001"/>
    <n v="37.609845"/>
    <n v="24.831135000000003"/>
    <n v="31.252333200000002"/>
    <n v="39.743272836000003"/>
    <n v="44.283234797960006"/>
    <n v="42.858857680031406"/>
    <n v="41.052198849630457"/>
    <n v="39.826409884141547"/>
    <n v="41.889916221094154"/>
    <n v="44.733386317395443"/>
    <n v="48.443951382759828"/>
    <n v="52.164942764004778"/>
  </r>
  <r>
    <x v="20"/>
    <x v="5"/>
    <x v="0"/>
    <x v="6"/>
    <n v="4.0838660000000004"/>
    <n v="4.0145980000000003"/>
    <n v="5.2820619999999998"/>
    <n v="4.5217260000000001"/>
    <n v="6.891413"/>
    <n v="8.85"/>
    <n v="10.718"/>
    <n v="13.146000000000001"/>
    <n v="17.196000000000002"/>
    <n v="9.3487969999999994"/>
    <n v="11.855459"/>
    <n v="19.104437999999998"/>
    <n v="22.471751999999999"/>
    <n v="20.015135999999998"/>
    <n v="20.088607750615118"/>
    <n v="18.879176787842329"/>
    <n v="19.712443885332025"/>
    <n v="21.231980974700587"/>
    <n v="22.911194411719062"/>
    <n v="24.547867220981956"/>
  </r>
  <r>
    <x v="20"/>
    <x v="5"/>
    <x v="0"/>
    <x v="7"/>
    <n v="2.2444220000000001"/>
    <n v="2.4271940000000001"/>
    <n v="3.0750000000000002"/>
    <n v="3.6113240000000002"/>
    <n v="3.9843329999999999"/>
    <n v="5.609"/>
    <n v="5.8019999999999996"/>
    <n v="6.1859999999999999"/>
    <n v="5.0949999999999998"/>
    <n v="6.0485389999999999"/>
    <n v="7.4059150000000002"/>
    <n v="8.5810490000000001"/>
    <n v="7.3949720000000001"/>
    <n v="8.713711"/>
    <n v="9.3891314899000164"/>
    <n v="9.1310939446642028"/>
    <n v="9.4374598314617355"/>
    <n v="9.7919574672045417"/>
    <n v="10.121831636338682"/>
    <n v="10.604489698197963"/>
  </r>
  <r>
    <x v="20"/>
    <x v="5"/>
    <x v="0"/>
    <x v="8"/>
    <n v="17.54"/>
    <n v="19.731999999999999"/>
    <n v="22.175000000000001"/>
    <n v="24.131"/>
    <n v="25.185253456221201"/>
    <n v="27.326000000000001"/>
    <n v="27.6"/>
    <n v="29.3"/>
    <n v="25.491"/>
    <n v="21.41244"/>
    <n v="25.92"/>
    <n v="29.53"/>
    <n v="29.6"/>
    <n v="31.376000000000005"/>
    <n v="31.846640000000001"/>
    <n v="30.254308000000002"/>
    <n v="31.555243243999996"/>
    <n v="33.196115892687999"/>
    <n v="35.685824584639597"/>
    <n v="38.362261428487564"/>
  </r>
  <r>
    <x v="20"/>
    <x v="5"/>
    <x v="1"/>
    <x v="0"/>
    <n v="6.5852013619458898"/>
    <n v="6.5984973347069715"/>
    <n v="6.6215273880128329"/>
    <n v="6.6530968402525756"/>
    <n v="6.6770349034475247"/>
    <n v="6.7024942053785743"/>
    <n v="6.7574443212710031"/>
    <n v="6.843295434845583"/>
    <n v="6.910429526148671"/>
    <n v="6.8762209356256978"/>
    <n v="6.8625555169131838"/>
    <n v="6.8924024042812846"/>
    <n v="6.9415250624961473"/>
    <n v="6.9786195612462247"/>
    <n v="6.9930341700212999"/>
    <n v="6.9959134866208741"/>
    <n v="7.0037772168884569"/>
    <n v="7.0170118953337992"/>
    <n v="7.0351286336364556"/>
    <n v="7.0568106750628168"/>
  </r>
  <r>
    <x v="20"/>
    <x v="5"/>
    <x v="1"/>
    <x v="1"/>
    <n v="0.159"/>
    <n v="0.14499999999999999"/>
    <n v="0.155"/>
    <n v="0.16400000000000001"/>
    <n v="0.157"/>
    <n v="0.159"/>
    <n v="0.189"/>
    <n v="0.221"/>
    <n v="0.20400000000000001"/>
    <n v="0.103809"/>
    <n v="0.14085900000000001"/>
    <n v="0.18310699999999999"/>
    <n v="0.18897999999999998"/>
    <n v="0.17592500000000003"/>
    <n v="0.15398699999999999"/>
    <n v="0.14274000000000001"/>
    <n v="0.14778200000000002"/>
    <n v="0.16031399999999998"/>
    <n v="0.17249100000000001"/>
    <n v="0.18349000000000001"/>
  </r>
  <r>
    <x v="20"/>
    <x v="5"/>
    <x v="1"/>
    <x v="2"/>
    <n v="0.15234299999999998"/>
    <n v="0.160995"/>
    <n v="0.17313900000000002"/>
    <n v="0.19"/>
    <n v="0.187"/>
    <n v="0.192"/>
    <n v="0.218"/>
    <n v="0.23"/>
    <n v="0.188"/>
    <n v="7.0120000000000002E-2"/>
    <n v="0.121919"/>
    <n v="0.14508799999999999"/>
    <n v="0.16200600000000001"/>
    <n v="0.16012299999999999"/>
    <n v="0.12553300000000001"/>
    <n v="0.13236500000000001"/>
    <n v="0.14160700000000001"/>
    <n v="0.152004"/>
    <n v="0.16073400000000002"/>
    <n v="0.16747000000000001"/>
  </r>
  <r>
    <x v="20"/>
    <x v="5"/>
    <x v="1"/>
    <x v="3"/>
    <n v="0.76171499999999992"/>
    <n v="0.804975"/>
    <n v="0.8656950000000001"/>
    <n v="0.95"/>
    <n v="0.93500000000000005"/>
    <n v="0.96"/>
    <n v="1.0900000000000001"/>
    <n v="1.1499999999999999"/>
    <n v="0.94"/>
    <n v="0.35060000000000002"/>
    <n v="0.609595"/>
    <n v="0.72543999999999997"/>
    <n v="0.81003000000000003"/>
    <n v="0.80061499999999997"/>
    <n v="0.62766500000000003"/>
    <n v="0.66182500000000011"/>
    <n v="0.70803500000000008"/>
    <n v="0.76002000000000003"/>
    <n v="0.80367000000000011"/>
    <n v="0.83735000000000004"/>
  </r>
  <r>
    <x v="20"/>
    <x v="5"/>
    <x v="1"/>
    <x v="4"/>
    <n v="3.3229545049645761"/>
    <n v="3.5744018235388837"/>
    <n v="3.7021187501296859"/>
    <n v="3.9253271357490194"/>
    <n v="4.2065319891719408"/>
    <n v="4.3566212334960737"/>
    <n v="4.4801855850026753"/>
    <n v="4.7218738500434521"/>
    <n v="4.6990920777810965"/>
    <n v="3.6443970958816201"/>
    <n v="3.957731542496965"/>
    <n v="4.9471644281212059"/>
    <n v="5.3429375823709027"/>
    <n v="5.1826494548997752"/>
    <n v="4.8198639930567904"/>
    <n v="4.6752680732650864"/>
    <n v="4.9026440518219196"/>
    <n v="5.1925888025470117"/>
    <n v="5.4874003342364359"/>
    <n v="5.716016646800882"/>
  </r>
  <r>
    <x v="20"/>
    <x v="5"/>
    <x v="1"/>
    <x v="5"/>
    <n v="4.0846695049645758"/>
    <n v="4.3793768235388839"/>
    <n v="4.5678137501296856"/>
    <n v="4.8753271357490195"/>
    <n v="5.1415319891719413"/>
    <n v="5.3166212334960736"/>
    <n v="5.5701855850026751"/>
    <n v="5.8718738500434524"/>
    <n v="5.6390920777810969"/>
    <n v="3.9949970958816201"/>
    <n v="4.5673265424969651"/>
    <n v="5.6726044281212058"/>
    <n v="6.1529675823709029"/>
    <n v="5.9832644548997749"/>
    <n v="5.4475289930567907"/>
    <n v="5.3370930732650868"/>
    <n v="5.6106790518219194"/>
    <n v="5.9526088025470116"/>
    <n v="6.2910703342364362"/>
    <n v="6.5533666468008818"/>
  </r>
  <r>
    <x v="20"/>
    <x v="5"/>
    <x v="1"/>
    <x v="6"/>
    <n v="0.111675"/>
    <n v="7.5873999999999997E-2"/>
    <n v="0.123085"/>
    <n v="0.52431399999999995"/>
    <n v="0.55153200000000002"/>
    <n v="0.20599999999999999"/>
    <n v="0.318"/>
    <n v="0.53800000000000003"/>
    <n v="0.82699999999999996"/>
    <n v="0.509687"/>
    <n v="0.67199500000000001"/>
    <n v="1.1995199999999999"/>
    <n v="1.5217400000000001"/>
    <n v="2.207443"/>
    <n v="2.2626316629957333"/>
    <n v="2.0690501448784016"/>
    <n v="2.071597834558617"/>
    <n v="2.2007152045214098"/>
    <n v="2.2944063436312381"/>
    <n v="2.3443308445060853"/>
  </r>
  <r>
    <x v="20"/>
    <x v="5"/>
    <x v="1"/>
    <x v="7"/>
    <n v="0.36246899999999999"/>
    <n v="0.44417200000000001"/>
    <n v="0.48156199999999999"/>
    <n v="0.52905899999999995"/>
    <n v="0.59721000000000002"/>
    <n v="0.58599999999999997"/>
    <n v="0.70499999999999996"/>
    <n v="0.68799999999999994"/>
    <n v="0.53300000000000003"/>
    <n v="0.50513200000000003"/>
    <n v="0.41741699999999998"/>
    <n v="0.311193"/>
    <n v="0.54928500000000002"/>
    <n v="0.64461199999999996"/>
    <n v="0.81990964344684836"/>
    <n v="0.7107316360807161"/>
    <n v="0.72312166341325257"/>
    <n v="0.73844681513070598"/>
    <n v="0.75966967083619741"/>
    <n v="0.78245976096128345"/>
  </r>
  <r>
    <x v="20"/>
    <x v="5"/>
    <x v="1"/>
    <x v="8"/>
    <n v="4.02658776"/>
    <n v="4.9154171479999995"/>
    <n v="4.6901019681559033"/>
    <n v="4.9000000000000004"/>
    <n v="5.0700750834429051"/>
    <n v="5.7853418803418801"/>
    <n v="5.9589021367521369"/>
    <n v="6.0780801794871797"/>
    <n v="5.2879297561538463"/>
    <n v="3.9659473171153845"/>
    <n v="4.4140993639494228"/>
    <n v="4.8113683067048711"/>
    <n v="5.1481640881742123"/>
    <n v="4.556125218034178"/>
    <n v="4.282757704952127"/>
    <n v="4.0686198197045202"/>
    <n v="4.312737008886792"/>
    <n v="4.549937544375565"/>
    <n v="4.7774344215943438"/>
    <n v="5.0163061426740612"/>
  </r>
  <r>
    <x v="20"/>
    <x v="5"/>
    <x v="2"/>
    <x v="0"/>
    <n v="2.9148527330361267"/>
    <n v="2.928916975268256"/>
    <n v="2.9402864094259806"/>
    <n v="2.9662768624451146"/>
    <n v="3.0034009670302777"/>
    <n v="2.9902876014626019"/>
    <n v="3.010611348080515"/>
    <n v="3.0672576364778315"/>
    <n v="3.1060157152619041"/>
    <n v="3.048481858086507"/>
    <n v="3.056138811634344"/>
    <n v="3.0949206472853139"/>
    <n v="3.1278422659248983"/>
    <n v="3.1360544711493765"/>
    <n v="3.1274710063109343"/>
    <n v="3.1098912067261502"/>
    <n v="3.1018966522436298"/>
    <n v="3.1154930605848832"/>
    <n v="3.1391716494947044"/>
    <n v="3.1709344111347146"/>
  </r>
  <r>
    <x v="20"/>
    <x v="5"/>
    <x v="2"/>
    <x v="1"/>
    <n v="0.10907397000000001"/>
    <n v="0.11122600000000001"/>
    <n v="0.109"/>
    <n v="0.124"/>
    <n v="0.13600000000000001"/>
    <n v="8.6999999999999994E-2"/>
    <n v="0.12"/>
    <n v="0.157"/>
    <n v="0.14100000000000001"/>
    <n v="4.5651000000000004E-2"/>
    <n v="8.3868999999999999E-2"/>
    <n v="0.130466"/>
    <n v="0.13505400000000001"/>
    <n v="0.111431"/>
    <n v="9.3896000000000007E-2"/>
    <n v="8.8668000000000011E-2"/>
    <n v="9.7209999999999991E-2"/>
    <n v="0.118113"/>
    <n v="0.12825800000000001"/>
    <n v="0.13675999999999999"/>
  </r>
  <r>
    <x v="20"/>
    <x v="5"/>
    <x v="2"/>
    <x v="2"/>
    <n v="0.10340600000000001"/>
    <n v="0.104"/>
    <n v="0.11619700000000001"/>
    <n v="0.129"/>
    <n v="0.13800000000000001"/>
    <n v="0.14599999999999999"/>
    <n v="0.16800000000000001"/>
    <n v="0.19600000000000001"/>
    <n v="0.184"/>
    <n v="0.118663"/>
    <n v="0.14205300000000001"/>
    <n v="0.16918800000000001"/>
    <n v="0.18743899999999999"/>
    <n v="0.18811800000000001"/>
    <n v="0.18523900000000001"/>
    <n v="0.18351200000000001"/>
    <n v="0.19453600000000001"/>
    <n v="0.21799100000000002"/>
    <n v="0.23144600000000001"/>
    <n v="0.24382400000000001"/>
  </r>
  <r>
    <x v="20"/>
    <x v="5"/>
    <x v="2"/>
    <x v="3"/>
    <n v="0.82724800000000009"/>
    <n v="0.83199999999999996"/>
    <n v="0.92957600000000007"/>
    <n v="1.032"/>
    <n v="1.1040000000000001"/>
    <n v="1.1679999999999999"/>
    <n v="1.3440000000000001"/>
    <n v="1.5680000000000001"/>
    <n v="1.472"/>
    <n v="0.94930400000000004"/>
    <n v="1.1364240000000001"/>
    <n v="1.353504"/>
    <n v="1.499512"/>
    <n v="1.5049440000000001"/>
    <n v="1.4819120000000003"/>
    <n v="1.4680960000000001"/>
    <n v="1.5562879999999999"/>
    <n v="1.7439280000000001"/>
    <n v="1.8515680000000001"/>
    <n v="1.9505920000000001"/>
  </r>
  <r>
    <x v="20"/>
    <x v="5"/>
    <x v="2"/>
    <x v="4"/>
    <n v="3.9705923448428533"/>
    <n v="4.0853585715540408"/>
    <n v="4.0283750250330419"/>
    <n v="4.1527876074231598"/>
    <n v="4.6552714988969299"/>
    <n v="5.0236831704571712"/>
    <n v="5.3588881995833164"/>
    <n v="5.8277895093078795"/>
    <n v="5.9014298589976173"/>
    <n v="3.3533300438951579"/>
    <n v="4.7281953618921717"/>
    <n v="6.0520900632219812"/>
    <n v="5.6284437587964424"/>
    <n v="5.6847281963844072"/>
    <n v="5.1731026587098103"/>
    <n v="4.9144475257743201"/>
    <n v="5.1181294762019887"/>
    <n v="5.4521128560235459"/>
    <n v="5.9016427010500436"/>
    <n v="6.3418688222694293"/>
  </r>
  <r>
    <x v="20"/>
    <x v="5"/>
    <x v="2"/>
    <x v="5"/>
    <n v="4.7978403448428537"/>
    <n v="4.9173585715540407"/>
    <n v="4.9579510250330419"/>
    <n v="5.1847876074231598"/>
    <n v="5.75927149889693"/>
    <n v="6.1916831704571713"/>
    <n v="6.7028881995833167"/>
    <n v="7.39578950930788"/>
    <n v="7.3734298589976177"/>
    <n v="4.302634043895158"/>
    <n v="5.8646193618921716"/>
    <n v="7.4055940632219812"/>
    <n v="7.1279557587964426"/>
    <n v="7.1896721963844072"/>
    <n v="6.6550146587098107"/>
    <n v="6.3825435257743202"/>
    <n v="6.6744174762019881"/>
    <n v="7.1960408560235463"/>
    <n v="7.753210701050044"/>
    <n v="8.2924608222694296"/>
  </r>
  <r>
    <x v="20"/>
    <x v="5"/>
    <x v="2"/>
    <x v="6"/>
    <n v="0.20961099999999999"/>
    <n v="0.19580900000000001"/>
    <n v="0.13333400000000001"/>
    <n v="0.260409"/>
    <n v="0.43030499999999999"/>
    <n v="0.624"/>
    <n v="0.825457"/>
    <n v="1.2310000000000001"/>
    <n v="1.581"/>
    <n v="0.94585699999999995"/>
    <n v="1.992029"/>
    <n v="3.2012550000000002"/>
    <n v="3.0252340000000002"/>
    <n v="3.0761229999999999"/>
    <n v="3.0175298609533763"/>
    <n v="2.7075635657718258"/>
    <n v="2.8775521496791354"/>
    <n v="3.0467493879230161"/>
    <n v="3.3302895430086963"/>
    <n v="3.5926149973445005"/>
  </r>
  <r>
    <x v="20"/>
    <x v="5"/>
    <x v="2"/>
    <x v="7"/>
    <n v="1.2448760000000001"/>
    <n v="1.5534920000000001"/>
    <n v="1.956885"/>
    <n v="2.1266509999999998"/>
    <n v="2.0775039999999998"/>
    <n v="2.1059999999999999"/>
    <n v="2.0680000000000001"/>
    <n v="2.0110000000000001"/>
    <n v="1.53"/>
    <n v="1.263897"/>
    <n v="1.1577759999999999"/>
    <n v="0.96146399999999999"/>
    <n v="0.92925999999999997"/>
    <n v="1.000305"/>
    <n v="0.92413246990920472"/>
    <n v="1.0025548161648186"/>
    <n v="1.0203322436151505"/>
    <n v="1.0419092428563921"/>
    <n v="1.0722480420168732"/>
    <n v="1.10632342685187"/>
  </r>
  <r>
    <x v="20"/>
    <x v="5"/>
    <x v="2"/>
    <x v="8"/>
    <n v="6.14341224"/>
    <n v="6.4505828520000001"/>
    <n v="6.1548980318440973"/>
    <n v="7"/>
    <n v="7.3535430070093559"/>
    <n v="7.7796581196581194"/>
    <n v="8.0144890224705261"/>
    <n v="8.3350685833693472"/>
    <n v="7.251509667531332"/>
    <n v="4.7134812838953657"/>
    <n v="5.57"/>
    <n v="6.0713000000000008"/>
    <n v="5.1606050000000003"/>
    <n v="5.0573929"/>
    <n v="4.7286623615000005"/>
    <n v="4.7759489851150008"/>
    <n v="4.9192274546684507"/>
    <n v="5.2881695137685849"/>
    <n v="5.6054596845946989"/>
    <n v="5.8296780719784866"/>
  </r>
  <r>
    <x v="21"/>
    <x v="5"/>
    <x v="0"/>
    <x v="0"/>
    <n v="5.3264849999999999"/>
    <n v="5.3951099999999999"/>
    <n v="5.4631099999999995"/>
    <n v="5.5421100000000001"/>
    <n v="5.8929999999999998"/>
    <n v="6.07"/>
    <n v="6.4610000000000003"/>
    <n v="6.7750000000000004"/>
    <n v="7.5"/>
    <n v="7.8079999999999998"/>
    <n v="8.0556199999999993"/>
    <n v="8.3032870999999968"/>
    <n v="8.5133323994862362"/>
    <n v="8.6452762337591267"/>
    <n v="8.6083762350314341"/>
    <n v="8.5340830361203022"/>
    <n v="8.4711323753978949"/>
    <n v="8.4097214631391424"/>
    <n v="8.3487399605939636"/>
    <n v="8.2761804668526899"/>
  </r>
  <r>
    <x v="21"/>
    <x v="5"/>
    <x v="0"/>
    <x v="1"/>
    <n v="3.9860999999999994E-2"/>
    <n v="5.79E-2"/>
    <n v="0.11"/>
    <n v="0.155"/>
    <n v="0.21199999999999999"/>
    <n v="0.26500000000000001"/>
    <n v="0.371"/>
    <n v="0.54200000000000004"/>
    <n v="0.623"/>
    <n v="0.16229099999999999"/>
    <n v="0.16954"/>
    <n v="0.20738900000000002"/>
    <n v="0.23746899999999999"/>
    <n v="0.21320700000000001"/>
    <n v="9.7189999999999999E-2"/>
    <n v="9.5693E-2"/>
    <n v="0.10773099999999999"/>
    <n v="0.124954"/>
    <n v="0.14763999999999999"/>
    <n v="0.17100100000000001"/>
  </r>
  <r>
    <x v="21"/>
    <x v="5"/>
    <x v="0"/>
    <x v="2"/>
    <n v="1.1683000000000001E-2"/>
    <n v="1.4825E-2"/>
    <n v="3.8619999999999995E-2"/>
    <n v="9.9000000000000005E-2"/>
    <n v="0.182"/>
    <n v="0.20599999999999999"/>
    <n v="0.26600000000000001"/>
    <n v="0.38"/>
    <n v="0.41499999999999998"/>
    <n v="6.0832999999999998E-2"/>
    <n v="7.5329999999999994E-2"/>
    <n v="9.758E-2"/>
    <n v="6.8665000000000004E-2"/>
    <n v="4.5749000000000005E-2"/>
    <n v="2.7732E-2"/>
    <n v="2.2418E-2"/>
    <n v="2.1931000000000003E-2"/>
    <n v="2.3698E-2"/>
    <n v="2.503E-2"/>
    <n v="2.8736999999999999E-2"/>
  </r>
  <r>
    <x v="21"/>
    <x v="5"/>
    <x v="0"/>
    <x v="3"/>
    <n v="5.8415000000000002E-2"/>
    <n v="7.4124999999999996E-2"/>
    <n v="0.19309999999999997"/>
    <n v="0.495"/>
    <n v="0.91"/>
    <n v="1.03"/>
    <n v="1.33"/>
    <n v="1.9"/>
    <n v="2.0750000000000002"/>
    <n v="0.30416500000000002"/>
    <n v="0.37664999999999998"/>
    <n v="0.4879"/>
    <n v="0.34332499999999999"/>
    <n v="0.22874500000000003"/>
    <n v="0.13866000000000001"/>
    <n v="0.11209"/>
    <n v="0.10965500000000002"/>
    <n v="0.11849"/>
    <n v="0.12515000000000001"/>
    <n v="0.14368499999999998"/>
  </r>
  <r>
    <x v="21"/>
    <x v="5"/>
    <x v="0"/>
    <x v="4"/>
    <n v="3.195891"/>
    <n v="3.3449681999999998"/>
    <n v="3.3871281999999998"/>
    <n v="3.6023715000000003"/>
    <n v="3.8893800000000001"/>
    <n v="3.9455000000000005"/>
    <n v="4.1996500000000001"/>
    <n v="4.0650000000000004"/>
    <n v="5.0999999999999996"/>
    <n v="3.9039999999999999"/>
    <n v="5.2905201781432005"/>
    <n v="5.5550461870503609"/>
    <n v="5.2217434158273388"/>
    <n v="5.5872654549352525"/>
    <n v="4.5815576730469072"/>
    <n v="4.3524797893945619"/>
    <n v="4.6591228064688428"/>
    <n v="5.0458328778834849"/>
    <n v="5.5101683739920162"/>
    <n v="5.4622791081227753"/>
  </r>
  <r>
    <x v="21"/>
    <x v="5"/>
    <x v="0"/>
    <x v="5"/>
    <n v="3.2543060000000001"/>
    <n v="3.4190931999999998"/>
    <n v="3.5802281999999996"/>
    <n v="4.0973715000000004"/>
    <n v="4.7993800000000002"/>
    <n v="4.9755000000000003"/>
    <n v="5.5296500000000002"/>
    <n v="5.9649999999999999"/>
    <n v="7.1749999999999998"/>
    <n v="4.2081650000000002"/>
    <n v="5.6671701781432002"/>
    <n v="6.0429461870503607"/>
    <n v="5.5650684158273389"/>
    <n v="5.8160104549352525"/>
    <n v="4.720217673046907"/>
    <n v="4.4645697893945622"/>
    <n v="4.7687778064688429"/>
    <n v="5.1643228778834853"/>
    <n v="5.6353183739920159"/>
    <n v="5.6059641081227749"/>
  </r>
  <r>
    <x v="21"/>
    <x v="5"/>
    <x v="0"/>
    <x v="6"/>
    <n v="0.54800000000000004"/>
    <n v="0.68959700000000002"/>
    <n v="0.53996100000000002"/>
    <n v="0.65501200000000004"/>
    <n v="0.98"/>
    <n v="1.7109780000000001"/>
    <n v="3.8490000000000002"/>
    <n v="4.4390000000000001"/>
    <n v="4.6870000000000003"/>
    <n v="2.9999099999999999"/>
    <n v="4.4141180000000002"/>
    <n v="5.2191380000000001"/>
    <n v="4.3033140000000003"/>
    <n v="4.7771100000000004"/>
    <n v="2.8214952962943833"/>
    <n v="2.8490477969521057"/>
    <n v="3.0920264410952125"/>
    <n v="3.4012290852047329"/>
    <n v="3.6972700354652628"/>
    <n v="3.7387000450800008"/>
  </r>
  <r>
    <x v="21"/>
    <x v="5"/>
    <x v="0"/>
    <x v="7"/>
    <n v="3.5055762000000001"/>
    <n v="2.9542099999999998"/>
    <n v="2.5249139999999999"/>
    <n v="2.0098410000000002"/>
    <n v="2.205254"/>
    <n v="2.2142010000000001"/>
    <n v="2.2839999999999998"/>
    <n v="2.149"/>
    <n v="2.02"/>
    <n v="1.2961450000000001"/>
    <n v="1.708097"/>
    <n v="1.6999930000000001"/>
    <n v="1.9061250000000001"/>
    <n v="2.0889030000000002"/>
    <n v="1.3853551143461296"/>
    <n v="1.362557209472798"/>
    <n v="1.3980275082860587"/>
    <n v="1.4399683335346403"/>
    <n v="1.4831673835406798"/>
    <n v="1.5276624050469001"/>
  </r>
  <r>
    <x v="21"/>
    <x v="5"/>
    <x v="0"/>
    <x v="8"/>
    <n v="5.2567212193160904"/>
    <n v="5.2244918264379416"/>
    <n v="5.5242000000000004"/>
    <n v="5.3288000000000002"/>
    <n v="6.0279999999999996"/>
    <n v="5.7174896725440796"/>
    <n v="5.1360000000000001"/>
    <n v="3.9780000000000002"/>
    <n v="4"/>
    <n v="2.9267228439740522"/>
    <n v="3.13"/>
    <n v="2.98"/>
    <n v="2.68"/>
    <n v="3.1356000000000002"/>
    <n v="2.7906840000000002"/>
    <n v="2.7627771600000002"/>
    <n v="2.9561715612000001"/>
    <n v="3.192665286096001"/>
    <n v="3.472023498629401"/>
    <n v="3.472023498629401"/>
  </r>
  <r>
    <x v="21"/>
    <x v="5"/>
    <x v="1"/>
    <x v="0"/>
    <n v="0.37089286272344091"/>
    <n v="0.38152976729932619"/>
    <n v="0.39681210838934861"/>
    <n v="0.41658503810970365"/>
    <n v="0.43769887017271347"/>
    <n v="0.46910890783362302"/>
    <n v="0.4884719442391689"/>
    <n v="0.50418954609786326"/>
    <n v="0.52638322789460124"/>
    <n v="0.52083712029811458"/>
    <n v="0.51431788295484415"/>
    <n v="0.51221595352301597"/>
    <n v="0.51199608840558208"/>
    <n v="0.50758355212539608"/>
    <n v="0.49627410038788294"/>
    <n v="0.48559563037495357"/>
    <n v="0.47706897457258007"/>
    <n v="0.47062469841168492"/>
    <n v="0.46612808336409928"/>
    <n v="0.46361085661308399"/>
  </r>
  <r>
    <x v="21"/>
    <x v="5"/>
    <x v="1"/>
    <x v="1"/>
    <n v="1.4999999999999999E-2"/>
    <n v="2.3E-2"/>
    <n v="2.8000000000000001E-2"/>
    <n v="3.3000000000000002E-2"/>
    <n v="3.5000000000000003E-2"/>
    <n v="4.5999999999999999E-2"/>
    <n v="3.5000000000000003E-2"/>
    <n v="3.2000000000000001E-2"/>
    <n v="3.9E-2"/>
    <n v="1.2874E-2"/>
    <n v="1.0842000000000001E-2"/>
    <n v="1.5042E-2"/>
    <n v="1.6854000000000001E-2"/>
    <n v="1.2654E-2"/>
    <n v="5.6100000000000004E-3"/>
    <n v="5.8640000000000003E-3"/>
    <n v="7.4980000000000003E-3"/>
    <n v="9.299E-3"/>
    <n v="1.1034E-2"/>
    <n v="1.2865E-2"/>
  </r>
  <r>
    <x v="21"/>
    <x v="5"/>
    <x v="1"/>
    <x v="2"/>
    <n v="6.0530000000000002E-3"/>
    <n v="5.9999999999999995E-5"/>
    <n v="0"/>
    <n v="0"/>
    <n v="0"/>
    <n v="0"/>
    <n v="0"/>
    <n v="1E-3"/>
    <n v="0"/>
    <n v="1.738E-3"/>
    <n v="3.7429999999999998E-3"/>
    <n v="1.5590000000000001E-3"/>
    <n v="1.663E-3"/>
    <n v="8.7000000000000001E-4"/>
    <n v="3.7600000000000003E-4"/>
    <n v="4.9399999999999997E-4"/>
    <n v="4.4799999999999999E-4"/>
    <n v="4.0899999999999997E-4"/>
    <n v="4.7100000000000001E-4"/>
    <n v="5.2500000000000008E-4"/>
  </r>
  <r>
    <x v="21"/>
    <x v="5"/>
    <x v="1"/>
    <x v="3"/>
    <n v="3.026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5"/>
    <x v="1"/>
    <x v="4"/>
    <n v="0.37089286272344091"/>
    <n v="0.40060625566429253"/>
    <n v="0.39681210838934861"/>
    <n v="0.41658503810970365"/>
    <n v="0.43769887017271347"/>
    <n v="0.46910890783362302"/>
    <n v="0.4884719442391689"/>
    <n v="0.50418954609786326"/>
    <n v="0.52638322789460112"/>
    <n v="0.4166696962384917"/>
    <n v="0.46"/>
    <n v="0.48"/>
    <n v="0.49"/>
    <n v="0.51449999999999996"/>
    <n v="0.47333999999999998"/>
    <n v="0.45913979999999999"/>
    <n v="0.4913810438097575"/>
    <n v="0.51768716825285344"/>
    <n v="0.51274089170050929"/>
    <n v="0.50997194227439246"/>
  </r>
  <r>
    <x v="21"/>
    <x v="5"/>
    <x v="1"/>
    <x v="5"/>
    <n v="0.40115786272344089"/>
    <n v="0.40060625566429253"/>
    <n v="0.39681210838934861"/>
    <n v="0.41658503810970365"/>
    <n v="0.43769887017271347"/>
    <n v="0.46910890783362302"/>
    <n v="0.4884719442391689"/>
    <n v="0.50418954609786326"/>
    <n v="0.52638322789460112"/>
    <n v="0.4166696962384917"/>
    <n v="0.46"/>
    <n v="0.48"/>
    <n v="0.49"/>
    <n v="0.51449999999999996"/>
    <n v="0.47333999999999998"/>
    <n v="0.45913979999999999"/>
    <n v="0.4913810438097575"/>
    <n v="0.51768716825285344"/>
    <n v="0.51274089170050929"/>
    <n v="0.50997194227439246"/>
  </r>
  <r>
    <x v="21"/>
    <x v="5"/>
    <x v="1"/>
    <x v="6"/>
    <n v="0.18335403726708072"/>
    <n v="0.18444642857142862"/>
    <n v="0.18202699999999999"/>
    <n v="0.22576499999999999"/>
    <n v="0.17134099999999999"/>
    <n v="0.47099999999999997"/>
    <n v="0.44"/>
    <n v="0.51400000000000001"/>
    <n v="0.53500000000000003"/>
    <n v="0.33419520547945203"/>
    <n v="0.30187000000000003"/>
    <n v="0.225552"/>
    <n v="0.22067999999999999"/>
    <n v="0.20139799999999999"/>
    <n v="0.1140109583347254"/>
    <n v="0.15521843940482311"/>
    <n v="0.16371553473425496"/>
    <n v="0.17249684399861215"/>
    <n v="0.17360346481600003"/>
    <n v="0.17360346481600003"/>
  </r>
  <r>
    <x v="21"/>
    <x v="5"/>
    <x v="1"/>
    <x v="7"/>
    <n v="7.6898815511427882E-2"/>
    <n v="6.1519052409142308E-2"/>
    <n v="6.5862000000000004E-2"/>
    <n v="4.1966999999999997E-2"/>
    <n v="8.1481999999999999E-2"/>
    <n v="9.6477999999999994E-2"/>
    <n v="9.1660000000000005E-2"/>
    <n v="9.2761999999999997E-2"/>
    <n v="8.9520000000000002E-2"/>
    <n v="0.10570400000000001"/>
    <n v="0.109128"/>
    <n v="0.104989"/>
    <n v="8.6934999999999998E-2"/>
    <n v="7.5983999999999996E-2"/>
    <n v="5.29422513802262E-2"/>
    <n v="5.3412607012038364E-2"/>
    <n v="5.527120698140163E-2"/>
    <n v="5.7421537844602535E-2"/>
    <n v="5.9278772039368183E-2"/>
    <n v="6.1509951339138239E-2"/>
  </r>
  <r>
    <x v="21"/>
    <x v="5"/>
    <x v="1"/>
    <x v="8"/>
    <n v="0.38880337961439049"/>
    <n v="0.38120817356205861"/>
    <n v="0.12470000000000003"/>
    <n v="0.13549999999999995"/>
    <n v="0.19413999999999987"/>
    <n v="7.7042287153652245E-2"/>
    <n v="8.8453999999999811E-2"/>
    <n v="7.755583999999982E-2"/>
    <n v="8.5311423999999789E-2"/>
    <n v="0.1791539903999996"/>
    <n v="0.25"/>
    <n v="0.36"/>
    <n v="0.36"/>
    <n v="0.38519999999999999"/>
    <n v="0.37364399999999998"/>
    <n v="0.38485332"/>
    <n v="0.39447465299999995"/>
    <n v="0.40236414605999998"/>
    <n v="0.4003523253297"/>
    <n v="0.4003523253297"/>
  </r>
  <r>
    <x v="21"/>
    <x v="5"/>
    <x v="2"/>
    <x v="0"/>
    <n v="0.3569060303444605"/>
    <n v="0.36665316266631182"/>
    <n v="0.38426439057743472"/>
    <n v="0.40345557755818684"/>
    <n v="0.4250070583062473"/>
    <n v="0.44884015636270574"/>
    <n v="0.4758788178172822"/>
    <n v="0.50901619055670611"/>
    <n v="0.53904898420481595"/>
    <n v="0.5540806847313221"/>
    <n v="0.53464061625818993"/>
    <n v="0.51426455463237097"/>
    <n v="0.5138790358081049"/>
    <n v="0.52728608401769961"/>
    <n v="0.54490088121710967"/>
    <n v="0.5548905185098727"/>
    <n v="0.56620314308183273"/>
    <n v="0.58021236180818359"/>
    <n v="0.59537605287833117"/>
    <n v="0.61161836479671994"/>
  </r>
  <r>
    <x v="21"/>
    <x v="5"/>
    <x v="2"/>
    <x v="1"/>
    <n v="1.15E-2"/>
    <n v="2.1644E-2"/>
    <n v="2.9832999999999998E-2"/>
    <n v="3.2000000000000001E-2"/>
    <n v="3.5000000000000003E-2"/>
    <n v="3.7999999999999999E-2"/>
    <n v="4.2000000000000003E-2"/>
    <n v="4.9000000000000002E-2"/>
    <n v="4.7E-2"/>
    <n v="3.2593000000000004E-2"/>
    <n v="3.5968000000000007E-2"/>
    <n v="3.3087999999999999E-2"/>
    <n v="3.5612999999999999E-2"/>
    <n v="3.9100999999999997E-2"/>
    <n v="3.5191E-2"/>
    <n v="2.8153000000000001E-2"/>
    <n v="2.9561E-2"/>
    <n v="3.2517000000000004E-2"/>
    <n v="3.4143E-2"/>
    <n v="3.585E-2"/>
  </r>
  <r>
    <x v="21"/>
    <x v="5"/>
    <x v="2"/>
    <x v="2"/>
    <n v="2.4970000000000001E-3"/>
    <n v="6.0000000000000001E-3"/>
    <n v="1.9810000000000001E-3"/>
    <n v="1E-3"/>
    <n v="3.0000000000000001E-3"/>
    <n v="5.0000000000000001E-3"/>
    <n v="6.0000000000000001E-3"/>
    <n v="7.0000000000000001E-3"/>
    <n v="7.0000000000000001E-3"/>
    <n v="3.2799999999999999E-3"/>
    <n v="4.5919999999999997E-3"/>
    <n v="5.0179999999999999E-3"/>
    <n v="5.4009999999999996E-3"/>
    <n v="5.9299999999999995E-3"/>
    <n v="6.0949999999999997E-3"/>
    <n v="6.228E-3"/>
    <n v="6.6210000000000001E-3"/>
    <n v="7.0800000000000004E-3"/>
    <n v="7.3800000000000003E-3"/>
    <n v="7.6609999999999994E-3"/>
  </r>
  <r>
    <x v="21"/>
    <x v="5"/>
    <x v="2"/>
    <x v="3"/>
    <n v="1.9976000000000001E-2"/>
    <n v="4.8000000000000001E-2"/>
    <n v="1.5848000000000001E-2"/>
    <n v="8.0000000000000002E-3"/>
    <n v="2.4E-2"/>
    <n v="0.04"/>
    <n v="4.8000000000000001E-2"/>
    <n v="5.6000000000000001E-2"/>
    <n v="5.6000000000000001E-2"/>
    <n v="2.6239999999999999E-2"/>
    <n v="3.6735999999999998E-2"/>
    <n v="4.0143999999999999E-2"/>
    <n v="4.3208000000000003E-2"/>
    <n v="4.7439999999999996E-2"/>
    <n v="4.8759999999999998E-2"/>
    <n v="4.9824E-2"/>
    <n v="5.2968000000000001E-2"/>
    <n v="5.6640000000000003E-2"/>
    <n v="5.9040000000000002E-2"/>
    <n v="6.1287999999999995E-2"/>
  </r>
  <r>
    <x v="21"/>
    <x v="5"/>
    <x v="2"/>
    <x v="4"/>
    <n v="0.7851932667578132"/>
    <n v="0.87996759039914829"/>
    <n v="0.90302131785697159"/>
    <n v="0.94812060726173908"/>
    <n v="1.0200169399349934"/>
    <n v="1.0772163752704937"/>
    <n v="1.1421091627614772"/>
    <n v="1.170737238280424"/>
    <n v="1.2020792347767395"/>
    <n v="0.8311210270969831"/>
    <n v="0.8"/>
    <n v="0.97"/>
    <n v="1"/>
    <n v="0.97"/>
    <n v="0.7954"/>
    <n v="0.83517000000000008"/>
    <n v="0.90592502893093241"/>
    <n v="0.98636101507391205"/>
    <n v="1.0716768951809961"/>
    <n v="1.1620748931137679"/>
  </r>
  <r>
    <x v="21"/>
    <x v="5"/>
    <x v="2"/>
    <x v="5"/>
    <n v="0.8051692667578132"/>
    <n v="0.92796759039914833"/>
    <n v="0.91886931785697157"/>
    <n v="0.95612060726173909"/>
    <n v="1.0440169399349934"/>
    <n v="1.1172163752704938"/>
    <n v="1.1901091627614773"/>
    <n v="1.226737238280424"/>
    <n v="1.2580792347767396"/>
    <n v="0.85736102709698314"/>
    <n v="0.83673600000000004"/>
    <n v="1.0101439999999999"/>
    <n v="1.0432079999999999"/>
    <n v="1.0174399999999999"/>
    <n v="0.84416000000000002"/>
    <n v="0.88499400000000006"/>
    <n v="0.95889302893093242"/>
    <n v="1.043001015073912"/>
    <n v="1.1307168951809961"/>
    <n v="1.2233628931137679"/>
  </r>
  <r>
    <x v="21"/>
    <x v="5"/>
    <x v="2"/>
    <x v="6"/>
    <n v="0.35664596273291932"/>
    <n v="0.44155357142857138"/>
    <n v="0.44080900000000001"/>
    <n v="0.48076099999999999"/>
    <n v="0.51338200000000001"/>
    <n v="0.34862799999999999"/>
    <n v="0.77154999999999996"/>
    <n v="0.77900000000000003"/>
    <n v="0.79100000000000004"/>
    <n v="0.5070547945205478"/>
    <n v="0.81830700000000001"/>
    <n v="0.95841100000000001"/>
    <n v="0.97260999999999997"/>
    <n v="0.96279000000000003"/>
    <n v="0.79134446794021573"/>
    <n v="0.84451665806062948"/>
    <n v="0.89986745301343696"/>
    <n v="0.98125274307449739"/>
    <n v="1.0645794693429869"/>
    <n v="1.1509713437327376"/>
  </r>
  <r>
    <x v="21"/>
    <x v="5"/>
    <x v="2"/>
    <x v="7"/>
    <n v="0.15590118448857213"/>
    <n v="0.12472094759085771"/>
    <n v="0.103241"/>
    <n v="0.124782"/>
    <n v="0.212205"/>
    <n v="0.139518"/>
    <n v="0.35799999999999998"/>
    <n v="0.34200000000000003"/>
    <n v="0.30359000000000003"/>
    <n v="0.15535499999999999"/>
    <n v="8.1495999999999999E-2"/>
    <n v="4.0032999999999999E-2"/>
    <n v="4.8936E-2"/>
    <n v="4.1542999999999997E-2"/>
    <n v="3.1531743996020857E-2"/>
    <n v="4.1587425861664487E-2"/>
    <n v="4.194913131429754E-2"/>
    <n v="4.2459260270408396E-2"/>
    <n v="4.3530260318176882E-2"/>
    <n v="4.4076078119326366E-2"/>
  </r>
  <r>
    <x v="21"/>
    <x v="5"/>
    <x v="2"/>
    <x v="8"/>
    <n v="0.85"/>
    <n v="0.85"/>
    <n v="0.59499999999999997"/>
    <n v="0.64260000000000017"/>
    <n v="0.70686000000000015"/>
    <n v="0.77754600000000018"/>
    <n v="0.77754600000000018"/>
    <n v="0.74644416000000013"/>
    <n v="0.78376636800000021"/>
    <n v="0.28999999999999998"/>
    <n v="0.11600000000000001"/>
    <n v="8.1000000000000003E-2"/>
    <n v="0.105"/>
    <n v="9.4500000000000001E-2"/>
    <n v="9.6390000000000003E-2"/>
    <n v="9.2534400000000003E-2"/>
    <n v="0.10271318400000001"/>
    <n v="0.10784884320000002"/>
    <n v="0.11324128536000003"/>
    <n v="0.11890334962800002"/>
  </r>
  <r>
    <x v="22"/>
    <x v="5"/>
    <x v="0"/>
    <x v="0"/>
    <n v="2.7775940000000001"/>
    <n v="2.8811909999999998"/>
    <n v="2.9733899999999998"/>
    <n v="3.087628"/>
    <n v="3.2250000000000001"/>
    <n v="3.3639999999999999"/>
    <n v="3.6030000000000002"/>
    <n v="3.8090000000000002"/>
    <n v="4.0140000000000002"/>
    <n v="4.2450000000000001"/>
    <n v="4.319"/>
    <n v="4.3339999999999996"/>
    <n v="4.4870000000000001"/>
    <n v="4.4928470000000003"/>
    <n v="4.5075472950000002"/>
    <n v="4.5207909909849997"/>
    <n v="4.5369299621562842"/>
    <n v="4.5581184329510016"/>
    <n v="4.5845857089931288"/>
    <n v="4.6177820662683002"/>
  </r>
  <r>
    <x v="22"/>
    <x v="5"/>
    <x v="0"/>
    <x v="1"/>
    <n v="6.6276000000000002E-2"/>
    <n v="7.2156999999999999E-2"/>
    <n v="8.8804000000000008E-2"/>
    <n v="0.107"/>
    <n v="0.14499999999999999"/>
    <n v="0.216"/>
    <n v="0.25600000000000001"/>
    <n v="0.316"/>
    <n v="0.27100000000000002"/>
    <n v="0.13014799999999999"/>
    <n v="0.10620499999999999"/>
    <n v="9.4614000000000004E-2"/>
    <n v="7.2156000000000012E-2"/>
    <n v="6.8665000000000004E-2"/>
    <n v="8.2092999999999999E-2"/>
    <n v="8.9872000000000007E-2"/>
    <n v="0.10203400000000001"/>
    <n v="0.116464"/>
    <n v="0.131304"/>
    <n v="0.147811"/>
  </r>
  <r>
    <x v="22"/>
    <x v="5"/>
    <x v="0"/>
    <x v="2"/>
    <n v="6.4181000000000002E-2"/>
    <n v="5.6769E-2"/>
    <n v="6.5266000000000005E-2"/>
    <n v="7.2999999999999995E-2"/>
    <n v="9.7000000000000003E-2"/>
    <n v="0.17399999999999999"/>
    <n v="0.20200000000000001"/>
    <n v="0.23400000000000001"/>
    <n v="0.23100000000000001"/>
    <n v="0.27932000000000001"/>
    <n v="0.32358700000000001"/>
    <n v="0.31024299999999999"/>
    <n v="0.32655600000000001"/>
    <n v="0.40204600000000001"/>
    <n v="0.391183"/>
    <n v="0.374836"/>
    <n v="0.35414299999999999"/>
    <n v="0.32577999999999996"/>
    <n v="0.36327199999999998"/>
    <n v="0.42739900000000003"/>
  </r>
  <r>
    <x v="22"/>
    <x v="5"/>
    <x v="0"/>
    <x v="3"/>
    <n v="0.320905"/>
    <n v="0.28384500000000001"/>
    <n v="0.32633000000000001"/>
    <n v="0.36499999999999999"/>
    <n v="0.48499999999999999"/>
    <n v="0.87"/>
    <n v="1.01"/>
    <n v="1.17"/>
    <n v="1.155"/>
    <n v="1.3966000000000001"/>
    <n v="1.6179350000000001"/>
    <n v="1.551215"/>
    <n v="1.6327800000000003"/>
    <n v="2.01023"/>
    <n v="1.9559150000000001"/>
    <n v="1.8741799999999997"/>
    <n v="1.770715"/>
    <n v="1.6288999999999998"/>
    <n v="1.81636"/>
    <n v="2.1369950000000002"/>
  </r>
  <r>
    <x v="22"/>
    <x v="5"/>
    <x v="0"/>
    <x v="4"/>
    <n v="1.4241600000000001"/>
    <n v="1.5162199999999999"/>
    <n v="1.6089797279999998"/>
    <n v="1.7908242399999998"/>
    <n v="1.9995000000000001"/>
    <n v="2.0184407806197671"/>
    <n v="2.2590208999205976"/>
    <n v="2.1381818885788824"/>
    <n v="2.2818851189271752"/>
    <n v="2.1853884866328608"/>
    <n v="2.8802020691995653"/>
    <n v="3.1698162527840106"/>
    <n v="2.1801397125000004"/>
    <n v="1.5279218774999999"/>
    <n v="2.0080462722892447"/>
    <n v="2.1696320588537645"/>
    <n v="2.3592035803212683"/>
    <n v="2.5525463224525611"/>
    <n v="2.7507514253958774"/>
    <n v="2.8630248810863468"/>
  </r>
  <r>
    <x v="22"/>
    <x v="5"/>
    <x v="0"/>
    <x v="5"/>
    <n v="1.7450650000000001"/>
    <n v="1.800065"/>
    <n v="1.9353097279999998"/>
    <n v="2.1558242399999998"/>
    <n v="2.4845000000000002"/>
    <n v="2.8884407806197672"/>
    <n v="3.2690208999205979"/>
    <n v="3.3081818885788827"/>
    <n v="3.436885118927175"/>
    <n v="3.5819884866328611"/>
    <n v="4.498137069199565"/>
    <n v="4.7210312527840106"/>
    <n v="3.8129197125000007"/>
    <n v="3.5381518774999998"/>
    <n v="3.9639612722892448"/>
    <n v="4.0438120588537645"/>
    <n v="4.1299185803212684"/>
    <n v="4.1814463224525609"/>
    <n v="4.5671114253958773"/>
    <n v="5.000019881086347"/>
  </r>
  <r>
    <x v="22"/>
    <x v="5"/>
    <x v="0"/>
    <x v="6"/>
    <n v="0.65258000000000005"/>
    <n v="0.87758700000000001"/>
    <n v="1.072446"/>
    <n v="1.3659539999999999"/>
    <n v="1.586635"/>
    <n v="1.8049999999999999"/>
    <n v="1.976"/>
    <n v="3.0550000000000002"/>
    <n v="3.2010000000000001"/>
    <n v="3.2124730000000001"/>
    <n v="3.996337"/>
    <n v="4.7858830000000001"/>
    <n v="3.9674900000000002"/>
    <n v="3.4860419999999999"/>
    <n v="3.5394079165803651"/>
    <n v="3.613631368110986"/>
    <n v="3.8488843845218565"/>
    <n v="4.0160895031873398"/>
    <n v="4.1767330833148346"/>
    <n v="4.3388951821149764"/>
  </r>
  <r>
    <x v="22"/>
    <x v="5"/>
    <x v="0"/>
    <x v="7"/>
    <n v="1.2138949999999999"/>
    <n v="1.2927740000000001"/>
    <n v="4.5401249999999997"/>
    <n v="9.7874949999999998"/>
    <n v="11.05204"/>
    <n v="12.38"/>
    <n v="12.933"/>
    <n v="15.583"/>
    <n v="18.172000000000001"/>
    <n v="20.095692"/>
    <n v="22.383679000000001"/>
    <n v="23.850079999999998"/>
    <n v="21.581983000000001"/>
    <n v="24.027412000000002"/>
    <n v="25.207467490350513"/>
    <n v="26.194885760829038"/>
    <n v="27.684778192661515"/>
    <n v="29.075321684176341"/>
    <n v="30.530330804310111"/>
    <n v="32.056847344525615"/>
  </r>
  <r>
    <x v="22"/>
    <x v="5"/>
    <x v="0"/>
    <x v="8"/>
    <n v="2.2730000000000001"/>
    <n v="1.9279999999999999"/>
    <n v="6.593"/>
    <n v="10.55"/>
    <n v="11.807"/>
    <n v="13.441000000000001"/>
    <n v="14.209"/>
    <n v="15.985125"/>
    <n v="18.862447499999998"/>
    <n v="20.371443299999999"/>
    <n v="22.8975022692"/>
    <n v="24.1"/>
    <n v="21.931000000000001"/>
    <n v="24.124100000000002"/>
    <n v="25.812787000000004"/>
    <n v="26.845298480000004"/>
    <n v="28.080182210080004"/>
    <n v="29.428030956163845"/>
    <n v="31.076000689709023"/>
    <n v="32.816256728332732"/>
  </r>
  <r>
    <x v="22"/>
    <x v="5"/>
    <x v="1"/>
    <x v="0"/>
    <n v="0.41752750307090541"/>
    <n v="0.41995591963520862"/>
    <n v="0.42616038898070163"/>
    <n v="0.43695504268134489"/>
    <n v="0.45338987459196672"/>
    <n v="0.47427687877223446"/>
    <n v="0.49146764947982668"/>
    <n v="0.52490787613585488"/>
    <n v="0.57850342555827827"/>
    <n v="0.5927532881349461"/>
    <n v="0.59726675525359663"/>
    <n v="0.60117702068004619"/>
    <n v="0.60251759402270311"/>
    <n v="0.59694645848693617"/>
    <n v="0.59158042132866617"/>
    <n v="0.58571007395104391"/>
    <n v="0.58250958920353668"/>
    <n v="0.58251310666937273"/>
    <n v="0.58464739617891404"/>
    <n v="0.58887366910051164"/>
  </r>
  <r>
    <x v="22"/>
    <x v="5"/>
    <x v="1"/>
    <x v="1"/>
    <n v="1.4912000000000002E-2"/>
    <n v="1.6345999999999999E-2"/>
    <n v="2.0202999999999999E-2"/>
    <n v="2.5000000000000001E-2"/>
    <n v="3.1E-2"/>
    <n v="3.5999999999999997E-2"/>
    <n v="3.3000000000000002E-2"/>
    <n v="3.6999999999999998E-2"/>
    <n v="4.1000000000000002E-2"/>
    <n v="1.5445E-2"/>
    <n v="1.0441000000000001E-2"/>
    <n v="1.2272E-2"/>
    <n v="1.2267E-2"/>
    <n v="1.0000999999999999E-2"/>
    <n v="1.2339000000000001E-2"/>
    <n v="1.3849E-2"/>
    <n v="1.6050999999999999E-2"/>
    <n v="1.9019999999999999E-2"/>
    <n v="2.1157000000000002E-2"/>
    <n v="2.3455E-2"/>
  </r>
  <r>
    <x v="22"/>
    <x v="5"/>
    <x v="1"/>
    <x v="2"/>
    <n v="1.3192000000000001E-2"/>
    <n v="1.1614000000000001E-2"/>
    <n v="1.3726E-2"/>
    <n v="1.9E-2"/>
    <n v="2.3E-2"/>
    <n v="0.02"/>
    <n v="1.0999999999999999E-2"/>
    <n v="7.0000000000000001E-3"/>
    <n v="1.4E-2"/>
    <n v="1.6989999999999998E-2"/>
    <n v="2.7269999999999999E-2"/>
    <n v="2.4924000000000002E-2"/>
    <n v="1.1186E-2"/>
    <n v="0"/>
    <n v="0"/>
    <n v="0"/>
    <n v="0"/>
    <n v="0"/>
    <n v="0"/>
    <n v="0"/>
  </r>
  <r>
    <x v="22"/>
    <x v="5"/>
    <x v="1"/>
    <x v="3"/>
    <n v="6.5960000000000005E-2"/>
    <n v="5.8069999999999997E-2"/>
    <n v="6.8629999999999997E-2"/>
    <n v="9.5000000000000001E-2"/>
    <n v="0.115"/>
    <n v="0.1"/>
    <n v="5.5E-2"/>
    <n v="3.5000000000000003E-2"/>
    <n v="7.0000000000000007E-2"/>
    <n v="8.4949999999999998E-2"/>
    <n v="0.13635"/>
    <n v="0.12462000000000001"/>
    <n v="5.5930000000000001E-2"/>
    <n v="0"/>
    <n v="0"/>
    <n v="0"/>
    <n v="0"/>
    <n v="0"/>
    <n v="0"/>
    <n v="0"/>
  </r>
  <r>
    <x v="22"/>
    <x v="5"/>
    <x v="1"/>
    <x v="4"/>
    <n v="0.22010295224797549"/>
    <n v="0.24681548513011148"/>
    <n v="0.26421944116803503"/>
    <n v="0.2927598785965011"/>
    <n v="0.32190681096029639"/>
    <n v="0.34622212150373111"/>
    <n v="0.36860073710987001"/>
    <n v="0.38790468633160319"/>
    <n v="0.42345254626433565"/>
    <n v="0.35187813229955189"/>
    <n v="0.40140191007619996"/>
    <n v="0.46161219658763003"/>
    <n v="0.45774419999999999"/>
    <n v="0.28317379999999998"/>
    <n v="0.33958170259773096"/>
    <n v="0.36663328877768842"/>
    <n v="0.39610652065840496"/>
    <n v="0.42523456786864205"/>
    <n v="0.44433202109597481"/>
    <n v="0.44754398851638888"/>
  </r>
  <r>
    <x v="22"/>
    <x v="5"/>
    <x v="1"/>
    <x v="5"/>
    <n v="0.28606295224797551"/>
    <n v="0.30488548513011149"/>
    <n v="0.33284944116803505"/>
    <n v="0.38775987859650107"/>
    <n v="0.43690681096029638"/>
    <n v="0.44622212150373108"/>
    <n v="0.42360073710987001"/>
    <n v="0.42290468633160316"/>
    <n v="0.49345254626433566"/>
    <n v="0.43682813229955186"/>
    <n v="0.53775191007619993"/>
    <n v="0.58623219658763004"/>
    <n v="0.51367419999999997"/>
    <n v="0.28317379999999998"/>
    <n v="0.33958170259773096"/>
    <n v="0.36663328877768842"/>
    <n v="0.39610652065840496"/>
    <n v="0.42523456786864205"/>
    <n v="0.44433202109597481"/>
    <n v="0.44754398851638888"/>
  </r>
  <r>
    <x v="22"/>
    <x v="5"/>
    <x v="1"/>
    <x v="6"/>
    <n v="0.10552400000000001"/>
    <n v="0.148983"/>
    <n v="0.16792199999999999"/>
    <n v="0.19180800000000001"/>
    <n v="0.27045999999999998"/>
    <n v="0.34731699999999999"/>
    <n v="0.36"/>
    <n v="0.41799999999999998"/>
    <n v="0.49399999999999999"/>
    <n v="0.410327"/>
    <n v="0.37640099999999999"/>
    <n v="0.58219200000000004"/>
    <n v="0.550423"/>
    <n v="0.41510200000000003"/>
    <n v="0.41943292554274025"/>
    <n v="0.43140143552257276"/>
    <n v="0.4474530202449436"/>
    <n v="0.45595050689962746"/>
    <n v="0.46087372120513043"/>
    <n v="0.46572293163891992"/>
  </r>
  <r>
    <x v="22"/>
    <x v="5"/>
    <x v="1"/>
    <x v="7"/>
    <n v="1.5999999999999999E-5"/>
    <n v="6.8999999999999997E-5"/>
    <n v="9.8999999999999994E-5"/>
    <n v="4.5469999999999998E-3"/>
    <n v="1.5479999999999999E-3"/>
    <n v="2.7060000000000001E-3"/>
    <n v="0.1"/>
    <n v="0.06"/>
    <n v="6.5000000000000002E-2"/>
    <n v="0.13181300000000001"/>
    <n v="0.17544399999999999"/>
    <n v="1.603915"/>
    <n v="1.7708809999999999"/>
    <n v="1.7521640000000001"/>
    <n v="1.8960952297403195"/>
    <n v="2.0969333247440129"/>
    <n v="2.1191926631405118"/>
    <n v="2.2008466031223679"/>
    <n v="2.251241671810738"/>
    <n v="2.2942861786381252"/>
  </r>
  <r>
    <x v="22"/>
    <x v="5"/>
    <x v="1"/>
    <x v="8"/>
    <n v="0.24"/>
    <n v="0.1972145037022105"/>
    <n v="0.16763232814687892"/>
    <n v="0.16763232814687892"/>
    <n v="0.16763232814687892"/>
    <n v="0.15086909533219103"/>
    <n v="0.15086909533219103"/>
    <n v="0.15086909533219103"/>
    <n v="0.15086909533219103"/>
    <n v="0.15086909533219103"/>
    <n v="0.31682510019760118"/>
    <n v="1.85"/>
    <n v="1.68"/>
    <n v="1.68"/>
    <n v="1.9655999999999998"/>
    <n v="2.0638799999999997"/>
    <n v="2.0948381999999994"/>
    <n v="2.1723472133999993"/>
    <n v="2.2375176298019994"/>
    <n v="2.2777929471384355"/>
  </r>
  <r>
    <x v="22"/>
    <x v="5"/>
    <x v="2"/>
    <x v="0"/>
    <n v="0.10497082647686595"/>
    <n v="0.10449379892763709"/>
    <n v="0.10400367229671585"/>
    <n v="0.10353688322015865"/>
    <n v="0.1050856537794867"/>
    <n v="0.10658279865350381"/>
    <n v="0.11103003869838701"/>
    <n v="0.12539212386414511"/>
    <n v="0.1394965744417217"/>
    <n v="0.14224671186505394"/>
    <n v="0.1442662447464034"/>
    <n v="0.14712751731995374"/>
    <n v="0.1488788703180805"/>
    <n v="0.15074808726594521"/>
    <n v="0.15300663888663907"/>
    <n v="0.1553138704548257"/>
    <n v="0.15792452026972803"/>
    <n v="0.16063501910506647"/>
    <n v="0.16344900625037453"/>
    <n v="0.1663318522393159"/>
  </r>
  <r>
    <x v="22"/>
    <x v="5"/>
    <x v="2"/>
    <x v="1"/>
    <n v="2.993E-3"/>
    <n v="3.0219999999999999E-3"/>
    <n v="2.993E-3"/>
    <n v="3.0000000000000001E-3"/>
    <n v="5.0000000000000001E-3"/>
    <n v="5.0000000000000001E-3"/>
    <n v="8.0000000000000002E-3"/>
    <n v="1.4999999999999999E-2"/>
    <n v="1.0999999999999999E-2"/>
    <n v="2.9720000000000002E-3"/>
    <n v="3.4420000000000002E-3"/>
    <n v="4.8809999999999999E-3"/>
    <n v="4.3819999999999996E-3"/>
    <n v="4.6280000000000002E-3"/>
    <n v="5.1840000000000002E-3"/>
    <n v="5.4180000000000001E-3"/>
    <n v="6.2050000000000004E-3"/>
    <n v="6.7880000000000006E-3"/>
    <n v="7.3750000000000005E-3"/>
    <n v="7.9319999999999998E-3"/>
  </r>
  <r>
    <x v="22"/>
    <x v="5"/>
    <x v="2"/>
    <x v="2"/>
    <n v="7.9200000000000006E-4"/>
    <n v="0"/>
    <n v="4.64E-4"/>
    <n v="0"/>
    <n v="0"/>
    <n v="0"/>
    <n v="0"/>
    <n v="0"/>
    <n v="0"/>
    <n v="1.9800000000000002E-4"/>
    <n v="6.5000000000000008E-5"/>
    <n v="7.4999999999999993E-5"/>
    <n v="5.5000000000000002E-5"/>
    <n v="2.5900000000000001E-4"/>
    <n v="2.8100000000000005E-4"/>
    <n v="2.9299999999999997E-4"/>
    <n v="3.1700000000000001E-4"/>
    <n v="3.3500000000000001E-4"/>
    <n v="3.57E-4"/>
    <n v="3.68E-4"/>
  </r>
  <r>
    <x v="22"/>
    <x v="5"/>
    <x v="2"/>
    <x v="3"/>
    <n v="6.3360000000000005E-3"/>
    <n v="0"/>
    <n v="3.712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"/>
    <x v="2"/>
    <x v="4"/>
    <n v="0.33132785814018417"/>
    <n v="0.35852547397769519"/>
    <n v="0.3640128530385055"/>
    <n v="0.36237909127055529"/>
    <n v="0.34678265747230613"/>
    <n v="0.33786747173160703"/>
    <n v="0.3519652226738868"/>
    <n v="0.38778304858475726"/>
    <n v="0.36190392791884635"/>
    <n v="0.25972433614979146"/>
    <n v="0.32"/>
    <n v="0.39200000000000007"/>
    <n v="0.32373482999999997"/>
    <n v="0.32094384300000001"/>
    <n v="0.3601039799736892"/>
    <n v="0.40637665584255489"/>
    <n v="0.4421886567552385"/>
    <n v="0.4658415554046928"/>
    <n v="0.49034701875112369"/>
    <n v="0.49899555671794771"/>
  </r>
  <r>
    <x v="22"/>
    <x v="5"/>
    <x v="2"/>
    <x v="5"/>
    <n v="0.33766385814018418"/>
    <n v="0.35852547397769519"/>
    <n v="0.36772485303850549"/>
    <n v="0.36237909127055529"/>
    <n v="0.34678265747230613"/>
    <n v="0.33786747173160703"/>
    <n v="0.3519652226738868"/>
    <n v="0.38778304858475726"/>
    <n v="0.36190392791884635"/>
    <n v="0.25972433614979146"/>
    <n v="0.32"/>
    <n v="0.39200000000000007"/>
    <n v="0.32373482999999997"/>
    <n v="0.32094384300000001"/>
    <n v="0.3601039799736892"/>
    <n v="0.40637665584255489"/>
    <n v="0.4421886567552385"/>
    <n v="0.4658415554046928"/>
    <n v="0.49034701875112369"/>
    <n v="0.49899555671794771"/>
  </r>
  <r>
    <x v="22"/>
    <x v="5"/>
    <x v="2"/>
    <x v="6"/>
    <n v="0.15077699999999999"/>
    <n v="0.19494700000000001"/>
    <n v="0.22528500000000001"/>
    <n v="0.24029900000000001"/>
    <n v="0.29077799999999998"/>
    <n v="0.27179999999999999"/>
    <n v="0.32"/>
    <n v="0.497"/>
    <n v="0.5"/>
    <n v="0.35039399999999998"/>
    <n v="0.42284699999999997"/>
    <n v="0.48920200000000003"/>
    <n v="0.36401"/>
    <n v="0.36966100000000002"/>
    <n v="0.44748739057257914"/>
    <n v="0.42763211235311643"/>
    <n v="0.45157870654139853"/>
    <n v="0.45631419598706757"/>
    <n v="0.47327162771965214"/>
    <n v="0.49527678889403248"/>
  </r>
  <r>
    <x v="22"/>
    <x v="5"/>
    <x v="2"/>
    <x v="7"/>
    <n v="4.369E-2"/>
    <n v="2.0150999999999999E-2"/>
    <n v="2.6346000000000001E-2"/>
    <n v="0.10272299999999999"/>
    <n v="0.22311800000000001"/>
    <n v="0.314"/>
    <n v="0.378"/>
    <n v="0.56599999999999995"/>
    <n v="0.55900000000000005"/>
    <n v="0.36303000000000002"/>
    <n v="0.48036600000000002"/>
    <n v="0.57165900000000003"/>
    <n v="0.44540600000000002"/>
    <n v="0.455258"/>
    <n v="0.48377131503784926"/>
    <n v="0.49071035971030891"/>
    <n v="0.50724339986515188"/>
    <n v="0.51909477503625134"/>
    <n v="0.54323077738894987"/>
    <n v="0.57039231625839737"/>
  </r>
  <r>
    <x v="22"/>
    <x v="5"/>
    <x v="2"/>
    <x v="8"/>
    <n v="0.21351255555655968"/>
    <n v="8.4785496297789475E-2"/>
    <n v="2.336767185312108E-2"/>
    <n v="8.536767185312108E-2"/>
    <n v="0.24236767185312105"/>
    <n v="0.33513090466780893"/>
    <n v="0.40513090466780893"/>
    <n v="0.45779792227462407"/>
    <n v="0.43490802616089286"/>
    <n v="0.27399205648136249"/>
    <n v="0.38906872020353472"/>
    <n v="0.52135208507273656"/>
    <n v="0.41708166805818925"/>
    <n v="0.42542330141935303"/>
    <n v="0.44244023347612715"/>
    <n v="0.4718625090022896"/>
    <n v="0.500174259542427"/>
    <n v="0.53018471511497267"/>
    <n v="0.56093542859164114"/>
    <n v="0.57664162059220714"/>
  </r>
  <r>
    <x v="23"/>
    <x v="5"/>
    <x v="0"/>
    <x v="0"/>
    <n v="1.9930000000000001"/>
    <n v="2.0859999999999999"/>
    <n v="2.1741000000000001"/>
    <n v="2.3090000000000002"/>
    <n v="2.4380000000000002"/>
    <n v="2.5379999999999998"/>
    <n v="1.768"/>
    <n v="2.0819999999999999"/>
    <n v="2.3660000000000001"/>
    <n v="2.5019999999999998"/>
    <n v="2.6019999999999999"/>
    <n v="2.6949999999999998"/>
    <n v="2.8069999999999999"/>
    <n v="2.922757394805195"/>
    <n v="3.0439602910106687"/>
    <n v="3.169911799681604"/>
    <n v="3.3020010863139295"/>
    <n v="3.4411880490578417"/>
    <n v="3.5883835688050976"/>
    <n v="3.7438438249232755"/>
  </r>
  <r>
    <x v="23"/>
    <x v="5"/>
    <x v="0"/>
    <x v="1"/>
    <n v="1.0024E-2"/>
    <n v="1.0036E-2"/>
    <n v="1.0222E-2"/>
    <n v="1.2369E-2"/>
    <n v="1.9521E-2"/>
    <n v="2.6012E-2"/>
    <n v="3.3475999999999999E-2"/>
    <n v="4.1050999999999997E-2"/>
    <n v="4.4749999999999998E-2"/>
    <n v="2.4809999999999999E-2"/>
    <n v="1.8799E-2"/>
    <n v="1.9146E-2"/>
    <n v="1.9397999999999999E-2"/>
    <n v="1.9306999999999998E-2"/>
    <n v="2.0774999999999998E-2"/>
    <n v="2.1359000000000003E-2"/>
    <n v="2.3169000000000002E-2"/>
    <n v="2.5728000000000001E-2"/>
    <n v="2.8954000000000001E-2"/>
    <n v="3.2161000000000002E-2"/>
  </r>
  <r>
    <x v="23"/>
    <x v="5"/>
    <x v="0"/>
    <x v="2"/>
    <n v="0"/>
    <n v="0"/>
    <n v="0"/>
    <n v="0"/>
    <n v="0"/>
    <n v="0"/>
    <n v="0"/>
    <n v="0"/>
    <n v="0"/>
    <n v="0"/>
    <n v="0"/>
    <n v="0"/>
    <n v="1.0640000000000001E-3"/>
    <n v="1.5020000000000001E-3"/>
    <n v="4.0660000000000002E-3"/>
    <n v="6.5630000000000003E-3"/>
    <n v="1.1105E-2"/>
    <n v="1.3554999999999999E-2"/>
    <n v="1.2563000000000001E-2"/>
    <n v="1.1785E-2"/>
  </r>
  <r>
    <x v="23"/>
    <x v="5"/>
    <x v="0"/>
    <x v="3"/>
    <n v="0"/>
    <n v="0"/>
    <n v="0"/>
    <n v="0"/>
    <n v="0"/>
    <n v="0"/>
    <n v="0"/>
    <n v="0"/>
    <n v="0"/>
    <n v="0"/>
    <n v="0"/>
    <n v="0"/>
    <n v="5.3200000000000001E-3"/>
    <n v="7.5100000000000002E-3"/>
    <n v="2.0330000000000001E-2"/>
    <n v="3.2815000000000004E-2"/>
    <n v="5.5525000000000005E-2"/>
    <n v="6.7775000000000002E-2"/>
    <n v="6.281500000000001E-2"/>
    <n v="5.8925000000000005E-2"/>
  </r>
  <r>
    <x v="23"/>
    <x v="5"/>
    <x v="0"/>
    <x v="4"/>
    <n v="0.64373599999999997"/>
    <n v="0.66497600000000001"/>
    <n v="0.83084999999999998"/>
    <n v="0.907698"/>
    <n v="1.0074479999999999"/>
    <n v="1.188477225"/>
    <n v="1.4253666389999999"/>
    <n v="1.7142264125"/>
    <n v="2.0108753125000001"/>
    <n v="1.3712407499999997"/>
    <n v="1.2051971499999998"/>
    <n v="1.1141669825"/>
    <n v="1.0791550275000001"/>
    <n v="1.2146367712500001"/>
    <n v="1.2620754236840117"/>
    <n v="1.3499562618766545"/>
    <n v="1.4859004888412681"/>
    <n v="1.6173583830571856"/>
    <n v="1.7224241130264468"/>
    <n v="1.8719219124616375"/>
  </r>
  <r>
    <x v="23"/>
    <x v="5"/>
    <x v="0"/>
    <x v="5"/>
    <n v="0.64373599999999997"/>
    <n v="0.66497600000000001"/>
    <n v="0.83084999999999998"/>
    <n v="0.907698"/>
    <n v="1.0074479999999999"/>
    <n v="1.188477225"/>
    <n v="1.4253666389999999"/>
    <n v="1.7142264125"/>
    <n v="2.0108753125000001"/>
    <n v="1.3712407499999997"/>
    <n v="1.2051971499999998"/>
    <n v="1.1141669825"/>
    <n v="1.0844750275000001"/>
    <n v="1.22214677125"/>
    <n v="1.2824054236840117"/>
    <n v="1.3827712618766546"/>
    <n v="1.5414254888412682"/>
    <n v="1.6851333830571855"/>
    <n v="1.7852391130264469"/>
    <n v="1.9308469124616376"/>
  </r>
  <r>
    <x v="23"/>
    <x v="5"/>
    <x v="0"/>
    <x v="6"/>
    <n v="0.66332999999999998"/>
    <n v="0.67273099999999997"/>
    <n v="0.83494599999999997"/>
    <n v="1.0590986"/>
    <n v="1.012076"/>
    <n v="1.2374719999999999"/>
    <n v="1.472251"/>
    <n v="1.8722840000000001"/>
    <n v="2.140177"/>
    <n v="1.4384459999999999"/>
    <n v="1.2962629999999999"/>
    <n v="1.2599629999999999"/>
    <n v="1.2143820000000001"/>
    <n v="1.3531770000000001"/>
    <n v="1.5695797762128074"/>
    <n v="1.5147134963179405"/>
    <n v="1.6665469893777956"/>
    <n v="1.810960368006348"/>
    <n v="1.9108835139817713"/>
    <n v="2.0551582500096477"/>
  </r>
  <r>
    <x v="23"/>
    <x v="5"/>
    <x v="0"/>
    <x v="7"/>
    <n v="1.9594E-2"/>
    <n v="7.7549999999999997E-3"/>
    <n v="4.0959999999999998E-3"/>
    <n v="0.16770860000000001"/>
    <n v="4.6280000000000002E-3"/>
    <n v="5.0359999999999997E-3"/>
    <n v="2.9799999999999998E-4"/>
    <n v="0.10012500000000001"/>
    <n v="5.7117000000000001E-2"/>
    <n v="2.3182000000000001E-2"/>
    <n v="6.5922999999999995E-2"/>
    <n v="8.1280000000000005E-2"/>
    <n v="7.4267E-2"/>
    <n v="0.121971"/>
    <n v="0.10735628507775677"/>
    <n v="9.7576800000000019E-2"/>
    <n v="9.7576800000000019E-2"/>
    <n v="9.7576800000000019E-2"/>
    <n v="9.7576800000000019E-2"/>
    <n v="9.7576800000000019E-2"/>
  </r>
  <r>
    <x v="23"/>
    <x v="5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1"/>
    <x v="0"/>
    <n v="9.6594714422148065E-2"/>
    <n v="0.10003084710634934"/>
    <n v="0.10340596823131641"/>
    <n v="0.10791539326644418"/>
    <n v="0.11317835897295161"/>
    <n v="0.11871443925090015"/>
    <n v="7.9489756443751655E-2"/>
    <n v="9.1101757497584965E-2"/>
    <n v="0.10362701534644769"/>
    <n v="0.10953299816676912"/>
    <n v="0.11432927335997189"/>
    <n v="0.11857708338456133"/>
    <n v="0.12468015590146657"/>
    <n v="0.13015535823998856"/>
    <n v="0.13557568861358837"/>
    <n v="0.14206432394279217"/>
    <n v="0.14930928880193406"/>
    <n v="0.15745592813396306"/>
    <n v="0.16657076705597249"/>
    <n v="0.17669432856181205"/>
  </r>
  <r>
    <x v="23"/>
    <x v="5"/>
    <x v="1"/>
    <x v="1"/>
    <n v="2.8240000000000001E-3"/>
    <n v="3.1719999999999999E-3"/>
    <n v="3.6120000000000002E-3"/>
    <n v="4.2680000000000001E-3"/>
    <n v="5.45E-3"/>
    <n v="7.4780000000000003E-3"/>
    <n v="9.6729999999999993E-3"/>
    <n v="1.1265000000000001E-2"/>
    <n v="1.2086E-2"/>
    <n v="3.124E-3"/>
    <n v="2.7899999999999999E-3"/>
    <n v="2.3830000000000001E-3"/>
    <n v="3.3430000000000001E-3"/>
    <n v="3.6050000000000001E-3"/>
    <n v="3.4680000000000002E-3"/>
    <n v="4.4549999999999998E-3"/>
    <n v="5.1139999999999996E-3"/>
    <n v="5.9069999999999999E-3"/>
    <n v="6.7530000000000003E-3"/>
    <n v="7.6249999999999998E-3"/>
  </r>
  <r>
    <x v="23"/>
    <x v="5"/>
    <x v="1"/>
    <x v="2"/>
    <n v="0"/>
    <n v="0"/>
    <n v="0"/>
    <n v="0"/>
    <n v="0"/>
    <n v="0"/>
    <n v="0"/>
    <n v="0"/>
    <n v="0"/>
    <n v="0"/>
    <n v="0"/>
    <n v="0"/>
    <n v="0"/>
    <n v="7.54E-4"/>
    <n v="1.534E-3"/>
    <n v="3.065E-3"/>
    <n v="5.5709999999999996E-3"/>
    <n v="5.9220000000000002E-3"/>
    <n v="5.9230000000000003E-3"/>
    <n v="5.9580000000000006E-3"/>
  </r>
  <r>
    <x v="23"/>
    <x v="5"/>
    <x v="1"/>
    <x v="3"/>
    <n v="0"/>
    <n v="0"/>
    <n v="0"/>
    <n v="0"/>
    <n v="0"/>
    <n v="0"/>
    <n v="0"/>
    <n v="0"/>
    <n v="0"/>
    <n v="0"/>
    <n v="0"/>
    <n v="0"/>
    <n v="0"/>
    <n v="3.7699999999999999E-3"/>
    <n v="7.6699999999999997E-3"/>
    <n v="1.5325E-2"/>
    <n v="2.7854999999999998E-2"/>
    <n v="2.9610000000000001E-2"/>
    <n v="2.9615000000000002E-2"/>
    <n v="2.9790000000000004E-2"/>
  </r>
  <r>
    <x v="23"/>
    <x v="5"/>
    <x v="1"/>
    <x v="4"/>
    <n v="5.4161000000000001E-2"/>
    <n v="5.0776000000000002E-2"/>
    <n v="8.1929999999999989E-2"/>
    <n v="9.5233999999999999E-2"/>
    <n v="6.0159000000000004E-2"/>
    <n v="0.12113389999999999"/>
    <n v="0.12937280000000001"/>
    <n v="0.1495804"/>
    <n v="0.16199439999999998"/>
    <n v="0.10385800000000001"/>
    <n v="0.107484"/>
    <n v="0.1207042"/>
    <n v="0.16530549999999999"/>
    <n v="0.1545155"/>
    <n v="0.11806243612296358"/>
    <n v="0.13654708247268305"/>
    <n v="0.149309288801934"/>
    <n v="0.16690328382200081"/>
    <n v="0.1865592591026892"/>
    <n v="0.19789764798922951"/>
  </r>
  <r>
    <x v="23"/>
    <x v="5"/>
    <x v="1"/>
    <x v="5"/>
    <n v="5.4161000000000001E-2"/>
    <n v="5.0776000000000002E-2"/>
    <n v="8.1929999999999989E-2"/>
    <n v="9.5233999999999999E-2"/>
    <n v="6.0159000000000004E-2"/>
    <n v="0.12113389999999999"/>
    <n v="0.12937280000000001"/>
    <n v="0.1495804"/>
    <n v="0.16199439999999998"/>
    <n v="0.10385800000000001"/>
    <n v="0.107484"/>
    <n v="0.1207042"/>
    <n v="0.16530549999999999"/>
    <n v="0.1582855"/>
    <n v="0.12573243612296359"/>
    <n v="0.15187208247268305"/>
    <n v="0.17716428880193399"/>
    <n v="0.19651328382200081"/>
    <n v="0.2161742591026892"/>
    <n v="0.22768764798922952"/>
  </r>
  <r>
    <x v="23"/>
    <x v="5"/>
    <x v="1"/>
    <x v="6"/>
    <n v="5.8198E-2"/>
    <n v="5.2281000000000001E-2"/>
    <n v="8.6416999999999994E-2"/>
    <n v="9.7444000000000003E-2"/>
    <n v="6.0859000000000003E-2"/>
    <n v="0.104199"/>
    <n v="9.8233000000000001E-2"/>
    <n v="0.13176399999999999"/>
    <n v="0.12319099999999999"/>
    <n v="5.7766999999999999E-2"/>
    <n v="6.2739000000000003E-2"/>
    <n v="6.8772E-2"/>
    <n v="9.4697000000000003E-2"/>
    <n v="0.11441999999999999"/>
    <n v="9.5015284758549742E-2"/>
    <n v="0.11979284903149998"/>
    <n v="0.14548971834735694"/>
    <n v="0.16846078389450198"/>
    <n v="0.19054488447882545"/>
    <n v="0.2061404312571235"/>
  </r>
  <r>
    <x v="23"/>
    <x v="5"/>
    <x v="1"/>
    <x v="7"/>
    <n v="1.6899999999999999E-4"/>
    <n v="8.6000000000000003E-5"/>
    <n v="1.56E-4"/>
    <n v="2.4499999999999999E-4"/>
    <n v="7.3999999999999996E-5"/>
    <n v="5.9620000000000003E-3"/>
    <n v="3.3500000000000001E-4"/>
    <n v="3.9300000000000001E-4"/>
    <n v="1.506E-3"/>
    <n v="6.78E-4"/>
    <n v="3.5829999999999998E-3"/>
    <n v="2.1628000000000001E-2"/>
    <n v="6.3140000000000002E-3"/>
    <n v="1.7523E-2"/>
    <n v="6.9767542614137916E-3"/>
    <n v="8.7615000000000002E-3"/>
    <n v="8.7615000000000002E-3"/>
    <n v="8.7615000000000002E-3"/>
    <n v="8.7615000000000002E-3"/>
    <n v="8.7615000000000002E-3"/>
  </r>
  <r>
    <x v="23"/>
    <x v="5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2"/>
    <x v="0"/>
    <n v="0.20580028557785196"/>
    <n v="0.21312115289365063"/>
    <n v="0.22031203176868358"/>
    <n v="0.22991960673355583"/>
    <n v="0.24113264102704837"/>
    <n v="0.25292756074909983"/>
    <n v="0.16935724355624837"/>
    <n v="0.194097242502415"/>
    <n v="0.22078298465355228"/>
    <n v="0.23336600183323089"/>
    <n v="0.24358472664002812"/>
    <n v="0.25263491661543869"/>
    <n v="0.26563784409853342"/>
    <n v="0.27924663355067186"/>
    <n v="0.29351099215980009"/>
    <n v="0.30881845383051171"/>
    <n v="0.3252228288913932"/>
    <n v="0.34254418770483175"/>
    <n v="0.3607690435884347"/>
    <n v="0.37992834341914894"/>
  </r>
  <r>
    <x v="23"/>
    <x v="5"/>
    <x v="2"/>
    <x v="1"/>
    <n v="5.5999999999999999E-3"/>
    <n v="5.7000000000000002E-3"/>
    <n v="5.7000000000000002E-3"/>
    <n v="1E-3"/>
    <n v="2E-3"/>
    <n v="2E-3"/>
    <n v="3.0000000000000001E-3"/>
    <n v="4.0000000000000001E-3"/>
    <n v="4.0000000000000001E-3"/>
    <n v="1.6080000000000001E-3"/>
    <n v="1.9690000000000003E-3"/>
    <n v="2.5139999999999997E-3"/>
    <n v="2.4239999999999999E-3"/>
    <n v="2.4520000000000002E-3"/>
    <n v="2.5360000000000001E-3"/>
    <n v="2.98E-3"/>
    <n v="3.4340000000000004E-3"/>
    <n v="3.6619999999999999E-3"/>
    <n v="3.8380000000000003E-3"/>
    <n v="4.0070000000000001E-3"/>
  </r>
  <r>
    <x v="23"/>
    <x v="5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"/>
    <x v="2"/>
    <x v="4"/>
    <n v="0.11579099999999999"/>
    <n v="0.13964599999999999"/>
    <n v="0.13672400000000001"/>
    <n v="0.16042299999999998"/>
    <n v="0.15101500000000001"/>
    <n v="0.11875560000000002"/>
    <n v="0.13025300000000001"/>
    <n v="0.1754754"/>
    <n v="0.16246630000000001"/>
    <n v="0.1005315"/>
    <n v="0.1101535"/>
    <n v="0.12700149999999999"/>
    <n v="0.1046001"/>
    <n v="0.14004429999999998"/>
    <n v="0.14520549459734464"/>
    <n v="0.15463724655438724"/>
    <n v="0.16911587102352446"/>
    <n v="0.18326114042208502"/>
    <n v="0.1930114383198126"/>
    <n v="0.20326166372924476"/>
  </r>
  <r>
    <x v="23"/>
    <x v="5"/>
    <x v="2"/>
    <x v="5"/>
    <n v="0.11579099999999999"/>
    <n v="0.13964599999999999"/>
    <n v="0.13672400000000001"/>
    <n v="0.16042299999999998"/>
    <n v="0.15101500000000001"/>
    <n v="0.11875560000000002"/>
    <n v="0.13025300000000001"/>
    <n v="0.1754754"/>
    <n v="0.16246630000000001"/>
    <n v="0.1005315"/>
    <n v="0.1101535"/>
    <n v="0.12700149999999999"/>
    <n v="0.1046001"/>
    <n v="0.14004429999999998"/>
    <n v="0.14520549459734464"/>
    <n v="0.15463724655438724"/>
    <n v="0.16911587102352446"/>
    <n v="0.18326114042208502"/>
    <n v="0.1930114383198126"/>
    <n v="0.20326166372924476"/>
  </r>
  <r>
    <x v="23"/>
    <x v="5"/>
    <x v="2"/>
    <x v="6"/>
    <n v="0.12399399999999999"/>
    <n v="0.14422599999999999"/>
    <n v="0.14185800000000001"/>
    <n v="0.16113"/>
    <n v="0.151614"/>
    <n v="0.17038800000000001"/>
    <n v="0.17583699999999999"/>
    <n v="0.22258600000000001"/>
    <n v="0.191603"/>
    <n v="0.114867"/>
    <n v="0.12238400000000001"/>
    <n v="0.139706"/>
    <n v="0.13175000000000001"/>
    <n v="0.171793"/>
    <n v="0.19274264251900364"/>
    <n v="0.17310572802640439"/>
    <n v="0.18285184555454143"/>
    <n v="0.19623533451527961"/>
    <n v="0.20587946943718713"/>
    <n v="0.21606811589769362"/>
  </r>
  <r>
    <x v="23"/>
    <x v="5"/>
    <x v="2"/>
    <x v="7"/>
    <n v="3.6999999999999999E-4"/>
    <n v="1.6100000000000001E-4"/>
    <n v="8.7000000000000001E-5"/>
    <n v="6.3999999999999997E-5"/>
    <n v="3.8000000000000002E-5"/>
    <n v="6.8400000000000004E-4"/>
    <n v="4.2400000000000001E-4"/>
    <n v="7.9979999999999999E-3"/>
    <n v="6.7419999999999997E-3"/>
    <n v="4.3660000000000001E-3"/>
    <n v="6.7930000000000004E-3"/>
    <n v="9.4680000000000007E-3"/>
    <n v="1.9771E-2"/>
    <n v="1.3140000000000001E-2"/>
    <n v="1.7119198282579906E-2"/>
    <n v="1.3140000000000001E-2"/>
    <n v="1.3140000000000001E-2"/>
    <n v="1.3140000000000001E-2"/>
    <n v="1.3140000000000001E-2"/>
    <n v="1.3140000000000001E-2"/>
  </r>
  <r>
    <x v="23"/>
    <x v="5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0"/>
    <x v="0"/>
    <n v="2.1930650000000003"/>
    <n v="2.1269860000000005"/>
    <n v="2.2007259999999995"/>
    <n v="2.3397540000000001"/>
    <n v="2.4732419999999999"/>
    <n v="2.6915230000000001"/>
    <n v="2.9682489999999997"/>
    <n v="3.0152000000000001"/>
    <n v="3.1539999999999999"/>
    <n v="3.2"/>
    <n v="3.2070090000000002"/>
    <n v="3.2319819550000002"/>
    <n v="3.2577740452250006"/>
    <n v="3.2673733047727507"/>
    <n v="3.2664347052011591"/>
    <n v="3.2650367499179405"/>
    <n v="3.2688661251693354"/>
    <n v="3.2795865349162874"/>
    <n v="3.2900668042179615"/>
    <n v="3.2988383345251662"/>
  </r>
  <r>
    <x v="24"/>
    <x v="5"/>
    <x v="0"/>
    <x v="1"/>
    <n v="2.3387999999999999E-2"/>
    <n v="2.615E-2"/>
    <n v="2.9648000000000001E-2"/>
    <n v="3.1633000000000001E-2"/>
    <n v="3.5999999999999997E-2"/>
    <n v="4.7E-2"/>
    <n v="6.5000000000000002E-2"/>
    <n v="8.5999999999999993E-2"/>
    <n v="6.7000000000000004E-2"/>
    <n v="2.3E-2"/>
    <n v="2.3009000000000002E-2"/>
    <n v="4.1008000000000003E-2"/>
    <n v="4.1952000000000003E-2"/>
    <n v="4.2176999999999999E-2"/>
    <n v="4.8071999999999997E-2"/>
    <n v="5.0865E-2"/>
    <n v="5.9334999999999999E-2"/>
    <n v="6.9560000000000011E-2"/>
    <n v="7.6072000000000001E-2"/>
    <n v="8.1153000000000003E-2"/>
  </r>
  <r>
    <x v="24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0"/>
    <x v="4"/>
    <n v="1.1623244500000003"/>
    <n v="1.1698423000000004"/>
    <n v="1.2103992999999997"/>
    <n v="1.2868647000000002"/>
    <n v="1.3355506800000001"/>
    <n v="1.4582474775000001"/>
    <n v="1.6939702988000001"/>
    <n v="2.1078024463999996"/>
    <n v="2.0504480200000001"/>
    <n v="1.1229244454999998"/>
    <n v="1.5148891152499997"/>
    <n v="1.8032233205000001"/>
    <n v="1.9342467357499995"/>
    <n v="2.0136508177499999"/>
    <n v="2.2530947488419515"/>
    <n v="2.236433391113581"/>
    <n v="2.2228289651151476"/>
    <n v="2.230118843743075"/>
    <n v="2.2372454268682138"/>
    <n v="2.2432100674771127"/>
  </r>
  <r>
    <x v="24"/>
    <x v="5"/>
    <x v="0"/>
    <x v="5"/>
    <n v="1.1623244500000003"/>
    <n v="1.1698423000000004"/>
    <n v="1.2103992999999997"/>
    <n v="1.2868647000000002"/>
    <n v="1.3355506800000001"/>
    <n v="1.4582474775000001"/>
    <n v="1.6939702988000001"/>
    <n v="2.1078024463999996"/>
    <n v="2.0504480200000001"/>
    <n v="1.1229244454999998"/>
    <n v="1.5148891152499997"/>
    <n v="1.8032233205000001"/>
    <n v="1.9342467357499995"/>
    <n v="2.0136508177499999"/>
    <n v="2.2530947488419515"/>
    <n v="2.236433391113581"/>
    <n v="2.2228289651151476"/>
    <n v="2.230118843743075"/>
    <n v="2.2372454268682138"/>
    <n v="2.2432100674771127"/>
  </r>
  <r>
    <x v="24"/>
    <x v="5"/>
    <x v="0"/>
    <x v="6"/>
    <n v="1.4625300000000001"/>
    <n v="1.225725"/>
    <n v="1.4903029999999999"/>
    <n v="1.446132"/>
    <n v="1.708564"/>
    <n v="2.0209999999999999"/>
    <n v="2.4569429999999999"/>
    <n v="3.1619999999999999"/>
    <n v="2.8090000000000002"/>
    <n v="1.3603719999999999"/>
    <n v="1.932331"/>
    <n v="2.5324740000000001"/>
    <n v="2.6320139999999999"/>
    <n v="3.0619749999999999"/>
    <n v="3.5800903148932388"/>
    <n v="3.346921445302653"/>
    <n v="3.3827925250403275"/>
    <n v="3.2645625385542494"/>
    <n v="3.2941667702853064"/>
    <n v="3.3077731717880967"/>
  </r>
  <r>
    <x v="24"/>
    <x v="5"/>
    <x v="0"/>
    <x v="7"/>
    <n v="8.4195000000000006E-2"/>
    <n v="0.18362999999999999"/>
    <n v="0.202735"/>
    <n v="0.238985"/>
    <n v="0.35847800000000002"/>
    <n v="0.57699999999999996"/>
    <n v="0.58723900000000007"/>
    <n v="0.72134399999999999"/>
    <n v="0.77100000000000002"/>
    <n v="0.47683199999999998"/>
    <n v="0.68452000000000002"/>
    <n v="0.74240700000000004"/>
    <n v="0.76958800000000005"/>
    <n v="0.90301399999999998"/>
    <n v="0.93097524057297643"/>
    <n v="0.94939830326141239"/>
    <n v="0.95793259614938242"/>
    <n v="0.96751192211087622"/>
    <n v="0.9771870413319852"/>
    <n v="0.98695891174530492"/>
  </r>
  <r>
    <x v="24"/>
    <x v="5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1"/>
    <x v="0"/>
    <n v="0.18753861285781323"/>
    <n v="0.19113888419851685"/>
    <n v="0.19831470161335032"/>
    <n v="0.20958669200728977"/>
    <n v="0.22532543988702899"/>
    <n v="0.24096902941176473"/>
    <n v="0.28215000000000001"/>
    <n v="0.29029914157019415"/>
    <n v="0.30026592741626568"/>
    <n v="0.29377049929344412"/>
    <n v="0.29662249929344414"/>
    <n v="0.30294649929344414"/>
    <n v="0.31127423178991132"/>
    <n v="0.32009660294886083"/>
    <n v="0.33040818256655397"/>
    <n v="0.34187603984451981"/>
    <n v="0.35514404816327599"/>
    <n v="0.37041134459674546"/>
    <n v="0.38414434459674546"/>
    <n v="0.39974634459674546"/>
  </r>
  <r>
    <x v="24"/>
    <x v="5"/>
    <x v="1"/>
    <x v="1"/>
    <n v="4.1272941176470589E-3"/>
    <n v="5.3670000000000002E-3"/>
    <n v="4.7400000000000003E-3"/>
    <n v="5.4879999999999998E-3"/>
    <n v="6.4749999999999999E-3"/>
    <n v="8.3549999999999996E-3"/>
    <n v="1.1053E-2"/>
    <n v="1.3240999999999999E-2"/>
    <n v="8.7910000000000002E-3"/>
    <n v="2.7750000000000001E-3"/>
    <n v="2.8519999999999999E-3"/>
    <n v="6.3239999999999998E-3"/>
    <n v="6.8130000000000005E-3"/>
    <n v="7.2659999999999999E-3"/>
    <n v="8.3910000000000009E-3"/>
    <n v="9.1549999999999999E-3"/>
    <n v="1.0533000000000001E-2"/>
    <n v="1.2071E-2"/>
    <n v="1.3733E-2"/>
    <n v="1.5602000000000001E-2"/>
  </r>
  <r>
    <x v="24"/>
    <x v="5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1"/>
    <x v="4"/>
    <n v="0.1310574040702169"/>
    <n v="0.13357337776049238"/>
    <n v="0.13858804640999844"/>
    <n v="0.14646523915032311"/>
    <n v="0.15746393114767793"/>
    <n v="0.16385894000000006"/>
    <n v="0.17557633275204362"/>
    <n v="0.17704375083645826"/>
    <n v="0.14188479079901609"/>
    <n v="7.9919336971214991E-2"/>
    <n v="0.10576910872259422"/>
    <n v="0.13221138590324275"/>
    <n v="0.18168920000000002"/>
    <n v="0.1298542"/>
    <n v="0.12094718349205613"/>
    <n v="0.1364787202117777"/>
    <n v="0.14916050022857585"/>
    <n v="0.16668510506853543"/>
    <n v="0.18438928540643781"/>
    <n v="0.20786809919030769"/>
  </r>
  <r>
    <x v="24"/>
    <x v="5"/>
    <x v="1"/>
    <x v="5"/>
    <n v="0.1310574040702169"/>
    <n v="0.13357337776049238"/>
    <n v="0.13858804640999844"/>
    <n v="0.14646523915032311"/>
    <n v="0.15746393114767793"/>
    <n v="0.16385894000000006"/>
    <n v="0.17557633275204362"/>
    <n v="0.17704375083645826"/>
    <n v="0.14188479079901609"/>
    <n v="7.9919336971214991E-2"/>
    <n v="0.10576910872259422"/>
    <n v="0.13221138590324275"/>
    <n v="0.18168920000000002"/>
    <n v="0.1298542"/>
    <n v="0.12094718349205613"/>
    <n v="0.1364787202117777"/>
    <n v="0.14916050022857585"/>
    <n v="0.16668510506853543"/>
    <n v="0.18438928540643781"/>
    <n v="0.20786809919030769"/>
  </r>
  <r>
    <x v="24"/>
    <x v="5"/>
    <x v="1"/>
    <x v="6"/>
    <n v="9.7096000000000002E-2"/>
    <n v="0.12590600000000002"/>
    <n v="0.15915400000000002"/>
    <n v="0.15740900000000002"/>
    <n v="0.16820200000000002"/>
    <n v="0.15820000000000001"/>
    <n v="0.19619600000000001"/>
    <n v="0.20199999999999996"/>
    <n v="0.16444599999999998"/>
    <n v="7.2577000000000003E-2"/>
    <n v="0.11018600000000001"/>
    <n v="0.14996399999999999"/>
    <n v="0.165494"/>
    <n v="0.13519900000000001"/>
    <n v="0.14113763807803181"/>
    <n v="0.1706136725475185"/>
    <n v="0.19167072365721052"/>
    <n v="0.21268025636733259"/>
    <n v="0.23416423844930828"/>
    <n v="0.25725751346654829"/>
  </r>
  <r>
    <x v="24"/>
    <x v="5"/>
    <x v="1"/>
    <x v="7"/>
    <n v="3.7030000000000001E-3"/>
    <n v="1.2371100000000001E-2"/>
    <n v="1.3353E-2"/>
    <n v="1.3724E-2"/>
    <n v="2.1809000000000002E-2"/>
    <n v="2.4066999999999995E-2"/>
    <n v="3.3277000000000001E-2"/>
    <n v="3.3381000000000001E-2"/>
    <n v="4.3814000000000006E-2"/>
    <n v="2.0528999999999999E-2"/>
    <n v="2.6016000000000001E-2"/>
    <n v="3.6901000000000003E-2"/>
    <n v="2.9328E-2"/>
    <n v="4.9755000000000001E-2"/>
    <n v="3.5438815959026551E-2"/>
    <n v="5.2341463726088916E-2"/>
    <n v="5.2864878363349813E-2"/>
    <n v="5.3393527146983304E-2"/>
    <n v="5.3927462418453136E-2"/>
    <n v="5.4466737042637658E-2"/>
  </r>
  <r>
    <x v="24"/>
    <x v="5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2"/>
    <x v="0"/>
    <n v="0.12292538714218676"/>
    <n v="0.12142311580148318"/>
    <n v="0.12200429838664968"/>
    <n v="0.12088230799271026"/>
    <n v="0.11402156011297095"/>
    <n v="0.1115129705882353"/>
    <n v="0.12154999999999995"/>
    <n v="0.11780085842980582"/>
    <n v="0.1157340725837343"/>
    <n v="0.10422950070655589"/>
    <n v="0.10020573066416252"/>
    <n v="9.8995386824312762E-2"/>
    <n v="9.8003663614853978E-2"/>
    <n v="9.7630443797962735E-2"/>
    <n v="9.7158617170084963E-2"/>
    <n v="9.7241100139879855E-2"/>
    <n v="9.8337634131487051E-2"/>
    <n v="9.9379999742282954E-2"/>
    <n v="0.10124639976032314"/>
    <n v="0.10376315177710052"/>
  </r>
  <r>
    <x v="24"/>
    <x v="5"/>
    <x v="2"/>
    <x v="1"/>
    <n v="2.4821428571428568E-3"/>
    <n v="2.8419999999999999E-3"/>
    <n v="2.333E-3"/>
    <n v="2.6440000000000001E-3"/>
    <n v="3.209E-3"/>
    <n v="4.2919999999999998E-3"/>
    <n v="6.8999999999999999E-3"/>
    <n v="9.7050000000000001E-3"/>
    <n v="6.4060000000000002E-3"/>
    <n v="1.0280000000000001E-3"/>
    <n v="2.2300000000000002E-3"/>
    <n v="4.8019999999999998E-3"/>
    <n v="4.9480000000000001E-3"/>
    <n v="5.5069999999999997E-3"/>
    <n v="5.3860000000000002E-3"/>
    <n v="5.9119999999999997E-3"/>
    <n v="6.9309999999999997E-3"/>
    <n v="7.9260000000000008E-3"/>
    <n v="8.8229999999999992E-3"/>
    <n v="9.6039999999999997E-3"/>
  </r>
  <r>
    <x v="24"/>
    <x v="5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5"/>
    <x v="2"/>
    <x v="4"/>
    <n v="0.18305683692042463"/>
    <n v="0.19427698528237311"/>
    <n v="0.19520687741863951"/>
    <n v="0.19341169278833642"/>
    <n v="0.20523880820334769"/>
    <n v="0.22302594117647057"/>
    <n v="0.24066683215258844"/>
    <n v="0.24316027716891053"/>
    <n v="0.17247713552925698"/>
    <n v="9.7776919448947508E-2"/>
    <n v="0.18"/>
    <n v="0.20520000000000002"/>
    <n v="0.2035679"/>
    <n v="0.20907319999999999"/>
    <n v="0.21275997033377878"/>
    <n v="0.21576472928049398"/>
    <n v="0.22420980581979047"/>
    <n v="0.22857399940725079"/>
    <n v="0.23286671944874326"/>
    <n v="0.23865524908733124"/>
  </r>
  <r>
    <x v="24"/>
    <x v="5"/>
    <x v="2"/>
    <x v="5"/>
    <n v="0.18305683692042463"/>
    <n v="0.19427698528237311"/>
    <n v="0.19520687741863951"/>
    <n v="0.19341169278833642"/>
    <n v="0.20523880820334769"/>
    <n v="0.22302594117647057"/>
    <n v="0.24066683215258844"/>
    <n v="0.24316027716891053"/>
    <n v="0.17247713552925698"/>
    <n v="9.7776919448947508E-2"/>
    <n v="0.18"/>
    <n v="0.20520000000000002"/>
    <n v="0.2035679"/>
    <n v="0.20907319999999999"/>
    <n v="0.21275997033377878"/>
    <n v="0.21576472928049398"/>
    <n v="0.22420980581979047"/>
    <n v="0.22857399940725079"/>
    <n v="0.23286671944874326"/>
    <n v="0.23865524908733124"/>
  </r>
  <r>
    <x v="24"/>
    <x v="5"/>
    <x v="2"/>
    <x v="6"/>
    <n v="0.144036"/>
    <n v="0.16194700000000001"/>
    <n v="0.16520099999999999"/>
    <n v="0.20199600000000001"/>
    <n v="0.276169"/>
    <n v="0.27740000000000004"/>
    <n v="0.32955899999999999"/>
    <n v="0.39900000000000002"/>
    <n v="0.29499999999999998"/>
    <n v="0.16686000000000001"/>
    <n v="0.30223100000000003"/>
    <n v="0.35384300000000002"/>
    <n v="0.34512999999999999"/>
    <n v="0.37903799999999999"/>
    <n v="0.42529426027381551"/>
    <n v="0.39208261945399492"/>
    <n v="0.3969511219585844"/>
    <n v="0.40032082448225292"/>
    <n v="0.40327040248404306"/>
    <n v="0.40765902833587592"/>
  </r>
  <r>
    <x v="24"/>
    <x v="5"/>
    <x v="2"/>
    <x v="7"/>
    <n v="1.2765E-2"/>
    <n v="2.2598000000000004E-2"/>
    <n v="2.7361999999999997E-2"/>
    <n v="3.2506E-2"/>
    <n v="6.6665000000000002E-2"/>
    <n v="7.2633000000000003E-2"/>
    <n v="0.10412399999999999"/>
    <n v="0.149868"/>
    <n v="0.13090099999999999"/>
    <n v="7.5202000000000005E-2"/>
    <n v="9.2269000000000004E-2"/>
    <n v="0.110776"/>
    <n v="0.124678"/>
    <n v="0.12610199999999999"/>
    <n v="0.12928174612304166"/>
    <n v="0.13366812"/>
    <n v="0.13366812"/>
    <n v="0.13366812"/>
    <n v="0.13366812"/>
    <n v="0.13366812"/>
  </r>
  <r>
    <x v="24"/>
    <x v="5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5"/>
    <x v="0"/>
    <x v="0"/>
    <n v="5.5418320000000003"/>
    <n v="5.4639680400000001"/>
    <n v="5.4164799987999999"/>
    <n v="5.3901505988359997"/>
    <n v="5.4432090808709193"/>
    <n v="5.5930358084447915"/>
    <n v="5.9253027341914466"/>
    <n v="6.3671646521657026"/>
    <n v="6.6985127126007313"/>
    <n v="6.8368713312227092"/>
    <n v="6.9916021912860282"/>
    <n v="7.2794731255474474"/>
    <n v="7.487273931781024"/>
    <n v="7.8207327138275931"/>
    <n v="8.0430984758211288"/>
    <n v="8.2704663320175182"/>
    <n v="8.5107059766707316"/>
    <n v="8.7690338606736127"/>
    <n v="9.0440500174297469"/>
    <n v="9.3341560324595818"/>
  </r>
  <r>
    <x v="25"/>
    <x v="5"/>
    <x v="0"/>
    <x v="1"/>
    <n v="3.6800000000000001E-3"/>
    <n v="4.2420000000000001E-3"/>
    <n v="5.1390000000000003E-3"/>
    <n v="4.8500000000000001E-3"/>
    <n v="6.6059999999999999E-3"/>
    <n v="9.4149999999999998E-3"/>
    <n v="1.6931000000000002E-2"/>
    <n v="4.3074000000000001E-2"/>
    <n v="4.8473000000000002E-2"/>
    <n v="1.9946999999999999E-2"/>
    <n v="2.9041000000000001E-2"/>
    <n v="4.7473000000000001E-2"/>
    <n v="6.2267000000000003E-2"/>
    <n v="8.0721000000000001E-2"/>
    <n v="8.1592573144638331E-2"/>
    <n v="8.2592083631608873E-2"/>
    <n v="9.1371250676898316E-2"/>
    <n v="0.10513517642280722"/>
    <n v="0.11717354726401018"/>
    <n v="0.12731311471609899"/>
  </r>
  <r>
    <x v="25"/>
    <x v="5"/>
    <x v="0"/>
    <x v="2"/>
    <n v="2.3089999999999999E-2"/>
    <n v="3.3064999999999997E-2"/>
    <n v="2.8153000000000001E-2"/>
    <n v="3.5482E-2"/>
    <n v="6.3780000000000003E-2"/>
    <n v="9.1561000000000003E-2"/>
    <n v="0.127859"/>
    <n v="0.156558"/>
    <n v="0.17413300000000001"/>
    <n v="0.182505"/>
    <n v="0.19926199999999999"/>
    <n v="0.21119599999999999"/>
    <n v="0.23318"/>
    <n v="0.26356800000000002"/>
    <n v="0.27644999999999997"/>
    <n v="0.29499200000000003"/>
    <n v="0.31267199999999995"/>
    <n v="0.33946000000000004"/>
    <n v="0.32174999999999998"/>
    <n v="0.30114099999999999"/>
  </r>
  <r>
    <x v="25"/>
    <x v="5"/>
    <x v="0"/>
    <x v="3"/>
    <n v="0.11545"/>
    <n v="0.165325"/>
    <n v="0.140765"/>
    <n v="0.17741000000000001"/>
    <n v="0.31890000000000002"/>
    <n v="0.45780500000000002"/>
    <n v="0.63929499999999995"/>
    <n v="0.78278999999999999"/>
    <n v="0.87066500000000002"/>
    <n v="0.91252500000000003"/>
    <n v="0.99631000000000003"/>
    <n v="1.0559799999999999"/>
    <n v="1.1658999999999999"/>
    <n v="1.3178400000000001"/>
    <n v="1.38225"/>
    <n v="1.4749600000000003"/>
    <n v="1.5633599999999999"/>
    <n v="1.6973000000000003"/>
    <n v="1.6087499999999999"/>
    <n v="1.5057049999999998"/>
  </r>
  <r>
    <x v="25"/>
    <x v="5"/>
    <x v="0"/>
    <x v="4"/>
    <n v="2.5099999999999998"/>
    <n v="2.73"/>
    <n v="3.03"/>
    <n v="3.45"/>
    <n v="3.73"/>
    <n v="3.55"/>
    <n v="3.54"/>
    <n v="4.87"/>
    <n v="5.18"/>
    <n v="4.71"/>
    <n v="4.1900000000000004"/>
    <n v="5.37"/>
    <n v="6.56"/>
    <n v="7.2"/>
    <n v="7.2720000000000002"/>
    <n v="7.1265599999999996"/>
    <n v="7.6596353790036593"/>
    <n v="8.3305821676399319"/>
    <n v="9.0440500174297469"/>
    <n v="9.3341560324595818"/>
  </r>
  <r>
    <x v="25"/>
    <x v="5"/>
    <x v="0"/>
    <x v="5"/>
    <n v="2.6254499999999998"/>
    <n v="2.8953250000000001"/>
    <n v="3.1707649999999998"/>
    <n v="3.6274100000000002"/>
    <n v="4.0488999999999997"/>
    <n v="4.0078049999999994"/>
    <n v="4.1792949999999998"/>
    <n v="5.6527900000000004"/>
    <n v="6.0506649999999995"/>
    <n v="5.6225249999999996"/>
    <n v="5.1863100000000006"/>
    <n v="6.42598"/>
    <n v="7.7258999999999993"/>
    <n v="8.5178399999999996"/>
    <n v="8.6542500000000011"/>
    <n v="8.6015200000000007"/>
    <n v="9.2229953790036596"/>
    <n v="10.027882167639932"/>
    <n v="10.652800017429747"/>
    <n v="10.839861032459581"/>
  </r>
  <r>
    <x v="25"/>
    <x v="5"/>
    <x v="0"/>
    <x v="6"/>
    <n v="2.1730930000000002"/>
    <n v="2.4568750000000001"/>
    <n v="3.271989"/>
    <n v="3.8080530000000001"/>
    <n v="4.1544670000000004"/>
    <n v="4.231274"/>
    <n v="4.1579419999999994"/>
    <n v="5.5150809999999995"/>
    <n v="4.8860060000000001"/>
    <n v="4.5175380000000001"/>
    <n v="4.1570669999999996"/>
    <n v="5.374091"/>
    <n v="7.2065040000000007"/>
    <n v="8.1143300000000007"/>
    <n v="7.9290576711016776"/>
    <n v="8.0293399427229772"/>
    <n v="8.5065817725531669"/>
    <n v="9.234858359223999"/>
    <n v="9.8199812233792922"/>
    <n v="9.955209960544634"/>
  </r>
  <r>
    <x v="25"/>
    <x v="5"/>
    <x v="0"/>
    <x v="7"/>
    <n v="1.3333456472301215"/>
    <n v="1.5124305729219976"/>
    <n v="1.7759418054442959"/>
    <n v="2.1971977596365391"/>
    <n v="2.4353770540084727"/>
    <n v="2.4948192335675605"/>
    <n v="2.6687896843958971"/>
    <n v="2.757284487173925"/>
    <n v="2.3484340000000001"/>
    <n v="2.4010690000000001"/>
    <n v="2.3138350000000001"/>
    <n v="2.5271089999999998"/>
    <n v="2.9467210000000001"/>
    <n v="2.938062"/>
    <n v="2.6684513059396071"/>
    <n v="2.7620148066592334"/>
    <n v="2.759912916028104"/>
    <n v="2.7923642044747492"/>
    <n v="2.8630750912470035"/>
    <n v="2.8998487806094784"/>
  </r>
  <r>
    <x v="25"/>
    <x v="5"/>
    <x v="0"/>
    <x v="8"/>
    <n v="1.7865576592082617"/>
    <n v="1.9474027538726335"/>
    <n v="1.6733967297762482"/>
    <n v="2.0178614457831325"/>
    <n v="2.3260292598967296"/>
    <n v="2.2721204819277108"/>
    <n v="2.6858012048192768"/>
    <n v="2.8980000000000001"/>
    <n v="3.51"/>
    <n v="3.51"/>
    <n v="3.34"/>
    <n v="3.58"/>
    <n v="3.4660000000000002"/>
    <n v="3.3450000000000002"/>
    <n v="3.4119000000000002"/>
    <n v="3.3777810000000001"/>
    <n v="3.4791144300000001"/>
    <n v="3.5800087484699996"/>
    <n v="3.6981490371695092"/>
    <n v="3.7906027630987467"/>
  </r>
  <r>
    <x v="25"/>
    <x v="5"/>
    <x v="1"/>
    <x v="0"/>
    <n v="0.65169699728276165"/>
    <n v="0.6389220873642788"/>
    <n v="0.63096942474335049"/>
    <n v="0.62479334200104997"/>
    <n v="0.62211154174101846"/>
    <n v="0.62969919548878794"/>
    <n v="0.6430722196241242"/>
    <n v="0.6665430530354004"/>
    <n v="0.68577276144433852"/>
    <n v="0.68986557860100828"/>
    <n v="0.691186351242978"/>
    <n v="0.69863776070568862"/>
    <n v="0.72581162788451792"/>
    <n v="0.77378127904798244"/>
    <n v="0.79349592770192112"/>
    <n v="0.81355612073895389"/>
    <n v="0.83444643508673588"/>
    <n v="0.85618242104364073"/>
    <n v="0.8788304420503964"/>
    <n v="0.90237121291499012"/>
  </r>
  <r>
    <x v="25"/>
    <x v="5"/>
    <x v="1"/>
    <x v="1"/>
    <n v="5.2099999999999998E-4"/>
    <n v="2.7300000000000002E-4"/>
    <n v="2.22E-4"/>
    <n v="2.4699999999999999E-4"/>
    <n v="2.7799999999999998E-4"/>
    <n v="3.6000000000000002E-4"/>
    <n v="7.94E-4"/>
    <n v="1.8469999999999999E-3"/>
    <n v="2.604E-3"/>
    <n v="8.8400000000000002E-4"/>
    <n v="1.7669999999999999E-3"/>
    <n v="2.4090000000000001E-3"/>
    <n v="4.1120000000000002E-3"/>
    <n v="4.104E-3"/>
    <n v="4.2390230729789785E-3"/>
    <n v="4.1902744829943606E-3"/>
    <n v="4.6191919330029058E-3"/>
    <n v="5.0470572551700567E-3"/>
    <n v="5.524372585882756E-3"/>
    <n v="5.9641620235857118E-3"/>
  </r>
  <r>
    <x v="25"/>
    <x v="5"/>
    <x v="1"/>
    <x v="2"/>
    <n v="7.6499999999999997E-3"/>
    <n v="7.9349999999999993E-3"/>
    <n v="6.5630000000000003E-3"/>
    <n v="6.9620000000000003E-3"/>
    <n v="9.495E-3"/>
    <n v="1.1917000000000001E-2"/>
    <n v="1.5730999999999998E-2"/>
    <n v="2.0843E-2"/>
    <n v="2.4510000000000001E-2"/>
    <n v="2.3633000000000001E-2"/>
    <n v="2.0899999999999998E-2"/>
    <n v="2.0771000000000001E-2"/>
    <n v="2.528E-2"/>
    <n v="2.2841999999999998E-2"/>
    <n v="1.7561E-2"/>
    <n v="2.3715E-2"/>
    <n v="2.3568000000000002E-2"/>
    <n v="2.5303000000000003E-2"/>
    <n v="2.6911999999999998E-2"/>
    <n v="2.5885000000000002E-2"/>
  </r>
  <r>
    <x v="25"/>
    <x v="5"/>
    <x v="1"/>
    <x v="3"/>
    <n v="3.8249999999999999E-2"/>
    <n v="3.9674999999999995E-2"/>
    <n v="3.2815000000000004E-2"/>
    <n v="3.4810000000000001E-2"/>
    <n v="4.7475000000000003E-2"/>
    <n v="5.9584999999999999E-2"/>
    <n v="7.8654999999999989E-2"/>
    <n v="0.104215"/>
    <n v="0.12255000000000001"/>
    <n v="0.11816500000000001"/>
    <n v="0.1045"/>
    <n v="0.103855"/>
    <n v="0.12640000000000001"/>
    <n v="0.11420999999999999"/>
    <n v="8.7804999999999994E-2"/>
    <n v="0.118575"/>
    <n v="0.11784000000000001"/>
    <n v="0.12651500000000002"/>
    <n v="0.13455999999999996"/>
    <n v="0.12942500000000001"/>
  </r>
  <r>
    <x v="25"/>
    <x v="5"/>
    <x v="1"/>
    <x v="4"/>
    <n v="0.55851609588586482"/>
    <n v="0.56793824651907032"/>
    <n v="0.57869114867603233"/>
    <n v="0.60883289481068592"/>
    <n v="0.62914905509570762"/>
    <n v="0.65389139276601227"/>
    <n v="0.67974762247217424"/>
    <n v="0.70695913383588904"/>
    <n v="0.72777935633015922"/>
    <n v="0.63351936474915582"/>
    <n v="0.69616072366759796"/>
    <n v="0.73"/>
    <n v="0.92"/>
    <n v="1.1000000000000001"/>
    <n v="1.1703224719481184"/>
    <n v="1.1469160225091559"/>
    <n v="1.1682250091214301"/>
    <n v="1.1986553894610967"/>
    <n v="1.230362618870555"/>
    <n v="1.263319698080986"/>
  </r>
  <r>
    <x v="25"/>
    <x v="5"/>
    <x v="1"/>
    <x v="5"/>
    <n v="0.59676609588586482"/>
    <n v="0.60761324651907034"/>
    <n v="0.61150614867603237"/>
    <n v="0.64364289481068593"/>
    <n v="0.67662405509570767"/>
    <n v="0.71347639276601227"/>
    <n v="0.75840262247217427"/>
    <n v="0.8111741338358891"/>
    <n v="0.85032935633015927"/>
    <n v="0.75168436474915579"/>
    <n v="0.800660723667598"/>
    <n v="0.83385500000000001"/>
    <n v="1.0464"/>
    <n v="1.21421"/>
    <n v="1.2581274719481184"/>
    <n v="1.265491022509156"/>
    <n v="1.2860650091214301"/>
    <n v="1.3251703894610967"/>
    <n v="1.364922618870555"/>
    <n v="1.3927446980809859"/>
  </r>
  <r>
    <x v="25"/>
    <x v="5"/>
    <x v="1"/>
    <x v="6"/>
    <n v="0.5"/>
    <n v="0.24776218323586746"/>
    <n v="0.30659064327485375"/>
    <n v="0.34614424951267048"/>
    <n v="0.38696236647173488"/>
    <n v="0.42294249512670562"/>
    <n v="0.43669590643274858"/>
    <n v="0.49690573099415214"/>
    <n v="0.60244499220272907"/>
    <n v="0.62904800000000016"/>
    <n v="0.77536500000000019"/>
    <n v="0.85305700000000007"/>
    <n v="1.1261460000000001"/>
    <n v="1.4973860000000001"/>
    <n v="1.3858998453400577"/>
    <n v="1.3077444388642827"/>
    <n v="1.2910740759685901"/>
    <n v="1.3168955574879619"/>
    <n v="1.3418418056192976"/>
    <n v="1.3568804197424198"/>
  </r>
  <r>
    <x v="25"/>
    <x v="5"/>
    <x v="1"/>
    <x v="7"/>
    <n v="8.6783942310747937E-3"/>
    <n v="1.6122840827464294E-2"/>
    <n v="2.199542389974582E-2"/>
    <n v="2.6818663431753979E-2"/>
    <n v="4.6408425589715425E-2"/>
    <n v="4.4734395190848077E-2"/>
    <n v="5.5302754315437734E-2"/>
    <n v="6.5707129589719679E-2"/>
    <n v="0.19645571508176454"/>
    <n v="0.52467885000000014"/>
    <n v="0.49376385000000006"/>
    <n v="0.36980954999999999"/>
    <n v="0.39142844999999993"/>
    <n v="0.42284114999999994"/>
    <n v="0.35038068396579675"/>
    <n v="0.40961231569782414"/>
    <n v="0.40460077096624864"/>
    <n v="0.39895810586563946"/>
    <n v="0.40606620255028142"/>
    <n v="0.40023593784906475"/>
  </r>
  <r>
    <x v="25"/>
    <x v="5"/>
    <x v="1"/>
    <x v="8"/>
    <n v="0.28000000000000003"/>
    <n v="0.31"/>
    <n v="0.3"/>
    <n v="0.32"/>
    <n v="0.33439999999999998"/>
    <n v="0.34944799999999993"/>
    <n v="0.36517315999999989"/>
    <n v="0.41994913399999984"/>
    <n v="0.43044786234999982"/>
    <n v="0.43044786234999982"/>
    <n v="0.44120905890874978"/>
    <n v="0.4500332400869248"/>
    <n v="0.4590339048886633"/>
    <n v="0.46362424393754992"/>
    <n v="0.45435175905879893"/>
    <n v="0.44526472387762295"/>
    <n v="0.4541700183551754"/>
    <n v="0.46552426881405473"/>
    <n v="0.47483475419033583"/>
    <n v="0.48053277124061988"/>
  </r>
  <r>
    <x v="25"/>
    <x v="5"/>
    <x v="2"/>
    <x v="0"/>
    <n v="0.25301564431895979"/>
    <n v="0.254406174989391"/>
    <n v="0.25821398973970927"/>
    <n v="0.263854570047518"/>
    <n v="0.27508294094609242"/>
    <n v="0.28783045271770968"/>
    <n v="0.30507653913617844"/>
    <n v="0.33218324296209306"/>
    <n v="0.35259180767323023"/>
    <n v="0.36209305344303327"/>
    <n v="0.3665032618397423"/>
    <n v="0.37891316398455005"/>
    <n v="0.40575176906501353"/>
    <n v="0.43199574475533437"/>
    <n v="0.46734916871077364"/>
    <n v="0.50501312677954502"/>
    <n v="0.54441558895035491"/>
    <n v="0.58582238288654809"/>
    <n v="0.62346852577567702"/>
    <n v="0.6627649875106314"/>
  </r>
  <r>
    <x v="25"/>
    <x v="5"/>
    <x v="2"/>
    <x v="1"/>
    <n v="3.1999999999999999E-5"/>
    <n v="1E-4"/>
    <n v="1.17E-4"/>
    <n v="-8.3999999999999995E-5"/>
    <n v="4.3999999999999999E-5"/>
    <n v="-1.7E-5"/>
    <n v="5.3000000000000001E-5"/>
    <n v="1.4220000000000001E-3"/>
    <n v="1.5612200000000001E-3"/>
    <n v="1.9989999999999999E-3"/>
    <n v="1.3309999999999999E-3"/>
    <n v="2.0769999999999999E-3"/>
    <n v="2.4970000000000001E-3"/>
    <n v="2.8500000000000001E-3"/>
    <n v="2.6713509060332579E-2"/>
    <n v="2.8316974694555862E-2"/>
    <n v="2.9302199635218969E-2"/>
    <n v="3.0518482157186118E-2"/>
    <n v="3.1787919060263424E-2"/>
    <n v="3.306177647719763E-2"/>
  </r>
  <r>
    <x v="25"/>
    <x v="5"/>
    <x v="2"/>
    <x v="2"/>
    <n v="1.4133E-2"/>
    <n v="1.6E-2"/>
    <n v="1.6760999999999998E-2"/>
    <n v="1.7999999999999999E-2"/>
    <n v="2.1000000000000001E-2"/>
    <n v="2.3E-2"/>
    <n v="2.5000000000000001E-2"/>
    <n v="2.7E-2"/>
    <n v="2.5999999999999999E-2"/>
    <n v="1.2E-2"/>
    <n v="1.4310000000000002E-2"/>
    <n v="2.3747000000000001E-2"/>
    <n v="2.6744E-2"/>
    <n v="1.9563000000000001E-2"/>
    <n v="1.6753000000000001E-2"/>
    <n v="1.9018E-2"/>
    <n v="2.2367000000000001E-2"/>
    <n v="2.4712000000000001E-2"/>
    <n v="2.6671E-2"/>
    <n v="2.7821000000000002E-2"/>
  </r>
  <r>
    <x v="25"/>
    <x v="5"/>
    <x v="2"/>
    <x v="3"/>
    <n v="0.113064"/>
    <n v="0.128"/>
    <n v="0.13408799999999996"/>
    <n v="0.14399999999999999"/>
    <n v="0.16800000000000001"/>
    <n v="0.184"/>
    <n v="0.2"/>
    <n v="0.216"/>
    <n v="0.20799999999999999"/>
    <n v="9.6000000000000002E-2"/>
    <n v="0.11448000000000001"/>
    <n v="0.18997600000000001"/>
    <n v="0.213952"/>
    <n v="0.156504"/>
    <n v="0.134024"/>
    <n v="0.152144"/>
    <n v="0.17893600000000001"/>
    <n v="0.19769600000000001"/>
    <n v="0.213368"/>
    <n v="0.22256800000000002"/>
  </r>
  <r>
    <x v="25"/>
    <x v="5"/>
    <x v="2"/>
    <x v="4"/>
    <n v="0.69740021344315384"/>
    <n v="0.97838710537957596"/>
    <n v="1.2331675447909236"/>
    <n v="1.306"/>
    <n v="1.47"/>
    <n v="1.57"/>
    <n v="1.67"/>
    <n v="1.7889999999999999"/>
    <n v="1.627"/>
    <n v="1.339"/>
    <n v="1.35"/>
    <n v="1.38"/>
    <n v="1.65"/>
    <n v="1.98"/>
    <n v="1.8216000000000001"/>
    <n v="1.8216000000000001"/>
    <n v="1.9326753407737598"/>
    <n v="2.1382516975359005"/>
    <n v="2.3691803979475727"/>
    <n v="2.6510599500425256"/>
  </r>
  <r>
    <x v="25"/>
    <x v="5"/>
    <x v="2"/>
    <x v="5"/>
    <n v="0.81046421344315389"/>
    <n v="1.106387105379576"/>
    <n v="1.3672555447909236"/>
    <n v="1.45"/>
    <n v="1.6379999999999999"/>
    <n v="1.754"/>
    <n v="1.87"/>
    <n v="2.0049999999999999"/>
    <n v="1.835"/>
    <n v="1.4350000000000001"/>
    <n v="1.46448"/>
    <n v="1.5699759999999998"/>
    <n v="1.8639519999999998"/>
    <n v="2.136504"/>
    <n v="1.955624"/>
    <n v="1.9737440000000002"/>
    <n v="2.1116113407737598"/>
    <n v="2.3359476975359006"/>
    <n v="2.5825483979475727"/>
    <n v="2.8736279500425255"/>
  </r>
  <r>
    <x v="25"/>
    <x v="5"/>
    <x v="2"/>
    <x v="6"/>
    <n v="0.58670699194813813"/>
    <n v="0.77736150894810374"/>
    <n v="1.1380759999999996"/>
    <n v="1.2121799999999998"/>
    <n v="1.3219640000000001"/>
    <n v="1.3029289999999993"/>
    <n v="2.226388"/>
    <n v="1.4651940000000001"/>
    <n v="1.281998"/>
    <n v="1.1508590000000001"/>
    <n v="1.0588549999999997"/>
    <n v="0.94220300000000001"/>
    <n v="1.2463240000000002"/>
    <n v="1.4151039999999995"/>
    <n v="1.5344028821868489"/>
    <n v="1.5203801480857106"/>
    <n v="1.6992958816318093"/>
    <n v="1.8729680929258443"/>
    <n v="2.0645360621296951"/>
    <n v="2.3076694778880462"/>
  </r>
  <r>
    <x v="25"/>
    <x v="5"/>
    <x v="2"/>
    <x v="7"/>
    <n v="7.1765716306425531E-2"/>
    <n v="5.669622549998727E-2"/>
    <n v="8.8418866965083318E-2"/>
    <n v="0.12253172576544193"/>
    <n v="0.25054209406093508"/>
    <n v="0.25638071653706196"/>
    <n v="0.36298161407936219"/>
    <n v="0.42640114719333105"/>
    <n v="0.49273014999999998"/>
    <n v="0.64127414999999999"/>
    <n v="0.60348915000000003"/>
    <n v="0.45198945000000001"/>
    <n v="0.47841255000000005"/>
    <n v="0.51680585000000001"/>
    <n v="0.42109300666433869"/>
    <n v="0.43972317572038011"/>
    <n v="0.44569518327325364"/>
    <n v="0.45906603877145136"/>
    <n v="0.47283801993459484"/>
    <n v="0.48702316053263262"/>
  </r>
  <r>
    <x v="25"/>
    <x v="5"/>
    <x v="2"/>
    <x v="8"/>
    <n v="0.23616179001721171"/>
    <n v="0.24933907056798627"/>
    <n v="0.18578485370051634"/>
    <n v="0.25825301204819279"/>
    <n v="0.32657762478485369"/>
    <n v="0.47"/>
    <n v="0.59"/>
    <n v="0.86"/>
    <n v="0.93"/>
    <n v="0.93"/>
    <n v="0.85"/>
    <n v="0.93"/>
    <n v="1.07"/>
    <n v="1"/>
    <n v="0.75"/>
    <n v="0.78749999999999998"/>
    <n v="0.85837500000000011"/>
    <n v="0.91846125000000012"/>
    <n v="0.98275353750000016"/>
    <n v="1.0515462851250001"/>
  </r>
  <r>
    <x v="26"/>
    <x v="6"/>
    <x v="0"/>
    <x v="0"/>
    <n v="6.1429999999999998"/>
    <n v="7.0579999999999998"/>
    <n v="7.6130000000000004"/>
    <n v="8.5990000000000002"/>
    <n v="9.4510000000000005"/>
    <n v="10.32"/>
    <n v="11.526"/>
    <n v="12.82174"/>
    <n v="14.090057380000001"/>
    <n v="15.549540461920001"/>
    <n v="17.437525193143522"/>
    <n v="19.348457201150197"/>
    <n v="21.414343121121441"/>
    <n v="23.181959513730042"/>
    <n v="24.86500549815489"/>
    <n v="26.680034993932303"/>
    <n v="28.795453879651408"/>
    <n v="31.240129724465351"/>
    <n v="33.89429688686441"/>
    <n v="36.862340042521183"/>
  </r>
  <r>
    <x v="26"/>
    <x v="6"/>
    <x v="0"/>
    <x v="1"/>
    <n v="0.58241500000000002"/>
    <n v="0.68935782499999998"/>
    <n v="0.72835099999999997"/>
    <n v="0.80900000000000005"/>
    <n v="1.0049999999999999"/>
    <n v="1.0740000000000001"/>
    <n v="1.2390000000000001"/>
    <n v="1.411"/>
    <n v="1.4350000000000001"/>
    <n v="1.6849240000000001"/>
    <n v="2.1834259999999999"/>
    <n v="2.294557562255831"/>
    <n v="2.54959735"/>
    <n v="2.3672179999999998"/>
    <n v="2.4016867293504802"/>
    <n v="2.6604396827146801"/>
    <n v="3.102580180494602"/>
    <n v="3.5964940000000003"/>
    <n v="4.0599730000000003"/>
    <n v="4.6627580000000002"/>
  </r>
  <r>
    <x v="26"/>
    <x v="6"/>
    <x v="0"/>
    <x v="2"/>
    <n v="0.75574199999999991"/>
    <n v="0.71548599999999996"/>
    <n v="0.75157299999999994"/>
    <n v="0.88900000000000001"/>
    <n v="1.1559999999999999"/>
    <n v="1.2410000000000001"/>
    <n v="1.4019999999999999"/>
    <n v="1.617"/>
    <n v="1.7330000000000001"/>
    <n v="2.031202"/>
    <n v="2.6553310000000003"/>
    <n v="2.8702010000000002"/>
    <n v="3.1874830000000003"/>
    <n v="2.9364430000000001"/>
    <n v="3.029728"/>
    <n v="3.4198080000000002"/>
    <n v="3.9470500000000004"/>
    <n v="4.462885"/>
    <n v="4.9854790000000007"/>
    <n v="5.6373300000000004"/>
  </r>
  <r>
    <x v="26"/>
    <x v="6"/>
    <x v="0"/>
    <x v="3"/>
    <n v="3.7787099999999993"/>
    <n v="3.5774299999999997"/>
    <n v="3.7578649999999998"/>
    <n v="4.4450000000000003"/>
    <n v="5.78"/>
    <n v="6.2050000000000001"/>
    <n v="7.01"/>
    <n v="8.0850000000000009"/>
    <n v="8.6649999999999991"/>
    <n v="10.15601"/>
    <n v="13.276655000000002"/>
    <n v="14.351005000000001"/>
    <n v="15.937415000000001"/>
    <n v="14.682215000000001"/>
    <n v="15.14864"/>
    <n v="17.099040000000002"/>
    <n v="19.735250000000001"/>
    <n v="22.314425"/>
    <n v="24.927395000000004"/>
    <n v="28.18665"/>
  </r>
  <r>
    <x v="26"/>
    <x v="6"/>
    <x v="0"/>
    <x v="4"/>
    <n v="4.7952617413387459"/>
    <n v="5.3234547158411614"/>
    <n v="6.1760881172810951"/>
    <n v="7.1150745223603762"/>
    <n v="7.8174340394461961"/>
    <n v="8.5558928180888785"/>
    <n v="9.2350957252087849"/>
    <n v="10.021394954365217"/>
    <n v="10.590277589942982"/>
    <n v="11.064175382747544"/>
    <n v="13.39"/>
    <n v="14"/>
    <n v="15.4"/>
    <n v="16.016000000000002"/>
    <n v="17.427050511814567"/>
    <n v="19.309171967090542"/>
    <n v="21.020681332145529"/>
    <n v="22.805294698859704"/>
    <n v="24.742836727411017"/>
    <n v="26.909508231040462"/>
  </r>
  <r>
    <x v="26"/>
    <x v="6"/>
    <x v="0"/>
    <x v="5"/>
    <n v="8.5739717413387453"/>
    <n v="8.9008847158411619"/>
    <n v="9.9339531172810958"/>
    <n v="11.560074522360377"/>
    <n v="13.597434039446195"/>
    <n v="14.760892818088879"/>
    <n v="16.245095725208785"/>
    <n v="18.106394954365218"/>
    <n v="19.255277589942981"/>
    <n v="21.220185382747545"/>
    <n v="26.666655000000002"/>
    <n v="28.351005000000001"/>
    <n v="31.337415000000004"/>
    <n v="30.698215000000005"/>
    <n v="32.575690511814571"/>
    <n v="36.408211967090544"/>
    <n v="40.755931332145529"/>
    <n v="45.119719698859704"/>
    <n v="49.670231727411021"/>
    <n v="55.096158231040462"/>
  </r>
  <r>
    <x v="26"/>
    <x v="6"/>
    <x v="0"/>
    <x v="6"/>
    <n v="0.16907500000000003"/>
    <n v="0.107253"/>
    <n v="0.179725"/>
    <n v="0.398372"/>
    <n v="0.76155499999999998"/>
    <n v="0.61098600000000003"/>
    <n v="1.0004999999999999"/>
    <n v="1.4101140000000001"/>
    <n v="2.815461"/>
    <n v="2.5914069999999998"/>
    <n v="4.3801100000000002"/>
    <n v="5.1246650000000002"/>
    <n v="5.5924040000000002"/>
    <n v="5.3031699999999997"/>
    <n v="5.4266873276403151"/>
    <n v="5.9751261339305621"/>
    <n v="6.3211642244488333"/>
    <n v="6.6372224356712755"/>
    <n v="6.9690835574548391"/>
    <n v="7.3175377353275799"/>
  </r>
  <r>
    <x v="26"/>
    <x v="6"/>
    <x v="0"/>
    <x v="7"/>
    <n v="0.133713"/>
    <n v="0.526084"/>
    <n v="0.62426599999999999"/>
    <n v="0.73516199999999998"/>
    <n v="1.1255550000000001"/>
    <n v="1.4449890000000001"/>
    <n v="1.1859999999999999"/>
    <n v="1.781013"/>
    <n v="2.0302259999999999"/>
    <n v="1.2760590000000001"/>
    <n v="1.7609999999999999"/>
    <n v="2.0282550000000001"/>
    <n v="1.6747478285714286"/>
    <n v="1.1936420000000001"/>
    <n v="1.3583964344931907"/>
    <n v="1.5463698765087908"/>
    <n v="1.5576151476027627"/>
    <n v="1.6065375633405976"/>
    <n v="1.6707990658742218"/>
    <n v="1.7376310285091907"/>
  </r>
  <r>
    <x v="26"/>
    <x v="6"/>
    <x v="0"/>
    <x v="8"/>
    <n v="6.0438669999999997"/>
    <n v="7.8695659999999998"/>
    <n v="9.6433079999999993"/>
    <n v="10.960231"/>
    <n v="12.978891000000001"/>
    <n v="14.241434999999999"/>
    <n v="15.505215"/>
    <n v="17.321268"/>
    <n v="18.584571"/>
    <n v="19.44116"/>
    <n v="26.632394999999999"/>
    <n v="28.458306787523949"/>
    <n v="31.24"/>
    <n v="29.753836709878602"/>
    <n v="30.775336685454501"/>
    <n v="33.155009039828677"/>
    <n v="36.857980353401928"/>
    <n v="40.926290451169194"/>
    <n v="45.297290037991182"/>
    <n v="50.3951387661116"/>
  </r>
  <r>
    <x v="26"/>
    <x v="6"/>
    <x v="1"/>
    <x v="0"/>
    <n v="2.9164788863124311"/>
    <n v="3.2808117398631236"/>
    <n v="3.4272736760176077"/>
    <n v="3.9209999999999998"/>
    <n v="4.1360000000000001"/>
    <n v="4.43"/>
    <n v="4.8460000000000001"/>
    <n v="5.4681567681622854"/>
    <n v="6.1438022219394313"/>
    <n v="6.9335032682188809"/>
    <n v="7.8696127337987933"/>
    <n v="8.9470662075832408"/>
    <n v="10.131477392392119"/>
    <n v="11.192128293350377"/>
    <n v="12.219157307186499"/>
    <n v="13.309331129440277"/>
    <n v="14.545710665688372"/>
    <n v="15.92478222431297"/>
    <n v="17.464353859958425"/>
    <n v="19.17169872207668"/>
  </r>
  <r>
    <x v="26"/>
    <x v="6"/>
    <x v="1"/>
    <x v="1"/>
    <n v="0.14349865000000001"/>
    <n v="2.9259139999999999E-2"/>
    <n v="2.7969349999999997E-2"/>
    <n v="9.5000000000000001E-2"/>
    <n v="0.113"/>
    <n v="0.13100000000000001"/>
    <n v="0.219"/>
    <n v="0.29899999999999999"/>
    <n v="0.311"/>
    <n v="0.37968900000000005"/>
    <n v="0.53074699999999997"/>
    <n v="0.63876199999999994"/>
    <n v="0.72079959999999998"/>
    <n v="0.56014580000000003"/>
    <n v="0.51251000000000002"/>
    <n v="0.5558306962891868"/>
    <n v="0.65076896655272232"/>
    <n v="0.753606"/>
    <n v="0.85480600000000007"/>
    <n v="0.97384199999999999"/>
  </r>
  <r>
    <x v="26"/>
    <x v="6"/>
    <x v="1"/>
    <x v="2"/>
    <n v="6.1103999999999999E-2"/>
    <n v="5.3784999999999999E-2"/>
    <n v="5.5024000000000003E-2"/>
    <n v="0.11700000000000001"/>
    <n v="0.15"/>
    <n v="0.14899999999999999"/>
    <n v="0.23799999999999999"/>
    <n v="0.32400000000000001"/>
    <n v="0.33200000000000002"/>
    <n v="0.39650000000000002"/>
    <n v="0.58680299999999996"/>
    <n v="0.76564500000000002"/>
    <n v="0.85304499999999994"/>
    <n v="0.58812199999999992"/>
    <n v="0.54065099999999999"/>
    <n v="0.59842899999999999"/>
    <n v="0.69883300000000004"/>
    <n v="0.80372400000000011"/>
    <n v="0.90557299999999996"/>
    <n v="1.0309790000000001"/>
  </r>
  <r>
    <x v="26"/>
    <x v="6"/>
    <x v="1"/>
    <x v="3"/>
    <n v="0.30552000000000001"/>
    <n v="0.26892499999999991"/>
    <n v="0.27512000000000003"/>
    <n v="0.58499999999999996"/>
    <n v="0.75"/>
    <n v="0.745"/>
    <n v="1.19"/>
    <n v="1.62"/>
    <n v="1.66"/>
    <n v="1.9824999999999999"/>
    <n v="2.9340149999999996"/>
    <n v="3.8282250000000002"/>
    <n v="4.265225"/>
    <n v="2.9406099999999995"/>
    <n v="2.703255"/>
    <n v="2.9921449999999998"/>
    <n v="3.4941650000000002"/>
    <n v="4.0186200000000003"/>
    <n v="4.5278650000000003"/>
    <n v="5.1548950000000007"/>
  </r>
  <r>
    <x v="26"/>
    <x v="6"/>
    <x v="1"/>
    <x v="4"/>
    <n v="1.50328224675475"/>
    <n v="1.6590272109104263"/>
    <n v="1.8293679427476572"/>
    <n v="2.0389200000000001"/>
    <n v="2.3988800000000001"/>
    <n v="2.6579999999999999"/>
    <n v="2.8106800000000001"/>
    <n v="3.1715309255341251"/>
    <n v="3.3790912220666875"/>
    <n v="3.4667516341094404"/>
    <n v="3.8518242095614093"/>
    <n v="4.03"/>
    <n v="4.2315000000000014"/>
    <n v="4.4007600000000009"/>
    <n v="4.7968284000000017"/>
    <n v="5.396431950000002"/>
    <n v="5.9928327942636086"/>
    <n v="6.6884085342114474"/>
    <n v="7.5096721597821228"/>
    <n v="8.4355474377137387"/>
  </r>
  <r>
    <x v="26"/>
    <x v="6"/>
    <x v="1"/>
    <x v="5"/>
    <n v="1.80880224675475"/>
    <n v="1.9279522109104261"/>
    <n v="2.1044879427476575"/>
    <n v="2.62392"/>
    <n v="3.1488800000000001"/>
    <n v="3.403"/>
    <n v="4.00068"/>
    <n v="4.7915309255341256"/>
    <n v="5.0390912220666877"/>
    <n v="5.4492516341094408"/>
    <n v="6.7858392095614093"/>
    <n v="7.8582250000000009"/>
    <n v="8.4967250000000014"/>
    <n v="7.3413700000000004"/>
    <n v="7.5000834000000012"/>
    <n v="8.3885769500000009"/>
    <n v="9.4869977942636083"/>
    <n v="10.707028534211448"/>
    <n v="12.037537159782122"/>
    <n v="13.59044243771374"/>
  </r>
  <r>
    <x v="26"/>
    <x v="6"/>
    <x v="1"/>
    <x v="6"/>
    <n v="1.344732366239239E-2"/>
    <n v="1.6136788394870868E-2"/>
    <n v="2.5588E-2"/>
    <n v="0.108997"/>
    <n v="0.13845199999999999"/>
    <n v="0.27929799999999999"/>
    <n v="0.54263700000000004"/>
    <n v="0.86299999999999999"/>
    <n v="1.004"/>
    <n v="0.65259999999999996"/>
    <n v="1.14205"/>
    <n v="1.233414"/>
    <n v="1.4554285199999999"/>
    <n v="1.3782908084399998"/>
    <n v="1.1412247893883203"/>
    <n v="1.2496411443802105"/>
    <n v="1.3246196130430232"/>
    <n v="1.4040967898256047"/>
    <n v="1.4883425972151412"/>
    <n v="1.5776431530480497"/>
  </r>
  <r>
    <x v="26"/>
    <x v="6"/>
    <x v="1"/>
    <x v="7"/>
    <n v="0.54602399999999995"/>
    <n v="0.51454800000000001"/>
    <n v="0.72721899999999995"/>
    <n v="0.74699999999999989"/>
    <n v="0.65200000000000014"/>
    <n v="1.3908"/>
    <n v="1.5992299999999999"/>
    <n v="1.6220000000000001"/>
    <n v="1.63"/>
    <n v="1.4650000000000001"/>
    <n v="1.4"/>
    <n v="1.54"/>
    <n v="1.6016000000000001"/>
    <n v="1.553552"/>
    <n v="1.6001585600000001"/>
    <n v="1.6481633168000001"/>
    <n v="1.6811265831360001"/>
    <n v="1.7315603806300801"/>
    <n v="1.7921649939521327"/>
    <n v="1.8548907687404572"/>
  </r>
  <r>
    <x v="26"/>
    <x v="6"/>
    <x v="1"/>
    <x v="8"/>
    <n v="1.990659"/>
    <n v="2.1909640000000001"/>
    <n v="2.7049479999999999"/>
    <n v="3.1628219999999998"/>
    <n v="3.77495"/>
    <n v="4.4000700000000004"/>
    <n v="4.7776649999999998"/>
    <n v="5.0728140000000002"/>
    <n v="5.6120349999999997"/>
    <n v="5.3657760000000003"/>
    <n v="5.9291264387959997"/>
    <n v="6.6624742993470258"/>
    <n v="7.8280000000000003"/>
    <n v="7.8280000000000003"/>
    <n v="8.1019799999999993"/>
    <n v="8.9121780000000008"/>
    <n v="9.9103419360000018"/>
    <n v="11.099582968320004"/>
    <n v="12.409333758581763"/>
    <n v="13.923272477128737"/>
  </r>
  <r>
    <x v="26"/>
    <x v="6"/>
    <x v="2"/>
    <x v="0"/>
    <n v="1.8707318358645662"/>
    <n v="2.0363449062585186"/>
    <n v="2.0533255797098029"/>
    <n v="2.4060000000000001"/>
    <n v="2.5449999999999999"/>
    <n v="2.9319999999999999"/>
    <n v="3.18"/>
    <n v="3.4394200000000001"/>
    <n v="3.6286976635511792"/>
    <n v="3.7705043056484344"/>
    <n v="4.0610846635620357"/>
    <n v="4.3393118696644883"/>
    <n v="4.5716385779655608"/>
    <n v="4.6961185048926968"/>
    <n v="4.8428055942312378"/>
    <n v="5.0204647711120449"/>
    <n v="5.2361951609919544"/>
    <n v="5.4839656258523588"/>
    <n v="5.7520674155304503"/>
    <n v="6.0247279307052999"/>
  </r>
  <r>
    <x v="26"/>
    <x v="6"/>
    <x v="2"/>
    <x v="1"/>
    <n v="0.12743599999999999"/>
    <n v="0.12695499999999998"/>
    <n v="0.15628299999999998"/>
    <n v="0.20599999999999999"/>
    <n v="0.27300000000000002"/>
    <n v="0.28100000000000003"/>
    <n v="0.35899999999999999"/>
    <n v="0.35799999999999998"/>
    <n v="0.30599999999999999"/>
    <n v="0.26172899999999999"/>
    <n v="0.41500700000000001"/>
    <n v="0.41224300000000003"/>
    <n v="0.37552400000000002"/>
    <n v="0.27534399999999998"/>
    <n v="0.30165900000000001"/>
    <n v="0.33518300000000001"/>
    <n v="0.379743"/>
    <n v="0.419628"/>
    <n v="0.44898000000000005"/>
    <n v="0.46336500000000003"/>
  </r>
  <r>
    <x v="26"/>
    <x v="6"/>
    <x v="2"/>
    <x v="2"/>
    <n v="0.12876199999999999"/>
    <n v="0.12976300000000002"/>
    <n v="0.15736600000000001"/>
    <n v="0.20599999999999999"/>
    <n v="0.27900000000000003"/>
    <n v="0.28599999999999998"/>
    <n v="0.36399999999999999"/>
    <n v="0.35899999999999999"/>
    <n v="0.30499999999999999"/>
    <n v="0.24338499999999999"/>
    <n v="0.40735100000000002"/>
    <n v="0.43222899999999997"/>
    <n v="0.38238"/>
    <n v="0.27888000000000002"/>
    <n v="0.311838"/>
    <n v="0.342615"/>
    <n v="0.38924700000000001"/>
    <n v="0.43181200000000003"/>
    <n v="0.46227300000000004"/>
    <n v="0.47533400000000003"/>
  </r>
  <r>
    <x v="26"/>
    <x v="6"/>
    <x v="2"/>
    <x v="3"/>
    <n v="1.0300959999999999"/>
    <n v="1.0381040000000001"/>
    <n v="1.258928"/>
    <n v="1.6479999999999999"/>
    <n v="2.2320000000000002"/>
    <n v="2.2879999999999998"/>
    <n v="2.9119999999999999"/>
    <n v="2.8719999999999999"/>
    <n v="2.44"/>
    <n v="1.9470799999999999"/>
    <n v="3.2588080000000001"/>
    <n v="3.4578319999999998"/>
    <n v="3.05904"/>
    <n v="2.2310400000000001"/>
    <n v="2.494704"/>
    <n v="2.74092"/>
    <n v="3.1139760000000001"/>
    <n v="3.4544960000000007"/>
    <n v="3.6981840000000004"/>
    <n v="3.8026720000000003"/>
  </r>
  <r>
    <x v="26"/>
    <x v="6"/>
    <x v="2"/>
    <x v="4"/>
    <n v="6.8997102229600591"/>
    <n v="7.1350237479036247"/>
    <n v="7.3965517241379315"/>
    <n v="7.6992000000000012"/>
    <n v="8.056280000000001"/>
    <n v="8.6588373333333344"/>
    <n v="9.177202666666668"/>
    <n v="10.177352815703705"/>
    <n v="10.595957954390125"/>
    <n v="11.329390729576957"/>
    <n v="12.036744371924391"/>
    <n v="12.518214146801366"/>
    <n v="12.893760571205407"/>
    <n v="13.087166979773487"/>
    <n v="13.479781989166693"/>
    <n v="14.322163550530181"/>
    <n v="15.080242063656828"/>
    <n v="15.90350031497184"/>
    <n v="16.680995505038304"/>
    <n v="17.471710999045371"/>
  </r>
  <r>
    <x v="26"/>
    <x v="6"/>
    <x v="2"/>
    <x v="5"/>
    <n v="7.9298062229600585"/>
    <n v="8.1731277479036244"/>
    <n v="8.6554797241379315"/>
    <n v="9.3472000000000008"/>
    <n v="10.28828"/>
    <n v="10.946837333333335"/>
    <n v="12.089202666666669"/>
    <n v="13.049352815703704"/>
    <n v="13.035957954390124"/>
    <n v="13.276470729576957"/>
    <n v="15.295552371924391"/>
    <n v="15.976046146801366"/>
    <n v="15.952800571205406"/>
    <n v="15.318206979773487"/>
    <n v="15.974485989166693"/>
    <n v="17.06308355053018"/>
    <n v="18.194218063656827"/>
    <n v="19.357996314971842"/>
    <n v="20.379179505038305"/>
    <n v="21.274382999045372"/>
  </r>
  <r>
    <x v="26"/>
    <x v="6"/>
    <x v="2"/>
    <x v="6"/>
    <n v="6.7552676337607628E-2"/>
    <n v="8.1063211605129151E-2"/>
    <n v="8.7548268533539489E-2"/>
    <n v="9.455213001622266E-2"/>
    <n v="0.10211630041752048"/>
    <n v="0.1041586264258709"/>
    <n v="0.43915862642587089"/>
    <n v="0.70265380228139351"/>
    <n v="0.98371532319395083"/>
    <n v="0.78697225855516084"/>
    <n v="0.51512860108906677"/>
    <n v="0.82387076277701299"/>
    <n v="0.84230669212324194"/>
    <n v="0.72418477795272751"/>
    <n v="0.43859406103900855"/>
    <n v="0"/>
    <n v="0"/>
    <n v="0"/>
    <n v="0"/>
    <n v="0"/>
  </r>
  <r>
    <x v="26"/>
    <x v="6"/>
    <x v="2"/>
    <x v="7"/>
    <n v="1.9359029999999999"/>
    <n v="1.6294010000000001"/>
    <n v="2.1145830000000001"/>
    <n v="2.23"/>
    <n v="2.504"/>
    <n v="2.4087589999999999"/>
    <n v="2.2759999999999998"/>
    <n v="2.4319999999999999"/>
    <n v="1.9330000000000001"/>
    <n v="2.0529000000000006"/>
    <n v="1.8599274000000003"/>
    <n v="2.24278263128571"/>
    <n v="2.1917542134796326"/>
    <n v="2.1894684153330108"/>
    <n v="1.6091015231814434"/>
    <n v="0"/>
    <n v="0"/>
    <n v="0"/>
    <n v="0"/>
    <n v="0"/>
  </r>
  <r>
    <x v="26"/>
    <x v="6"/>
    <x v="2"/>
    <x v="8"/>
    <n v="8.8750490000000006"/>
    <n v="8.3342650000000003"/>
    <n v="9.4215110000000006"/>
    <n v="10.654540000000001"/>
    <n v="11.014984"/>
    <n v="11.766313"/>
    <n v="12.219132999999999"/>
    <n v="12.987880000000001"/>
    <n v="13.234771"/>
    <n v="13.943885"/>
    <n v="15.566815"/>
    <n v="15.928911874917601"/>
    <n v="16.843"/>
    <n v="16.421924999999998"/>
    <n v="17.062380074999997"/>
    <n v="18.273809060324997"/>
    <n v="19.425059031125471"/>
    <n v="20.648837750086376"/>
    <n v="21.681279637590695"/>
    <n v="22.591893382369506"/>
  </r>
  <r>
    <x v="27"/>
    <x v="6"/>
    <x v="0"/>
    <x v="0"/>
    <n v="1.5716378295055455"/>
    <n v="1.6993409545991569"/>
    <n v="1.826081376007733"/>
    <n v="1.9518942613931434"/>
    <n v="2.076814234199901"/>
    <n v="2.2008753861308699"/>
    <n v="2.3241112893893687"/>
    <n v="2.446555008692509"/>
    <n v="2.5682391130604958"/>
    <n v="2.6891956873865412"/>
    <n v="2.809456343791938"/>
    <n v="2.9290522327707582"/>
    <n v="3.048014054128549"/>
    <n v="3.1663720677193159"/>
    <n v="3.2841561039850009"/>
    <n v="3.4013955743015729"/>
    <n v="3.5181194811357757"/>
    <n v="3.6343564280164968"/>
    <n v="3.7501346293246383"/>
    <n v="3.8654819199053017"/>
  </r>
  <r>
    <x v="27"/>
    <x v="6"/>
    <x v="0"/>
    <x v="1"/>
    <n v="0.15913588168372217"/>
    <n v="0.16072724050055939"/>
    <n v="0.162334512905565"/>
    <n v="0.16395785803462065"/>
    <n v="0.16559743661496687"/>
    <n v="0.16725341098111654"/>
    <n v="0.1689259450909277"/>
    <n v="0.17061520454183698"/>
    <n v="0.17232135658725536"/>
    <n v="0.17404457015312791"/>
    <n v="0.17578501585465919"/>
    <n v="0.17754286601320579"/>
    <n v="0.17931829467333785"/>
    <n v="0.18111147762007124"/>
    <n v="0.18292259239627195"/>
    <n v="0.18475181832023468"/>
    <n v="0.18659933650343702"/>
    <n v="0.18846532986847139"/>
    <n v="0.19034998316715609"/>
    <n v="0.19225348299882766"/>
  </r>
  <r>
    <x v="27"/>
    <x v="6"/>
    <x v="0"/>
    <x v="2"/>
    <n v="3.9572999999999997E-2"/>
    <n v="4.0600999999999998E-2"/>
    <n v="6.2893000000000004E-2"/>
    <n v="9.9263000000000004E-2"/>
    <n v="7.6455999999999996E-2"/>
    <n v="0.13399800000000001"/>
    <n v="0.13639999999999999"/>
    <n v="0.14061399999999999"/>
    <n v="9.8424999999999999E-2"/>
    <n v="7.8740000000000004E-2"/>
    <n v="0.10944860000000002"/>
    <n v="0.11820448800000002"/>
    <n v="0.12766084704000003"/>
    <n v="0.13681569462521842"/>
    <n v="0.14665561672253691"/>
    <n v="0.15723322125961309"/>
    <n v="0.16860521992559435"/>
    <n v="0.18083275137926941"/>
    <n v="0.19398173006375907"/>
    <n v="0.20812322266390079"/>
  </r>
  <r>
    <x v="27"/>
    <x v="6"/>
    <x v="0"/>
    <x v="3"/>
    <n v="0.19786499999999996"/>
    <n v="0.20300499999999999"/>
    <n v="0.31446499999999999"/>
    <n v="0.49631500000000001"/>
    <n v="0.38227999999999995"/>
    <n v="0.66999000000000009"/>
    <n v="0.68199999999999983"/>
    <n v="0.70306999999999997"/>
    <n v="0.49212499999999998"/>
    <n v="0.39370000000000005"/>
    <n v="0.54724300000000015"/>
    <n v="0.59102244000000015"/>
    <n v="0.63830423520000013"/>
    <n v="0.68407847312609205"/>
    <n v="0.73327808361268454"/>
    <n v="0.78616610629806538"/>
    <n v="0.8430260996279717"/>
    <n v="0.90416375689634687"/>
    <n v="0.96990865031879536"/>
    <n v="1.040616113319504"/>
  </r>
  <r>
    <x v="27"/>
    <x v="6"/>
    <x v="0"/>
    <x v="4"/>
    <n v="1.414474046554991"/>
    <n v="1.4784266305012665"/>
    <n v="1.5886907971267277"/>
    <n v="1.6981480074120348"/>
    <n v="2.0099999999999998"/>
    <n v="2.0099999999999998"/>
    <n v="2.2200000000000002"/>
    <n v="2.6"/>
    <n v="2.81"/>
    <n v="3.4"/>
    <n v="3.9"/>
    <n v="3.7"/>
    <n v="3.6"/>
    <n v="3.3"/>
    <n v="3.3659999999999997"/>
    <n v="3.5848922086053903"/>
    <n v="3.7995690396266379"/>
    <n v="3.9977920708181465"/>
    <n v="4.1251480922571027"/>
    <n v="4.2520301118958326"/>
  </r>
  <r>
    <x v="27"/>
    <x v="6"/>
    <x v="0"/>
    <x v="5"/>
    <n v="1.6123390465549909"/>
    <n v="1.6814316305012666"/>
    <n v="1.9031557971267277"/>
    <n v="2.1944630074120348"/>
    <n v="2.3922799999999995"/>
    <n v="2.6799900000000001"/>
    <n v="2.9020000000000001"/>
    <n v="3.30307"/>
    <n v="3.3021250000000002"/>
    <n v="3.7936999999999999"/>
    <n v="4.4472430000000003"/>
    <n v="4.2910224400000008"/>
    <n v="4.2383042352000002"/>
    <n v="3.9840784731260919"/>
    <n v="4.0992780836126839"/>
    <n v="4.3710583149034559"/>
    <n v="4.6425951392546096"/>
    <n v="4.9019558277144935"/>
    <n v="5.0950567425758981"/>
    <n v="5.2926462252153366"/>
  </r>
  <r>
    <x v="27"/>
    <x v="6"/>
    <x v="0"/>
    <x v="6"/>
    <n v="1.3120000000000001"/>
    <n v="1.351"/>
    <n v="1.6070000000000002"/>
    <n v="1.5620000000000001"/>
    <n v="1.9490000000000001"/>
    <n v="2.3109999999999999"/>
    <n v="2.2560229999999999"/>
    <n v="2.6608900000000002"/>
    <n v="2.6629999999999998"/>
    <n v="3.3327139999999997"/>
    <n v="4.0599999999999996"/>
    <n v="3.54"/>
    <n v="3.2360000000000002"/>
    <n v="2.8159999999999998"/>
    <n v="2.8723199999999993"/>
    <n v="3.1250841600000001"/>
    <n v="3.3125892096000005"/>
    <n v="3.5444704542720009"/>
    <n v="3.7110605656227849"/>
    <n v="3.9337241995601522"/>
  </r>
  <r>
    <x v="27"/>
    <x v="6"/>
    <x v="0"/>
    <x v="7"/>
    <n v="1.2544000000000003E-2"/>
    <n v="1.4049280000000004E-2"/>
    <n v="1.5735193600000006E-2"/>
    <n v="1.762341683200001E-2"/>
    <n v="1.9738226851840013E-2"/>
    <n v="2.274E-2"/>
    <n v="2.274E-2"/>
    <n v="2.3194800000000002E-2"/>
    <n v="2.3658696000000003E-2"/>
    <n v="2.4131869920000003E-2"/>
    <n v="2.4614507318400005E-2"/>
    <n v="2.5106797464768005E-2"/>
    <n v="2.56089E-2"/>
    <n v="2.6121100000000001E-2"/>
    <n v="2.6643522000000003E-2"/>
    <n v="2.7176392440000002E-2"/>
    <n v="3.5329310172000007E-2"/>
    <n v="3.603589637544001E-2"/>
    <n v="3.6756614302948812E-2"/>
    <n v="3.7491746589007786E-2"/>
  </r>
  <r>
    <x v="27"/>
    <x v="6"/>
    <x v="0"/>
    <x v="8"/>
    <n v="0.36097425"/>
    <n v="0.3790229625"/>
    <n v="0.30321837000000001"/>
    <n v="0.51700000000000002"/>
    <n v="0.53300000000000003"/>
    <n v="0.59399999999999997"/>
    <n v="0.70199999999999996"/>
    <n v="0.69899999999999995"/>
    <n v="0.70799999999999996"/>
    <n v="0.86699999999999999"/>
    <n v="0.93700000000000006"/>
    <n v="0.96299999999999997"/>
    <n v="1.1000000000000001"/>
    <n v="1.1499999999999999"/>
    <n v="1.1845000000000001"/>
    <n v="1.243725"/>
    <n v="1.3680975"/>
    <n v="1.4091404249999999"/>
    <n v="1.4091404249999999"/>
    <n v="1.4091404249999999"/>
  </r>
  <r>
    <x v="27"/>
    <x v="6"/>
    <x v="1"/>
    <x v="0"/>
    <n v="0.21108370036577628"/>
    <n v="0.24751303453300866"/>
    <n v="0.26746837698266446"/>
    <n v="0.29875176951476545"/>
    <n v="0.30704071850453757"/>
    <n v="0.31817714267371416"/>
    <n v="0.33541101007405905"/>
    <n v="0.36043957090658935"/>
    <n v="0.39118568857954006"/>
    <n v="0.431469279391334"/>
    <n v="0.47572297818661535"/>
    <n v="0.52039707855272654"/>
    <n v="0.56352207639328666"/>
    <n v="0.60518227285950066"/>
    <n v="0.64545782250526273"/>
    <n v="0.68442494130162412"/>
    <n v="0.72215610425738375"/>
    <n v="0.7587202331655637"/>
    <n v="0.7941828749695452"/>
    <n v="0.82860637121795022"/>
  </r>
  <r>
    <x v="27"/>
    <x v="6"/>
    <x v="1"/>
    <x v="1"/>
    <n v="3.457159374768002E-2"/>
    <n v="1.2837091895317674E-2"/>
    <n v="1.0924059889928098E-2"/>
    <n v="2.3848504111460639E-2"/>
    <n v="2.3226537465510396E-2"/>
    <n v="2.6488460094403487E-2"/>
    <n v="3.3142724534030617E-2"/>
    <n v="4.1799111336233263E-2"/>
    <n v="4.8768096218280238E-2"/>
    <n v="5.984287524077099E-2"/>
    <n v="6.5827162764848096E-2"/>
    <n v="6.8460249275442017E-2"/>
    <n v="6.9144851768196444E-2"/>
    <n v="6.9836300285878408E-2"/>
    <n v="7.0534663288737198E-2"/>
    <n v="7.1240009921624575E-2"/>
    <n v="7.1952410020840823E-2"/>
    <n v="7.2671934121049234E-2"/>
    <n v="7.3398653462259725E-2"/>
    <n v="7.4132639996882327E-2"/>
  </r>
  <r>
    <x v="27"/>
    <x v="6"/>
    <x v="1"/>
    <x v="2"/>
    <n v="6.9649999999999998E-3"/>
    <n v="8.4910000000000003E-3"/>
    <n v="1.2174000000000001E-2"/>
    <n v="1.4089000000000001E-2"/>
    <n v="2.3599999999999999E-2"/>
    <n v="2.6332000000000001E-2"/>
    <n v="2.1100000000000001E-2"/>
    <n v="2.9246999999999999E-2"/>
    <n v="3.2432000000000002E-2"/>
    <n v="2.2702400000000001E-2"/>
    <n v="3.1556336000000004E-2"/>
    <n v="3.4080842880000004E-2"/>
    <n v="3.6807310310400007E-2"/>
    <n v="3.9446845639567671E-2"/>
    <n v="4.2283902375942616E-2"/>
    <n v="4.5333648492814828E-2"/>
    <n v="4.8612435164323252E-2"/>
    <n v="5.2137889953171521E-2"/>
    <n v="5.5929017381248204E-2"/>
    <n v="6.0006307470217686E-2"/>
  </r>
  <r>
    <x v="27"/>
    <x v="6"/>
    <x v="1"/>
    <x v="3"/>
    <n v="3.4825000000000002E-2"/>
    <n v="4.2455E-2"/>
    <n v="6.0870000000000007E-2"/>
    <n v="7.0445000000000021E-2"/>
    <n v="0.11799999999999999"/>
    <n v="0.13166"/>
    <n v="0.10550000000000001"/>
    <n v="0.146235"/>
    <n v="0.16216000000000003"/>
    <n v="0.113512"/>
    <n v="0.15778168000000004"/>
    <n v="0.17040421440000003"/>
    <n v="0.18403655155200005"/>
    <n v="0.19723422819783837"/>
    <n v="0.21141951187971308"/>
    <n v="0.22666824246407413"/>
    <n v="0.24306217582161627"/>
    <n v="0.26068944976585762"/>
    <n v="0.27964508690624101"/>
    <n v="0.30003153735108845"/>
  </r>
  <r>
    <x v="27"/>
    <x v="6"/>
    <x v="1"/>
    <x v="4"/>
    <n v="0.1900000000107768"/>
    <n v="0.22279065831443878"/>
    <n v="0.24075279873115277"/>
    <n v="0.26891150814896447"/>
    <n v="0.27326623946903844"/>
    <n v="0.28639661426570373"/>
    <n v="0.30190910907500051"/>
    <n v="0.32443773895125361"/>
    <n v="0.34033154906419982"/>
    <n v="0.35380480910089385"/>
    <n v="0.40145317237876621"/>
    <n v="0.44995687274883939"/>
    <n v="0.48"/>
    <n v="0.5"/>
    <n v="0.53327555304574537"/>
    <n v="0.56547008396966103"/>
    <n v="0.60661112757620228"/>
    <n v="0.65249940052238475"/>
    <n v="0.68299727247380881"/>
    <n v="0.71260147924743722"/>
  </r>
  <r>
    <x v="27"/>
    <x v="6"/>
    <x v="1"/>
    <x v="5"/>
    <n v="0.22482500001077679"/>
    <n v="0.2652456583144388"/>
    <n v="0.30162279873115277"/>
    <n v="0.33935650814896451"/>
    <n v="0.39126623946903843"/>
    <n v="0.41805661426570373"/>
    <n v="0.4074091090750005"/>
    <n v="0.47067273895125361"/>
    <n v="0.5024915490641999"/>
    <n v="0.46731680910089385"/>
    <n v="0.55923485237876625"/>
    <n v="0.62036108714883942"/>
    <n v="0.66403655155200003"/>
    <n v="0.69723422819783831"/>
    <n v="0.74469506492545845"/>
    <n v="0.79213832643373516"/>
    <n v="0.84967330339781855"/>
    <n v="0.91318885028824237"/>
    <n v="0.96264235938004983"/>
    <n v="1.0126330165985258"/>
  </r>
  <r>
    <x v="27"/>
    <x v="6"/>
    <x v="1"/>
    <x v="6"/>
    <n v="0.13363969631235326"/>
    <n v="0.142994475054218"/>
    <n v="0.15300408830801326"/>
    <n v="0.16371437448957421"/>
    <n v="0.17517438070384442"/>
    <n v="0.19269181877422886"/>
    <n v="0.21196100065165177"/>
    <n v="0.23315710071681697"/>
    <n v="0.22149924568097609"/>
    <n v="0.24364917024907376"/>
    <n v="0.28019654578643483"/>
    <n v="0.3222260276544"/>
    <n v="0.36089315097292801"/>
    <n v="0.4042003290896794"/>
    <n v="0.43653635541685376"/>
    <n v="0.47145926385020209"/>
    <n v="0.51389059759672029"/>
    <n v="0.55911297018523176"/>
    <n v="0.5932188613665309"/>
    <n v="0.62287980443485746"/>
  </r>
  <r>
    <x v="27"/>
    <x v="6"/>
    <x v="1"/>
    <x v="7"/>
    <n v="2.1090414471577894E-3"/>
    <n v="2.1934031050441015E-3"/>
    <n v="2.2811392292458651E-3"/>
    <n v="2.3723847984156994E-3"/>
    <n v="2.4672801903523277E-3"/>
    <n v="2.5659713979664209E-3"/>
    <n v="2.668610253885078E-3"/>
    <n v="2.7753546640404813E-3"/>
    <n v="2.8863688506021007E-3"/>
    <n v="3.0018236046261849E-3"/>
    <n v="3.1218965488112324E-3"/>
    <n v="3.2467724107636819E-3"/>
    <n v="3.3766433071942292E-3"/>
    <n v="3.5117090394819984E-3"/>
    <n v="3.6521774010612783E-3"/>
    <n v="3.7982644971037297E-3"/>
    <n v="3.9501950769878788E-3"/>
    <n v="4.108202880067394E-3"/>
    <n v="4.2725309952700895E-3"/>
    <n v="4.4434322350808929E-3"/>
  </r>
  <r>
    <x v="27"/>
    <x v="6"/>
    <x v="1"/>
    <x v="8"/>
    <n v="0.12470043702789921"/>
    <n v="0.13093545887929417"/>
    <n v="0.13879158641205183"/>
    <n v="0.15544657678149806"/>
    <n v="0.17410016599527786"/>
    <n v="0.19499218591471124"/>
    <n v="0.2047417952104468"/>
    <n v="0.24569015425253615"/>
    <n v="0.25797466196516294"/>
    <n v="0.24299999999999999"/>
    <n v="0.29599999999999999"/>
    <n v="0.29599999999999999"/>
    <n v="0.27800000000000002"/>
    <n v="0.29399999999999998"/>
    <n v="0.30869999999999997"/>
    <n v="0.32413500000000001"/>
    <n v="0.34034175"/>
    <n v="0.35735883750000003"/>
    <n v="0.37522677937500004"/>
    <n v="0.39398811834375008"/>
  </r>
  <r>
    <x v="27"/>
    <x v="6"/>
    <x v="2"/>
    <x v="0"/>
    <n v="0.55297548540403341"/>
    <n v="0.55889776082774745"/>
    <n v="0.58328714893951172"/>
    <n v="0.59844499777310034"/>
    <n v="0.61360082954083595"/>
    <n v="0.63337444801351239"/>
    <n v="0.6485312883141674"/>
    <n v="0.66599601343437342"/>
    <n v="0.66038675438649552"/>
    <n v="0.64897338295221474"/>
    <n v="0.66857377344242896"/>
    <n v="0.68921252134536659"/>
    <n v="0.70997335330899947"/>
    <n v="0.73087033865043594"/>
    <n v="0.75191736296769096"/>
    <n v="0.77312814306952116"/>
    <n v="0.79451624145968891"/>
    <n v="0.81609508039650891"/>
    <n v="0.83787795554776023"/>
    <n v="0.85987804926030376"/>
  </r>
  <r>
    <x v="27"/>
    <x v="6"/>
    <x v="2"/>
    <x v="1"/>
    <n v="3.0701791416360712E-2"/>
    <n v="5.5699962526925093E-2"/>
    <n v="6.1039847253426802E-2"/>
    <n v="5.1713598389062011E-2"/>
    <n v="5.6113670160038397E-2"/>
    <n v="5.6818757912422753E-2"/>
    <n v="5.4329854373136942E-2"/>
    <n v="5.0047096516292668E-2"/>
    <n v="4.7670422026872002E-2"/>
    <n v="4.1417568916638864E-2"/>
    <n v="4.5559325808302756E-2"/>
    <n v="4.7381698840634867E-2"/>
    <n v="4.8329332817447564E-2"/>
    <n v="4.9295919473796516E-2"/>
    <n v="5.0281837863272449E-2"/>
    <n v="5.1287474620537898E-2"/>
    <n v="5.2313224112948656E-2"/>
    <n v="5.335948859520763E-2"/>
    <n v="5.4426678367111785E-2"/>
    <n v="5.5515211934454023E-2"/>
  </r>
  <r>
    <x v="27"/>
    <x v="6"/>
    <x v="2"/>
    <x v="2"/>
    <n v="2.2890000000000002E-3"/>
    <n v="2.2399999999999998E-3"/>
    <n v="3.29E-3"/>
    <n v="3.4019999999999996E-3"/>
    <n v="4.9659999999999999E-3"/>
    <n v="4.8739999999999999E-3"/>
    <n v="5.8375999999999983E-3"/>
    <n v="6.4440799999998521E-3"/>
    <n v="7.1914639999999252E-3"/>
    <n v="5.1778540799999459E-3"/>
    <n v="7.1972171711999254E-3"/>
    <n v="7.7729945448959201E-3"/>
    <n v="8.3948341084875942E-3"/>
    <n v="8.9968466170080499E-3"/>
    <n v="9.6439088570192538E-3"/>
    <n v="1.0339480266835432E-2"/>
    <n v="1.108729014352333E-2"/>
    <n v="1.1891358896707723E-2"/>
    <n v="1.275602098623423E-2"/>
    <n v="1.368594967758466E-2"/>
  </r>
  <r>
    <x v="27"/>
    <x v="6"/>
    <x v="2"/>
    <x v="3"/>
    <n v="1.8312000000000005E-2"/>
    <n v="1.7919999999999998E-2"/>
    <n v="2.632E-2"/>
    <n v="2.7215999999999997E-2"/>
    <n v="3.9727999999999999E-2"/>
    <n v="3.8991999999999999E-2"/>
    <n v="4.6700799999999987E-2"/>
    <n v="5.1552639999998824E-2"/>
    <n v="5.7531711999999402E-2"/>
    <n v="4.1422832639999567E-2"/>
    <n v="5.7577737369599404E-2"/>
    <n v="6.2183956359167361E-2"/>
    <n v="6.7158672867900754E-2"/>
    <n v="7.1974772936064399E-2"/>
    <n v="7.7151270856154031E-2"/>
    <n v="8.2715842134683457E-2"/>
    <n v="8.869832114818664E-2"/>
    <n v="9.5130871173661785E-2"/>
    <n v="0.10204816788987384"/>
    <n v="0.10948759742067728"/>
  </r>
  <r>
    <x v="27"/>
    <x v="6"/>
    <x v="2"/>
    <x v="4"/>
    <n v="1.8023225557572193"/>
    <n v="1.9561421628971161"/>
    <n v="2.1581624510761936"/>
    <n v="2.2740909915377814"/>
    <n v="2.3930432352092601"/>
    <n v="2.5334977920540496"/>
    <n v="2.6200664047892364"/>
    <n v="2.7175301332176174"/>
    <n v="2.542489004388008"/>
    <n v="2.336304178627973"/>
    <n v="2.5343563423424471"/>
    <n v="2.6652180113208419"/>
    <n v="2.851783272113301"/>
    <n v="3.08"/>
    <n v="3.1852211857507933"/>
    <n v="3.2750728496091717"/>
    <n v="3.376694026203678"/>
    <n v="3.4684040916851631"/>
    <n v="3.5609813110779811"/>
    <n v="3.6544817093562911"/>
  </r>
  <r>
    <x v="27"/>
    <x v="6"/>
    <x v="2"/>
    <x v="5"/>
    <n v="1.8206345557572194"/>
    <n v="1.974062162897116"/>
    <n v="2.1844824510761938"/>
    <n v="2.3013069915377815"/>
    <n v="2.4327712352092603"/>
    <n v="2.5724897920540495"/>
    <n v="2.6667672047892363"/>
    <n v="2.7690827732176162"/>
    <n v="2.6000207163880074"/>
    <n v="2.3777270112679725"/>
    <n v="2.5919340797120465"/>
    <n v="2.7274019676800094"/>
    <n v="2.9189419449812015"/>
    <n v="3.1519747729360645"/>
    <n v="3.2623724566069474"/>
    <n v="3.3577886917438553"/>
    <n v="3.4653923473518646"/>
    <n v="3.5635349628588249"/>
    <n v="3.663029478967855"/>
    <n v="3.7639693067769686"/>
  </r>
  <r>
    <x v="27"/>
    <x v="6"/>
    <x v="2"/>
    <x v="6"/>
    <n v="1.6633603036876468"/>
    <n v="1.4580055249457819"/>
    <n v="2.4389959116919862"/>
    <n v="2.1972856255104256"/>
    <n v="2.6538256192961556"/>
    <n v="2.7853081812257714"/>
    <n v="2.5632389993483482"/>
    <n v="2.6076548992831832"/>
    <n v="2.1332217543190239"/>
    <n v="2.1545539718622142"/>
    <n v="2.3700093690484358"/>
    <n v="2.5359100248818267"/>
    <n v="2.7895010273700098"/>
    <n v="3"/>
    <n v="3.09"/>
    <n v="3.1672499999999997"/>
    <n v="3.2527657499999996"/>
    <n v="3.3438431909999995"/>
    <n v="3.440814643538999"/>
    <n v="3.5440390828451691"/>
  </r>
  <r>
    <x v="27"/>
    <x v="6"/>
    <x v="2"/>
    <x v="7"/>
    <n v="5.6880658552422121E-3"/>
    <n v="5.9155884894519012E-3"/>
    <n v="6.152212029029977E-3"/>
    <n v="6.3983005101911766E-3"/>
    <n v="6.6542325305988239E-3"/>
    <n v="6.920401831822777E-3"/>
    <n v="7.1972179050956882E-3"/>
    <n v="7.4851066212995162E-3"/>
    <n v="7.7845108861514974E-3"/>
    <n v="8.0958913215975568E-3"/>
    <n v="8.4197269744614601E-3"/>
    <n v="8.7565160534399181E-3"/>
    <n v="9.1067766955775144E-3"/>
    <n v="9.4710477634006151E-3"/>
    <n v="9.8498896739366397E-3"/>
    <n v="1.0243885260894106E-2"/>
    <n v="1.0653640671329871E-2"/>
    <n v="1.1079786298183066E-2"/>
    <n v="1.1522977750110389E-2"/>
    <n v="1.1983896860114805E-2"/>
  </r>
  <r>
    <x v="27"/>
    <x v="6"/>
    <x v="2"/>
    <x v="8"/>
    <n v="0.19178062912759433"/>
    <n v="0.20136966058397407"/>
    <n v="0.19734226737229457"/>
    <n v="0.19931569004601751"/>
    <n v="0.20130884694647769"/>
    <n v="0.20332193541594246"/>
    <n v="0.20535515477010188"/>
    <n v="0.21562291250860699"/>
    <n v="0.21777914163369305"/>
    <n v="0.21995693305002997"/>
    <n v="0.22215650238053028"/>
    <n v="0.22659963242814088"/>
    <n v="0.23113162507670371"/>
    <n v="0.23575425757823779"/>
    <n v="0.24046934272980255"/>
    <n v="0.24527872958439861"/>
    <n v="0.25018430417608661"/>
    <n v="0.25518799025960837"/>
    <n v="0.26029175006480054"/>
    <n v="0.26549758506609655"/>
  </r>
  <r>
    <x v="28"/>
    <x v="7"/>
    <x v="0"/>
    <x v="0"/>
    <n v="11.774345042562008"/>
    <n v="12.259509781630355"/>
    <n v="12.989005403693303"/>
    <n v="14.187164457208615"/>
    <n v="16.042141967382371"/>
    <n v="17.896866641879317"/>
    <n v="19.696463822886326"/>
    <n v="21.616787060273197"/>
    <n v="23.730129084296788"/>
    <n v="25.275688130849389"/>
    <n v="26.809320099738375"/>
    <n v="28.602040496746223"/>
    <n v="30.24302009177876"/>
    <n v="31.452589890860974"/>
    <n v="32.455538093043756"/>
    <n v="33.540149640717658"/>
    <n v="34.84356560041828"/>
    <n v="36.083040804403645"/>
    <n v="37.55913437624951"/>
    <n v="38.924769001199536"/>
  </r>
  <r>
    <x v="28"/>
    <x v="7"/>
    <x v="0"/>
    <x v="1"/>
    <n v="0.95979878011502917"/>
    <n v="1.0888053740936179"/>
    <n v="1.3622495138445949"/>
    <n v="1.6201795138445947"/>
    <n v="1.9469915138445948"/>
    <n v="2.1755675138445953"/>
    <n v="2.1575345138445954"/>
    <n v="2.3142525138445955"/>
    <n v="2.5456777652290552"/>
    <n v="2.4947642099244742"/>
    <n v="2.5446594941229637"/>
    <n v="2.597"/>
    <n v="1.927"/>
    <n v="1.512"/>
    <n v="1.6319999999999999"/>
    <n v="1.8959999999999999"/>
    <n v="2.2090000000000001"/>
    <n v="2.4590000000000001"/>
    <n v="2.7389999999999999"/>
    <n v="2.8679999999999999"/>
  </r>
  <r>
    <x v="28"/>
    <x v="7"/>
    <x v="0"/>
    <x v="2"/>
    <n v="0.253"/>
    <n v="0.33200000000000002"/>
    <n v="0.46500000000000002"/>
    <n v="0.62857499999999999"/>
    <n v="0.746"/>
    <n v="0.82"/>
    <n v="0.88800000000000001"/>
    <n v="0.94799999999999995"/>
    <n v="0.99"/>
    <n v="1.1499999999999999"/>
    <n v="1.3383510000000001"/>
    <n v="1.4156890000000002"/>
    <n v="0.88538699999999992"/>
    <n v="0.60660000000000003"/>
    <n v="0.84242800000000007"/>
    <n v="0.83390799999999998"/>
    <n v="1.008893"/>
    <n v="1.2449159999999999"/>
    <n v="1.4348560000000001"/>
    <n v="1.520335"/>
  </r>
  <r>
    <x v="28"/>
    <x v="7"/>
    <x v="0"/>
    <x v="3"/>
    <n v="1.2649999999999999"/>
    <n v="1.66"/>
    <n v="2.3250000000000002"/>
    <n v="3.1428750000000001"/>
    <n v="3.73"/>
    <n v="4.0999999999999996"/>
    <n v="4.4400000000000004"/>
    <n v="4.74"/>
    <n v="4.95"/>
    <n v="5.75"/>
    <n v="6.6917550000000006"/>
    <n v="7.0784450000000012"/>
    <n v="4.4269349999999994"/>
    <n v="3.0330000000000004"/>
    <n v="4.2121400000000007"/>
    <n v="4.1695399999999996"/>
    <n v="5.0444650000000006"/>
    <n v="6.2245799999999996"/>
    <n v="7.1742800000000004"/>
    <n v="7.6016750000000002"/>
  </r>
  <r>
    <x v="28"/>
    <x v="7"/>
    <x v="0"/>
    <x v="4"/>
    <n v="16.737918648095668"/>
    <n v="18.47099488482576"/>
    <n v="18.908540967960725"/>
    <n v="20.652742224747133"/>
    <n v="23.353096651868452"/>
    <n v="26.053083017417364"/>
    <n v="26.590226160896542"/>
    <n v="29.182662531368816"/>
    <n v="32.035674263800665"/>
    <n v="31.594610163561736"/>
    <n v="34.85211612965989"/>
    <n v="36.246200774846287"/>
    <n v="38.058510813588605"/>
    <n v="39.771143800200093"/>
    <n v="44.543681056224102"/>
    <n v="46.912119159448864"/>
    <n v="48.780991840585592"/>
    <n v="50.516257126165101"/>
    <n v="52.582788126749314"/>
    <n v="54.494676601679345"/>
  </r>
  <r>
    <x v="28"/>
    <x v="7"/>
    <x v="0"/>
    <x v="5"/>
    <n v="18.002918648095669"/>
    <n v="20.13099488482576"/>
    <n v="21.233540967960725"/>
    <n v="23.795617224747133"/>
    <n v="27.083096651868452"/>
    <n v="30.153083017417366"/>
    <n v="31.030226160896543"/>
    <n v="33.922662531368815"/>
    <n v="36.985674263800668"/>
    <n v="37.34461016356174"/>
    <n v="41.543871129659891"/>
    <n v="43.324645774846289"/>
    <n v="42.485445813588605"/>
    <n v="42.804143800200094"/>
    <n v="48.7558210562241"/>
    <n v="51.081659159448861"/>
    <n v="53.825456840585595"/>
    <n v="56.740837126165104"/>
    <n v="59.757068126749317"/>
    <n v="62.096351601679345"/>
  </r>
  <r>
    <x v="28"/>
    <x v="7"/>
    <x v="0"/>
    <x v="6"/>
    <n v="18.243518941139222"/>
    <n v="21.452764012967222"/>
    <n v="21.126381851599561"/>
    <n v="23.912808937920481"/>
    <n v="29.484177042778615"/>
    <n v="36.193840999999999"/>
    <n v="34.586557999999997"/>
    <n v="40.970979999999997"/>
    <n v="41.923754000000002"/>
    <n v="48.29"/>
    <n v="51.28"/>
    <n v="51.07"/>
    <n v="46.417000000000002"/>
    <n v="48.253"/>
    <n v="55.973479999999995"/>
    <n v="55.525692159999991"/>
    <n v="58.079873999359997"/>
    <n v="60.983867699328002"/>
    <n v="64.155028819693058"/>
    <n v="66.657074943661087"/>
  </r>
  <r>
    <x v="28"/>
    <x v="7"/>
    <x v="0"/>
    <x v="7"/>
    <n v="3.5816598279344318"/>
    <n v="5.3177832442113235"/>
    <n v="4.2186661852412994"/>
    <n v="5.4100863787757243"/>
    <n v="7.9591520454242213"/>
    <n v="10.0273977362575"/>
    <n v="10.0273977362575"/>
    <n v="10.528767623070376"/>
    <n v="11.055206004223896"/>
    <n v="9.9499999999999993"/>
    <n v="14.62"/>
    <n v="12.427"/>
    <n v="9.8173300000000001"/>
    <n v="10.31"/>
    <n v="10.825500000000002"/>
    <n v="11.042010000000001"/>
    <n v="11.262850200000001"/>
    <n v="11.488107204"/>
    <n v="11.717869348080001"/>
    <n v="11.9522267350416"/>
  </r>
  <r>
    <x v="28"/>
    <x v="7"/>
    <x v="0"/>
    <x v="8"/>
    <n v="3.9298280100250249"/>
    <n v="4.5737620200751499"/>
    <n v="4.9396002351755257"/>
    <n v="5.6976426563514035"/>
    <n v="6.1528292846331603"/>
    <n v="6.6444280810563265"/>
    <n v="7.6410922932147747"/>
    <n v="7.6410922932147747"/>
    <n v="7.6410922932147747"/>
    <n v="7.2590376785540354"/>
    <n v="8.1999999999999993"/>
    <n v="8.5279999999999987"/>
    <n v="8"/>
    <n v="7.5"/>
    <n v="7.8375000000000004"/>
    <n v="8.1509999999999998"/>
    <n v="8.2325099999999996"/>
    <n v="8.3354163749999994"/>
    <n v="8.3770934568749986"/>
    <n v="8.5236925923703115"/>
  </r>
  <r>
    <x v="28"/>
    <x v="7"/>
    <x v="1"/>
    <x v="0"/>
    <n v="2.780152919753927"/>
    <n v="2.9495074845266118"/>
    <n v="3.155119867668299"/>
    <n v="3.3023532911713676"/>
    <n v="3.4863352002889014"/>
    <n v="3.6998425311740846"/>
    <n v="3.9711873202842112"/>
    <n v="4.2676936597138857"/>
    <n v="4.5998873766424522"/>
    <n v="4.9121494705553053"/>
    <n v="5.2174409455636148"/>
    <n v="5.6669177171967062"/>
    <n v="6.1165793628527716"/>
    <n v="6.4710819819671883"/>
    <n v="6.8429495225081727"/>
    <n v="7.1752315416078458"/>
    <n v="7.5352222799435316"/>
    <n v="7.8444611659463543"/>
    <n v="8.187238107649037"/>
    <n v="8.4690038211900962"/>
  </r>
  <r>
    <x v="28"/>
    <x v="7"/>
    <x v="1"/>
    <x v="1"/>
    <n v="0.2267797099317363"/>
    <n v="0.27494866697284448"/>
    <n v="0.30565856061080232"/>
    <n v="0.3365406155631665"/>
    <n v="0.38212310658781601"/>
    <n v="0.42268744290251747"/>
    <n v="0.49333534098057163"/>
    <n v="0.5347775786467277"/>
    <n v="0.5882553365114005"/>
    <n v="0.5882553365114005"/>
    <n v="0.60002044324162851"/>
    <n v="0.60599999999999998"/>
    <n v="0.56299999999999994"/>
    <n v="0.53800000000000003"/>
    <n v="0.56599999999999995"/>
    <n v="0.60599999999999998"/>
    <n v="0.64700000000000002"/>
    <n v="0.68600000000000005"/>
    <n v="0.73499999999999999"/>
    <n v="0.77300000000000002"/>
  </r>
  <r>
    <x v="28"/>
    <x v="7"/>
    <x v="1"/>
    <x v="2"/>
    <n v="2.0419E-2"/>
    <n v="3.0287999999999999E-2"/>
    <n v="4.2610000000000002E-2"/>
    <n v="6.565E-2"/>
    <n v="8.5999999999999993E-2"/>
    <n v="0.1"/>
    <n v="0.152"/>
    <n v="0.17899999999999999"/>
    <n v="0.193"/>
    <n v="0.192"/>
    <n v="0.19989899999999999"/>
    <n v="0.190139"/>
    <n v="0.12797"/>
    <n v="0.102316"/>
    <n v="0.13689799999999999"/>
    <n v="0.14943199999999998"/>
    <n v="0.14483500000000002"/>
    <n v="0.17809"/>
    <n v="0.17921799999999999"/>
    <n v="0.18931299999999998"/>
  </r>
  <r>
    <x v="28"/>
    <x v="7"/>
    <x v="1"/>
    <x v="3"/>
    <n v="0.10209499999999999"/>
    <n v="0.15143999999999999"/>
    <n v="0.21305000000000002"/>
    <n v="0.32824999999999999"/>
    <n v="0.43"/>
    <n v="0.5"/>
    <n v="0.76"/>
    <n v="0.89500000000000002"/>
    <n v="0.96499999999999997"/>
    <n v="0.96"/>
    <n v="0.99949500000000002"/>
    <n v="0.95069500000000018"/>
    <n v="0.63984999999999992"/>
    <n v="0.51158000000000003"/>
    <n v="0.68448999999999993"/>
    <n v="0.74715999999999994"/>
    <n v="0.72417500000000012"/>
    <n v="0.89044999999999996"/>
    <n v="0.89609000000000005"/>
    <n v="0.94656499999999988"/>
  </r>
  <r>
    <x v="28"/>
    <x v="7"/>
    <x v="1"/>
    <x v="4"/>
    <n v="5.3542684855512581"/>
    <n v="5.7969665050189114"/>
    <n v="6.2230938202002202"/>
    <n v="6.7930800712506016"/>
    <n v="7.7156572777143353"/>
    <n v="8.5472937332891181"/>
    <n v="9.67"/>
    <n v="9.8591307510848978"/>
    <n v="10.119752228613395"/>
    <n v="10.07"/>
    <n v="10.37"/>
    <n v="11.715241899168541"/>
    <n v="12.418156413118654"/>
    <n v="13.039064233774587"/>
    <n v="13.951798730138808"/>
    <n v="14.845990123381979"/>
    <n v="15.823966787881417"/>
    <n v="16.865591506784657"/>
    <n v="18.011923836827883"/>
    <n v="18.631808406618212"/>
  </r>
  <r>
    <x v="28"/>
    <x v="7"/>
    <x v="1"/>
    <x v="5"/>
    <n v="5.4563634855512584"/>
    <n v="5.9484065050189114"/>
    <n v="6.4361438202002201"/>
    <n v="7.1213300712506014"/>
    <n v="8.145657277714335"/>
    <n v="9.0472937332891181"/>
    <n v="10.43"/>
    <n v="10.754130751084897"/>
    <n v="11.084752228613395"/>
    <n v="11.03"/>
    <n v="11.369494999999999"/>
    <n v="12.665936899168541"/>
    <n v="13.058006413118653"/>
    <n v="13.550644233774587"/>
    <n v="14.636288730138808"/>
    <n v="15.593150123381978"/>
    <n v="16.548141787881416"/>
    <n v="17.756041506784658"/>
    <n v="18.908013836827884"/>
    <n v="19.578373406618212"/>
  </r>
  <r>
    <x v="28"/>
    <x v="7"/>
    <x v="1"/>
    <x v="6"/>
    <n v="5.4067552368989027"/>
    <n v="6.4284945168216954"/>
    <n v="6.9018703809627073"/>
    <n v="7.5718797785286034"/>
    <n v="8.5923037951276804"/>
    <n v="9.3823523566010358"/>
    <n v="10.302050927961568"/>
    <n v="10.199030418681954"/>
    <n v="10.403011027055593"/>
    <n v="9.8828604757028131"/>
    <n v="10.08"/>
    <n v="11.52"/>
    <n v="12.096"/>
    <n v="12.386304000000001"/>
    <n v="13.340049408"/>
    <n v="14.260512817152"/>
    <n v="15.158925124632574"/>
    <n v="16.280685583855387"/>
    <n v="17.322649461222134"/>
    <n v="17.894296893442462"/>
  </r>
  <r>
    <x v="28"/>
    <x v="7"/>
    <x v="1"/>
    <x v="7"/>
    <n v="2.4123158367952997"/>
    <n v="2.5966618926328624"/>
    <n v="2.6791888630354208"/>
    <n v="2.7034767427815365"/>
    <n v="3.0007320377175573"/>
    <n v="3.2253318690474955"/>
    <n v="3.5105458111403478"/>
    <n v="3.5105458111403478"/>
    <n v="3.5456512692517514"/>
    <n v="3.0138035788639885"/>
    <n v="3.75"/>
    <n v="4.1500000000000004"/>
    <n v="4.05"/>
    <n v="4.1500000000000004"/>
    <n v="4.2330000000000005"/>
    <n v="4.3176600000000009"/>
    <n v="4.4040132000000014"/>
    <n v="4.4480533320000015"/>
    <n v="4.4925338653200013"/>
    <n v="4.5374592039732011"/>
  </r>
  <r>
    <x v="28"/>
    <x v="7"/>
    <x v="1"/>
    <x v="8"/>
    <n v="2.5589059999999999"/>
    <n v="2.5883539999999998"/>
    <n v="2.5559999999999996"/>
    <n v="2.6661189999999997"/>
    <n v="2.877008"/>
    <n v="2.9158905000195987"/>
    <n v="3.7906576500254783"/>
    <n v="3.9422839560264977"/>
    <n v="4.0999753142675575"/>
    <n v="4.2229745736955842"/>
    <n v="4.8"/>
    <n v="5.34"/>
    <n v="5.14"/>
    <n v="5.4"/>
    <n v="5.5998000000000001"/>
    <n v="5.7117960000000005"/>
    <n v="5.8545908999999998"/>
    <n v="5.9833918998"/>
    <n v="6.1269933053951995"/>
    <n v="6.2740411447246851"/>
  </r>
  <r>
    <x v="28"/>
    <x v="7"/>
    <x v="2"/>
    <x v="0"/>
    <n v="1.5425423837160794"/>
    <n v="1.6171227760641742"/>
    <n v="1.7219445763918109"/>
    <n v="1.8216387258869651"/>
    <n v="1.9300706471842455"/>
    <n v="2.0426835267818251"/>
    <n v="2.1606096500283973"/>
    <n v="2.2934272891170946"/>
    <n v="2.4375464784817917"/>
    <n v="2.5866696575318655"/>
    <n v="2.6684694780799534"/>
    <n v="2.7193613093951559"/>
    <n v="2.7861996308314465"/>
    <n v="2.8640276529815596"/>
    <n v="2.952185993802666"/>
    <n v="3.0500548341745057"/>
    <n v="3.159051544124035"/>
    <n v="3.278508451476593"/>
    <n v="3.4097979443879973"/>
    <n v="3.5532100677247174"/>
  </r>
  <r>
    <x v="28"/>
    <x v="7"/>
    <x v="2"/>
    <x v="1"/>
    <n v="0.11406188461372306"/>
    <n v="0.14452656154681351"/>
    <n v="0.17021261635138982"/>
    <n v="0.1753680860162998"/>
    <n v="0.21773024485049827"/>
    <n v="0.22841711842863449"/>
    <n v="0.24048713485348161"/>
    <n v="0.26245421809040143"/>
    <n v="0.28172482671172255"/>
    <n v="0.18"/>
    <n v="0.23699999999999999"/>
    <n v="0.21099999999999999"/>
    <n v="0.23"/>
    <n v="0.245"/>
    <n v="0.26"/>
    <n v="0.27500000000000002"/>
    <n v="0.29199999999999998"/>
    <n v="0.309"/>
    <n v="0.32800000000000001"/>
    <n v="0.34799999999999998"/>
  </r>
  <r>
    <x v="28"/>
    <x v="7"/>
    <x v="2"/>
    <x v="2"/>
    <n v="2.4903940320000002E-2"/>
    <n v="2.5412184000000001E-2"/>
    <n v="2.59308E-2"/>
    <n v="2.6460000000000001E-2"/>
    <n v="2.7E-2"/>
    <n v="3.2669999999999998E-2"/>
    <n v="2.6136E-2"/>
    <n v="2.87496E-2"/>
    <n v="3.0187080000000002E-2"/>
    <n v="2.5659018000000002E-2"/>
    <n v="2.6941968900000002E-2"/>
    <n v="2.8289067345000002E-2"/>
    <n v="2.9703520712250003E-2"/>
    <n v="2.8655010222299993E-2"/>
    <n v="3.0475777912964963E-2"/>
    <n v="3.1043137289471945E-2"/>
    <n v="3.1517421823294978E-2"/>
    <n v="3.2083752378834873E-2"/>
    <n v="3.3124758392393483E-2"/>
    <n v="3.3550542373858017E-2"/>
  </r>
  <r>
    <x v="28"/>
    <x v="7"/>
    <x v="2"/>
    <x v="3"/>
    <n v="0.19923152256000001"/>
    <n v="0.20329747200000001"/>
    <n v="0.2074464"/>
    <n v="0.21168000000000001"/>
    <n v="0.216"/>
    <n v="0.26135999999999998"/>
    <n v="0.209088"/>
    <n v="0.2299968"/>
    <n v="0.24149664000000001"/>
    <n v="0.20527214400000002"/>
    <n v="0.21553575120000001"/>
    <n v="0.22631253876000001"/>
    <n v="0.23762816569800002"/>
    <n v="0.22924008177839994"/>
    <n v="0.2438062233037197"/>
    <n v="0.24834509831577556"/>
    <n v="0.25213937458635982"/>
    <n v="0.25667001903067899"/>
    <n v="0.26499806713914786"/>
    <n v="0.26840433899086413"/>
  </r>
  <r>
    <x v="28"/>
    <x v="7"/>
    <x v="2"/>
    <x v="4"/>
    <n v="5.2284719680516902"/>
    <n v="5.4812409549570162"/>
    <n v="5.7989923929847205"/>
    <n v="6.2268934169127652"/>
    <n v="6.5993704228823846"/>
    <n v="6.9783348694168295"/>
    <n v="7.1300118450937111"/>
    <n v="7.5683100540864121"/>
    <n v="7.9220260550658228"/>
    <n v="7.7600089725955961"/>
    <n v="8.7883669453949249"/>
    <n v="9.0520179537567742"/>
    <n v="9.5046188514446133"/>
    <n v="9.7897574169879515"/>
    <n v="10.328194074922289"/>
    <n v="10.67519191961077"/>
    <n v="11.056680404434122"/>
    <n v="11.474779580168075"/>
    <n v="11.934292805357991"/>
    <n v="12.436235237036511"/>
  </r>
  <r>
    <x v="28"/>
    <x v="7"/>
    <x v="2"/>
    <x v="5"/>
    <n v="5.4277034906116901"/>
    <n v="5.6845384269570163"/>
    <n v="6.0064387929847207"/>
    <n v="6.4385734169127655"/>
    <n v="6.8153704228823848"/>
    <n v="7.2396948694168293"/>
    <n v="7.3390998450937115"/>
    <n v="7.7983068540864124"/>
    <n v="8.1635226950658222"/>
    <n v="7.9652811165955963"/>
    <n v="9.003902696594924"/>
    <n v="9.2783304925167744"/>
    <n v="9.7422470171426134"/>
    <n v="10.018997498766351"/>
    <n v="10.572000298226008"/>
    <n v="10.923537017926545"/>
    <n v="11.308819779020482"/>
    <n v="11.731449599198754"/>
    <n v="12.199290872497139"/>
    <n v="12.704639576027375"/>
  </r>
  <r>
    <x v="28"/>
    <x v="7"/>
    <x v="2"/>
    <x v="6"/>
    <n v="5.1250038466423495"/>
    <n v="5.1589218648167137"/>
    <n v="5.7278294886259724"/>
    <n v="6.5112343566372743"/>
    <n v="7.2259435481449836"/>
    <n v="7.7738676026252893"/>
    <n v="7.3824604715027693"/>
    <n v="7.3064736571236057"/>
    <n v="7.3162692572169199"/>
    <n v="8.5456342875794089"/>
    <n v="8.75"/>
    <n v="9.5"/>
    <n v="9.9749999999999996"/>
    <n v="10.234349999999999"/>
    <n v="10.797239249999999"/>
    <n v="11.175142623749998"/>
    <n v="11.543922330333748"/>
    <n v="11.947959611895428"/>
    <n v="12.401982077147453"/>
    <n v="12.898061360233353"/>
  </r>
  <r>
    <x v="28"/>
    <x v="7"/>
    <x v="2"/>
    <x v="7"/>
    <n v="0.94387842092818286"/>
    <n v="0.76375691447746497"/>
    <n v="1.0785993244402838"/>
    <n v="1.3085145689539308"/>
    <n v="1.6901271670485543"/>
    <n v="1.7070284387190398"/>
    <n v="1.7240987231062301"/>
    <n v="1.7413397103372925"/>
    <n v="1.7587531074406655"/>
    <n v="1.6532279209942256"/>
    <n v="1.75"/>
    <n v="1.7"/>
    <n v="1.651"/>
    <n v="1.7005300000000001"/>
    <n v="1.7515459000000002"/>
    <n v="1.8040922770000003"/>
    <n v="1.8221331997700003"/>
    <n v="1.8403545317677004"/>
    <n v="1.8587580770853773"/>
    <n v="1.8773456578562311"/>
  </r>
  <r>
    <x v="28"/>
    <x v="7"/>
    <x v="2"/>
    <x v="8"/>
    <n v="1.3295729999999999"/>
    <n v="1.394412"/>
    <n v="1.424625"/>
    <n v="1.412933"/>
    <n v="1.5243679999999999"/>
    <n v="1.5336285000076697"/>
    <n v="1.9937170500099708"/>
    <n v="2.0934029025104692"/>
    <n v="2.1562049895857833"/>
    <n v="1.5093434927100482"/>
    <n v="1.7"/>
    <n v="1.768"/>
    <n v="1.6"/>
    <n v="1.5"/>
    <n v="1.56"/>
    <n v="1.5912000000000002"/>
    <n v="1.6230240000000002"/>
    <n v="1.6554844800000004"/>
    <n v="1.6885941696000004"/>
    <n v="1.7223660529920004"/>
  </r>
  <r>
    <x v="29"/>
    <x v="7"/>
    <x v="0"/>
    <x v="0"/>
    <n v="4.4176520000000004"/>
    <n v="4.5348030000000001"/>
    <n v="4.6001400000000006"/>
    <n v="4.7003430000000002"/>
    <n v="5.4"/>
    <n v="5.7729999999999997"/>
    <n v="6.141"/>
    <n v="6.4720000000000004"/>
    <n v="6.7969999999999997"/>
    <n v="7.0910000000000002"/>
    <n v="7.5448709999999997"/>
    <n v="8.1129999999999995"/>
    <n v="8.5232010000000002"/>
    <n v="9.0088417790000008"/>
    <n v="9.3621245763039997"/>
    <n v="9.6871252127437923"/>
    <n v="10.032062706786967"/>
    <n v="10.412773888290143"/>
    <n v="10.83150644552973"/>
    <n v="11.271391758609367"/>
  </r>
  <r>
    <x v="29"/>
    <x v="7"/>
    <x v="0"/>
    <x v="1"/>
    <n v="0.46643200000000001"/>
    <n v="0.12875299999999998"/>
    <n v="9.6281999999999993E-2"/>
    <n v="0.22700000000000001"/>
    <n v="0.45100000000000001"/>
    <n v="0.439"/>
    <n v="0.373"/>
    <n v="0.35699999999999998"/>
    <n v="0.30599999999999999"/>
    <n v="0.36673700000000004"/>
    <n v="0.50963600000000009"/>
    <n v="0.59346100000000002"/>
    <n v="0.55623500000000003"/>
    <n v="0.66462800000000011"/>
    <n v="0.56949499999999997"/>
    <n v="0.57777800000000001"/>
    <n v="0.61617700000000009"/>
    <n v="0.67164099999999993"/>
    <n v="0.72070299999999998"/>
    <n v="0.75399900000000009"/>
  </r>
  <r>
    <x v="29"/>
    <x v="7"/>
    <x v="0"/>
    <x v="2"/>
    <n v="0.296541"/>
    <n v="0.17513399999999998"/>
    <n v="0.20407700000000001"/>
    <n v="0.29299999999999998"/>
    <n v="0.44700000000000001"/>
    <n v="0.45400000000000001"/>
    <n v="0.54600000000000004"/>
    <n v="0.621"/>
    <n v="0.622"/>
    <n v="0.49763099999999999"/>
    <n v="0.52871900000000005"/>
    <n v="0.619255"/>
    <n v="0.57141300000000006"/>
    <n v="0.62426599999999999"/>
    <n v="0.72821000000000002"/>
    <n v="0.73802900000000005"/>
    <n v="0.88050800000000007"/>
    <n v="0.91197799999999996"/>
    <n v="0.87890900000000005"/>
    <n v="0.94887500000000002"/>
  </r>
  <r>
    <x v="29"/>
    <x v="7"/>
    <x v="0"/>
    <x v="3"/>
    <n v="1.4827049999999999"/>
    <n v="0.87566999999999995"/>
    <n v="1.0203850000000001"/>
    <n v="1.4650000000000001"/>
    <n v="2.2349999999999999"/>
    <n v="2.27"/>
    <n v="2.73"/>
    <n v="3.105"/>
    <n v="3.11"/>
    <n v="2.4881549999999999"/>
    <n v="2.6435950000000004"/>
    <n v="3.0962749999999999"/>
    <n v="2.8570650000000004"/>
    <n v="3.1213299999999999"/>
    <n v="3.6410499999999999"/>
    <n v="3.6901449999999998"/>
    <n v="4.4025400000000001"/>
    <n v="4.5598899999999993"/>
    <n v="4.3945449999999999"/>
    <n v="4.7443749999999998"/>
  </r>
  <r>
    <x v="29"/>
    <x v="7"/>
    <x v="0"/>
    <x v="4"/>
    <n v="3.6666511600000002"/>
    <n v="2.5394896800000004"/>
    <n v="3.5881092000000008"/>
    <n v="4.7003430000000002"/>
    <n v="5.4"/>
    <n v="5.7729999999999997"/>
    <n v="6.141"/>
    <n v="6.4720000000000004"/>
    <n v="6.5930899999999992"/>
    <n v="6.7719050000000003"/>
    <n v="7.890041984237957"/>
    <n v="8.047842823922716"/>
    <n v="8.530713393358079"/>
    <n v="8.8292883621256113"/>
    <n v="9.094167012989379"/>
    <n v="9.3669920233790602"/>
    <n v="9.8314214526512274"/>
    <n v="10.412773888290143"/>
    <n v="10.83150644552973"/>
    <n v="11.271391758609367"/>
  </r>
  <r>
    <x v="29"/>
    <x v="7"/>
    <x v="0"/>
    <x v="5"/>
    <n v="5.14935616"/>
    <n v="3.4151596800000004"/>
    <n v="4.6084942000000009"/>
    <n v="6.165343"/>
    <n v="7.6349999999999998"/>
    <n v="8.0429999999999993"/>
    <n v="8.8710000000000004"/>
    <n v="9.577"/>
    <n v="9.7030899999999995"/>
    <n v="9.2600599999999993"/>
    <n v="10.533636984237958"/>
    <n v="11.144117823922716"/>
    <n v="11.387778393358079"/>
    <n v="11.950618362125612"/>
    <n v="12.735217012989379"/>
    <n v="13.05713702337906"/>
    <n v="14.233961452651227"/>
    <n v="14.972663888290143"/>
    <n v="15.22605144552973"/>
    <n v="16.015766758609367"/>
  </r>
  <r>
    <x v="29"/>
    <x v="7"/>
    <x v="0"/>
    <x v="6"/>
    <n v="3.6395059999999999"/>
    <n v="1.4364170000000001"/>
    <n v="2.1798850000000001"/>
    <n v="3.7192059999999998"/>
    <n v="4.6660180000000002"/>
    <n v="4.3620000000000001"/>
    <n v="5.5750000000000002"/>
    <n v="6.0821329999999998"/>
    <n v="6.5684259999999997"/>
    <n v="5.5228729999999997"/>
    <n v="7.3090130000000002"/>
    <n v="6.7070090000000002"/>
    <n v="7.5417129999999997"/>
    <n v="9.1197440000000007"/>
    <n v="9.6910861759543447"/>
    <n v="10.272179919144438"/>
    <n v="10.701151384638065"/>
    <n v="11.161023128917513"/>
    <n v="11.716586242357231"/>
    <n v="12.359135001506129"/>
  </r>
  <r>
    <x v="29"/>
    <x v="7"/>
    <x v="0"/>
    <x v="7"/>
    <n v="7.089099"/>
    <n v="9.4855309999999982"/>
    <n v="9.9416469999999997"/>
    <n v="11.216976000000001"/>
    <n v="11.519804000000001"/>
    <n v="12.215"/>
    <n v="11.89"/>
    <n v="12.450941"/>
    <n v="9.8040000000000003"/>
    <n v="9.2688380000000006"/>
    <n v="10.222715000000001"/>
    <n v="12.567608"/>
    <n v="10.651787000000001"/>
    <n v="9.9386050000000008"/>
    <n v="11.708596189059527"/>
    <n v="12.394086348407409"/>
    <n v="13.22060257796287"/>
    <n v="13.978971908047633"/>
    <n v="14.544412257237259"/>
    <n v="15.628192589336019"/>
  </r>
  <r>
    <x v="29"/>
    <x v="7"/>
    <x v="0"/>
    <x v="8"/>
    <n v="8.8119999999999994"/>
    <n v="10.050000000000001"/>
    <n v="12.112151351351352"/>
    <n v="13.879966"/>
    <n v="14.021000000000001"/>
    <n v="14.773"/>
    <n v="15.141999999999999"/>
    <n v="15.428648000000001"/>
    <n v="14.774852186040631"/>
    <n v="13.620288453170556"/>
    <n v="14.84611441395591"/>
    <n v="16.924570431909739"/>
    <n v="14.724376275761474"/>
    <n v="13.251938648185329"/>
    <n v="14.57713251300386"/>
    <n v="15.305989138654054"/>
    <n v="16.83658805251946"/>
    <n v="17.846783335670629"/>
    <n v="18.150178652377029"/>
    <n v="19.348090443433914"/>
  </r>
  <r>
    <x v="29"/>
    <x v="7"/>
    <x v="1"/>
    <x v="0"/>
    <n v="1.0298"/>
    <n v="1.0720000000000001"/>
    <n v="1.1167"/>
    <n v="1.218"/>
    <n v="1.578956"/>
    <n v="1.8129999999999999"/>
    <n v="2.052"/>
    <n v="2.2630599999999998"/>
    <n v="2.4495550000000001"/>
    <n v="2.5890040000000001"/>
    <n v="2.7860109999999998"/>
    <n v="3.0009999999999999"/>
    <n v="3.1597089999999999"/>
    <n v="3.2856278199999998"/>
    <n v="3.397679952203819"/>
    <n v="3.5144360571821576"/>
    <n v="3.6393564448503413"/>
    <n v="3.7742064655956695"/>
    <n v="3.9239238781438828"/>
    <n v="4.0887281400017512"/>
  </r>
  <r>
    <x v="29"/>
    <x v="7"/>
    <x v="1"/>
    <x v="1"/>
    <n v="0.15193600000000002"/>
    <n v="5.2819999999999999E-2"/>
    <n v="6.8447999999999995E-2"/>
    <n v="0.14099999999999999"/>
    <n v="0.249"/>
    <n v="0.28199999999999997"/>
    <n v="0.25"/>
    <n v="0.23800000000000002"/>
    <n v="0.189"/>
    <n v="0.18804300000000002"/>
    <n v="0.25190699999999999"/>
    <n v="0.271565"/>
    <n v="0.22172999999999998"/>
    <n v="0.189113"/>
    <n v="0.172931"/>
    <n v="0.18046799999999999"/>
    <n v="0.18952600000000003"/>
    <n v="0.20079900000000001"/>
    <n v="0.21746399999999999"/>
    <n v="0.23487100000000002"/>
  </r>
  <r>
    <x v="29"/>
    <x v="7"/>
    <x v="1"/>
    <x v="2"/>
    <n v="9.4213999999999992E-2"/>
    <n v="8.4388000000000005E-2"/>
    <n v="0.124658"/>
    <n v="0.21199999999999999"/>
    <n v="0.33300000000000002"/>
    <n v="0.377"/>
    <n v="0.39200000000000002"/>
    <n v="0.41799999999999998"/>
    <n v="0.45300000000000001"/>
    <n v="0.34187099999999998"/>
    <n v="0.45938699999999999"/>
    <n v="0.50156500000000004"/>
    <n v="0.45596800000000004"/>
    <n v="0.44830700000000001"/>
    <n v="0.38028600000000001"/>
    <n v="0.42700900000000003"/>
    <n v="0.42997400000000002"/>
    <n v="0.44820900000000002"/>
    <n v="0.45244099999999998"/>
    <n v="0.45635500000000001"/>
  </r>
  <r>
    <x v="29"/>
    <x v="7"/>
    <x v="1"/>
    <x v="3"/>
    <n v="0.518177"/>
    <n v="0.46413400000000005"/>
    <n v="0.68561899999999998"/>
    <n v="1.1659999999999999"/>
    <n v="1.8315000000000001"/>
    <n v="2.0735000000000001"/>
    <n v="2.1560000000000001"/>
    <n v="2.2989999999999999"/>
    <n v="2.4915000000000003"/>
    <n v="1.8802904999999999"/>
    <n v="2.5266285000000002"/>
    <n v="2.7586075000000001"/>
    <n v="2.5078240000000003"/>
    <n v="2.4656885000000002"/>
    <n v="2.0915729999999999"/>
    <n v="2.3485495000000003"/>
    <n v="2.3648570000000002"/>
    <n v="2.4651495000000003"/>
    <n v="2.4884255"/>
    <n v="2.5099525000000003"/>
  </r>
  <r>
    <x v="29"/>
    <x v="7"/>
    <x v="1"/>
    <x v="4"/>
    <n v="1.3488190418663137"/>
    <n v="1.0261353709404093"/>
    <n v="1.4517100000000001"/>
    <n v="1.7051999999999998"/>
    <n v="1.6421142400000002"/>
    <n v="1.7042199999999998"/>
    <n v="1.7852399999999999"/>
    <n v="1.8783397999999998"/>
    <n v="1.9596440000000002"/>
    <n v="1.9417530000000001"/>
    <n v="2.2587774760510593"/>
    <n v="2.394304124614123"/>
    <n v="2.3464180421218406"/>
    <n v="2.4168105833854958"/>
    <n v="2.4168105833854958"/>
    <n v="2.5844655256202693"/>
    <n v="2.7295173336377556"/>
    <n v="2.9438810431646223"/>
    <n v="3.1783783412965452"/>
    <n v="3.4754189190014886"/>
  </r>
  <r>
    <x v="29"/>
    <x v="7"/>
    <x v="1"/>
    <x v="5"/>
    <n v="1.8669960418663138"/>
    <n v="1.4902693709404093"/>
    <n v="2.1373290000000003"/>
    <n v="2.8712"/>
    <n v="3.4736142400000003"/>
    <n v="3.77772"/>
    <n v="3.9412400000000001"/>
    <n v="4.1773397999999995"/>
    <n v="4.4511440000000002"/>
    <n v="3.8220434999999999"/>
    <n v="4.7854059760510594"/>
    <n v="5.1529116246141236"/>
    <n v="4.8542420421218413"/>
    <n v="4.882499083385496"/>
    <n v="4.5083835833854957"/>
    <n v="4.9330150256202696"/>
    <n v="5.0943743336377558"/>
    <n v="5.4090305431646222"/>
    <n v="5.6668038412965451"/>
    <n v="5.9853714190014884"/>
  </r>
  <r>
    <x v="29"/>
    <x v="7"/>
    <x v="1"/>
    <x v="6"/>
    <n v="0.34311700000000001"/>
    <n v="9.7000000000000003E-2"/>
    <n v="0.27761599999999997"/>
    <n v="0.51601699999999995"/>
    <n v="0.57334799999999997"/>
    <n v="0.33900000000000002"/>
    <n v="0.41399999999999998"/>
    <n v="0.60339120000000002"/>
    <n v="0.88198399999999999"/>
    <n v="0.6966903625379105"/>
    <n v="0.85343275408695674"/>
    <n v="0.99441452076521764"/>
    <n v="1.0777613133913044"/>
    <n v="1.4633814640618972"/>
    <n v="1.1714125540833289"/>
    <n v="1.2664223944309223"/>
    <n v="1.3148312846340589"/>
    <n v="1.3991917964682086"/>
    <n v="1.4619311852734391"/>
    <n v="1.5331480748247053"/>
  </r>
  <r>
    <x v="29"/>
    <x v="7"/>
    <x v="1"/>
    <x v="7"/>
    <n v="0.188527"/>
    <n v="0.27329999999999999"/>
    <n v="0.61382999999999999"/>
    <n v="0.62704899999999997"/>
    <n v="0.86164700000000005"/>
    <n v="1.071"/>
    <n v="1.1100000000000001"/>
    <n v="1.146077"/>
    <n v="1.127"/>
    <n v="1.0593960731175927"/>
    <n v="1.363881101675025"/>
    <n v="2.1240408129689068"/>
    <n v="2.1329752410932796"/>
    <n v="2.0894339798996988"/>
    <n v="2.1026986218417814"/>
    <n v="2.2800933744439429"/>
    <n v="2.4349225057137205"/>
    <n v="2.5900971226790106"/>
    <n v="2.6824578978964038"/>
    <n v="2.7575954043338693"/>
  </r>
  <r>
    <x v="29"/>
    <x v="7"/>
    <x v="1"/>
    <x v="8"/>
    <n v="2.957722"/>
    <n v="2.9"/>
    <n v="3.0449999999999999"/>
    <n v="2.7871549999999998"/>
    <n v="3.6619999999999999"/>
    <n v="4.7362359999999999"/>
    <n v="5.2304930000000001"/>
    <n v="5.6619969999999995"/>
    <n v="4.8880944036214125"/>
    <n v="3.9371612871283825"/>
    <n v="4.8033367702966263"/>
    <n v="5.61"/>
    <n v="5.7053699999999994"/>
    <n v="5.3345209499999999"/>
    <n v="5.5212291832499991"/>
    <n v="5.9905336638262492"/>
    <n v="6.2421360777069514"/>
    <n v="6.6166642423693682"/>
    <n v="6.8813308120641441"/>
    <n v="7.2253973526673514"/>
  </r>
  <r>
    <x v="29"/>
    <x v="7"/>
    <x v="2"/>
    <x v="0"/>
    <n v="0.67500000000000004"/>
    <n v="0.68100000000000005"/>
    <n v="0.68700000000000006"/>
    <n v="0.70250000000000001"/>
    <n v="0.79900000000000004"/>
    <n v="0.83899999999999997"/>
    <n v="0.88400000000000001"/>
    <n v="0.91832999999999998"/>
    <n v="0.94415300000000002"/>
    <n v="0.92833500000000002"/>
    <n v="0.93486900000000006"/>
    <n v="0.94799999999999995"/>
    <n v="0.95725700000000002"/>
    <n v="0.967334374"/>
    <n v="0.98335202401600008"/>
    <n v="1.0069747603341939"/>
    <n v="1.0330670613518875"/>
    <n v="1.0605450467563255"/>
    <n v="1.0891649694448562"/>
    <n v="1.1191108708564479"/>
  </r>
  <r>
    <x v="29"/>
    <x v="7"/>
    <x v="2"/>
    <x v="1"/>
    <n v="2.8587000000000001E-2"/>
    <n v="1.3563E-2"/>
    <n v="1.1529999999999999E-2"/>
    <n v="1.9E-2"/>
    <n v="3.1E-2"/>
    <n v="3.5000000000000003E-2"/>
    <n v="3.4000000000000002E-2"/>
    <n v="2.7E-2"/>
    <n v="2.1999999999999999E-2"/>
    <n v="1.3942000000000001E-2"/>
    <n v="2.4327000000000001E-2"/>
    <n v="3.4984000000000001E-2"/>
    <n v="2.8216999999999999E-2"/>
    <n v="2.7307999999999999E-2"/>
    <n v="3.1495000000000002E-2"/>
    <n v="3.4142000000000006E-2"/>
    <n v="3.6548000000000004E-2"/>
    <n v="3.7948999999999997E-2"/>
    <n v="3.9168999999999995E-2"/>
    <n v="4.0630000000000006E-2"/>
  </r>
  <r>
    <x v="29"/>
    <x v="7"/>
    <x v="2"/>
    <x v="2"/>
    <n v="3.2178999999999999E-2"/>
    <n v="1.3227000000000001E-2"/>
    <n v="1.4454E-2"/>
    <n v="2.3E-2"/>
    <n v="3.6999999999999998E-2"/>
    <n v="4.2999999999999997E-2"/>
    <n v="4.2999999999999997E-2"/>
    <n v="4.1000000000000002E-2"/>
    <n v="4.3999999999999997E-2"/>
    <n v="1.5246000000000001E-2"/>
    <n v="3.0851E-2"/>
    <n v="4.4496000000000001E-2"/>
    <n v="3.6324000000000002E-2"/>
    <n v="3.7619E-2"/>
    <n v="4.0808999999999998E-2"/>
    <n v="4.4926000000000001E-2"/>
    <n v="4.8316000000000005E-2"/>
    <n v="5.0770000000000003E-2"/>
    <n v="5.3048000000000005E-2"/>
    <n v="5.5564000000000002E-2"/>
  </r>
  <r>
    <x v="29"/>
    <x v="7"/>
    <x v="2"/>
    <x v="3"/>
    <n v="0.25743199999999999"/>
    <n v="0.10581599999999999"/>
    <n v="0.115632"/>
    <n v="0.184"/>
    <n v="0.29599999999999999"/>
    <n v="0.34399999999999997"/>
    <n v="0.34399999999999997"/>
    <n v="0.32800000000000001"/>
    <n v="0.35199999999999998"/>
    <n v="0.12196799999999999"/>
    <n v="0.246808"/>
    <n v="0.35596800000000001"/>
    <n v="0.29059200000000002"/>
    <n v="0.300952"/>
    <n v="0.32647199999999998"/>
    <n v="0.35940800000000001"/>
    <n v="0.38652800000000004"/>
    <n v="0.40616000000000002"/>
    <n v="0.42438400000000004"/>
    <n v="0.44451200000000002"/>
  </r>
  <r>
    <x v="29"/>
    <x v="7"/>
    <x v="2"/>
    <x v="4"/>
    <n v="0.96804516628214121"/>
    <n v="0.69048579666465137"/>
    <n v="0.99615000000000009"/>
    <n v="1.19425"/>
    <n v="1.39825"/>
    <n v="1.3004500000000001"/>
    <n v="1.3260000000000001"/>
    <n v="1.4509614"/>
    <n v="1.5578524499999999"/>
    <n v="1.5317527500000001"/>
    <n v="1.8534208274999997"/>
    <n v="2.0758313267999999"/>
    <n v="1.8267315675839999"/>
    <n v="1.8449988832598399"/>
    <n v="1.8634488720924383"/>
    <n v="1.9844084099232573"/>
    <n v="2.1384488169984071"/>
    <n v="2.2801718505260999"/>
    <n v="2.396162932778684"/>
    <n v="2.4620439158841854"/>
  </r>
  <r>
    <x v="29"/>
    <x v="7"/>
    <x v="2"/>
    <x v="5"/>
    <n v="1.2254771662821411"/>
    <n v="0.7963017966646514"/>
    <n v="1.111782"/>
    <n v="1.37825"/>
    <n v="1.69425"/>
    <n v="1.64445"/>
    <n v="1.67"/>
    <n v="1.7789614"/>
    <n v="1.9098524499999998"/>
    <n v="1.6537207500000002"/>
    <n v="2.1002288274999996"/>
    <n v="2.4317993267999998"/>
    <n v="2.1173235675840001"/>
    <n v="2.14595088325984"/>
    <n v="2.1899208720924381"/>
    <n v="2.3438164099232575"/>
    <n v="2.5249768169984073"/>
    <n v="2.6863318505260998"/>
    <n v="2.8205469327786838"/>
    <n v="2.9065559158841854"/>
  </r>
  <r>
    <x v="29"/>
    <x v="7"/>
    <x v="2"/>
    <x v="6"/>
    <n v="0.26941900000000002"/>
    <n v="0.18699999999999997"/>
    <n v="0.30011500000000002"/>
    <n v="0.39290799999999998"/>
    <n v="0.445795"/>
    <n v="0.45500000000000002"/>
    <n v="0.54900000000000004"/>
    <n v="0.71124399999999999"/>
    <n v="0.63505599999999995"/>
    <n v="0.47106373188210715"/>
    <n v="0.78991886152173885"/>
    <n v="1.0595922582260866"/>
    <n v="0.99755251434782588"/>
    <n v="1.3906741909755784"/>
    <n v="1.1969044254814447"/>
    <n v="1.3852699264473955"/>
    <n v="1.4812960323119773"/>
    <n v="1.5501386726055155"/>
    <n v="1.6081746881745409"/>
    <n v="1.6582163057659396"/>
  </r>
  <r>
    <x v="29"/>
    <x v="7"/>
    <x v="2"/>
    <x v="7"/>
    <n v="0.66117499999999996"/>
    <n v="1.0276999999999998"/>
    <n v="1.0211840000000001"/>
    <n v="1.1924950000000001"/>
    <n v="1.1356599999999999"/>
    <n v="1.298"/>
    <n v="1.343"/>
    <n v="1.5656379999999999"/>
    <n v="1.1582699999999999"/>
    <n v="0.86102815446339032"/>
    <n v="0.97832773124373129"/>
    <n v="1.5235991077733197"/>
    <n v="1.5300078766800402"/>
    <n v="1.4987752250752258"/>
    <n v="1.5125550255012323"/>
    <n v="1.6018613190733895"/>
    <n v="1.7001204290682677"/>
    <n v="1.7569766129817113"/>
    <n v="1.8096859113711632"/>
    <n v="1.8639764887122983"/>
  </r>
  <r>
    <x v="29"/>
    <x v="7"/>
    <x v="2"/>
    <x v="8"/>
    <n v="1.717811"/>
    <n v="1.58"/>
    <n v="1.8720000000000001"/>
    <n v="2.4365260000000002"/>
    <n v="2.3159999999999998"/>
    <n v="2.516"/>
    <n v="2.4180000000000001"/>
    <n v="2.4316430000000002"/>
    <n v="2.2371115600000002"/>
    <n v="2.0134004040000004"/>
    <n v="2.2348744484400007"/>
    <n v="2.62"/>
    <n v="2.4365999999999999"/>
    <n v="2.2782209999999998"/>
    <n v="2.4376964700000001"/>
    <n v="2.5839582582000005"/>
    <n v="2.7519155449830004"/>
    <n v="2.9032708999570653"/>
    <n v="3.0339180904551331"/>
    <n v="3.1188677969878769"/>
  </r>
  <r>
    <x v="30"/>
    <x v="8"/>
    <x v="0"/>
    <x v="0"/>
    <n v="5.6077592741005287"/>
    <n v="5.6605440896967778"/>
    <n v="5.8065462220680786"/>
    <n v="5.921935619720899"/>
    <n v="6.0447287926668247"/>
    <n v="6.2176197054519688"/>
    <n v="6.3986409883336357"/>
    <n v="6.5949545784502996"/>
    <n v="6.7233554868812933"/>
    <n v="6.8231583771436668"/>
    <n v="6.9443922096007933"/>
    <n v="7.0503165154087775"/>
    <n v="7.1614666996006022"/>
    <n v="7.2779585755435896"/>
    <n v="7.3999122502657677"/>
    <n v="7.5274522368804933"/>
    <n v="7.6607075707115264"/>
    <n v="7.7998119292229982"/>
    <n v="7.9449037558620113"/>
    <n v="8.096126387924949"/>
  </r>
  <r>
    <x v="30"/>
    <x v="8"/>
    <x v="0"/>
    <x v="1"/>
    <n v="0.16532421543995462"/>
    <n v="0.16192347888576575"/>
    <n v="0.20745939828474755"/>
    <n v="0.17379374828138813"/>
    <n v="0.20254811538714002"/>
    <n v="0.17960000000000004"/>
    <n v="0.23450000000000001"/>
    <n v="0.26029999999999998"/>
    <n v="0.26029999999999998"/>
    <n v="0.23426999999999998"/>
    <n v="0.25769700000000001"/>
    <n v="0.24481215000000001"/>
    <n v="0.25215651450000004"/>
    <n v="0.25972120993500003"/>
    <n v="0.26751284623305005"/>
    <n v="0.27553823162004154"/>
    <n v="0.28380437856864277"/>
    <n v="0.29231850992570207"/>
    <n v="0.30108806522347314"/>
    <n v="0.31012070718017737"/>
  </r>
  <r>
    <x v="30"/>
    <x v="8"/>
    <x v="0"/>
    <x v="2"/>
    <n v="6.9478999999999999E-2"/>
    <n v="6.8242999999999998E-2"/>
    <n v="5.7199E-2"/>
    <n v="6.1646999999999993E-2"/>
    <n v="6.5616999999999995E-2"/>
    <n v="9.0582371643437493E-2"/>
    <n v="9.460208105315486E-2"/>
    <n v="9.5000000000000001E-2"/>
    <n v="0.104"/>
    <n v="8.3199999999999996E-2"/>
    <n v="9.9358000000000002E-2"/>
    <n v="0.12193299999999999"/>
    <n v="0.14097200000000001"/>
    <n v="0.13877200000000001"/>
    <n v="0.17907100000000001"/>
    <n v="0.21855499683042789"/>
    <n v="0.24204316006339144"/>
    <n v="0.25281406339144219"/>
    <n v="0.25694680665610142"/>
    <n v="0.3110091996830428"/>
  </r>
  <r>
    <x v="30"/>
    <x v="8"/>
    <x v="0"/>
    <x v="3"/>
    <n v="0.34739500000000001"/>
    <n v="0.34121499999999994"/>
    <n v="0.285995"/>
    <n v="0.30823500000000004"/>
    <n v="0.32808499999999996"/>
    <n v="0.45291185821718749"/>
    <n v="0.47301040526577431"/>
    <n v="0.47499999999999998"/>
    <n v="0.52"/>
    <n v="0.41599999999999998"/>
    <n v="0.49679000000000001"/>
    <n v="0.6096649999999999"/>
    <n v="0.70486000000000004"/>
    <n v="0.69386000000000003"/>
    <n v="0.89535500000000001"/>
    <n v="1.0927749841521395"/>
    <n v="1.2102158003169572"/>
    <n v="1.2640703169572109"/>
    <n v="1.2847340332805071"/>
    <n v="1.5550459984152141"/>
  </r>
  <r>
    <x v="30"/>
    <x v="8"/>
    <x v="0"/>
    <x v="4"/>
    <n v="5.1036622377128396"/>
    <n v="5.4229982952888127"/>
    <n v="5.790512100929913"/>
    <n v="5.9487834470247511"/>
    <n v="6.1129614578904743"/>
    <n v="6.5396787867508674"/>
    <n v="6.6596929931068605"/>
    <n v="6.9906518531573179"/>
    <n v="7.3956910355694232"/>
    <n v="7.505474214858034"/>
    <n v="7.6182156705608737"/>
    <n v="7.770579983972091"/>
    <n v="9.31"/>
    <n v="9.4700000000000006"/>
    <n v="9.8488000000000007"/>
    <n v="10.018547393981059"/>
    <n v="9.9589198419249847"/>
    <n v="10.139755507989898"/>
    <n v="10.328374882620617"/>
    <n v="10.524964304302435"/>
  </r>
  <r>
    <x v="30"/>
    <x v="8"/>
    <x v="0"/>
    <x v="5"/>
    <n v="5.4510572377128392"/>
    <n v="5.7642132952888128"/>
    <n v="6.0765071009299128"/>
    <n v="6.257018447024751"/>
    <n v="6.441046457890474"/>
    <n v="6.9925906449680548"/>
    <n v="7.1327033983726347"/>
    <n v="7.4656518531573175"/>
    <n v="7.9156910355694237"/>
    <n v="7.9214742148580344"/>
    <n v="8.1150056705608744"/>
    <n v="8.3802449839720907"/>
    <n v="10.014860000000001"/>
    <n v="10.163860000000001"/>
    <n v="10.744155000000001"/>
    <n v="11.111322378133199"/>
    <n v="11.169135642241942"/>
    <n v="11.403825824947109"/>
    <n v="11.613108915901124"/>
    <n v="12.080010302717648"/>
  </r>
  <r>
    <x v="30"/>
    <x v="8"/>
    <x v="0"/>
    <x v="6"/>
    <n v="4.2763363739612865"/>
    <n v="4.3112832970673551"/>
    <n v="5.1503348357590806"/>
    <n v="4.9523778503405946"/>
    <n v="6.5036990000000001"/>
    <n v="6.805209006638087"/>
    <n v="6.3568000000000016"/>
    <n v="7.4110639999999997"/>
    <n v="8.1240520000000007"/>
    <n v="8.2840550000000004"/>
    <n v="8.9499999999999993"/>
    <n v="8.6010000000000009"/>
    <n v="12.25"/>
    <n v="11.1"/>
    <n v="12.0435"/>
    <n v="11.947152000000001"/>
    <n v="11.947152000000001"/>
    <n v="12.180121464000001"/>
    <n v="12.350643164496001"/>
    <n v="12.844668891075841"/>
  </r>
  <r>
    <x v="30"/>
    <x v="8"/>
    <x v="0"/>
    <x v="7"/>
    <n v="0.52069499999999991"/>
    <n v="0.45316000000000001"/>
    <n v="0.52384642492287403"/>
    <n v="0.64339742455608406"/>
    <n v="0.71548713111245077"/>
    <n v="0.80573068125000002"/>
    <n v="0.60429801093750002"/>
    <n v="0.57408311039062498"/>
    <n v="0.56260144818281244"/>
    <n v="0.55134941921915614"/>
    <n v="0.74299999999999999"/>
    <n v="0.92"/>
    <n v="0.85816499999999996"/>
    <n v="0.65"/>
    <n v="0.74750000000000005"/>
    <n v="0.80730000000000002"/>
    <n v="0.82344600000000001"/>
    <n v="0.83991492000000001"/>
    <n v="0.85671321840000003"/>
    <n v="0.87384748276800006"/>
  </r>
  <r>
    <x v="30"/>
    <x v="8"/>
    <x v="0"/>
    <x v="8"/>
    <n v="1.3092076466421068"/>
    <n v="1.3044629376409156"/>
    <n v="1.2160644236238312"/>
    <n v="1.2222248322568547"/>
    <n v="1.2015167681288375"/>
    <n v="1.1493071034914142"/>
    <n v="0.96435097940245851"/>
    <n v="0.58515279999999992"/>
    <n v="0.46103585599999997"/>
    <n v="0.41493227039999997"/>
    <n v="0.43567888391999998"/>
    <n v="0.34854310713600001"/>
    <n v="0.3136887964224"/>
    <n v="0.28999999999999998"/>
    <n v="0.29580000000000001"/>
    <n v="0.30171600000000004"/>
    <n v="0.30775032000000002"/>
    <n v="0.31390532640000002"/>
    <n v="0.320183432928"/>
    <n v="0.32658710158656001"/>
  </r>
  <r>
    <x v="30"/>
    <x v="8"/>
    <x v="1"/>
    <x v="0"/>
    <n v="1.5980139905608937"/>
    <n v="1.6677489487540818"/>
    <n v="1.759714973991241"/>
    <n v="1.7721295904671368"/>
    <n v="1.7982231314902783"/>
    <n v="1.8313385998130136"/>
    <n v="1.8653951224210179"/>
    <n v="1.9009080215038814"/>
    <n v="1.9416415767885229"/>
    <n v="1.9875002481903747"/>
    <n v="2.0229871288487611"/>
    <n v="2.0516116648388607"/>
    <n v="2.0811637477463685"/>
    <n v="2.1107402724951778"/>
    <n v="2.1411629117915076"/>
    <n v="2.1743498595615609"/>
    <n v="2.2102781844876631"/>
    <n v="2.2489281866865505"/>
    <n v="2.2902831597634625"/>
    <n v="2.3343291643287789"/>
  </r>
  <r>
    <x v="30"/>
    <x v="8"/>
    <x v="1"/>
    <x v="1"/>
    <n v="8.7745141791491149E-2"/>
    <n v="6.3737360475264002E-2"/>
    <n v="9.0434853060579551E-2"/>
    <n v="6.0466884499836226E-2"/>
    <n v="7.1276538868057751E-2"/>
    <n v="7.8132400487387954E-2"/>
    <n v="8.3343296032202724E-2"/>
    <n v="8.5898377329885367E-2"/>
    <n v="9.224381336813442E-2"/>
    <n v="8.7631622699727699E-2"/>
    <n v="9.1136887607716807E-2"/>
    <n v="8.9314149855562464E-2"/>
    <n v="9.1100432852673718E-2"/>
    <n v="9.2011437181200459E-2"/>
    <n v="9.293155155301247E-2"/>
    <n v="9.3860867068542589E-2"/>
    <n v="9.479947573922802E-2"/>
    <n v="9.5747470496620302E-2"/>
    <n v="9.6704945201586512E-2"/>
    <n v="9.7671994653602379E-2"/>
  </r>
  <r>
    <x v="30"/>
    <x v="8"/>
    <x v="1"/>
    <x v="2"/>
    <n v="2.4988325520809367E-2"/>
    <n v="2.5546381159226736E-2"/>
    <n v="2.397403516769047E-2"/>
    <n v="2.3484114998169769E-2"/>
    <n v="1.7190250284931451E-2"/>
    <n v="2.4575130616605434E-2"/>
    <n v="2.7503506101972514E-2"/>
    <n v="3.6999999999999998E-2"/>
    <n v="4.1599999999999998E-2"/>
    <n v="3.6099297970705595E-2"/>
    <n v="1.6618000000000001E-2"/>
    <n v="1.7729999999999999E-2"/>
    <n v="2.0856000000000003E-2"/>
    <n v="7.0104E-2"/>
    <n v="9.5491000000000006E-2"/>
    <n v="0.13209800000000002"/>
    <n v="0.13009100000000001"/>
    <n v="0.12808900000000001"/>
    <n v="0.123088"/>
    <n v="0.119086"/>
  </r>
  <r>
    <x v="30"/>
    <x v="8"/>
    <x v="1"/>
    <x v="3"/>
    <n v="0.13743579036445153"/>
    <n v="0.14050509637574704"/>
    <n v="0.1318571934222976"/>
    <n v="0.12916263248993373"/>
    <n v="9.4546376567122989E-2"/>
    <n v="0.13516321839132989"/>
    <n v="0.15126928356084882"/>
    <n v="0.185"/>
    <n v="0.20799999999999999"/>
    <n v="0.19854613883888078"/>
    <n v="9.1399000000000008E-2"/>
    <n v="9.7514999999999991E-2"/>
    <n v="0.11470800000000002"/>
    <n v="0.38557200000000003"/>
    <n v="0.52520050000000007"/>
    <n v="0.72653900000000016"/>
    <n v="0.71550050000000009"/>
    <n v="0.70448949999999999"/>
    <n v="0.67698400000000003"/>
    <n v="0.65497300000000003"/>
  </r>
  <r>
    <x v="30"/>
    <x v="8"/>
    <x v="1"/>
    <x v="4"/>
    <n v="1.4241411930300969"/>
    <n v="1.5136602540435238"/>
    <n v="1.6193177415089073"/>
    <n v="1.6429980837742262"/>
    <n v="1.672347512285959"/>
    <n v="1.7031448978261028"/>
    <n v="1.7348174638515468"/>
    <n v="1.7678444599986098"/>
    <n v="1.8057266664133265"/>
    <n v="1.8086252258532411"/>
    <n v="1.8465841596411763"/>
    <n v="1.75"/>
    <n v="1.7692763781664205"/>
    <n v="1.8577401970747416"/>
    <n v="1.9650352477150996"/>
    <n v="2.0221453693922515"/>
    <n v="2.0555587115735268"/>
    <n v="2.0915032136184921"/>
    <n v="2.1299633385800201"/>
    <n v="2.1709261228257648"/>
  </r>
  <r>
    <x v="30"/>
    <x v="8"/>
    <x v="1"/>
    <x v="5"/>
    <n v="1.5615769833945485"/>
    <n v="1.6541653504192708"/>
    <n v="1.7511749349312049"/>
    <n v="1.7721607162641599"/>
    <n v="1.7668938888530821"/>
    <n v="1.8383081162174326"/>
    <n v="1.8860867474123957"/>
    <n v="1.9528444599986099"/>
    <n v="2.0137266664133264"/>
    <n v="2.0071713646921219"/>
    <n v="1.9379831596411763"/>
    <n v="1.847515"/>
    <n v="1.8839843781664205"/>
    <n v="2.2433121970747418"/>
    <n v="2.4902357477150998"/>
    <n v="2.7486843693922518"/>
    <n v="2.7710592115735269"/>
    <n v="2.7959927136184923"/>
    <n v="2.8069473385800201"/>
    <n v="2.8258991228257648"/>
  </r>
  <r>
    <x v="30"/>
    <x v="8"/>
    <x v="1"/>
    <x v="6"/>
    <n v="1.1555469479612972"/>
    <n v="1.1518875050914499"/>
    <n v="1.2778952646248507"/>
    <n v="1.2668464253804053"/>
    <n v="1.4376973473635888"/>
    <n v="1.5424961176632122"/>
    <n v="1.5244520297926396"/>
    <n v="1.5653426668600652"/>
    <n v="1.4140003404030723"/>
    <n v="1.94"/>
    <n v="1.78"/>
    <n v="1.7"/>
    <n v="1.716"/>
    <n v="1.8704400000000001"/>
    <n v="2.1323016000000004"/>
    <n v="2.3455317600000005"/>
    <n v="2.3689870776000004"/>
    <n v="2.3808320129880003"/>
    <n v="2.3927361730529402"/>
    <n v="2.4046998539182045"/>
  </r>
  <r>
    <x v="30"/>
    <x v="8"/>
    <x v="1"/>
    <x v="7"/>
    <n v="8.8730259360000008E-2"/>
    <n v="9.3064819976703822E-2"/>
    <n v="0.16304423996100198"/>
    <n v="0.13342380696662082"/>
    <n v="8.0225158439736932E-2"/>
    <n v="0.06"/>
    <n v="6.6000000000000003E-2"/>
    <n v="6.93E-2"/>
    <n v="7.1378999999999998E-2"/>
    <n v="6.4000000000000001E-2"/>
    <n v="6.3E-2"/>
    <n v="6.3630000000000006E-2"/>
    <n v="6.4266300000000012E-2"/>
    <n v="6.6194289000000017E-2"/>
    <n v="6.685623189000002E-2"/>
    <n v="6.7524794208900021E-2"/>
    <n v="6.8200042150989015E-2"/>
    <n v="6.88820425724989E-2"/>
    <n v="6.957086299822389E-2"/>
    <n v="7.026657162820614E-2"/>
  </r>
  <r>
    <x v="30"/>
    <x v="8"/>
    <x v="1"/>
    <x v="8"/>
    <n v="0.56775428175868736"/>
    <n v="0.58780852043404086"/>
    <n v="0.60689477109375123"/>
    <n v="0.39835028270157413"/>
    <n v="0.43585703576805829"/>
    <n v="0.4973561764834194"/>
    <n v="0.42601216693369581"/>
    <n v="0.48329723999999991"/>
    <n v="0.49012868479999999"/>
    <n v="0.45091839001600004"/>
    <n v="0.40582655101440002"/>
    <n v="0.32466124081151998"/>
    <n v="0.35712736489267199"/>
    <n v="0.41069646962657275"/>
    <n v="0.43123129310790143"/>
    <n v="0.47435442241869158"/>
    <n v="0.47909796664287857"/>
    <n v="0.48388894630930729"/>
    <n v="0.48872783577240037"/>
    <n v="0.49361511413012438"/>
  </r>
  <r>
    <x v="30"/>
    <x v="8"/>
    <x v="2"/>
    <x v="0"/>
    <n v="0.80147262557528531"/>
    <n v="0.817841667707493"/>
    <n v="0.83218692060274513"/>
    <n v="0.85030587087688381"/>
    <n v="0.86637299881592622"/>
    <n v="0.88605708917044579"/>
    <n v="0.90688798477123511"/>
    <n v="0.92811291368216287"/>
    <n v="0.95140051948023441"/>
    <n v="0.97638929400454211"/>
    <n v="0.99849683026283387"/>
    <n v="1.0197914675607216"/>
    <n v="1.0434074216164737"/>
    <n v="1.0687475805073974"/>
    <n v="1.0957952281662799"/>
    <n v="1.1245385857196604"/>
    <n v="1.1549703355510599"/>
    <n v="1.1870872019667043"/>
    <n v="1.2208895816756009"/>
    <n v="1.2563812181213345"/>
  </r>
  <r>
    <x v="30"/>
    <x v="8"/>
    <x v="2"/>
    <x v="1"/>
    <n v="4.0078448529132171E-2"/>
    <n v="4.0021057581384752E-2"/>
    <n v="4.0940712723944665E-2"/>
    <n v="4.3166601156885233E-2"/>
    <n v="4.4591852403428889E-2"/>
    <n v="4.7215447457277918E-2"/>
    <n v="4.89838443625219E-2"/>
    <n v="5.1147735347862655E-2"/>
    <n v="5.3487376987124975E-2"/>
    <n v="5.3999999999999999E-2"/>
    <n v="5.6009860104562825E-2"/>
    <n v="5.6569958705608457E-2"/>
    <n v="5.8267057466776712E-2"/>
    <n v="5.9432398616112249E-2"/>
    <n v="6.0621046588434493E-2"/>
    <n v="6.1833467520203182E-2"/>
    <n v="6.3070136870607252E-2"/>
    <n v="6.4331539608019392E-2"/>
    <n v="6.5618170400179782E-2"/>
    <n v="6.6930533808183382E-2"/>
  </r>
  <r>
    <x v="30"/>
    <x v="8"/>
    <x v="2"/>
    <x v="2"/>
    <n v="2.1345216518578129E-2"/>
    <n v="2.0714209912631454E-2"/>
    <n v="2.2196577454437719E-2"/>
    <n v="2.3038055133457174E-2"/>
    <n v="2.4458016304032527E-2"/>
    <n v="2.553752768565843E-2"/>
    <n v="2.6891293947112781E-2"/>
    <n v="2.81116934251971E-2"/>
    <n v="2.947275911108067E-2"/>
    <n v="3.0794196360513171E-2"/>
    <n v="3.9E-2"/>
    <n v="0.04"/>
    <n v="0.04"/>
    <n v="4.1000000000000002E-2"/>
    <n v="4.2000000000000003E-2"/>
    <n v="4.3999999999999997E-2"/>
    <n v="4.4999999999999998E-2"/>
    <n v="4.4999999999999998E-2"/>
    <n v="4.5999999999999999E-2"/>
    <n v="4.5999999999999999E-2"/>
  </r>
  <r>
    <x v="30"/>
    <x v="8"/>
    <x v="2"/>
    <x v="3"/>
    <n v="0.17076173214862503"/>
    <n v="0.16571367930105163"/>
    <n v="0.17757261963550175"/>
    <n v="0.18430444106765739"/>
    <n v="0.19566413043226022"/>
    <n v="0.20430022148526744"/>
    <n v="0.21513035157690225"/>
    <n v="0.2248935474015768"/>
    <n v="0.23578207288864536"/>
    <n v="0.24635357088410537"/>
    <n v="0.312"/>
    <n v="0.32"/>
    <n v="0.32"/>
    <n v="0.32800000000000001"/>
    <n v="0.33600000000000002"/>
    <n v="0.35199999999999998"/>
    <n v="0.36"/>
    <n v="0.36"/>
    <n v="0.36799999999999999"/>
    <n v="0.36799999999999999"/>
  </r>
  <r>
    <x v="30"/>
    <x v="8"/>
    <x v="2"/>
    <x v="4"/>
    <n v="1.8219963936566714"/>
    <n v="1.8746583247608215"/>
    <n v="1.9219836208057774"/>
    <n v="1.9736265852019186"/>
    <n v="2.0099853572529489"/>
    <n v="2.0556524468754342"/>
    <n v="2.1039801246692651"/>
    <n v="2.1532219597426177"/>
    <n v="2.2072492051941435"/>
    <n v="2.148056446809993"/>
    <n v="2.300554083877925"/>
    <n v="2.15"/>
    <n v="2.3005"/>
    <n v="2.4385300000000001"/>
    <n v="2.5848418000000004"/>
    <n v="2.6745312282415759"/>
    <n v="2.7488293986115222"/>
    <n v="2.8252675406807559"/>
    <n v="2.9057172043879302"/>
    <n v="2.9901872991287761"/>
  </r>
  <r>
    <x v="30"/>
    <x v="8"/>
    <x v="2"/>
    <x v="5"/>
    <n v="1.9927581258052964"/>
    <n v="2.0403720040618731"/>
    <n v="2.0995562404412791"/>
    <n v="2.1579310262695759"/>
    <n v="2.2056494876852093"/>
    <n v="2.2599526683607016"/>
    <n v="2.3191104762461672"/>
    <n v="2.3781155071441944"/>
    <n v="2.4430312780827887"/>
    <n v="2.3944100176940983"/>
    <n v="2.6125540838779249"/>
    <n v="2.4700000000000002"/>
    <n v="2.6204999999999998"/>
    <n v="2.7665299999999999"/>
    <n v="2.9208418000000003"/>
    <n v="3.0265312282415757"/>
    <n v="3.1088293986115221"/>
    <n v="3.1852675406807558"/>
    <n v="3.2737172043879301"/>
    <n v="3.358187299128776"/>
  </r>
  <r>
    <x v="30"/>
    <x v="8"/>
    <x v="2"/>
    <x v="6"/>
    <n v="1.2609171914388897"/>
    <n v="1.3103772967341265"/>
    <n v="1.5872143087149413"/>
    <n v="1.5148589894256657"/>
    <n v="1.4563525198634777"/>
    <n v="1.6177671601661809"/>
    <n v="1.5988425531879877"/>
    <n v="1.6417285799652679"/>
    <n v="1.4830010195638936"/>
    <n v="2.0204489617587544"/>
    <n v="1.9950000000000001"/>
    <n v="1.85"/>
    <n v="2.2719999999999998"/>
    <n v="2.1850000000000001"/>
    <n v="2.3161"/>
    <n v="2.3971635"/>
    <n v="2.4690784049999999"/>
    <n v="2.5308053651249995"/>
    <n v="2.6067295260787495"/>
    <n v="2.6771112232828753"/>
  </r>
  <r>
    <x v="30"/>
    <x v="8"/>
    <x v="2"/>
    <x v="7"/>
    <n v="0.08"/>
    <n v="0.13134811865890128"/>
    <n v="0.22856207998700068"/>
    <n v="0.2740959356555403"/>
    <n v="0.16180538614657894"/>
    <n v="0.18478266476123803"/>
    <n v="0.22131805124242854"/>
    <n v="0.20242139635540723"/>
    <n v="0.20845180130828284"/>
    <n v="0.2126208373344485"/>
    <n v="0.27200000000000002"/>
    <n v="0.29104000000000002"/>
    <n v="0.2939504"/>
    <n v="0.29688990399999998"/>
    <n v="0.30282770207999998"/>
    <n v="0.30888425612159998"/>
    <n v="0.31506194124403203"/>
    <n v="0.32136318006891262"/>
    <n v="0.32779044367029087"/>
    <n v="0.33434625254369671"/>
  </r>
  <r>
    <x v="30"/>
    <x v="8"/>
    <x v="2"/>
    <x v="8"/>
    <n v="0.82605476533363154"/>
    <n v="0.8447545419250434"/>
    <n v="0.75369612528241736"/>
    <n v="0.78470031144157104"/>
    <n v="0.87606013103110403"/>
    <n v="0.93023556471396618"/>
    <n v="0.88901627600824562"/>
    <n v="0.89544524000000014"/>
    <n v="0.88883904479999998"/>
    <n v="0.90661582569600008"/>
    <n v="0.93381430046688008"/>
    <n v="0.9"/>
    <n v="0.90900000000000003"/>
    <n v="0.91809000000000007"/>
    <n v="0.93645180000000006"/>
    <n v="0.95518083600000003"/>
    <n v="0.97428445272000008"/>
    <n v="0.99377014177440015"/>
    <n v="1.0136455446098882"/>
    <n v="1.0339184555020859"/>
  </r>
  <r>
    <x v="31"/>
    <x v="9"/>
    <x v="0"/>
    <x v="0"/>
    <n v="133.62142"/>
    <n v="134.81065100000001"/>
    <n v="136.01065100000002"/>
    <n v="135.92067699999998"/>
    <n v="136.43065100000001"/>
    <n v="136.568083"/>
    <n v="135.399945"/>
    <n v="135.93293"/>
    <n v="137.07984300000001"/>
    <n v="137.761063495"/>
    <n v="138.19780008219001"/>
    <n v="138.27522767865585"/>
    <n v="138.90286097775902"/>
    <n v="139.27012206789328"/>
    <n v="139.55898872036283"/>
    <n v="139.77605381254378"/>
    <n v="139.75431087976017"/>
    <n v="139.55081731505371"/>
    <n v="139.45405813675316"/>
    <n v="139.4552418520266"/>
  </r>
  <r>
    <x v="31"/>
    <x v="9"/>
    <x v="0"/>
    <x v="1"/>
    <n v="8.9487299999999994"/>
    <n v="8.5973380000000006"/>
    <n v="8.2498729999999991"/>
    <n v="7.7450000000000001"/>
    <n v="7.6479999999999997"/>
    <n v="7.8949999999999996"/>
    <n v="8.0649999999999995"/>
    <n v="7.851"/>
    <n v="6.9930000000000003"/>
    <n v="5.4790150000000004"/>
    <n v="5.6716570000000006"/>
    <n v="6.019933"/>
    <n v="7.1265690000000008"/>
    <n v="7.4513069999999999"/>
    <n v="7.530913"/>
    <n v="7.5439120000000006"/>
    <n v="7.5960520000000002"/>
    <n v="7.6926250000000005"/>
    <n v="7.7878620000000005"/>
    <n v="7.8803380000000001"/>
  </r>
  <r>
    <x v="31"/>
    <x v="9"/>
    <x v="0"/>
    <x v="2"/>
    <n v="5.5572700000000008"/>
    <n v="4.9510640000000006"/>
    <n v="5.0359049999999996"/>
    <n v="4.5039999999999996"/>
    <n v="4.1689999999999996"/>
    <n v="4.2629999999999999"/>
    <n v="4.3070000000000004"/>
    <n v="3.8740000000000001"/>
    <n v="3.7040000000000002"/>
    <n v="2.2181280000000001"/>
    <n v="2.7290360000000002"/>
    <n v="2.9678040000000001"/>
    <n v="4.0912860000000002"/>
    <n v="4.3186040000000006"/>
    <n v="4.2162280000000001"/>
    <n v="4.380439"/>
    <n v="4.6370330000000006"/>
    <n v="4.6154630000000001"/>
    <n v="4.7182430000000002"/>
    <n v="4.7862110000000007"/>
  </r>
  <r>
    <x v="31"/>
    <x v="9"/>
    <x v="0"/>
    <x v="3"/>
    <n v="60.19"/>
    <n v="54.556000000000004"/>
    <n v="57.295000000000002"/>
    <n v="54.537999999999997"/>
    <n v="53"/>
    <n v="52.732999999999997"/>
    <n v="48.178000000000004"/>
    <n v="46.259"/>
    <n v="37.6"/>
    <n v="24.599039520000002"/>
    <n v="31.875140480000002"/>
    <n v="34.485882480000001"/>
    <n v="39.276345599999999"/>
    <n v="41.458598400000007"/>
    <n v="43.427148400000007"/>
    <n v="45.118521700000002"/>
    <n v="47.761439900000006"/>
    <n v="47.539268900000003"/>
    <n v="48.597902900000008"/>
    <n v="49.29797330000001"/>
  </r>
  <r>
    <x v="31"/>
    <x v="9"/>
    <x v="0"/>
    <x v="4"/>
    <n v="198.874"/>
    <n v="190.76499999999999"/>
    <n v="190.53899999999999"/>
    <n v="193.61199999999999"/>
    <n v="199.17699999999999"/>
    <n v="202.31100000000001"/>
    <n v="196.16499999999999"/>
    <n v="204.03200000000001"/>
    <n v="193.8"/>
    <n v="184"/>
    <n v="198.7"/>
    <n v="193.33500000000001"/>
    <n v="190.24164000000002"/>
    <n v="198.80251380000001"/>
    <n v="206.35700932440002"/>
    <n v="208.42057941764403"/>
    <n v="208.65318614348195"/>
    <n v="208.62847188600531"/>
    <n v="209.18108720512976"/>
    <n v="209.18286277803992"/>
  </r>
  <r>
    <x v="31"/>
    <x v="9"/>
    <x v="0"/>
    <x v="5"/>
    <n v="259.06399999999996"/>
    <n v="245.321"/>
    <n v="247.834"/>
    <n v="248.15"/>
    <n v="252.17699999999999"/>
    <n v="255.04400000000001"/>
    <n v="244.34299999999999"/>
    <n v="250.291"/>
    <n v="231.4"/>
    <n v="208.59903951999999"/>
    <n v="230.57514047999999"/>
    <n v="227.82088248000002"/>
    <n v="229.51798560000003"/>
    <n v="240.26111220000001"/>
    <n v="249.78415772440002"/>
    <n v="253.53910111764404"/>
    <n v="256.41462604348197"/>
    <n v="256.16774078600531"/>
    <n v="257.77899010512976"/>
    <n v="258.48083607803994"/>
  </r>
  <r>
    <x v="31"/>
    <x v="9"/>
    <x v="0"/>
    <x v="6"/>
    <n v="74.459479999999999"/>
    <n v="64.694541000000001"/>
    <n v="70.809079999999994"/>
    <n v="81.997507999999996"/>
    <n v="93.327742000000001"/>
    <n v="102.26900000000001"/>
    <n v="104.136"/>
    <n v="116.33499999999999"/>
    <n v="118.836"/>
    <n v="100.62340500000001"/>
    <n v="120.447385"/>
    <n v="120.652663"/>
    <n v="126.25623922679999"/>
    <n v="143.963875"/>
    <n v="148.93316799999999"/>
    <n v="140.4108112309417"/>
    <n v="139.79096299716281"/>
    <n v="136.93948182929265"/>
    <n v="134.22050382109066"/>
    <n v="135.17881947367263"/>
  </r>
  <r>
    <x v="31"/>
    <x v="9"/>
    <x v="0"/>
    <x v="7"/>
    <n v="34.273443999999998"/>
    <n v="33.233153000000001"/>
    <n v="32.794747000000001"/>
    <n v="31.094000000000001"/>
    <n v="32.828000000000003"/>
    <n v="31.757000000000001"/>
    <n v="30.332000000000001"/>
    <n v="29.721"/>
    <n v="32.527999999999999"/>
    <n v="26.975470000000001"/>
    <n v="30.72926"/>
    <n v="31.701875999999999"/>
    <n v="31.395474738359994"/>
    <n v="30.972881999999998"/>
    <n v="29.775196999999999"/>
    <n v="27.69986006097184"/>
    <n v="27.612969102054951"/>
    <n v="27.541632047074444"/>
    <n v="27.44181662898248"/>
    <n v="27.217774972859008"/>
  </r>
  <r>
    <x v="31"/>
    <x v="9"/>
    <x v="0"/>
    <x v="8"/>
    <n v="223.00800000000001"/>
    <n v="202.96600000000001"/>
    <n v="198.09200000000001"/>
    <n v="188.41"/>
    <n v="184.64099999999999"/>
    <n v="176.20500000000001"/>
    <n v="157.98699999999999"/>
    <n v="154.072"/>
    <n v="137.905"/>
    <n v="118.605"/>
    <n v="134.91999999999999"/>
    <n v="131.547"/>
    <n v="123.39108599999999"/>
    <n v="119.19578907599998"/>
    <n v="121.10292170121599"/>
    <n v="132.00218465432545"/>
    <n v="138.60229388704172"/>
    <n v="143.45337417308818"/>
    <n v="148.47424226914626"/>
    <n v="147.58339681553139"/>
  </r>
  <r>
    <x v="31"/>
    <x v="9"/>
    <x v="1"/>
    <x v="0"/>
    <n v="77.260580241157442"/>
    <n v="82.308505278392161"/>
    <n v="83.075800356743912"/>
    <n v="85.193093100746239"/>
    <n v="89.791950469269636"/>
    <n v="93.22186075308872"/>
    <n v="96.946347482819391"/>
    <n v="99.225834646385962"/>
    <n v="98.923755235777534"/>
    <n v="99.106296984460201"/>
    <n v="99.851299541268261"/>
    <n v="101.0813280664985"/>
    <n v="102.4626817105751"/>
    <n v="104.02669608109829"/>
    <n v="106.14257948778635"/>
    <n v="108.32885066210467"/>
    <n v="110.30506339175049"/>
    <n v="112.15126754941559"/>
    <n v="113.83475472228062"/>
    <n v="115.43750602380439"/>
  </r>
  <r>
    <x v="31"/>
    <x v="9"/>
    <x v="1"/>
    <x v="1"/>
    <n v="8.4135264084996866"/>
    <n v="8.5538480000000003"/>
    <n v="8.5844380000000005"/>
    <n v="8.9049999999999994"/>
    <n v="9.2210000000000001"/>
    <n v="9.0579999999999998"/>
    <n v="8.4540000000000006"/>
    <n v="8.2639999999999993"/>
    <n v="6.2359999999999998"/>
    <n v="4.9308819999999995"/>
    <n v="5.8985300000000001"/>
    <n v="6.7218500000000008"/>
    <n v="7.3451520000000006"/>
    <n v="8.1216260000000009"/>
    <n v="8.9296319999999998"/>
    <n v="9.2978240000000003"/>
    <n v="9.3967390000000002"/>
    <n v="9.402101"/>
    <n v="9.3658490000000008"/>
    <n v="9.4004320000000003"/>
  </r>
  <r>
    <x v="31"/>
    <x v="9"/>
    <x v="1"/>
    <x v="2"/>
    <n v="6.8456779999999995"/>
    <n v="6.2299129999999998"/>
    <n v="6.9905240000000006"/>
    <n v="7.3319999999999999"/>
    <n v="7.431"/>
    <n v="7.2560000000000002"/>
    <n v="6.5060000000000002"/>
    <n v="6.6260000000000003"/>
    <n v="4.7729999999999997"/>
    <n v="3.3623699999999999"/>
    <n v="4.8430789999999995"/>
    <n v="5.4714700000000001"/>
    <n v="6.0127889999999997"/>
    <n v="6.5522809999999998"/>
    <n v="7.1059780000000003"/>
    <n v="7.1022820000000007"/>
    <n v="7.2177769999999999"/>
    <n v="7.2057720000000005"/>
    <n v="7.2481740000000006"/>
    <n v="7.4051770000000001"/>
  </r>
  <r>
    <x v="31"/>
    <x v="9"/>
    <x v="1"/>
    <x v="3"/>
    <n v="7.327"/>
    <n v="6.149"/>
    <n v="8.3040000000000003"/>
    <n v="7.9539999999999988"/>
    <n v="7.3529999999999998"/>
    <n v="6.6980000000000004"/>
    <n v="5.008"/>
    <n v="4.4329999999999998"/>
    <n v="2.9"/>
    <n v="2.7893069393218322"/>
    <n v="3.6807400399999994"/>
    <n v="4.2677466000000006"/>
    <n v="4.5095917500000002"/>
    <n v="4.9142107499999996"/>
    <n v="5.3294835000000003"/>
    <n v="5.3267115"/>
    <n v="5.4133327500000004"/>
    <n v="5.4043290000000006"/>
    <n v="5.4361305000000009"/>
    <n v="5.5538827499999996"/>
  </r>
  <r>
    <x v="31"/>
    <x v="9"/>
    <x v="1"/>
    <x v="4"/>
    <n v="34.329000000000001"/>
    <n v="31.497"/>
    <n v="33.64"/>
    <n v="34.49"/>
    <n v="36.371000000000002"/>
    <n v="36.024000000000001"/>
    <n v="33.561999999999998"/>
    <n v="34.186999999999998"/>
    <n v="29.38"/>
    <n v="26.587427604289577"/>
    <n v="28.5"/>
    <n v="28.984499999999997"/>
    <n v="28.462778999999998"/>
    <n v="28.462778999999998"/>
    <n v="29.117422916999995"/>
    <n v="29.699771375339996"/>
    <n v="30.885417749690141"/>
    <n v="32.523867589330521"/>
    <n v="34.150426416684184"/>
    <n v="35.785626867379364"/>
  </r>
  <r>
    <x v="31"/>
    <x v="9"/>
    <x v="1"/>
    <x v="5"/>
    <n v="41.655999999999999"/>
    <n v="37.646000000000001"/>
    <n v="41.944000000000003"/>
    <n v="42.444000000000003"/>
    <n v="43.724000000000004"/>
    <n v="42.722000000000001"/>
    <n v="38.57"/>
    <n v="38.619999999999997"/>
    <n v="32.28"/>
    <n v="29.376734543611409"/>
    <n v="32.180740039999996"/>
    <n v="33.252246599999999"/>
    <n v="32.972370749999996"/>
    <n v="33.37698975"/>
    <n v="34.446906416999994"/>
    <n v="35.026482875339994"/>
    <n v="36.298750499690144"/>
    <n v="37.928196589330526"/>
    <n v="39.586556916684188"/>
    <n v="41.339509617379363"/>
  </r>
  <r>
    <x v="31"/>
    <x v="9"/>
    <x v="1"/>
    <x v="6"/>
    <n v="8.5924429999999994"/>
    <n v="12.566915000000002"/>
    <n v="17.378087999999998"/>
    <n v="19.614015999999999"/>
    <n v="20.672149000000001"/>
    <n v="21.707173999999998"/>
    <n v="24.062054"/>
    <n v="24.054556999999999"/>
    <n v="20.270416000000001"/>
    <n v="17.290908000000002"/>
    <n v="20.632390000000022"/>
    <n v="20.604191"/>
    <n v="20.999917"/>
    <n v="24.759712"/>
    <n v="25.916530999999999"/>
    <n v="21.507743765499722"/>
    <n v="21.191579939804242"/>
    <n v="21.350812197105029"/>
    <n v="21.559220830418258"/>
    <n v="22.965948254060933"/>
  </r>
  <r>
    <x v="31"/>
    <x v="9"/>
    <x v="1"/>
    <x v="7"/>
    <n v="7.0015649999999994"/>
    <n v="6.6496579999999996"/>
    <n v="6.0785329999999993"/>
    <n v="6.3847800000000001"/>
    <n v="5.8187510000000007"/>
    <n v="6.1106590000000001"/>
    <n v="5.9484100000000009"/>
    <n v="6.4914880000000004"/>
    <n v="7.1"/>
    <n v="7.6423379999999996"/>
    <n v="7.2099909999999996"/>
    <n v="7.5872599999999997"/>
    <n v="8.2081157946250016"/>
    <n v="7.354819"/>
    <n v="8.3352570000000004"/>
    <n v="8.4490935439292123"/>
    <n v="8.4720621799796803"/>
    <n v="8.387251145475453"/>
    <n v="8.2324315424468768"/>
    <n v="8.0677829115979396"/>
  </r>
  <r>
    <x v="31"/>
    <x v="9"/>
    <x v="1"/>
    <x v="8"/>
    <n v="38.951000000000001"/>
    <n v="33.149000000000001"/>
    <n v="34.143470000000001"/>
    <n v="32.427"/>
    <n v="32.948"/>
    <n v="31.396999999999998"/>
    <n v="27.03"/>
    <n v="26.225999999999999"/>
    <n v="23.552"/>
    <n v="21.106999999999999"/>
    <n v="23.9"/>
    <n v="26.123999999999999"/>
    <n v="25.497024"/>
    <n v="23.559250176000003"/>
    <n v="26.032971444480001"/>
    <n v="27.594949731148802"/>
    <n v="28.974697217706243"/>
    <n v="28.974697217706243"/>
    <n v="29.264444189883307"/>
    <n v="29.55708863178214"/>
  </r>
  <r>
    <x v="31"/>
    <x v="9"/>
    <x v="2"/>
    <x v="0"/>
    <n v="5.8202396977406883"/>
    <n v="5.8440206566971185"/>
    <n v="5.8945284100694328"/>
    <n v="5.907791444771231"/>
    <n v="6.0292743009611582"/>
    <n v="6.1956111067869726"/>
    <n v="6.3908744403797542"/>
    <n v="6.4044219739569686"/>
    <n v="6.3331566555195495"/>
    <n v="6.3511619558539634"/>
    <n v="6.3226004776198046"/>
    <n v="6.3559024561269135"/>
    <n v="6.4010003333205674"/>
    <n v="6.4161543149879359"/>
    <n v="6.4545850560886597"/>
    <n v="6.5116089527233401"/>
    <n v="6.553214415559939"/>
    <n v="6.5853205506263421"/>
    <n v="6.6144953175887613"/>
    <n v="6.6684205985334355"/>
  </r>
  <r>
    <x v="31"/>
    <x v="9"/>
    <x v="2"/>
    <x v="1"/>
    <n v="0.46246699999999996"/>
    <n v="0.36614800000000003"/>
    <n v="0.35265299999999999"/>
    <n v="0.36"/>
    <n v="0.46899999999999997"/>
    <n v="0.52100000000000002"/>
    <n v="0.56699999999999995"/>
    <n v="0.39700000000000002"/>
    <n v="0.313"/>
    <n v="0.20829400000000001"/>
    <n v="0.22548500000000002"/>
    <n v="0.31781900000000002"/>
    <n v="0.36289299999999997"/>
    <n v="0.36720900000000001"/>
    <n v="0.4234"/>
    <n v="0.444299"/>
    <n v="0.43230200000000002"/>
    <n v="0.42529899999999998"/>
    <n v="0.424294"/>
    <n v="0.450795"/>
  </r>
  <r>
    <x v="31"/>
    <x v="9"/>
    <x v="2"/>
    <x v="2"/>
    <n v="0.427427"/>
    <n v="0.29534300000000002"/>
    <n v="0.32169799999999998"/>
    <n v="0.32"/>
    <n v="0.41899999999999998"/>
    <n v="0.48799999999999999"/>
    <n v="0.51800000000000002"/>
    <n v="0.33"/>
    <n v="0.27300000000000002"/>
    <n v="0.16122400000000001"/>
    <n v="0.181925"/>
    <n v="0.28280500000000003"/>
    <n v="0.32919700000000002"/>
    <n v="0.33263900000000002"/>
    <n v="0.36504000000000003"/>
    <n v="0.39407600000000004"/>
    <n v="0.38655500000000004"/>
    <n v="0.36627999999999999"/>
    <n v="0.37636799999999998"/>
    <n v="0.411138"/>
  </r>
  <r>
    <x v="31"/>
    <x v="9"/>
    <x v="2"/>
    <x v="3"/>
    <n v="5.6790000000000003"/>
    <n v="3.5129999999999999"/>
    <n v="3.9279999999999999"/>
    <n v="4.2300000000000004"/>
    <n v="5.8209999999999997"/>
    <n v="6.24"/>
    <n v="6.8259999999999996"/>
    <n v="4.633957703927492"/>
    <n v="3.83"/>
    <n v="2.4183600000000003"/>
    <n v="3.1873260000000001"/>
    <n v="4.8925265000000007"/>
    <n v="5.2013126000000005"/>
    <n v="5.2556962000000009"/>
    <n v="5.7676320000000008"/>
    <n v="6.2264008000000013"/>
    <n v="6.1075690000000007"/>
    <n v="5.7872240000000001"/>
    <n v="5.9466143999999996"/>
    <n v="6.4959804000000005"/>
  </r>
  <r>
    <x v="31"/>
    <x v="9"/>
    <x v="2"/>
    <x v="4"/>
    <n v="15.228999999999999"/>
    <n v="13.79202716098445"/>
    <n v="14.703352752949733"/>
    <n v="15.888978567709561"/>
    <n v="16.547000000000001"/>
    <n v="17.524999999999999"/>
    <n v="16.86"/>
    <n v="16.573"/>
    <n v="15.345000000000001"/>
    <n v="12.88"/>
    <n v="15.8"/>
    <n v="16.507999999999999"/>
    <n v="15.847679999999999"/>
    <n v="15.689203199999998"/>
    <n v="17.415015552"/>
    <n v="17.763315863039999"/>
    <n v="17.413752572155936"/>
    <n v="17.514516276856124"/>
    <n v="17.601738018765371"/>
    <n v="17.749455078975647"/>
  </r>
  <r>
    <x v="31"/>
    <x v="9"/>
    <x v="2"/>
    <x v="5"/>
    <n v="20.908000000000001"/>
    <n v="17.305027160984451"/>
    <n v="18.631352752949734"/>
    <n v="20.118978567709561"/>
    <n v="22.368000000000002"/>
    <n v="23.765000000000001"/>
    <n v="23.686"/>
    <n v="21.206957703927493"/>
    <n v="19.175000000000001"/>
    <n v="15.298360000000001"/>
    <n v="18.987325999999999"/>
    <n v="21.400526499999998"/>
    <n v="21.048992599999998"/>
    <n v="20.944899399999997"/>
    <n v="23.182647551999999"/>
    <n v="23.989716663039999"/>
    <n v="23.521321572155937"/>
    <n v="23.301740276856123"/>
    <n v="23.548352418765369"/>
    <n v="24.245435478975647"/>
  </r>
  <r>
    <x v="31"/>
    <x v="9"/>
    <x v="2"/>
    <x v="6"/>
    <n v="10.414070000000001"/>
    <n v="7.1020699999999994"/>
    <n v="8.3638180000000002"/>
    <n v="8.2170310000000004"/>
    <n v="9.4095300000000002"/>
    <n v="12.329822"/>
    <n v="12.856430999999999"/>
    <n v="11.015898999999999"/>
    <n v="9.3721570000000014"/>
    <n v="6.7202349999999997"/>
    <n v="8.91"/>
    <n v="10.291"/>
    <n v="10.585989"/>
    <n v="10.152815"/>
    <n v="12.954430172167214"/>
    <n v="12.510388686830526"/>
    <n v="12.281970991996861"/>
    <n v="11.849041300287311"/>
    <n v="11.862174121038173"/>
    <n v="12.395146190621846"/>
  </r>
  <r>
    <x v="31"/>
    <x v="9"/>
    <x v="2"/>
    <x v="7"/>
    <n v="2.149146"/>
    <n v="1.9967219999999999"/>
    <n v="2.135176"/>
    <n v="2.1086200000000002"/>
    <n v="2.2387929999999998"/>
    <n v="2.3387060000000002"/>
    <n v="2.7756050000000005"/>
    <n v="2.3469419999999999"/>
    <n v="2.177"/>
    <n v="1.641858"/>
    <n v="1.961543"/>
    <n v="2.4306079999999999"/>
    <n v="2.2524500000000001"/>
    <n v="2.4942980000000001"/>
    <n v="3.3823795000038226"/>
    <n v="3.3914731731309047"/>
    <n v="3.5497929400720083"/>
    <n v="3.6906176078264084"/>
    <n v="3.6507746676878488"/>
    <n v="3.5777591743340915"/>
  </r>
  <r>
    <x v="31"/>
    <x v="9"/>
    <x v="2"/>
    <x v="8"/>
    <n v="14.811"/>
    <n v="12.031000000000001"/>
    <n v="14.087999999999999"/>
    <n v="15.135"/>
    <n v="15.670999999999999"/>
    <n v="15.496"/>
    <n v="14.335000000000001"/>
    <n v="14.695"/>
    <n v="12.875"/>
    <n v="9.1159999999999997"/>
    <n v="12.329000000000001"/>
    <n v="14.205"/>
    <n v="13.210649999999999"/>
    <n v="13.8183399"/>
    <n v="14.4816202152"/>
    <n v="15.060885023808"/>
    <n v="15.060885023808"/>
    <n v="15.36210272428416"/>
    <n v="15.54644795697557"/>
    <n v="15.54644795697557"/>
  </r>
  <r>
    <x v="32"/>
    <x v="9"/>
    <x v="0"/>
    <x v="0"/>
    <n v="13.844168463252103"/>
    <n v="14.24099955085067"/>
    <n v="14.412627062251591"/>
    <n v="14.688620790087343"/>
    <n v="14.546492949460774"/>
    <n v="14.712089186162224"/>
    <n v="15.211313135041596"/>
    <n v="15.47513066900224"/>
    <n v="15.734889471671185"/>
    <n v="15.990589543048424"/>
    <n v="16.126388909041729"/>
    <n v="16.224106908316227"/>
    <n v="16.390404059616841"/>
    <n v="16.534895952032262"/>
    <n v="16.656636392175901"/>
    <n v="16.791922457725601"/>
    <n v="16.937747336943911"/>
    <n v="17.070283799637245"/>
    <n v="17.190255809292026"/>
    <n v="17.301208531426703"/>
  </r>
  <r>
    <x v="32"/>
    <x v="9"/>
    <x v="0"/>
    <x v="1"/>
    <n v="0.86059299999999994"/>
    <n v="0.884795"/>
    <n v="0.947021"/>
    <n v="0.876"/>
    <n v="0.83199999999999996"/>
    <n v="0.85599999999999998"/>
    <n v="0.875"/>
    <n v="0.86099999999999999"/>
    <n v="0.89"/>
    <n v="0.73905299999999996"/>
    <n v="0.69547000000000003"/>
    <n v="0.67826800000000009"/>
    <n v="0.75036500000000006"/>
    <n v="0.75328899999999999"/>
    <n v="0.74385799999999991"/>
    <n v="0.76701900000000001"/>
    <n v="0.77150400000000008"/>
    <n v="0.77493699999999999"/>
    <n v="0.77892100000000009"/>
    <n v="0.78628399999999998"/>
  </r>
  <r>
    <x v="32"/>
    <x v="9"/>
    <x v="0"/>
    <x v="2"/>
    <n v="1.552546"/>
    <n v="1.283018"/>
    <n v="1.288467"/>
    <n v="1.262"/>
    <n v="1.319"/>
    <n v="1.327"/>
    <n v="1.349"/>
    <n v="1.2770000000000001"/>
    <n v="1.1140000000000001"/>
    <n v="0.783188"/>
    <n v="0.93308500000000005"/>
    <n v="0.98791600000000013"/>
    <n v="1.0400830000000001"/>
    <n v="0.96540800000000004"/>
    <n v="0.90153200000000011"/>
    <n v="0.90688500000000005"/>
    <n v="0.79620199999999997"/>
    <n v="0.74552099999999999"/>
    <n v="0.77782300000000004"/>
    <n v="0.75603900000000002"/>
  </r>
  <r>
    <x v="32"/>
    <x v="9"/>
    <x v="0"/>
    <x v="3"/>
    <n v="13.475"/>
    <n v="10.977"/>
    <n v="11.138999999999999"/>
    <n v="11.305"/>
    <n v="12.632"/>
    <n v="12.323"/>
    <n v="11.627000000000001"/>
    <n v="10.691000000000003"/>
    <n v="9.3263696162881775"/>
    <n v="6.556822950665623"/>
    <n v="8.1178395000000005"/>
    <n v="8.3972860000000011"/>
    <n v="9.5687636000000005"/>
    <n v="9.2679168000000001"/>
    <n v="8.6547072000000007"/>
    <n v="8.7060960000000005"/>
    <n v="7.6435391999999993"/>
    <n v="7.1570015999999992"/>
    <n v="7.4671007999999999"/>
    <n v="7.2579744000000002"/>
  </r>
  <r>
    <x v="32"/>
    <x v="9"/>
    <x v="0"/>
    <x v="4"/>
    <n v="14.82"/>
    <n v="15.664999999999999"/>
    <n v="16.166"/>
    <n v="16.331"/>
    <n v="16.707999999999998"/>
    <n v="17.59"/>
    <n v="16.396999999999998"/>
    <n v="17.39"/>
    <n v="18.149999999999999"/>
    <n v="19.219000000000001"/>
    <n v="16.117999999999999"/>
    <n v="15.914"/>
    <n v="15.574076959999999"/>
    <n v="15.729817729599999"/>
    <n v="16.201712261487998"/>
    <n v="16.64856485740335"/>
    <n v="17.276502283682788"/>
    <n v="18.265203665611853"/>
    <n v="19.253086506407072"/>
    <n v="19.723377725826438"/>
  </r>
  <r>
    <x v="32"/>
    <x v="9"/>
    <x v="0"/>
    <x v="5"/>
    <n v="28.295000000000002"/>
    <n v="26.641999999999999"/>
    <n v="27.305"/>
    <n v="27.635999999999999"/>
    <n v="29.34"/>
    <n v="29.913"/>
    <n v="28.024000000000001"/>
    <n v="28.081000000000003"/>
    <n v="27.476369616288174"/>
    <n v="25.775822950665624"/>
    <n v="24.235839499999997"/>
    <n v="24.311286000000003"/>
    <n v="25.14284056"/>
    <n v="24.997734529599999"/>
    <n v="24.856419461487999"/>
    <n v="25.354660857403353"/>
    <n v="24.920041483682787"/>
    <n v="25.422205265611851"/>
    <n v="26.720187306407073"/>
    <n v="26.98135212582644"/>
  </r>
  <r>
    <x v="32"/>
    <x v="9"/>
    <x v="0"/>
    <x v="6"/>
    <n v="21.949542999999998"/>
    <n v="21.372173"/>
    <n v="23.141404000000001"/>
    <n v="22.5"/>
    <n v="25.361999999999998"/>
    <n v="27.283000000000001"/>
    <n v="25.883855000000001"/>
    <n v="27.847000000000001"/>
    <n v="23.088999999999999"/>
    <n v="22.124275000000001"/>
    <n v="21.490197999999999"/>
    <n v="22.638359999999999"/>
    <n v="23.661009"/>
    <n v="22.867508000000001"/>
    <n v="23.417879157729146"/>
    <n v="23.706968474820854"/>
    <n v="24.194590887460645"/>
    <n v="24.444866885032216"/>
    <n v="25.919341850698924"/>
    <n v="26.186994259162571"/>
  </r>
  <r>
    <x v="32"/>
    <x v="9"/>
    <x v="0"/>
    <x v="7"/>
    <n v="28.041335"/>
    <n v="24.34271"/>
    <n v="22.005960999999999"/>
    <n v="22.61"/>
    <n v="22.411000000000001"/>
    <n v="22.215"/>
    <n v="19.425000000000001"/>
    <n v="14.715"/>
    <n v="13.342000000000001"/>
    <n v="12.226369999999999"/>
    <n v="13.591528"/>
    <n v="14.067074"/>
    <n v="12.927102"/>
    <n v="12.888401"/>
    <n v="12.223822985201181"/>
    <n v="12.22518482859863"/>
    <n v="11.876168082061991"/>
    <n v="11.727416060981424"/>
    <n v="11.498557663149036"/>
    <n v="11.182460555274094"/>
  </r>
  <r>
    <x v="32"/>
    <x v="9"/>
    <x v="0"/>
    <x v="8"/>
    <n v="34.68"/>
    <n v="29.722999999999999"/>
    <n v="26.716000000000001"/>
    <n v="27.741"/>
    <n v="26.384000000000004"/>
    <n v="24.841000000000001"/>
    <n v="21.560145000000009"/>
    <n v="16.170108750000008"/>
    <n v="17.78711962500001"/>
    <n v="16.010000000000002"/>
    <n v="15.955046303625009"/>
    <n v="15.6"/>
    <n v="14.305200000000001"/>
    <n v="14.805882"/>
    <n v="13.621411440000001"/>
    <n v="13.512440148480001"/>
    <n v="12.62061909868032"/>
    <n v="12.784687146963163"/>
    <n v="12.823041208404051"/>
    <n v="12.566580384235969"/>
  </r>
  <r>
    <x v="32"/>
    <x v="9"/>
    <x v="1"/>
    <x v="0"/>
    <n v="3.7824964826727232"/>
    <n v="4.065904775876187"/>
    <n v="4.3895966654485656"/>
    <n v="4.6406247213732916"/>
    <n v="4.8489480323688765"/>
    <n v="5.056109593904079"/>
    <n v="5.2582329946466935"/>
    <n v="5.4958542017752992"/>
    <n v="5.6551969048627999"/>
    <n v="5.7695884897711149"/>
    <n v="6.0201926983451477"/>
    <n v="6.2930384650189071"/>
    <n v="6.553960387726903"/>
    <n v="6.848426586627852"/>
    <n v="7.2200923684452993"/>
    <n v="7.5491935773900982"/>
    <n v="7.8419710581867479"/>
    <n v="8.1032231260189533"/>
    <n v="8.3367424746609444"/>
    <n v="8.5473677723468846"/>
  </r>
  <r>
    <x v="32"/>
    <x v="9"/>
    <x v="1"/>
    <x v="1"/>
    <n v="0.67891561556036017"/>
    <n v="0.68579600000000007"/>
    <n v="0.75622900000000004"/>
    <n v="0.71799999999999997"/>
    <n v="0.70199999999999996"/>
    <n v="0.72299999999999998"/>
    <n v="0.74"/>
    <n v="0.79700000000000004"/>
    <n v="0.74399999999999999"/>
    <n v="0.71615200000000001"/>
    <n v="0.85641099999999992"/>
    <n v="0.90496600000000005"/>
    <n v="0.92798400000000003"/>
    <n v="0.98918600000000001"/>
    <n v="1.097599"/>
    <n v="1.0944310000000002"/>
    <n v="1.092992"/>
    <n v="1.0925009999999999"/>
    <n v="1.0924610000000001"/>
    <n v="1.09432"/>
  </r>
  <r>
    <x v="32"/>
    <x v="9"/>
    <x v="1"/>
    <x v="2"/>
    <n v="1.3645419999999999"/>
    <n v="1.2335640000000001"/>
    <n v="1.3102049999999998"/>
    <n v="1.258"/>
    <n v="1.3440000000000001"/>
    <n v="1.2969999999999999"/>
    <n v="1.1479999999999999"/>
    <n v="1.2649999999999999"/>
    <n v="0.93300000000000005"/>
    <n v="0.69534799999999997"/>
    <n v="1.1291279999999999"/>
    <n v="1.135375"/>
    <n v="1.413527"/>
    <n v="1.405478"/>
    <n v="1.4304790000000001"/>
    <n v="1.3524430000000001"/>
    <n v="1.3909880000000001"/>
    <n v="1.3365100000000001"/>
    <n v="1.365974"/>
    <n v="1.3733710000000001"/>
  </r>
  <r>
    <x v="32"/>
    <x v="9"/>
    <x v="1"/>
    <x v="3"/>
    <n v="0.50600000000000001"/>
    <n v="0.90100000000000002"/>
    <n v="0.877"/>
    <n v="0.79700000000000004"/>
    <n v="0.72199999999999998"/>
    <n v="0.69799999999999995"/>
    <n v="0.6359999999999999"/>
    <n v="0.75060000000000016"/>
    <n v="0.55360458498023724"/>
    <n v="0.41259146940711466"/>
    <n v="0.79038959999999991"/>
    <n v="0.79476249999999993"/>
    <n v="0.98946889999999987"/>
    <n v="0.98383459999999989"/>
    <n v="1.0013353"/>
    <n v="0.9467101"/>
    <n v="0.97369159999999999"/>
    <n v="0.93555699999999997"/>
    <n v="0.95618179999999997"/>
    <n v="0.96135970000000004"/>
  </r>
  <r>
    <x v="32"/>
    <x v="9"/>
    <x v="1"/>
    <x v="4"/>
    <n v="2.367"/>
    <n v="2.4369999999999998"/>
    <n v="2.63"/>
    <n v="2.6230000000000002"/>
    <n v="2.597"/>
    <n v="2.7770000000000001"/>
    <n v="2.605"/>
    <n v="2.7389999999999999"/>
    <n v="2.5270000000000001"/>
    <n v="2.7549999999999999"/>
    <n v="2.698"/>
    <n v="2.8740000000000001"/>
    <n v="2.7966894"/>
    <n v="2.8526231879999999"/>
    <n v="3.0095174633399999"/>
    <n v="3.2201836857738"/>
    <n v="3.5288869761840367"/>
    <n v="3.7274826379687185"/>
    <n v="3.9182689630906435"/>
    <n v="4.1027365307265047"/>
  </r>
  <r>
    <x v="32"/>
    <x v="9"/>
    <x v="1"/>
    <x v="5"/>
    <n v="2.8730000000000002"/>
    <n v="3.3380000000000001"/>
    <n v="3.5069999999999997"/>
    <n v="3.42"/>
    <n v="3.319"/>
    <n v="3.4750000000000001"/>
    <n v="3.2409999999999997"/>
    <n v="3.4896000000000003"/>
    <n v="3.0806045849802373"/>
    <n v="3.1675914694071148"/>
    <n v="3.4883895999999996"/>
    <n v="3.6687625000000001"/>
    <n v="3.7861582999999999"/>
    <n v="3.8364577879999997"/>
    <n v="4.01085276334"/>
    <n v="4.1668937857737998"/>
    <n v="4.5025785761840371"/>
    <n v="4.6630396379687182"/>
    <n v="4.8744507630906435"/>
    <n v="5.0640962307265047"/>
  </r>
  <r>
    <x v="32"/>
    <x v="9"/>
    <x v="1"/>
    <x v="6"/>
    <n v="3.964013"/>
    <n v="3.7756270000000001"/>
    <n v="3.6565349999999999"/>
    <n v="3.390209"/>
    <n v="2.8239459999999998"/>
    <n v="3.002834"/>
    <n v="3.1270410000000002"/>
    <n v="4.0284940000000002"/>
    <n v="3.5902769999999999"/>
    <n v="3.9240249999999999"/>
    <n v="4.1106790000000002"/>
    <n v="4.3432839999999997"/>
    <n v="4.7307790000000001"/>
    <n v="4.7369649999999996"/>
    <n v="5.5554202432428212"/>
    <n v="5.8538947198167701"/>
    <n v="6.1500697752344244"/>
    <n v="6.3468720080419256"/>
    <n v="6.5499719122992692"/>
    <n v="6.7412236743447043"/>
  </r>
  <r>
    <x v="32"/>
    <x v="9"/>
    <x v="1"/>
    <x v="7"/>
    <n v="2.806599028780743"/>
    <n v="5.8638203116130017"/>
    <n v="8.3266248424904621"/>
    <n v="8.2266248424904624"/>
    <n v="8.0941778490779388"/>
    <n v="8.6511569273359026"/>
    <n v="8.8072864957294748"/>
    <n v="8.1486122256440634"/>
    <n v="7.6692897805152516"/>
    <n v="6.9290837285073161"/>
    <n v="8.9746889450397518"/>
    <n v="9.1069803613052969"/>
    <n v="9.5995193715372515"/>
    <n v="9.5755249153161355"/>
    <n v="9.383990684187113"/>
    <n v="8.7102363080858662"/>
    <n v="8.967912072875718"/>
    <n v="8.9277783066714225"/>
    <n v="9.1049574231579484"/>
    <n v="9.0667378723309255"/>
  </r>
  <r>
    <x v="32"/>
    <x v="9"/>
    <x v="1"/>
    <x v="8"/>
    <n v="1.7097877132460111"/>
    <n v="5.4341349442994575"/>
    <n v="8.3171259163397657"/>
    <n v="8.4002971755031641"/>
    <n v="8.6523060907682598"/>
    <n v="9.2579675171220384"/>
    <n v="9.0728081667795966"/>
    <n v="7.6211588600948605"/>
    <n v="7.1638893284891685"/>
    <n v="6.18"/>
    <n v="8.41"/>
    <n v="8.4940999999999995"/>
    <n v="8.6300056000000005"/>
    <n v="8.7163056560000012"/>
    <n v="7.8446750904000009"/>
    <n v="7.0186308033808809"/>
    <n v="7.3204319279262577"/>
    <n v="7.2435673926830333"/>
    <n v="7.4282783611964511"/>
    <n v="7.3896513137182298"/>
  </r>
  <r>
    <x v="32"/>
    <x v="9"/>
    <x v="2"/>
    <x v="0"/>
    <n v="0.73877400000000004"/>
    <n v="0.728545"/>
    <n v="0.73728754000000007"/>
    <n v="0.74613499048000009"/>
    <n v="0.76337811457207549"/>
    <n v="0.78595666940241216"/>
    <n v="0.81066502151109565"/>
    <n v="0.81942108613220055"/>
    <n v="0.827839682242964"/>
    <n v="0.81993381625670092"/>
    <n v="0.8156856511757864"/>
    <n v="0.82625973145630316"/>
    <n v="0.83662980051337488"/>
    <n v="0.84229952950549469"/>
    <n v="0.85434064261357512"/>
    <n v="0.86664258799231642"/>
    <n v="0.87958764850151383"/>
    <n v="0.89235066539064611"/>
    <n v="0.9045188270866058"/>
    <n v="0.92061458938072904"/>
  </r>
  <r>
    <x v="32"/>
    <x v="9"/>
    <x v="2"/>
    <x v="1"/>
    <n v="3.8524000000000003E-2"/>
    <n v="3.0081E-2"/>
    <n v="3.2003999999999998E-2"/>
    <n v="3.5000000000000003E-2"/>
    <n v="4.5999999999999999E-2"/>
    <n v="5.1999999999999998E-2"/>
    <n v="5.5E-2"/>
    <n v="0.04"/>
    <n v="0.04"/>
    <n v="2.3623000000000002E-2"/>
    <n v="2.8353000000000003E-2"/>
    <n v="4.0010650430101852E-2"/>
    <n v="4.121096994300491E-2"/>
    <n v="8.3010810541295069E-2"/>
    <n v="0.12728155170253388"/>
    <n v="0.1741338276039599"/>
    <n v="0.22368268666293925"/>
    <n v="4.6653E-2"/>
    <n v="4.6550000000000001E-2"/>
    <n v="5.0950000000000002E-2"/>
  </r>
  <r>
    <x v="32"/>
    <x v="9"/>
    <x v="2"/>
    <x v="2"/>
    <n v="4.7972000000000001E-2"/>
    <n v="3.0983E-2"/>
    <n v="3.4645000000000002E-2"/>
    <n v="3.3000000000000002E-2"/>
    <n v="4.9000000000000002E-2"/>
    <n v="6.5000000000000002E-2"/>
    <n v="7.3999999999999996E-2"/>
    <n v="3.6999999999999998E-2"/>
    <n v="3.5000000000000003E-2"/>
    <n v="1.1320999999999999E-2"/>
    <n v="5.6449999999999998E-3"/>
    <n v="9.8810000000000009E-3"/>
    <n v="9.300000000000001E-3"/>
    <n v="9.8729999999999998E-3"/>
    <n v="9.2409999999999992E-3"/>
    <n v="9.8200000000000006E-3"/>
    <n v="1.0397E-2"/>
    <n v="1.0907999999999999E-2"/>
    <n v="1.0989000000000001E-2"/>
    <n v="1.1510999999999999E-2"/>
  </r>
  <r>
    <x v="32"/>
    <x v="9"/>
    <x v="2"/>
    <x v="3"/>
    <n v="0.62199999999999989"/>
    <n v="0.42499999999999999"/>
    <n v="0.47399999999999998"/>
    <n v="0.42"/>
    <n v="0.56399999999999995"/>
    <n v="0.5423"/>
    <n v="0.47699999999999992"/>
    <n v="0.37759999999999999"/>
    <n v="0.35718918918918924"/>
    <n v="0.1155353945945946"/>
    <n v="5.7609513513513518E-2"/>
    <n v="0.10083961081081083"/>
    <n v="9.4910270270270283E-2"/>
    <n v="0.10075796756756755"/>
    <n v="9.430815135135133E-2"/>
    <n v="0.1002170810810811"/>
    <n v="0.10610560000000001"/>
    <n v="0.11132056216216216"/>
    <n v="0.11214720000000002"/>
    <n v="0.11747442162162161"/>
  </r>
  <r>
    <x v="32"/>
    <x v="9"/>
    <x v="2"/>
    <x v="4"/>
    <n v="1.4410000000000001"/>
    <n v="1.363"/>
    <n v="1.48"/>
    <n v="1.389"/>
    <n v="1.5149999999999999"/>
    <n v="1.4830000000000001"/>
    <n v="1.488"/>
    <n v="1.355"/>
    <n v="1.2729999999999999"/>
    <n v="1.335"/>
    <n v="1.4"/>
    <n v="1.516"/>
    <n v="1.5696664000000002"/>
    <n v="1.5932113960000001"/>
    <n v="1.6888040797600001"/>
    <n v="1.7141361409564"/>
    <n v="1.7415835440329974"/>
    <n v="1.7668543174734792"/>
    <n v="1.7909472776314792"/>
    <n v="1.8228168869738435"/>
  </r>
  <r>
    <x v="32"/>
    <x v="9"/>
    <x v="2"/>
    <x v="5"/>
    <n v="2.0629999999999997"/>
    <n v="1.788"/>
    <n v="1.954"/>
    <n v="1.8089999999999999"/>
    <n v="2.0789999999999997"/>
    <n v="2.0253000000000001"/>
    <n v="1.9650000000000001"/>
    <n v="1.7325999999999999"/>
    <n v="1.6301891891891891"/>
    <n v="1.4505353945945945"/>
    <n v="1.4576095135135134"/>
    <n v="1.616839610810811"/>
    <n v="1.6645766702702705"/>
    <n v="1.6939693635675677"/>
    <n v="1.7831122311113514"/>
    <n v="1.8143532220374812"/>
    <n v="1.8476891440329974"/>
    <n v="1.8781748796356414"/>
    <n v="1.9030944776314793"/>
    <n v="1.9402913085954652"/>
  </r>
  <r>
    <x v="32"/>
    <x v="9"/>
    <x v="2"/>
    <x v="6"/>
    <n v="1.8838980000000001"/>
    <n v="1.452858"/>
    <n v="1.6805589999999999"/>
    <n v="1.6364780000000001"/>
    <n v="1.7850839999999999"/>
    <n v="1.9519770000000001"/>
    <n v="2.0414180000000002"/>
    <n v="1.9542379999999999"/>
    <n v="1.304996"/>
    <n v="1.105694"/>
    <n v="1.4230119999999999"/>
    <n v="1.546745"/>
    <n v="1.5880460000000001"/>
    <n v="1.593988"/>
    <n v="1.8478543168556776"/>
    <n v="1.7885699982185788"/>
    <n v="1.8542389413032849"/>
    <n v="1.883023397504102"/>
    <n v="1.9263155825193008"/>
    <n v="1.9734346499064108"/>
  </r>
  <r>
    <x v="32"/>
    <x v="9"/>
    <x v="2"/>
    <x v="7"/>
    <n v="1.207929971219257"/>
    <n v="0.89292568838699815"/>
    <n v="1.1829256883869981"/>
    <n v="1.1523751575095371"/>
    <n v="1.133822150922061"/>
    <n v="1.211843072664097"/>
    <n v="1.2337135042705256"/>
    <n v="1.2583877743559362"/>
    <n v="1.006710219484749"/>
    <n v="0.9060552714926825"/>
    <n v="1.1735410549602485"/>
    <n v="1.1908396386947029"/>
    <n v="1.2552446284627492"/>
    <n v="1.2521070846838658"/>
    <n v="1.2349244158221617"/>
    <n v="1.2434522110228701"/>
    <n v="1.3459160647848996"/>
    <n v="1.3899881120309838"/>
    <n v="1.4271413246134526"/>
    <n v="1.4331348331754936"/>
  </r>
  <r>
    <x v="32"/>
    <x v="9"/>
    <x v="2"/>
    <x v="8"/>
    <n v="1.4212122867539894"/>
    <n v="1.2298650557005442"/>
    <n v="1.3815066686602362"/>
    <n v="1.02"/>
    <n v="1.24"/>
    <n v="1.18"/>
    <n v="1.1918"/>
    <n v="1.0726199999999999"/>
    <n v="1.22"/>
    <n v="1.24"/>
    <n v="1.21"/>
    <n v="1.28"/>
    <n v="1.2672000000000001"/>
    <n v="1.2672000000000001"/>
    <n v="1.2291840000000001"/>
    <n v="1.26605952"/>
    <n v="1.3420230912"/>
    <n v="1.3849678301184001"/>
    <n v="1.405742347570176"/>
    <n v="1.4015251205274653"/>
  </r>
  <r>
    <x v="33"/>
    <x v="9"/>
    <x v="0"/>
    <x v="0"/>
    <n v="10.281067999999999"/>
    <n v="11.233184"/>
    <n v="12.1853"/>
    <n v="12.964701999999999"/>
    <n v="13.646000000000001"/>
    <n v="14.348000000000001"/>
    <n v="15.068"/>
    <n v="16.236379999999997"/>
    <n v="17.068925699999994"/>
    <n v="17.507925699999994"/>
    <n v="18.185323956999994"/>
    <n v="18.955649196569993"/>
    <n v="19.784724688535693"/>
    <n v="20.666561935421051"/>
    <n v="21.501299745098152"/>
    <n v="22.291332344588348"/>
    <n v="23.02854767989917"/>
    <n v="23.750539489179573"/>
    <n v="24.405392173266137"/>
    <n v="25.055399643706739"/>
  </r>
  <r>
    <x v="33"/>
    <x v="9"/>
    <x v="0"/>
    <x v="1"/>
    <n v="0.59297800000000001"/>
    <n v="0.6669489999999999"/>
    <n v="0.7151280000000001"/>
    <n v="0.69199999999999995"/>
    <n v="0.74199999999999999"/>
    <n v="0.71899999999999997"/>
    <n v="0.67700000000000005"/>
    <n v="0.64100000000000001"/>
    <n v="0.58899999999999997"/>
    <n v="0.43893300000000002"/>
    <n v="0.50231899999999996"/>
    <n v="0.588472"/>
    <n v="0.63951900000000006"/>
    <n v="0.68398999999999999"/>
    <n v="0.73140499999999997"/>
    <n v="0.74702999999999997"/>
    <n v="0.78179799999999999"/>
    <n v="0.814106"/>
    <n v="0.84485699999999997"/>
    <n v="0.86965599999999998"/>
  </r>
  <r>
    <x v="33"/>
    <x v="9"/>
    <x v="0"/>
    <x v="2"/>
    <n v="1.120854"/>
    <n v="1.0007349999999999"/>
    <n v="1.1372519999999999"/>
    <n v="0.91500000000000004"/>
    <n v="0.89300000000000002"/>
    <n v="0.83099999999999996"/>
    <n v="1.0980000000000001"/>
    <n v="1.1919999999999999"/>
    <n v="1.2330000000000001"/>
    <n v="0.96210299999999993"/>
    <n v="1.4183870000000001"/>
    <n v="1.6856640000000001"/>
    <n v="1.807609"/>
    <n v="1.7721790000000002"/>
    <n v="1.936231"/>
    <n v="2.2005599999999998"/>
    <n v="2.5033339999999997"/>
    <n v="2.6231230000000001"/>
    <n v="2.6283530000000002"/>
    <n v="2.6712100000000003"/>
  </r>
  <r>
    <x v="33"/>
    <x v="9"/>
    <x v="0"/>
    <x v="3"/>
    <n v="5.6042699999999996"/>
    <n v="5.0036749999999994"/>
    <n v="5.6862599999999999"/>
    <n v="4.5750000000000002"/>
    <n v="4.4649999999999999"/>
    <n v="4.1550000000000002"/>
    <n v="5.49"/>
    <n v="5.96"/>
    <n v="6.165"/>
    <n v="4.8105149999999997"/>
    <n v="7.0919350000000003"/>
    <n v="8.4283199999999994"/>
    <n v="9.0380450000000003"/>
    <n v="8.8608949999999993"/>
    <n v="9.6811550000000004"/>
    <n v="11.002799999999999"/>
    <n v="12.516669999999998"/>
    <n v="13.115615"/>
    <n v="13.141765000000001"/>
    <n v="13.356050000000003"/>
  </r>
  <r>
    <x v="33"/>
    <x v="9"/>
    <x v="0"/>
    <x v="4"/>
    <n v="9.3249999999999993"/>
    <n v="9.7460000000000004"/>
    <n v="9.5045339999999996"/>
    <n v="9.59387948"/>
    <n v="10.780340000000001"/>
    <n v="11.26318"/>
    <n v="11.75304"/>
    <n v="12.601054517999998"/>
    <n v="12.289626503999996"/>
    <n v="10.504755419999997"/>
    <n v="11.660278516199998"/>
    <n v="12.04"/>
    <n v="12.401199999999999"/>
    <n v="13.095667199999999"/>
    <n v="14.012363904000001"/>
    <n v="14.853105738240002"/>
    <n v="15.659412422331437"/>
    <n v="16.862883037317495"/>
    <n v="17.815936286484277"/>
    <n v="18.791549732780055"/>
  </r>
  <r>
    <x v="33"/>
    <x v="9"/>
    <x v="0"/>
    <x v="5"/>
    <n v="14.929269999999999"/>
    <n v="14.749675"/>
    <n v="15.190794"/>
    <n v="14.168879480000001"/>
    <n v="15.245340000000001"/>
    <n v="15.41818"/>
    <n v="17.243040000000001"/>
    <n v="18.561054517999999"/>
    <n v="18.454626503999997"/>
    <n v="15.315270419999997"/>
    <n v="18.752213516199998"/>
    <n v="20.468319999999999"/>
    <n v="21.439245"/>
    <n v="21.9565622"/>
    <n v="23.693518904000001"/>
    <n v="25.855905738240001"/>
    <n v="28.176082422331433"/>
    <n v="29.978498037317493"/>
    <n v="30.95770128648428"/>
    <n v="32.147599732780058"/>
  </r>
  <r>
    <x v="33"/>
    <x v="9"/>
    <x v="0"/>
    <x v="6"/>
    <n v="7.36"/>
    <n v="10.51"/>
    <n v="12.2"/>
    <n v="11.933999999999999"/>
    <n v="10.779992"/>
    <n v="12.38"/>
    <n v="13.978999999999999"/>
    <n v="15.2"/>
    <n v="15.14"/>
    <n v="11.034940000000001"/>
    <n v="15.638239760000003"/>
    <n v="16.092416549999999"/>
    <n v="16.45472846034"/>
    <n v="17.634284999999998"/>
    <n v="19.484719471042311"/>
    <n v="20.885806510126418"/>
    <n v="22.259192277971675"/>
    <n v="23.270161938544561"/>
    <n v="24.267640816187882"/>
    <n v="25.341755411132016"/>
  </r>
  <r>
    <x v="33"/>
    <x v="9"/>
    <x v="0"/>
    <x v="7"/>
    <n v="3.5830000000000002"/>
    <n v="2.988"/>
    <n v="2.7810000000000001"/>
    <n v="5.1100969999999997"/>
    <n v="5.664339"/>
    <n v="5.0039999999999996"/>
    <n v="4.1079999999999997"/>
    <n v="4.367"/>
    <n v="5.3209999999999997"/>
    <n v="6.1994350000000003"/>
    <n v="8.7726799999999994"/>
    <n v="11.450703000000001"/>
    <n v="12.756646999999999"/>
    <n v="13.666577999999999"/>
    <n v="14.100564011330485"/>
    <n v="14.490695107159432"/>
    <n v="14.772696714735806"/>
    <n v="15.027624659965944"/>
    <n v="15.416563830232764"/>
    <n v="15.610274025674229"/>
  </r>
  <r>
    <x v="33"/>
    <x v="9"/>
    <x v="0"/>
    <x v="8"/>
    <n v="11.2"/>
    <n v="7.8"/>
    <n v="5.85"/>
    <n v="7.6050000000000004"/>
    <n v="9.8864999999999998"/>
    <n v="9.6887699999999999"/>
    <n v="8.5261175999999992"/>
    <n v="8.0998117199999982"/>
    <n v="8.2618079543999983"/>
    <n v="9.0950000000000006"/>
    <n v="11.732550000000002"/>
    <n v="15.08"/>
    <n v="18.600000000000001"/>
    <n v="18.498000000000001"/>
    <n v="18.682980000000001"/>
    <n v="19.654494960000001"/>
    <n v="20.833764657600003"/>
    <n v="21.875452890480005"/>
    <n v="22.247335589618164"/>
    <n v="22.536550952283196"/>
  </r>
  <r>
    <x v="33"/>
    <x v="9"/>
    <x v="1"/>
    <x v="0"/>
    <n v="3.824388781066014"/>
    <n v="3.9708828968753407"/>
    <n v="4.0964492818547633"/>
    <n v="4.2303867591661479"/>
    <n v="4.4566833951009892"/>
    <n v="4.739469736956873"/>
    <n v="5.055120640831591"/>
    <n v="5.3606906310549682"/>
    <n v="5.6354697239243476"/>
    <n v="5.7853437381612558"/>
    <n v="5.970486049294645"/>
    <n v="6.2009859671292098"/>
    <n v="6.4550986212001353"/>
    <n v="6.732928829521029"/>
    <n v="7.025519841850012"/>
    <n v="7.3304892216155118"/>
    <n v="7.6485459257404083"/>
    <n v="7.9788542611113913"/>
    <n v="8.3185910259179092"/>
    <n v="8.6661334892370618"/>
  </r>
  <r>
    <x v="33"/>
    <x v="9"/>
    <x v="1"/>
    <x v="1"/>
    <n v="0.23716399999999999"/>
    <n v="0.23789399999999999"/>
    <n v="0.24839"/>
    <n v="0.27"/>
    <n v="0.34799999999999998"/>
    <n v="0.41099999999999998"/>
    <n v="0.45200000000000001"/>
    <n v="0.45100000000000001"/>
    <n v="0.42899999999999999"/>
    <n v="0.31205200000000005"/>
    <n v="0.31358000000000003"/>
    <n v="0.310255"/>
    <n v="0.34193400000000002"/>
    <n v="0.37349599999999999"/>
    <n v="0.39684800000000003"/>
    <n v="0.41143599999999997"/>
    <n v="0.43387900000000001"/>
    <n v="0.45588400000000001"/>
    <n v="0.47548099999999999"/>
    <n v="0.49384899999999998"/>
  </r>
  <r>
    <x v="33"/>
    <x v="9"/>
    <x v="1"/>
    <x v="2"/>
    <n v="0.70886300000000002"/>
    <n v="0.78055600000000003"/>
    <n v="0.60432299999999994"/>
    <n v="0.61699999999999999"/>
    <n v="0.58299999999999996"/>
    <n v="0.76200000000000001"/>
    <n v="0.83599999999999997"/>
    <n v="0.78900000000000003"/>
    <n v="0.82700000000000007"/>
    <n v="0.50380200000000008"/>
    <n v="0.7926470000000001"/>
    <n v="0.84680100000000003"/>
    <n v="1.0388250000000001"/>
    <n v="1.1385340000000002"/>
    <n v="1.2806790000000001"/>
    <n v="1.3588389999999999"/>
    <n v="1.5500619999999998"/>
    <n v="1.8432750000000002"/>
    <n v="1.995177"/>
    <n v="2.030799"/>
  </r>
  <r>
    <x v="33"/>
    <x v="9"/>
    <x v="1"/>
    <x v="3"/>
    <n v="3.66482171"/>
    <n v="4.0354745200000002"/>
    <n v="3.1243499099999998"/>
    <n v="3.1898900000000001"/>
    <n v="3.0141099999999996"/>
    <n v="3.93954"/>
    <n v="4.32212"/>
    <n v="4.0791300000000001"/>
    <n v="4.2755899999999993"/>
    <n v="2.6046563400000005"/>
    <n v="4.0979849900000005"/>
    <n v="4.3779611699999998"/>
    <n v="5.3707252499999996"/>
    <n v="5.8862207800000004"/>
    <n v="6.6211104300000008"/>
    <n v="7.0251976299999992"/>
    <n v="8.0138205399999993"/>
    <n v="9.5297317500000016"/>
    <n v="10.315065089999999"/>
    <n v="10.49923083"/>
  </r>
  <r>
    <x v="33"/>
    <x v="9"/>
    <x v="1"/>
    <x v="4"/>
    <n v="4.2779999999999996"/>
    <n v="4.2240000000000002"/>
    <n v="3.8439999999999999"/>
    <n v="3.8959999999999999"/>
    <n v="4"/>
    <n v="4.0759439737829108"/>
    <n v="4.3474037511151682"/>
    <n v="4.6638008490178224"/>
    <n v="4.5083757791394783"/>
    <n v="4.1654474914761037"/>
    <n v="4.4774295369709831"/>
    <n v="4.6399999999999997"/>
    <n v="4.6399999999999997"/>
    <n v="4.9184000000000001"/>
    <n v="5.0659520000000002"/>
    <n v="5.5233966619267241"/>
    <n v="5.9658658220775189"/>
    <n v="6.3830834088891137"/>
    <n v="6.6548728207343277"/>
    <n v="6.9329067913896498"/>
  </r>
  <r>
    <x v="33"/>
    <x v="9"/>
    <x v="1"/>
    <x v="5"/>
    <n v="7.9428217099999996"/>
    <n v="8.2594745200000013"/>
    <n v="6.9683499099999997"/>
    <n v="7.08589"/>
    <n v="7.0141099999999996"/>
    <n v="8.01548397378291"/>
    <n v="8.6695237511151682"/>
    <n v="8.7429308490178226"/>
    <n v="8.7839657791394785"/>
    <n v="6.7701038314761046"/>
    <n v="8.5754145269709845"/>
    <n v="9.0179611699999995"/>
    <n v="10.01072525"/>
    <n v="10.80462078"/>
    <n v="11.687062430000001"/>
    <n v="12.548594291926722"/>
    <n v="13.979686362077519"/>
    <n v="15.912815158889115"/>
    <n v="16.969937910734327"/>
    <n v="17.43213762138965"/>
  </r>
  <r>
    <x v="33"/>
    <x v="9"/>
    <x v="1"/>
    <x v="6"/>
    <n v="4.4242385676775609"/>
    <n v="3.5393908541420487"/>
    <n v="3.5535000000000005"/>
    <n v="3.4559999999999995"/>
    <n v="3.75324525"/>
    <n v="4.0110000000000001"/>
    <n v="4.0455000000000005"/>
    <n v="4.1752500000000001"/>
    <n v="4.00725"/>
    <n v="3.3101932500000002"/>
    <n v="4.150147117306938"/>
    <n v="3.7503211341317195"/>
    <n v="4.6397739505434625"/>
    <n v="4.2418675898583764"/>
    <n v="4.1298860615819324"/>
    <n v="4.967617454962034"/>
    <n v="5.7179511531889524"/>
    <n v="6.8483705810232287"/>
    <n v="7.7693953114700198"/>
    <n v="8.0736445507223387"/>
  </r>
  <r>
    <x v="33"/>
    <x v="9"/>
    <x v="1"/>
    <x v="7"/>
    <n v="0.49700000000000005"/>
    <n v="0.29499999999999998"/>
    <n v="0.22078616352201258"/>
    <n v="5.5196540880503145E-2"/>
    <n v="0.43408476939203361"/>
    <n v="0.89118448637316572"/>
    <n v="0.66235849056603768"/>
    <n v="0.84232704402515735"/>
    <n v="0.67039832285115308"/>
    <n v="0.405752"/>
    <n v="0.45695400000000003"/>
    <n v="0.45679599999999998"/>
    <n v="0.26421699999999998"/>
    <n v="0.277395"/>
    <n v="0.28018603164963074"/>
    <n v="0.27939941250177058"/>
    <n v="0.28200517323008117"/>
    <n v="0.28794061373503144"/>
    <n v="0.29555761234845673"/>
    <n v="0.29935535248277623"/>
  </r>
  <r>
    <x v="33"/>
    <x v="9"/>
    <x v="1"/>
    <x v="8"/>
    <n v="5.2318366271409742"/>
    <n v="4.7854693017127801"/>
    <n v="3.8283754413702242"/>
    <n v="3.8283754413702242"/>
    <n v="3.7518079325428197"/>
    <n v="4.8773503123056656"/>
    <n v="5.3163118404131762"/>
    <n v="5.4492196364235053"/>
    <n v="5.5582040291519759"/>
    <n v="3.5219999999999998"/>
    <n v="4.5785999999999998"/>
    <n v="5"/>
    <n v="5.33"/>
    <n v="6.5026000000000002"/>
    <n v="7.3479379999999992"/>
    <n v="7.6308336129999992"/>
    <n v="8.3710244734609986"/>
    <n v="9.2248689697540218"/>
    <n v="9.3540171353305777"/>
    <n v="9.503681409495865"/>
  </r>
  <r>
    <x v="33"/>
    <x v="9"/>
    <x v="2"/>
    <x v="0"/>
    <n v="0.74417721893398581"/>
    <n v="0.77268310312465927"/>
    <n v="0.79711671814523655"/>
    <n v="0.82317924083385152"/>
    <n v="0.85509484025499116"/>
    <n v="0.89427856536484296"/>
    <n v="0.9387914763108357"/>
    <n v="0.98867834404035893"/>
    <n v="1.0329843156253724"/>
    <n v="1.0586625054785916"/>
    <n v="1.086775420007648"/>
    <n v="1.1218611182059863"/>
    <n v="1.1565480118253981"/>
    <n v="1.1944394516191741"/>
    <n v="1.2339643141605936"/>
    <n v="1.2774207102705193"/>
    <n v="1.3237831288980959"/>
    <n v="1.3709565957266494"/>
    <n v="1.4216295037855484"/>
    <n v="1.4728149313152896"/>
  </r>
  <r>
    <x v="33"/>
    <x v="9"/>
    <x v="2"/>
    <x v="1"/>
    <n v="4.437E-2"/>
    <n v="4.5206000000000003E-2"/>
    <n v="4.6200000000000005E-2"/>
    <n v="5.1999999999999998E-2"/>
    <n v="5.8999999999999997E-2"/>
    <n v="6.7000000000000004E-2"/>
    <n v="7.3999999999999996E-2"/>
    <n v="4.2000000000000003E-2"/>
    <n v="3.6000000000000004E-2"/>
    <n v="1.6548E-2"/>
    <n v="1.8219000000000003E-2"/>
    <n v="2.2955E-2"/>
    <n v="2.9252E-2"/>
    <n v="3.0169000000000001E-2"/>
    <n v="2.7501000000000001E-2"/>
    <n v="3.2097000000000001E-2"/>
    <n v="3.4801000000000006E-2"/>
    <n v="3.5402000000000003E-2"/>
    <n v="3.8703000000000001E-2"/>
    <n v="3.9005999999999999E-2"/>
  </r>
  <r>
    <x v="33"/>
    <x v="9"/>
    <x v="2"/>
    <x v="2"/>
    <n v="5.1322E-2"/>
    <n v="4.0299000000000001E-2"/>
    <n v="5.5957E-2"/>
    <n v="5.1999999999999998E-2"/>
    <n v="7.0999999999999994E-2"/>
    <n v="7.9000000000000001E-2"/>
    <n v="9.4E-2"/>
    <n v="9.0999999999999998E-2"/>
    <n v="8.3000000000000004E-2"/>
    <n v="6.5228999999999995E-2"/>
    <n v="9.3367999999999993E-2"/>
    <n v="0.13777"/>
    <n v="0.133743"/>
    <n v="0.114375"/>
    <n v="0.13480500000000001"/>
    <n v="0.13431299999999999"/>
    <n v="0.13155500000000001"/>
    <n v="0.130052"/>
    <n v="0.121644"/>
    <n v="0.13240299999999999"/>
  </r>
  <r>
    <x v="33"/>
    <x v="9"/>
    <x v="2"/>
    <x v="3"/>
    <n v="0.410576"/>
    <n v="0.32239200000000001"/>
    <n v="0.447656"/>
    <n v="0.41599999999999998"/>
    <n v="0.56799999999999995"/>
    <n v="0.63200000000000001"/>
    <n v="0.752"/>
    <n v="0.72799999999999998"/>
    <n v="0.66400000000000003"/>
    <n v="0.52183199999999996"/>
    <n v="0.74694399999999983"/>
    <n v="1.10216"/>
    <n v="1.069944"/>
    <n v="0.91500000000000004"/>
    <n v="1.0784400000000001"/>
    <n v="1.0745039999999999"/>
    <n v="1.05244"/>
    <n v="1.040416"/>
    <n v="0.97315200000000002"/>
    <n v="1.0592239999999999"/>
  </r>
  <r>
    <x v="33"/>
    <x v="9"/>
    <x v="2"/>
    <x v="4"/>
    <n v="2.2869999999999999"/>
    <n v="1.9689999999999999"/>
    <n v="1.9927917953630914"/>
    <n v="2.0442284480707311"/>
    <n v="2.3942655527139749"/>
    <n v="2.5039799830215603"/>
    <n v="2.6098403041441229"/>
    <n v="2.7089786626705838"/>
    <n v="2.613450318532192"/>
    <n v="2.223191261505042"/>
    <n v="2.4121552524169791"/>
    <n v="2.6533707776586772"/>
    <n v="2.5737696543289168"/>
    <n v="2.7024581370453626"/>
    <n v="2.9012029947288052"/>
    <n v="3.0684556093226294"/>
    <n v="3.3094578222452404"/>
    <n v="3.5644871488892886"/>
    <n v="3.8383996602209809"/>
    <n v="3.9766003145512823"/>
  </r>
  <r>
    <x v="33"/>
    <x v="9"/>
    <x v="2"/>
    <x v="5"/>
    <n v="2.6975759999999998"/>
    <n v="2.2913920000000001"/>
    <n v="2.4404477953630912"/>
    <n v="2.460228448070731"/>
    <n v="2.962265552713975"/>
    <n v="3.1359799830215604"/>
    <n v="3.3618403041441232"/>
    <n v="3.4369786626705841"/>
    <n v="3.2774503185321922"/>
    <n v="2.7450232615050418"/>
    <n v="3.1590992524169792"/>
    <n v="3.7555307776586773"/>
    <n v="3.6437136543289168"/>
    <n v="3.6174581370453627"/>
    <n v="3.9796429947288052"/>
    <n v="4.1429596093226291"/>
    <n v="4.3618978222452407"/>
    <n v="4.6049031488892886"/>
    <n v="4.8115516602209807"/>
    <n v="5.0358243145512827"/>
  </r>
  <r>
    <x v="33"/>
    <x v="9"/>
    <x v="2"/>
    <x v="6"/>
    <n v="0.95276143232243882"/>
    <n v="0.76220914585795119"/>
    <n v="1.1845000000000001"/>
    <n v="1.1519999999999999"/>
    <n v="1.25108175"/>
    <n v="1.337"/>
    <n v="1.3485"/>
    <n v="1.39175"/>
    <n v="1.33575"/>
    <n v="1.1033977500000001"/>
    <n v="1.1469921600309911"/>
    <n v="1.4158314443677933"/>
    <n v="1.3090253537381944"/>
    <n v="1.4740367548318687"/>
    <n v="2.0842540623994963"/>
    <n v="1.9972142507396093"/>
    <n v="2.1651476006189059"/>
    <n v="2.3222357735168018"/>
    <n v="2.4500976426178558"/>
    <n v="2.593805824788967"/>
  </r>
  <r>
    <x v="33"/>
    <x v="9"/>
    <x v="2"/>
    <x v="7"/>
    <n v="0.255"/>
    <n v="0.182"/>
    <n v="0.1362138364779874"/>
    <n v="0.21980345911949689"/>
    <n v="0.26780823060796638"/>
    <n v="0.54981551362683434"/>
    <n v="0.40864150943396227"/>
    <n v="0.51967295597484275"/>
    <n v="0.41360167714884699"/>
    <n v="3.5832000000000003E-2"/>
    <n v="0.162828"/>
    <n v="0.18035499999999999"/>
    <n v="0.151001"/>
    <n v="0.169957"/>
    <n v="0.1269052744225552"/>
    <n v="0.14974758882965369"/>
    <n v="0.15107120572334892"/>
    <n v="0.15322157326541105"/>
    <n v="0.15668905000545635"/>
    <n v="0.15739258886100005"/>
  </r>
  <r>
    <x v="33"/>
    <x v="9"/>
    <x v="2"/>
    <x v="8"/>
    <n v="1.9941196310935443"/>
    <n v="1.5952957048748355"/>
    <n v="1.5952957048748355"/>
    <n v="1.611248661923584"/>
    <n v="2.0946232605006592"/>
    <n v="2.4088167495757578"/>
    <n v="2.4569930845672729"/>
    <n v="2.6289826004869821"/>
    <n v="2.3660843404382841"/>
    <n v="1.8928674723506274"/>
    <n v="1.73"/>
    <n v="1.95"/>
    <n v="1.99"/>
    <n v="2.0895000000000001"/>
    <n v="2.1521850000000007"/>
    <n v="2.2813161000000002"/>
    <n v="2.3565995313000001"/>
    <n v="2.4437937139581001"/>
    <n v="2.5268827002326755"/>
    <n v="2.607742946640121"/>
  </r>
  <r>
    <x v="34"/>
    <x v="10"/>
    <x v="0"/>
    <x v="0"/>
    <n v="9.76"/>
    <n v="9.8358840000000001"/>
    <n v="10.101441000000001"/>
    <n v="10.365941000000001"/>
    <n v="10.629"/>
    <n v="10.896000000000001"/>
    <n v="11.167437554970077"/>
    <n v="11.445637072701544"/>
    <n v="11.73076700497843"/>
    <n v="12.023"/>
    <n v="12.269"/>
    <n v="12.474"/>
    <n v="12.714"/>
    <n v="13"/>
    <n v="13.296503999999999"/>
    <n v="13.608755319999998"/>
    <n v="13.941557330599997"/>
    <n v="14.288903250722997"/>
    <n v="14.630365604440462"/>
    <n v="14.96630715224064"/>
  </r>
  <r>
    <x v="34"/>
    <x v="10"/>
    <x v="0"/>
    <x v="1"/>
    <n v="0.55367299999999997"/>
    <n v="0.53000099999999994"/>
    <n v="0.54094000000000009"/>
    <n v="0.58899999999999997"/>
    <n v="0.76300000000000001"/>
    <n v="0.79200000000000004"/>
    <n v="0.77200000000000002"/>
    <n v="0.83799999999999997"/>
    <n v="0.79400000000000004"/>
    <n v="0.73126999999999998"/>
    <n v="0.83077699999999999"/>
    <n v="0.80560699999999996"/>
    <n v="0.88198699999999997"/>
    <n v="0.89949400000000002"/>
    <n v="0.88150400000000007"/>
    <n v="0.91059400000000001"/>
    <n v="0.94519600000000004"/>
    <n v="0.97471600000000003"/>
    <n v="0.98446299999999998"/>
    <n v="0.99430799999999997"/>
  </r>
  <r>
    <x v="34"/>
    <x v="10"/>
    <x v="0"/>
    <x v="2"/>
    <n v="0.32905700000000004"/>
    <n v="0.31423200000000001"/>
    <n v="0.32753599999999999"/>
    <n v="0.371"/>
    <n v="0.34899999999999998"/>
    <n v="0.32"/>
    <n v="0.28599999999999998"/>
    <n v="0.307"/>
    <n v="0.28800000000000003"/>
    <n v="0.19472999999999999"/>
    <n v="0.21069499999999999"/>
    <n v="0.20382"/>
    <n v="0.22228200000000001"/>
    <n v="0.19814899999999999"/>
    <n v="0.176792"/>
    <n v="0.191472"/>
    <n v="0.18686900000000001"/>
    <n v="5.2490000000000002E-2"/>
    <n v="0"/>
    <n v="0"/>
  </r>
  <r>
    <x v="34"/>
    <x v="10"/>
    <x v="0"/>
    <x v="3"/>
    <n v="1.6452850000000003"/>
    <n v="1.5711599999999999"/>
    <n v="1.63768"/>
    <n v="1.855"/>
    <n v="1.7450000000000001"/>
    <n v="1.6"/>
    <n v="1.43"/>
    <n v="1.5349999999999999"/>
    <n v="1.44"/>
    <n v="0.9736499999999999"/>
    <n v="1.0534749999999997"/>
    <n v="1.0190999999999999"/>
    <n v="1.11141"/>
    <n v="0.99074499999999999"/>
    <n v="0.88396000000000008"/>
    <n v="0.95735999999999999"/>
    <n v="0.93434499999999998"/>
    <n v="0.26245000000000002"/>
    <n v="0"/>
    <n v="0"/>
  </r>
  <r>
    <x v="34"/>
    <x v="10"/>
    <x v="0"/>
    <x v="4"/>
    <n v="9.6135999999999999"/>
    <n v="9.6883457400000008"/>
    <n v="9.9499193850000012"/>
    <n v="10.262281590000001"/>
    <n v="10.52271"/>
    <n v="10.841520000000003"/>
    <n v="11.300890000000001"/>
    <n v="11.833670000000001"/>
    <n v="11.791"/>
    <n v="11.8531"/>
    <n v="12.445755"/>
    <n v="12.943585200000001"/>
    <n v="13.331892756000002"/>
    <n v="13.465211683560002"/>
    <n v="13.6671898588134"/>
    <n v="14.036080277103444"/>
    <n v="14.429511837170995"/>
    <n v="14.860459380751918"/>
    <n v="15.21558022861808"/>
    <n v="15.564959438330266"/>
  </r>
  <r>
    <x v="34"/>
    <x v="10"/>
    <x v="0"/>
    <x v="5"/>
    <n v="11.258884999999999"/>
    <n v="11.259505740000002"/>
    <n v="11.587599385000001"/>
    <n v="12.117281590000001"/>
    <n v="12.267710000000001"/>
    <n v="12.441520000000002"/>
    <n v="12.73089"/>
    <n v="13.368670000000002"/>
    <n v="13.231"/>
    <n v="12.826749999999999"/>
    <n v="13.499230000000001"/>
    <n v="13.962685200000001"/>
    <n v="14.443302756000001"/>
    <n v="14.455956683560002"/>
    <n v="14.5511498588134"/>
    <n v="14.993440277103444"/>
    <n v="15.363856837170996"/>
    <n v="15.122909380751917"/>
    <n v="15.21558022861808"/>
    <n v="15.564959438330266"/>
  </r>
  <r>
    <x v="34"/>
    <x v="10"/>
    <x v="0"/>
    <x v="6"/>
    <n v="6.0344740000000003"/>
    <n v="6.6175870000000003"/>
    <n v="7.557429"/>
    <n v="7.9253419999999997"/>
    <n v="7.9067239999999996"/>
    <n v="8.3247"/>
    <n v="8.9078350000000004"/>
    <n v="10.231904"/>
    <n v="10.292"/>
    <n v="10.746753"/>
    <n v="14.348393"/>
    <n v="14.430058000000001"/>
    <n v="14.809234999999999"/>
    <n v="14.643295999999999"/>
    <n v="14.773611257306602"/>
    <n v="15.25981738928334"/>
    <n v="15.635890029567461"/>
    <n v="15.404484161993924"/>
    <n v="15.501142619061891"/>
    <n v="15.84927726891717"/>
  </r>
  <r>
    <x v="34"/>
    <x v="10"/>
    <x v="0"/>
    <x v="7"/>
    <n v="1.0860080000000001"/>
    <n v="1.0560589999999999"/>
    <n v="0.56164899999999995"/>
    <n v="0.30848599999999998"/>
    <n v="0.42919499999999999"/>
    <n v="0.37126100000000001"/>
    <n v="0.436"/>
    <n v="0.65500000000000003"/>
    <n v="0.90500000000000003"/>
    <n v="0.18621199999999999"/>
    <n v="0.18686900000000001"/>
    <n v="0.15917500000000001"/>
    <n v="0.16816600000000001"/>
    <n v="0.2130484"/>
    <n v="0.24757185608260049"/>
    <n v="0.26691481985598481"/>
    <n v="0.2773890168"/>
    <n v="0.2782482843559918"/>
    <n v="0.28461089662487843"/>
    <n v="0.28571068730400001"/>
  </r>
  <r>
    <x v="34"/>
    <x v="10"/>
    <x v="0"/>
    <x v="8"/>
    <n v="5.9651292679999992"/>
    <n v="5.9651292679999992"/>
    <n v="4.7"/>
    <n v="4.5999999999999996"/>
    <n v="4.7149999999999999"/>
    <n v="4.4792499999999995"/>
    <n v="4.3896649999999982"/>
    <n v="4.1701817499999985"/>
    <n v="4.1701817499999985"/>
    <n v="2.5021090499999992"/>
    <n v="0.12510545250000008"/>
    <n v="0"/>
    <n v="0"/>
    <n v="0"/>
    <n v="0"/>
    <n v="0"/>
    <n v="0"/>
    <n v="0"/>
    <n v="0"/>
    <n v="0"/>
  </r>
  <r>
    <x v="34"/>
    <x v="10"/>
    <x v="1"/>
    <x v="0"/>
    <n v="1.7384120000000001"/>
    <n v="1.7556240000000001"/>
    <n v="1.8176895"/>
    <n v="1.8797550000000001"/>
    <n v="1.9524860000000002"/>
    <n v="2.0334095000000003"/>
    <n v="2.1143330000000002"/>
    <n v="2.189559"/>
    <n v="2.2784741361270706"/>
    <n v="2.371"/>
    <n v="2.46"/>
    <n v="2.5299999999999998"/>
    <n v="2.617"/>
    <n v="2.7170000000000001"/>
    <n v="2.7830520000000001"/>
    <n v="2.8599344000000002"/>
    <n v="2.9416136800000001"/>
    <n v="3.022578996"/>
    <n v="3.1027600461999998"/>
    <n v="3.1812450438899997"/>
  </r>
  <r>
    <x v="34"/>
    <x v="10"/>
    <x v="1"/>
    <x v="1"/>
    <n v="0.22231800000000002"/>
    <n v="0.231656"/>
    <n v="0.27005299999999999"/>
    <n v="0.30499999999999999"/>
    <n v="0.17199999999999999"/>
    <n v="0.17599999999999999"/>
    <n v="0.16900000000000001"/>
    <n v="0.186"/>
    <n v="0.19400000000000001"/>
    <n v="0.187635"/>
    <n v="0.18823500000000001"/>
    <n v="0.18570300000000001"/>
    <n v="0.209309"/>
    <n v="0.21478899999999998"/>
    <n v="0.201902"/>
    <n v="0.216035"/>
    <n v="0.22467599999999999"/>
    <n v="0.228046"/>
    <n v="0.23131000000000002"/>
    <n v="0.233623"/>
  </r>
  <r>
    <x v="34"/>
    <x v="10"/>
    <x v="1"/>
    <x v="2"/>
    <n v="2.1686E-2"/>
    <n v="3.0210000000000001E-2"/>
    <n v="3.2222000000000001E-2"/>
    <n v="3.9E-2"/>
    <n v="6.2E-2"/>
    <n v="6.6000000000000003E-2"/>
    <n v="5.0999999999999997E-2"/>
    <n v="4.8000000000000001E-2"/>
    <n v="3.6000000000000004E-2"/>
    <n v="2.8629999999999999E-2"/>
    <n v="2.8742E-2"/>
    <n v="1.3784000000000001E-2"/>
    <n v="1.1802E-2"/>
    <n v="9.9520000000000008E-3"/>
    <n v="1.0962999999999999E-2"/>
    <n v="1.376E-2"/>
    <n v="1.3826000000000001E-2"/>
    <n v="8.7410000000000005E-3"/>
    <n v="0"/>
    <n v="0"/>
  </r>
  <r>
    <x v="34"/>
    <x v="10"/>
    <x v="1"/>
    <x v="3"/>
    <n v="0.10843"/>
    <n v="0.15105000000000002"/>
    <n v="0.16111"/>
    <n v="0.19500000000000001"/>
    <n v="0.31"/>
    <n v="0.33"/>
    <n v="0.255"/>
    <n v="0.24"/>
    <n v="0.18"/>
    <n v="0.14315"/>
    <n v="0.14371"/>
    <n v="6.8920000000000009E-2"/>
    <n v="5.901E-2"/>
    <n v="4.9760000000000006E-2"/>
    <n v="5.4814999999999996E-2"/>
    <n v="6.88E-2"/>
    <n v="6.9130000000000011E-2"/>
    <n v="4.3705000000000001E-2"/>
    <n v="0"/>
    <n v="0"/>
  </r>
  <r>
    <x v="34"/>
    <x v="10"/>
    <x v="1"/>
    <x v="4"/>
    <n v="2.9221624310794536"/>
    <n v="2.9985841521589078"/>
    <n v="3.0734685283641858"/>
    <n v="3.1391908500000003"/>
    <n v="3.26065162"/>
    <n v="3.4364620550000002"/>
    <n v="3.48864945"/>
    <n v="3.7"/>
    <n v="3.68"/>
    <n v="3.4"/>
    <n v="3.45"/>
    <n v="3.49"/>
    <n v="3.65"/>
    <n v="3.35"/>
    <n v="3.2829999999999999"/>
    <n v="3.41432"/>
    <n v="3.6476009631999999"/>
    <n v="3.8991269048400001"/>
    <n v="4.1887260623699998"/>
    <n v="4.4537430614459996"/>
  </r>
  <r>
    <x v="34"/>
    <x v="10"/>
    <x v="1"/>
    <x v="5"/>
    <n v="3.0305924310794534"/>
    <n v="3.149634152158908"/>
    <n v="3.2345785283641857"/>
    <n v="3.3341908500000002"/>
    <n v="3.57065162"/>
    <n v="3.7664620550000003"/>
    <n v="3.7436494499999999"/>
    <n v="3.94"/>
    <n v="3.86"/>
    <n v="3.5431499999999998"/>
    <n v="3.5937100000000002"/>
    <n v="3.5589200000000001"/>
    <n v="3.7090099999999997"/>
    <n v="3.3997600000000001"/>
    <n v="3.337815"/>
    <n v="3.48312"/>
    <n v="3.7167309631999998"/>
    <n v="3.9428319048400002"/>
    <n v="4.1887260623699998"/>
    <n v="4.4537430614459996"/>
  </r>
  <r>
    <x v="34"/>
    <x v="10"/>
    <x v="1"/>
    <x v="6"/>
    <n v="1.8312440000000001"/>
    <n v="1.9828889999999999"/>
    <n v="1.9696610000000001"/>
    <n v="2.1635409999999999"/>
    <n v="2.246178"/>
    <n v="2.4764219999999999"/>
    <n v="2.420941"/>
    <n v="2.7527780000000002"/>
    <n v="2.7086939999999999"/>
    <n v="2.9191119825802865"/>
    <n v="3.0787663417455433"/>
    <n v="3.5101213926743342"/>
    <n v="3.7396285023649165"/>
    <n v="3.4131529999999999"/>
    <n v="3.3268591162496364"/>
    <n v="3.4857120998619133"/>
    <n v="3.717970671803974"/>
    <n v="3.9408129845537379"/>
    <n v="4.190439728078923"/>
    <n v="4.4520194478683575"/>
  </r>
  <r>
    <x v="34"/>
    <x v="10"/>
    <x v="1"/>
    <x v="7"/>
    <n v="0.1057629422165073"/>
    <n v="0.10364768337217715"/>
    <n v="8.6999999999999994E-2"/>
    <n v="0.11600000000000001"/>
    <n v="7.9656000000000005E-2"/>
    <n v="2.1000000000000001E-2"/>
    <n v="4.365E-3"/>
    <n v="1.7229999999999999E-2"/>
    <n v="1.8525E-2"/>
    <n v="7.6804999999999998E-2"/>
    <n v="6.9719999999999999E-3"/>
    <n v="9.1750000000000009E-3"/>
    <n v="1.2914999999999999E-2"/>
    <n v="7.077E-3"/>
    <n v="1.6192999999999999E-2"/>
    <n v="0"/>
    <n v="0"/>
    <n v="0"/>
    <n v="0"/>
    <n v="0"/>
  </r>
  <r>
    <x v="34"/>
    <x v="10"/>
    <x v="1"/>
    <x v="8"/>
    <n v="1.2564219283499527"/>
    <n v="1.2564219283499527"/>
    <n v="1.2689861476334523"/>
    <n v="1.3197455935387905"/>
    <n v="1.3725354172803421"/>
    <n v="1.3725354172803421"/>
    <n v="1.3862607714531456"/>
    <n v="1.3585355560240826"/>
    <n v="1.3585355560240826"/>
    <n v="0.6792677780120413"/>
    <n v="0.52303618906927185"/>
    <n v="0"/>
    <n v="0"/>
    <n v="0"/>
    <n v="0"/>
    <n v="0"/>
    <n v="0"/>
    <n v="0"/>
    <n v="0"/>
    <n v="0"/>
  </r>
  <r>
    <x v="34"/>
    <x v="10"/>
    <x v="2"/>
    <x v="0"/>
    <n v="0.49199999999999999"/>
    <n v="0.48932480000000006"/>
    <n v="0.495"/>
    <n v="0.50164500000000001"/>
    <n v="0.51492800000000005"/>
    <n v="0.53288800000000003"/>
    <n v="0.550848"/>
    <n v="0.5677660000000001"/>
    <n v="0.5883262312237999"/>
    <n v="0.60963099999999992"/>
    <n v="0.622614"/>
    <n v="0.63419999999999999"/>
    <n v="0.64800000000000002"/>
    <n v="0.66100000000000003"/>
    <n v="0.66149939782781253"/>
    <n v="0.66462082490531094"/>
    <n v="0.6700196148645774"/>
    <n v="0.67706082820381774"/>
    <n v="0.68536885941202719"/>
    <n v="0.69475877846170409"/>
  </r>
  <r>
    <x v="34"/>
    <x v="10"/>
    <x v="2"/>
    <x v="1"/>
    <n v="1.5920999999999998E-2"/>
    <n v="1.4999999999999999E-2"/>
    <n v="1.5198E-2"/>
    <n v="1.7999999999999999E-2"/>
    <n v="2.1000000000000001E-2"/>
    <n v="2.3E-2"/>
    <n v="2.3E-2"/>
    <n v="2.7E-2"/>
    <n v="2.6000000000000002E-2"/>
    <n v="1.9271E-2"/>
    <n v="1.9734999999999999E-2"/>
    <n v="1.8949999999999998E-2"/>
    <n v="2.1537000000000001E-2"/>
    <n v="2.0419E-2"/>
    <n v="1.8991000000000001E-2"/>
    <n v="2.1627E-2"/>
    <n v="2.393E-2"/>
    <n v="2.5693000000000001E-2"/>
    <n v="2.7157000000000001E-2"/>
    <n v="2.8502E-2"/>
  </r>
  <r>
    <x v="34"/>
    <x v="10"/>
    <x v="2"/>
    <x v="2"/>
    <n v="1.1920999999999999E-2"/>
    <n v="1.2999999999999999E-2"/>
    <n v="1.0999999999999999E-2"/>
    <n v="1.2E-2"/>
    <n v="1.2999999999999999E-2"/>
    <n v="1.4E-2"/>
    <n v="1.6E-2"/>
    <n v="1.7000000000000001E-2"/>
    <n v="1.8000000000000002E-2"/>
    <n v="1.9E-2"/>
    <n v="0.02"/>
    <n v="2.1000000000000001E-2"/>
    <n v="2.1999999999999999E-2"/>
    <n v="2.1999999999999999E-2"/>
    <n v="2.1999999999999999E-2"/>
    <n v="2.3E-2"/>
    <n v="2.4E-2"/>
    <n v="2.4E-2"/>
    <n v="2.5000000000000001E-2"/>
    <n v="2.6000000000000002E-2"/>
  </r>
  <r>
    <x v="34"/>
    <x v="10"/>
    <x v="2"/>
    <x v="3"/>
    <n v="9.5367999999999994E-2"/>
    <n v="0.104"/>
    <n v="8.7999999999999995E-2"/>
    <n v="9.6000000000000002E-2"/>
    <n v="0.104"/>
    <n v="0.112"/>
    <n v="0.128"/>
    <n v="0.13600000000000001"/>
    <n v="0.14400000000000002"/>
    <n v="0.152"/>
    <n v="0.16"/>
    <n v="0.16800000000000001"/>
    <n v="0.17599999999999999"/>
    <n v="0.17599999999999999"/>
    <n v="0.17599999999999999"/>
    <n v="0.184"/>
    <n v="0.192"/>
    <n v="0.192"/>
    <n v="0.2"/>
    <n v="0.20800000000000002"/>
  </r>
  <r>
    <x v="34"/>
    <x v="10"/>
    <x v="2"/>
    <x v="4"/>
    <n v="1.1428148741395827"/>
    <n v="1.1673498833721769"/>
    <n v="1.5122480443221089"/>
    <n v="1.6622387650084385"/>
    <n v="1.6976896408824236"/>
    <n v="1.8204377111211123"/>
    <n v="1.7923076108"/>
    <n v="1.8641386832399998"/>
    <n v="1.7368880037372001"/>
    <n v="1.6910000000000001"/>
    <n v="1.823"/>
    <n v="1.974"/>
    <n v="1.94"/>
    <n v="1.87"/>
    <n v="1.91675"/>
    <n v="1.988953729940806"/>
    <n v="2.0770608060801901"/>
    <n v="2.1327416088420259"/>
    <n v="2.193180350118487"/>
    <n v="2.2232280910774533"/>
  </r>
  <r>
    <x v="34"/>
    <x v="10"/>
    <x v="2"/>
    <x v="5"/>
    <n v="1.2381828741395826"/>
    <n v="1.271349883372177"/>
    <n v="1.600248044322109"/>
    <n v="1.7582387650084386"/>
    <n v="1.8016896408824237"/>
    <n v="1.9324377111211124"/>
    <n v="1.9203076108000001"/>
    <n v="2.0001386832399999"/>
    <n v="1.8808880037372"/>
    <n v="1.843"/>
    <n v="1.9829999999999999"/>
    <n v="2.1419999999999999"/>
    <n v="2.1160000000000001"/>
    <n v="2.0460000000000003"/>
    <n v="2.0927500000000001"/>
    <n v="2.1729537299408062"/>
    <n v="2.2690608060801902"/>
    <n v="2.3247416088420261"/>
    <n v="2.3931803501184872"/>
    <n v="2.4312280910774535"/>
  </r>
  <r>
    <x v="34"/>
    <x v="10"/>
    <x v="2"/>
    <x v="6"/>
    <n v="0.67627800000000005"/>
    <n v="0.89590499999999995"/>
    <n v="1.304594"/>
    <n v="1.4686570000000001"/>
    <n v="1.485698"/>
    <n v="1.5768120000000001"/>
    <n v="1.5382720000000001"/>
    <n v="1.8855280000000001"/>
    <n v="1.762839"/>
    <n v="1.7855015859860324"/>
    <n v="1.9843245906647224"/>
    <n v="2.1679292847397749"/>
    <n v="2.1788395101336704"/>
    <n v="2.0963530000000001"/>
    <n v="2.1102379451279565"/>
    <n v="2.1790961194073986"/>
    <n v="2.2752122044932492"/>
    <n v="2.3303597943418182"/>
    <n v="2.3983238263547206"/>
    <n v="2.4357589241826489"/>
  </r>
  <r>
    <x v="34"/>
    <x v="10"/>
    <x v="2"/>
    <x v="7"/>
    <n v="0.1270970577834927"/>
    <n v="0.12455511662782284"/>
    <n v="6.434595567789117E-2"/>
    <n v="7.4018234991561516E-2"/>
    <n v="5.124435911757614E-2"/>
    <n v="1.5282648878887726E-2"/>
    <n v="0"/>
    <n v="0"/>
    <n v="0"/>
    <n v="0"/>
    <n v="0"/>
    <n v="0"/>
    <n v="0"/>
    <n v="0"/>
    <n v="0"/>
    <n v="0"/>
    <n v="0"/>
    <n v="0"/>
    <n v="0"/>
    <n v="0"/>
  </r>
  <r>
    <x v="34"/>
    <x v="10"/>
    <x v="2"/>
    <x v="8"/>
    <n v="0.7"/>
    <n v="0.5"/>
    <n v="0.36"/>
    <n v="0.36359999999999998"/>
    <n v="0.36723600000000001"/>
    <n v="0.37090835999999999"/>
    <n v="0.38203561079999998"/>
    <n v="0.11461068323999998"/>
    <n v="0.11804900373719998"/>
    <n v="0.10624410336347999"/>
    <n v="4.2497641345391995E-2"/>
    <n v="0"/>
    <n v="0"/>
    <n v="0"/>
    <n v="0"/>
    <n v="0"/>
    <n v="0"/>
    <n v="0"/>
    <n v="0"/>
    <n v="0"/>
  </r>
  <r>
    <x v="35"/>
    <x v="10"/>
    <x v="0"/>
    <x v="0"/>
    <n v="2.1160000000000001"/>
    <n v="2.1652"/>
    <n v="2.2320000000000002"/>
    <n v="2.3250000000000002"/>
    <n v="2.4140000000000001"/>
    <n v="2.496"/>
    <n v="2.5369999999999999"/>
    <n v="2.5812499999999998"/>
    <n v="2.585"/>
    <n v="2.5750000000000002"/>
    <n v="2.5998999999999999"/>
    <n v="2.6070000000000002"/>
    <n v="2.633"/>
    <n v="2.7"/>
    <n v="2.7563875523203101"/>
    <n v="2.8121792162717236"/>
    <n v="2.8686524377901939"/>
    <n v="2.9257794587738459"/>
    <n v="2.9834846867526053"/>
    <n v="3.0416551658048729"/>
  </r>
  <r>
    <x v="35"/>
    <x v="10"/>
    <x v="0"/>
    <x v="1"/>
    <n v="5.7000000000000002E-2"/>
    <n v="5.8000000000000003E-2"/>
    <n v="6.4000000000000001E-2"/>
    <n v="6.5280000000000005E-2"/>
    <n v="6.6585600000000009E-2"/>
    <n v="6.7917312000000007E-2"/>
    <n v="6.927565824000001E-2"/>
    <n v="7.8E-2"/>
    <n v="7.5999999999999998E-2"/>
    <n v="5.4404000000000008E-2"/>
    <n v="6.2029000000000008E-2"/>
    <n v="6.4019000000000006E-2"/>
    <n v="7.6870999999999995E-2"/>
    <n v="7.9216999999999996E-2"/>
    <n v="8.0722000000000002E-2"/>
    <n v="8.2147000000000012E-2"/>
    <n v="8.3490999999999996E-2"/>
    <n v="8.4819000000000006E-2"/>
    <n v="8.6083000000000007E-2"/>
    <n v="8.7245000000000003E-2"/>
  </r>
  <r>
    <x v="35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0"/>
    <x v="4"/>
    <n v="1.6585868962732517"/>
    <n v="1.6588813752413931"/>
    <n v="1.6722477749831466"/>
    <n v="1.7046762420190715"/>
    <n v="1.8258000000000001"/>
    <n v="1.90662"/>
    <n v="2.0499999999999998"/>
    <n v="2.1800000000000002"/>
    <n v="2.42"/>
    <n v="2.2799999999999998"/>
    <n v="2.4900000000000002"/>
    <n v="2.63"/>
    <n v="2.63"/>
    <n v="2.8272499999999998"/>
    <n v="2.9968849999999998"/>
    <n v="2.9963588364498213"/>
    <n v="3.0120850596797037"/>
    <n v="3.0720684317125384"/>
    <n v="3.1326589210902358"/>
    <n v="3.1937379240951169"/>
  </r>
  <r>
    <x v="35"/>
    <x v="10"/>
    <x v="0"/>
    <x v="5"/>
    <n v="1.6585868962732517"/>
    <n v="1.6588813752413931"/>
    <n v="1.6722477749831466"/>
    <n v="1.7046762420190715"/>
    <n v="1.8258000000000001"/>
    <n v="1.90662"/>
    <n v="2.0499999999999998"/>
    <n v="2.1800000000000002"/>
    <n v="2.42"/>
    <n v="2.2799999999999998"/>
    <n v="2.4900000000000002"/>
    <n v="2.63"/>
    <n v="2.63"/>
    <n v="2.8272499999999998"/>
    <n v="2.9968849999999998"/>
    <n v="2.9963588364498213"/>
    <n v="3.0120850596797037"/>
    <n v="3.0720684317125384"/>
    <n v="3.1326589210902358"/>
    <n v="3.1937379240951169"/>
  </r>
  <r>
    <x v="35"/>
    <x v="10"/>
    <x v="0"/>
    <x v="6"/>
    <n v="0.91559199999999996"/>
    <n v="1.002605"/>
    <n v="1.0599639999999999"/>
    <n v="1.2743819999999999"/>
    <n v="1.4448270000000001"/>
    <n v="1.4370000000000001"/>
    <n v="1.4019999999999999"/>
    <n v="1.9393959999999999"/>
    <n v="1.82"/>
    <n v="1.8850769999999999"/>
    <n v="2.534796"/>
    <n v="2.6855739999999999"/>
    <n v="2.6540889999999999"/>
    <n v="2.8767770000000001"/>
    <n v="3.077922"/>
    <n v="3.0360357384024459"/>
    <n v="3.0578709472427468"/>
    <n v="3.1129353015960364"/>
    <n v="3.1760439440075303"/>
    <n v="3.2349864996695037"/>
  </r>
  <r>
    <x v="35"/>
    <x v="10"/>
    <x v="0"/>
    <x v="7"/>
    <n v="1.3172170000000001"/>
    <n v="1.2148680000000001"/>
    <n v="1.509117"/>
    <n v="1.7153039999999999"/>
    <n v="2.1994470000000002"/>
    <n v="1.4530000000000001"/>
    <n v="1.071"/>
    <n v="0.37362600000000001"/>
    <n v="0.48899999999999999"/>
    <n v="0.22168499999999999"/>
    <n v="2.1412E-2"/>
    <n v="2.6636E-2"/>
    <n v="3.5743999999999998E-2"/>
    <n v="2.878E-2"/>
    <n v="2.4469999999999999E-2"/>
    <n v="2.4463000000000002E-2"/>
    <n v="2.4463000000000002E-2"/>
    <n v="2.4547197303025552E-2"/>
    <n v="2.5117118226969416E-2"/>
    <n v="2.519689E-2"/>
  </r>
  <r>
    <x v="35"/>
    <x v="10"/>
    <x v="0"/>
    <x v="8"/>
    <n v="1.9843470000000003"/>
    <n v="1.8851296500000001"/>
    <n v="2.1"/>
    <n v="2.1"/>
    <n v="2.52"/>
    <n v="1.89"/>
    <n v="1.6065"/>
    <n v="0.63"/>
    <n v="1.07"/>
    <n v="0.61"/>
    <n v="0"/>
    <n v="0"/>
    <n v="0"/>
    <n v="0"/>
    <n v="0"/>
    <n v="0"/>
    <n v="0"/>
    <n v="0"/>
    <n v="0"/>
    <n v="0"/>
  </r>
  <r>
    <x v="35"/>
    <x v="10"/>
    <x v="1"/>
    <x v="0"/>
    <n v="0.37074073570124405"/>
    <n v="0.38258226412374979"/>
    <n v="0.3956706343615144"/>
    <n v="0.40514847539767229"/>
    <n v="0.39278062261654317"/>
    <n v="0.40063500234191085"/>
    <n v="0.41003863086737768"/>
    <n v="0.41855600024854239"/>
    <n v="0.43457848636663027"/>
    <n v="0.46155989468588704"/>
    <n v="0.48220878364671999"/>
    <n v="0.49406159642435998"/>
    <n v="0.50527044576609226"/>
    <n v="0.52227295824991504"/>
    <n v="0.54215873224483324"/>
    <n v="0.563503680273299"/>
    <n v="0.58518374701581566"/>
    <n v="0.60749433919382689"/>
    <n v="0.63041349282650772"/>
    <n v="0.65395260555743906"/>
  </r>
  <r>
    <x v="35"/>
    <x v="10"/>
    <x v="1"/>
    <x v="1"/>
    <n v="1.6159946294688612E-2"/>
    <n v="1.6914663092174945E-2"/>
    <n v="1.7732364624876713E-2"/>
    <n v="1.839397020597363E-2"/>
    <n v="1.8054382487277566E-2"/>
    <n v="1.8633928798088062E-2"/>
    <n v="1.9286954479901738E-2"/>
    <n v="0.02"/>
    <n v="1.8000000000000002E-2"/>
    <n v="1.1733E-2"/>
    <n v="1.3818E-2"/>
    <n v="1.5465999999999999E-2"/>
    <n v="1.7943000000000001E-2"/>
    <n v="2.1377E-2"/>
    <n v="2.1606000000000004E-2"/>
    <n v="2.1876000000000003E-2"/>
    <n v="2.2091000000000003E-2"/>
    <n v="2.2386E-2"/>
    <n v="2.2638000000000002E-2"/>
    <n v="2.2880000000000001E-2"/>
  </r>
  <r>
    <x v="35"/>
    <x v="1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1"/>
    <x v="4"/>
    <n v="0.31512962534605743"/>
    <n v="0.32519492450518733"/>
    <n v="0.34027674555090237"/>
    <n v="0.35247917359597492"/>
    <n v="0.34564694790255801"/>
    <n v="0.35456197707259113"/>
    <n v="0.36288418831762925"/>
    <n v="0.38507152022865904"/>
    <n v="0.39546642259363357"/>
    <n v="0.34"/>
    <n v="0.35"/>
    <n v="0.36"/>
    <n v="0.3276"/>
    <n v="0.33742800000000001"/>
    <n v="0.35429940000000004"/>
    <n v="0.37754746578311038"/>
    <n v="0.40377678544091278"/>
    <n v="0.43132098082761705"/>
    <n v="0.4602018497633506"/>
    <n v="0.49046445416807927"/>
  </r>
  <r>
    <x v="35"/>
    <x v="10"/>
    <x v="1"/>
    <x v="5"/>
    <n v="0.31512962534605743"/>
    <n v="0.32519492450518733"/>
    <n v="0.34027674555090237"/>
    <n v="0.35247917359597492"/>
    <n v="0.34564694790255801"/>
    <n v="0.35456197707259113"/>
    <n v="0.36288418831762925"/>
    <n v="0.38507152022865904"/>
    <n v="0.39546642259363357"/>
    <n v="0.34"/>
    <n v="0.35"/>
    <n v="0.36"/>
    <n v="0.3276"/>
    <n v="0.33742800000000001"/>
    <n v="0.35429940000000004"/>
    <n v="0.37754746578311038"/>
    <n v="0.40377678544091278"/>
    <n v="0.43132098082761705"/>
    <n v="0.4602018497633506"/>
    <n v="0.49046445416807927"/>
  </r>
  <r>
    <x v="35"/>
    <x v="10"/>
    <x v="1"/>
    <x v="6"/>
    <n v="0.19450999999999999"/>
    <n v="0.13974800000000001"/>
    <n v="0.19348899999999999"/>
    <n v="0.223"/>
    <n v="0.23799999999999999"/>
    <n v="0.257656"/>
    <n v="0.25825199999999998"/>
    <n v="0.36928100000000003"/>
    <n v="0.34399999999999997"/>
    <n v="0.28898800000000002"/>
    <n v="0.32247100000000001"/>
    <n v="0.31341200000000002"/>
    <n v="0.26753900000000003"/>
    <n v="0.271874"/>
    <n v="0.30035499999999998"/>
    <n v="0.34616105558696253"/>
    <n v="0.38016098436655354"/>
    <n v="0.40826241871899743"/>
    <n v="0.4368407880293273"/>
    <n v="0.46600813944014241"/>
  </r>
  <r>
    <x v="35"/>
    <x v="10"/>
    <x v="1"/>
    <x v="7"/>
    <n v="8.3631999999999998E-2"/>
    <n v="0.18975400000000001"/>
    <n v="7.9977000000000006E-2"/>
    <n v="0.196127"/>
    <n v="0.207455"/>
    <n v="0.25475900000000001"/>
    <n v="0.194323"/>
    <n v="9.6222000000000002E-2"/>
    <n v="8.6197599999999999E-2"/>
    <n v="7.3227480522370283E-2"/>
    <n v="5.2764294223798585E-3"/>
    <n v="4.4999999999999997E-3"/>
    <n v="2.4729999999999999E-3"/>
    <n v="3.5199999999999999E-4"/>
    <n v="3.5878118242546852E-4"/>
    <n v="3.5199999999999994E-4"/>
    <n v="3.5199999999999994E-4"/>
    <n v="3.5327668937586013E-4"/>
    <n v="3.6138939733833047E-4"/>
    <n v="3.6255999999999994E-4"/>
  </r>
  <r>
    <x v="35"/>
    <x v="10"/>
    <x v="1"/>
    <x v="8"/>
    <n v="0.22393538999999996"/>
    <n v="0.35829662399999995"/>
    <n v="0.39412628639999997"/>
    <n v="0.35471365775999997"/>
    <n v="0.3653550674928"/>
    <n v="0.37631571951758402"/>
    <n v="0.28223678963818799"/>
    <n v="0.141118394819094"/>
    <n v="0.141118394819094"/>
    <n v="0.12700655533718461"/>
    <n v="0"/>
    <n v="0"/>
    <n v="0"/>
    <n v="0"/>
    <n v="0"/>
    <n v="0"/>
    <n v="0"/>
    <n v="0"/>
    <n v="0"/>
    <n v="0"/>
  </r>
  <r>
    <x v="35"/>
    <x v="10"/>
    <x v="2"/>
    <x v="0"/>
    <n v="3.2966821589197233E-2"/>
    <n v="3.2413724951420836E-2"/>
    <n v="3.1790977914185822E-2"/>
    <n v="3.2240704138549729E-2"/>
    <n v="3.380020419666728E-2"/>
    <n v="3.555931580793862E-2"/>
    <n v="3.7472981284902569E-2"/>
    <n v="3.9612176683366619E-2"/>
    <n v="4.1646515953770322E-2"/>
    <n v="4.3075944277103068E-2"/>
    <n v="4.4235340613708839E-2"/>
    <n v="4.5626407446462861E-2"/>
    <n v="4.7390078641824894E-2"/>
    <n v="4.9443631649002145E-2"/>
    <n v="5.1690854689087289E-2"/>
    <n v="5.406128869987066E-2"/>
    <n v="5.6571776551498497E-2"/>
    <n v="5.9229742744081278E-2"/>
    <n v="6.2043014357075973E-2"/>
    <n v="6.501984224094004E-2"/>
  </r>
  <r>
    <x v="35"/>
    <x v="10"/>
    <x v="2"/>
    <x v="1"/>
    <n v="1.1572724878675473E-3"/>
    <n v="1.0952444416834624E-3"/>
    <n v="9.9793921033603135E-4"/>
    <n v="1.0855457826476238E-3"/>
    <n v="2.2043141408885406E-3"/>
    <n v="2.4351156952046901E-3"/>
    <n v="2.6248517931227217E-3"/>
    <n v="2.8886550241620976E-3"/>
    <n v="2.8265828040710305E-3"/>
    <n v="2.2623586424081565E-3"/>
    <n v="2.0209152221478334E-3"/>
    <n v="2.2757736450281976E-3"/>
    <n v="2.6761993442912945E-3"/>
    <n v="3.0013545800137527E-3"/>
    <n v="3.2360956730651874E-3"/>
    <n v="3.4042511045651196E-3"/>
    <n v="3.5917136256252494E-3"/>
    <n v="3.7894017236127508E-3"/>
    <n v="3.9978664678763237E-3"/>
    <n v="4.2176881710055871E-3"/>
  </r>
  <r>
    <x v="35"/>
    <x v="1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10"/>
    <x v="2"/>
    <x v="4"/>
    <n v="0.11868055772111002"/>
    <n v="0.12317215481539917"/>
    <n v="0.12716391165674329"/>
    <n v="0.12896281655419892"/>
    <n v="0.13520081678666912"/>
    <n v="0.14223726323175448"/>
    <n v="0.14989192513961028"/>
    <n v="0.15844870673346648"/>
    <n v="0.16450373801739276"/>
    <n v="0.13784302168672982"/>
    <n v="0.15040015808661006"/>
    <n v="0.16092816915267277"/>
    <n v="0.14966319731198566"/>
    <n v="0.16163625309694452"/>
    <n v="0.1681017032208223"/>
    <n v="0.17818780541407164"/>
    <n v="0.19234404027509489"/>
    <n v="0.21026558674148851"/>
    <n v="0.22645700240332731"/>
    <n v="0.24382440840352515"/>
  </r>
  <r>
    <x v="35"/>
    <x v="10"/>
    <x v="2"/>
    <x v="5"/>
    <n v="0.11868055772111002"/>
    <n v="0.12317215481539917"/>
    <n v="0.12716391165674329"/>
    <n v="0.12896281655419892"/>
    <n v="0.13520081678666912"/>
    <n v="0.14223726323175448"/>
    <n v="0.14989192513961028"/>
    <n v="0.15844870673346648"/>
    <n v="0.16450373801739276"/>
    <n v="0.13784302168672982"/>
    <n v="0.15040015808661006"/>
    <n v="0.16092816915267277"/>
    <n v="0.14966319731198566"/>
    <n v="0.16163625309694452"/>
    <n v="0.1681017032208223"/>
    <n v="0.17818780541407164"/>
    <n v="0.19234404027509489"/>
    <n v="0.21026558674148851"/>
    <n v="0.22645700240332731"/>
    <n v="0.24382440840352515"/>
  </r>
  <r>
    <x v="35"/>
    <x v="10"/>
    <x v="2"/>
    <x v="6"/>
    <n v="0.12467499999999999"/>
    <n v="0.124638"/>
    <n v="0.14882799999999999"/>
    <n v="0.13325100000000001"/>
    <n v="0.162188"/>
    <n v="0.15834399999999998"/>
    <n v="0.13747300000000001"/>
    <n v="0.154806"/>
    <n v="0.17299999999999999"/>
    <n v="0.1338"/>
    <n v="0.16070699999999999"/>
    <n v="0.18266499999999999"/>
    <n v="0.16503799999999999"/>
    <n v="0.178061"/>
    <n v="0.181092"/>
    <n v="0.18586163020119142"/>
    <n v="0.19745717058570103"/>
    <n v="0.21334436278513921"/>
    <n v="0.22892519562225572"/>
    <n v="0.24638282619704296"/>
  </r>
  <r>
    <x v="35"/>
    <x v="10"/>
    <x v="2"/>
    <x v="7"/>
    <n v="0"/>
    <n v="0"/>
    <n v="0"/>
    <n v="2.2499999999999998E-3"/>
    <n v="1.588E-3"/>
    <n v="2.4099999999999122E-4"/>
    <n v="0"/>
    <n v="0"/>
    <n v="3.6849999999999999E-3"/>
    <n v="3.1305194776297075E-3"/>
    <n v="2.2557057762014006E-4"/>
    <n v="1.3336779999999998E-3"/>
    <n v="1.665E-3"/>
    <n v="1.624E-3"/>
    <n v="3.6099999999999999E-4"/>
    <n v="1.624E-3"/>
    <n v="1.624E-3"/>
    <n v="1.6328203825156642E-3"/>
    <n v="1.6699051266138893E-3"/>
    <n v="1.6727199999999999E-3"/>
  </r>
  <r>
    <x v="35"/>
    <x v="10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0"/>
    <n v="0.2924788564785033"/>
    <n v="0.3065792380369653"/>
    <n v="0.32048535562120162"/>
    <n v="0.33420532462516428"/>
    <n v="0.34774703985573407"/>
    <n v="0.36111818237908"/>
    <n v="0.37432622616391575"/>
    <n v="0.38737844452776848"/>
    <n v="0.40028191639219329"/>
    <n v="0.41304353235268798"/>
    <n v="0.42567000056889043"/>
    <n v="0.43816785248047463"/>
    <n v="0.45054344835399779"/>
    <n v="0.46280298266579467"/>
    <n v="0.47495248932586182"/>
    <n v="0.48699784674752733"/>
    <n v="0.49894478276755738"/>
    <n v="0.51079887942121105"/>
    <n v="0.52256557757662192"/>
    <n v="0.53425018143275094"/>
  </r>
  <r>
    <x v="36"/>
    <x v="10"/>
    <x v="0"/>
    <x v="1"/>
    <n v="2.2874747252817094E-2"/>
    <n v="2.3103494725345265E-2"/>
    <n v="2.3334529672598719E-2"/>
    <n v="2.3567874969324706E-2"/>
    <n v="2.3803553719017954E-2"/>
    <n v="2.4041589256208133E-2"/>
    <n v="2.4282005148770214E-2"/>
    <n v="2.4524825200257915E-2"/>
    <n v="2.4770073452260493E-2"/>
    <n v="2.5017774186783099E-2"/>
    <n v="2.5267951928650931E-2"/>
    <n v="2.5520631447937439E-2"/>
    <n v="2.5775837762416813E-2"/>
    <n v="2.6033596140040981E-2"/>
    <n v="2.6293932101441393E-2"/>
    <n v="2.6556871422455806E-2"/>
    <n v="2.6822440136680364E-2"/>
    <n v="2.709066453804717E-2"/>
    <n v="2.7361571183427642E-2"/>
    <n v="2.7635186895261919E-2"/>
  </r>
  <r>
    <x v="36"/>
    <x v="1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4"/>
    <n v="0.29832843360807337"/>
    <n v="0.31577661517807426"/>
    <n v="0.38458242674544191"/>
    <n v="0.40104638955019711"/>
    <n v="0.45207115181245433"/>
    <n v="0.46945363709280402"/>
    <n v="0.48662409401309048"/>
    <n v="0.51521333122193214"/>
    <n v="0.54038058712946102"/>
    <n v="0.5080435447938062"/>
    <n v="0.6"/>
    <n v="0.67"/>
    <n v="0.64"/>
    <n v="0.65"/>
    <n v="0.66819851016709031"/>
    <n v="0.68824446547210305"/>
    <n v="0.70850159152993142"/>
    <n v="0.72533440877811961"/>
    <n v="0.74204312015880314"/>
    <n v="0.75863525763450634"/>
  </r>
  <r>
    <x v="36"/>
    <x v="10"/>
    <x v="0"/>
    <x v="5"/>
    <n v="0.29832843360807337"/>
    <n v="0.31577661517807426"/>
    <n v="0.38458242674544191"/>
    <n v="0.40104638955019711"/>
    <n v="0.45207115181245433"/>
    <n v="0.46945363709280402"/>
    <n v="0.48662409401309048"/>
    <n v="0.51521333122193214"/>
    <n v="0.54038058712946102"/>
    <n v="0.5080435447938062"/>
    <n v="0.6"/>
    <n v="0.67"/>
    <n v="0.64"/>
    <n v="0.65"/>
    <n v="0.66819851016709031"/>
    <n v="0.68824446547210305"/>
    <n v="0.70850159152993142"/>
    <n v="0.72533440877811961"/>
    <n v="0.74204312015880314"/>
    <n v="0.75863525763450634"/>
  </r>
  <r>
    <x v="36"/>
    <x v="10"/>
    <x v="0"/>
    <x v="6"/>
    <n v="0.50193399999999944"/>
    <n v="0.33080799999999932"/>
    <n v="0.44760700000000053"/>
    <n v="0.44327600000000178"/>
    <n v="0.57100000000000006"/>
    <n v="0.51773800000000003"/>
    <n v="0.49845499999999998"/>
    <n v="0.52716199999999991"/>
    <n v="0.58636199999999994"/>
    <n v="0.52"/>
    <n v="0.66"/>
    <n v="0.69"/>
    <n v="0.63800000000000001"/>
    <n v="0.64600000000000002"/>
    <n v="0.66538000000000008"/>
    <n v="0.69266058000000008"/>
    <n v="0.70997709450000002"/>
    <n v="0.72772652186249998"/>
    <n v="0.74373650534347502"/>
    <n v="0.76036650703356157"/>
  </r>
  <r>
    <x v="36"/>
    <x v="10"/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0"/>
    <n v="0.18672418917310235"/>
    <n v="0.19565729834213652"/>
    <n v="0.20491844904588988"/>
    <n v="0.214521348602392"/>
    <n v="0.22448024090926086"/>
    <n v="0.23480992814114904"/>
    <n v="0.24552579331040236"/>
    <n v="0.25664382372555367"/>
    <n v="0.26818063538365633"/>
    <n v="0.28015349833390152"/>
    <n v="0.29258036305145851"/>
    <n v="0.30547988786203378"/>
    <n v="0.31887146745926165"/>
    <n v="0.33277526255872381"/>
    <n v="0.34721223073414259"/>
    <n v="0.36220415848311682"/>
    <n v="0.37777369457165777"/>
    <n v="0.39394438470875598"/>
    <n v="0.41074070760425352"/>
    <n v="0.42818811246542798"/>
  </r>
  <r>
    <x v="36"/>
    <x v="10"/>
    <x v="1"/>
    <x v="1"/>
    <n v="1.218037783893868E-2"/>
    <n v="1.2667592952496228E-2"/>
    <n v="1.3174296670596077E-2"/>
    <n v="1.370126853741992E-2"/>
    <n v="1.4249319278916718E-2"/>
    <n v="1.4819292050073388E-2"/>
    <n v="1.5412063732076323E-2"/>
    <n v="1.6028546281359378E-2"/>
    <n v="1.6669688132613755E-2"/>
    <n v="1.7336475657918307E-2"/>
    <n v="1.8029934684235041E-2"/>
    <n v="1.8751132071604445E-2"/>
    <n v="1.9501177354468623E-2"/>
    <n v="2.028122444864737E-2"/>
    <n v="2.1092473426593265E-2"/>
    <n v="2.1936172363656997E-2"/>
    <n v="2.2813619258203278E-2"/>
    <n v="2.3726164028531411E-2"/>
    <n v="2.4675210589672668E-2"/>
    <n v="2.5662219013259574E-2"/>
  </r>
  <r>
    <x v="36"/>
    <x v="1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4"/>
    <n v="0.18485694728137134"/>
    <n v="0.19370072535871516"/>
    <n v="0.20286926455543097"/>
    <n v="0.21237613511636808"/>
    <n v="0.22223543850016825"/>
    <n v="0.22306943173409158"/>
    <n v="0.22342847191246615"/>
    <n v="0.2309794413529983"/>
    <n v="0.23331715278378101"/>
    <n v="0.19"/>
    <n v="0.21"/>
    <n v="0.23"/>
    <n v="0.22420521606965599"/>
    <n v="0.25"/>
    <n v="0.26500000000000001"/>
    <n v="0.282225"/>
    <n v="0.30221895565732626"/>
    <n v="0.31515550776700479"/>
    <n v="0.32859256608340282"/>
    <n v="0.34255048997234239"/>
  </r>
  <r>
    <x v="36"/>
    <x v="10"/>
    <x v="1"/>
    <x v="5"/>
    <n v="0.18485694728137134"/>
    <n v="0.19370072535871516"/>
    <n v="0.20286926455543097"/>
    <n v="0.21237613511636808"/>
    <n v="0.22223543850016825"/>
    <n v="0.22306943173409158"/>
    <n v="0.22342847191246615"/>
    <n v="0.2309794413529983"/>
    <n v="0.23331715278378101"/>
    <n v="0.19"/>
    <n v="0.21"/>
    <n v="0.23"/>
    <n v="0.22420521606965599"/>
    <n v="0.25"/>
    <n v="0.26500000000000001"/>
    <n v="0.282225"/>
    <n v="0.30221895565732626"/>
    <n v="0.31515550776700479"/>
    <n v="0.32859256608340282"/>
    <n v="0.34255048997234239"/>
  </r>
  <r>
    <x v="36"/>
    <x v="10"/>
    <x v="1"/>
    <x v="6"/>
    <n v="0.22"/>
    <n v="0.23573582641411525"/>
    <n v="0.25767174287797989"/>
    <n v="0.27813236225842342"/>
    <n v="0.25517779513449351"/>
    <n v="0.24220162269088119"/>
    <n v="0.24306476451514053"/>
    <n v="0.222977467180518"/>
    <n v="0.24152902519554273"/>
    <n v="0.18233526279320764"/>
    <n v="0.21099999999999999"/>
    <n v="0.22"/>
    <n v="0.20471300000000001"/>
    <n v="0.27"/>
    <n v="0.27810000000000001"/>
    <n v="0.28922400000000004"/>
    <n v="0.30368520000000004"/>
    <n v="0.31668451503698497"/>
    <n v="0.33018676453470963"/>
    <n v="0.34421240663441838"/>
  </r>
  <r>
    <x v="36"/>
    <x v="10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0"/>
    <n v="1.2166636225473343E-2"/>
    <n v="1.1464241357696942E-2"/>
    <n v="1.0383940011246318E-2"/>
    <n v="1.1212717574098058E-2"/>
    <n v="2.2572089700860526E-2"/>
    <n v="2.4690446237675856E-2"/>
    <n v="2.620587001907116E-2"/>
    <n v="2.7825489625435889E-2"/>
    <n v="2.9364590528230372E-2"/>
    <n v="3.0560931200613966E-2"/>
    <n v="3.1876905940235921E-2"/>
    <n v="3.3311318406423852E-2"/>
    <n v="3.4860483869906818E-2"/>
    <n v="3.6518090915833593E-2"/>
    <n v="3.8253786926783662E-2"/>
    <n v="4.0027004122158233E-2"/>
    <n v="4.1843900184852158E-2"/>
    <n v="4.370550316003128E-2"/>
    <n v="4.5612863441602279E-2"/>
    <n v="4.7567054188786526E-2"/>
  </r>
  <r>
    <x v="36"/>
    <x v="10"/>
    <x v="2"/>
    <x v="1"/>
    <n v="7.9641005249969719E-4"/>
    <n v="7.3198165495070829E-4"/>
    <n v="6.477109817385904E-4"/>
    <n v="6.8424770969127181E-4"/>
    <n v="1.3493565736857392E-3"/>
    <n v="1.4476410071540811E-3"/>
    <n v="1.5154237813953058E-3"/>
    <n v="1.619619606364727E-3"/>
    <n v="1.5391009027944846E-3"/>
    <n v="1.1963406723835943E-3"/>
    <n v="1.3159747396219539E-3"/>
    <n v="1.4344124661879298E-3"/>
    <n v="1.5491654634829642E-3"/>
    <n v="1.6576070459267717E-3"/>
    <n v="1.7356960109500689E-3"/>
    <n v="1.7732171953745743E-3"/>
    <n v="1.8168960626939259E-3"/>
    <n v="1.8616029751791191E-3"/>
    <n v="1.9073602815709997E-3"/>
    <n v="1.9541907471842487E-3"/>
  </r>
  <r>
    <x v="36"/>
    <x v="1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4"/>
    <n v="3.0416590563683357E-2"/>
    <n v="3.2099875801551436E-2"/>
    <n v="3.4267002037112845E-2"/>
    <n v="3.7001967994523592E-2"/>
    <n v="6.9973478072667628E-2"/>
    <n v="7.6540383336795151E-2"/>
    <n v="8.1238197059120595E-2"/>
    <n v="8.625901783885126E-2"/>
    <n v="9.103023063751417E-2"/>
    <n v="0.1"/>
    <n v="0.11"/>
    <n v="9.8201328491416717E-2"/>
    <n v="0.115492962757804"/>
    <n v="0.12393723194423309"/>
    <n v="0.12982793854194649"/>
    <n v="0.13208911360312217"/>
    <n v="0.13808487061001212"/>
    <n v="0.14422816042810321"/>
    <n v="0.15052244935728754"/>
    <n v="0.15697127882299552"/>
  </r>
  <r>
    <x v="36"/>
    <x v="10"/>
    <x v="2"/>
    <x v="5"/>
    <n v="3.0416590563683357E-2"/>
    <n v="3.2099875801551436E-2"/>
    <n v="3.4267002037112845E-2"/>
    <n v="3.7001967994523592E-2"/>
    <n v="6.9973478072667628E-2"/>
    <n v="7.6540383336795151E-2"/>
    <n v="8.1238197059120595E-2"/>
    <n v="8.625901783885126E-2"/>
    <n v="9.103023063751417E-2"/>
    <n v="0.1"/>
    <n v="0.11"/>
    <n v="9.8201328491416717E-2"/>
    <n v="0.115492962757804"/>
    <n v="0.12393723194423309"/>
    <n v="0.12982793854194649"/>
    <n v="0.13208911360312217"/>
    <n v="0.13808487061001212"/>
    <n v="0.14422816042810321"/>
    <n v="0.15052244935728754"/>
    <n v="0.15697127882299552"/>
  </r>
  <r>
    <x v="36"/>
    <x v="10"/>
    <x v="2"/>
    <x v="6"/>
    <n v="7.4021124794848903E-2"/>
    <n v="3.9573783370812368E-2"/>
    <n v="3.824659519287326E-2"/>
    <n v="3.8165088766833437E-2"/>
    <n v="6.6885E-2"/>
    <n v="7.2661000000000003E-2"/>
    <n v="6.6084400000000015E-2"/>
    <n v="7.820400000000001E-2"/>
    <n v="8.5782999999999998E-2"/>
    <n v="0.11"/>
    <n v="0.13"/>
    <n v="0.11544"/>
    <n v="0.13119400000000001"/>
    <n v="0.13"/>
    <n v="0.13390000000000002"/>
    <n v="0.13523900000000003"/>
    <n v="0.13929617000000002"/>
    <n v="0.14486801680000005"/>
    <n v="0.15066273747200004"/>
    <n v="0.15668924697088005"/>
  </r>
  <r>
    <x v="36"/>
    <x v="10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10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11"/>
    <x v="0"/>
    <x v="0"/>
    <n v="5.1808230000000002"/>
    <n v="5.3055000000000003"/>
    <n v="5.4176589999999996"/>
    <n v="5.4"/>
    <n v="5.5620000000000003"/>
    <n v="5.23"/>
    <n v="5.3250000000000002"/>
    <n v="5.4640000000000004"/>
    <n v="5.5869999999999997"/>
    <n v="5.71"/>
    <n v="5.7921559999999994"/>
    <n v="5.981096087791494"/>
    <n v="6.1361773004930793"/>
    <n v="6.3237054285913139"/>
    <n v="6.310002831809685"/>
    <n v="6.2494756086571659"/>
    <n v="6.2201553628566808"/>
    <n v="6.2353739979822222"/>
    <n v="6.2847572384909434"/>
    <n v="6.3565655680456166"/>
  </r>
  <r>
    <x v="37"/>
    <x v="11"/>
    <x v="0"/>
    <x v="1"/>
    <n v="0.22503600000000001"/>
    <n v="0.12535099999999999"/>
    <n v="5.9042999999999998E-2"/>
    <n v="0.105"/>
    <n v="0.224"/>
    <n v="0.29099999999999998"/>
    <n v="0.33700000000000002"/>
    <n v="0.42199999999999999"/>
    <n v="0.45300000000000001"/>
    <n v="0.37375200000000003"/>
    <n v="0.47715600000000002"/>
    <n v="0.60805700000000007"/>
    <n v="0.58502900000000002"/>
    <n v="0.63577800000000007"/>
    <n v="0.45626809523523371"/>
    <n v="0.41319671316952916"/>
    <n v="0.44684361001741041"/>
    <n v="0.480771"/>
    <n v="0.50779799999999997"/>
    <n v="0.52563199999999999"/>
  </r>
  <r>
    <x v="37"/>
    <x v="11"/>
    <x v="0"/>
    <x v="2"/>
    <n v="0.238509"/>
    <n v="0.16958000000000001"/>
    <n v="0.104726"/>
    <n v="0.11"/>
    <n v="0.17100000000000001"/>
    <n v="0.183"/>
    <n v="0.26300000000000001"/>
    <n v="0.35100000000000003"/>
    <n v="0.39900000000000002"/>
    <n v="0.38081700000000002"/>
    <n v="0.50196799999999997"/>
    <n v="0.56427899999999998"/>
    <n v="0.480626"/>
    <n v="0.49152600000000002"/>
    <n v="0.33694600000000002"/>
    <n v="0.30422300000000002"/>
    <n v="0.32598700000000003"/>
    <n v="0.35501700000000003"/>
    <n v="0.36282100000000006"/>
    <n v="0.329652"/>
  </r>
  <r>
    <x v="37"/>
    <x v="11"/>
    <x v="0"/>
    <x v="3"/>
    <n v="1.192545"/>
    <n v="0.8479000000000001"/>
    <n v="0.52363000000000004"/>
    <n v="0.55000000000000004"/>
    <n v="0.85499999999999998"/>
    <n v="0.91500000000000004"/>
    <n v="1.3149999999999999"/>
    <n v="1.7549999999999999"/>
    <n v="1.9950000000000001"/>
    <n v="1.904085"/>
    <n v="2.5098399999999996"/>
    <n v="2.8213949999999999"/>
    <n v="2.40313"/>
    <n v="2.45763"/>
    <n v="1.6847300000000001"/>
    <n v="1.521115"/>
    <n v="1.6299350000000001"/>
    <n v="1.7750850000000002"/>
    <n v="1.8141050000000003"/>
    <n v="1.6482600000000001"/>
  </r>
  <r>
    <x v="37"/>
    <x v="11"/>
    <x v="0"/>
    <x v="4"/>
    <n v="3.9362526719999993"/>
    <n v="3.6801439349999998"/>
    <n v="2.6644344244800005"/>
    <n v="4.32"/>
    <n v="5.0058000000000007"/>
    <n v="5.1254"/>
    <n v="5.0054999999999996"/>
    <n v="5.4640000000000004"/>
    <n v="5.2517799999999992"/>
    <n v="4.8534999999999995"/>
    <n v="5.9212699999999989"/>
    <n v="6.64"/>
    <n v="6.5132000000000003"/>
    <n v="6.7737280000000002"/>
    <n v="6.4350415999999999"/>
    <n v="6.4350415999999999"/>
    <n v="6.4689615773709486"/>
    <n v="6.484788957901511"/>
    <n v="6.5989951004154905"/>
    <n v="6.6743938464478978"/>
  </r>
  <r>
    <x v="37"/>
    <x v="11"/>
    <x v="0"/>
    <x v="5"/>
    <n v="5.1287976719999993"/>
    <n v="4.5280439349999995"/>
    <n v="3.1880644244800003"/>
    <n v="4.87"/>
    <n v="5.8608000000000011"/>
    <n v="6.0404"/>
    <n v="6.3204999999999991"/>
    <n v="7.2190000000000003"/>
    <n v="7.2467799999999993"/>
    <n v="6.7575849999999997"/>
    <n v="8.4311099999999985"/>
    <n v="9.4613949999999996"/>
    <n v="8.9163300000000003"/>
    <n v="9.2313580000000002"/>
    <n v="8.1197716"/>
    <n v="7.9561565999999999"/>
    <n v="8.0988965773709491"/>
    <n v="8.2598739579015117"/>
    <n v="8.4131001004154911"/>
    <n v="8.3226538464478974"/>
  </r>
  <r>
    <x v="37"/>
    <x v="11"/>
    <x v="0"/>
    <x v="6"/>
    <n v="3.484178"/>
    <n v="2.5690539999999999"/>
    <n v="1.2402789999999999"/>
    <n v="2.1835810000000002"/>
    <n v="2.9064939999999999"/>
    <n v="2.996"/>
    <n v="3.33"/>
    <n v="4.1879999999999997"/>
    <n v="4.8215250000000003"/>
    <n v="2.683916"/>
    <n v="4.6464480000000004"/>
    <n v="4.5642800000000001"/>
    <n v="2.9398900000000001"/>
    <n v="3.4452820000000002"/>
    <n v="3.0556000000000001"/>
    <n v="3.0471102685583542"/>
    <n v="3.1183255688167235"/>
    <n v="3.1576501307000773"/>
    <n v="3.1701690098734323"/>
    <n v="3.079352351448386"/>
  </r>
  <r>
    <x v="37"/>
    <x v="11"/>
    <x v="0"/>
    <x v="7"/>
    <n v="4.2248789999999996"/>
    <n v="4.3286319999999998"/>
    <n v="5.7948880000000003"/>
    <n v="4.867191"/>
    <n v="5.3010000000000002"/>
    <n v="6.1269450000000001"/>
    <n v="6.5279999999999996"/>
    <n v="6.13"/>
    <n v="5.5772069999999996"/>
    <n v="5.0287670000000002"/>
    <n v="5.1056229999999996"/>
    <n v="4.0304310000000001"/>
    <n v="3.3512770000000001"/>
    <n v="3.2496399999999999"/>
    <n v="3.3132969999999999"/>
    <n v="3.5709258820132836"/>
    <n v="3.7220257847436633"/>
    <n v="4.0861834519483562"/>
    <n v="4.2402749208915482"/>
    <n v="4.2570261902448001"/>
  </r>
  <r>
    <x v="37"/>
    <x v="11"/>
    <x v="0"/>
    <x v="8"/>
    <n v="6.4039999999999999"/>
    <n v="6.431"/>
    <n v="7.4809999999999999"/>
    <n v="7.6909999999999998"/>
    <n v="8.5090000000000003"/>
    <n v="9.5549999999999997"/>
    <n v="9.9469999999999992"/>
    <n v="9.8659999999999997"/>
    <n v="9.0429999999999993"/>
    <n v="9.0399999999999991"/>
    <n v="9.91"/>
    <n v="9.4"/>
    <n v="9.5879999999999992"/>
    <n v="9.3003599999999995"/>
    <n v="8.5377304800000005"/>
    <n v="8.4182022532800005"/>
    <n v="8.6875847253849603"/>
    <n v="9.1827770547319023"/>
    <n v="9.4766259204833236"/>
    <n v="9.5050557982447721"/>
  </r>
  <r>
    <x v="37"/>
    <x v="11"/>
    <x v="1"/>
    <x v="0"/>
    <n v="1.1129625405757728"/>
    <n v="1.1114086287099225"/>
    <n v="1.0846288694744031"/>
    <n v="1.081756403204982"/>
    <n v="1.1090080711736519"/>
    <n v="1.1540820525403912"/>
    <n v="1.2072081522577469"/>
    <n v="1.2730383963261243"/>
    <n v="1.3520237724572339"/>
    <n v="1.3965957788333259"/>
    <n v="1.4763915965155505"/>
    <n v="1.6081167581757629"/>
    <n v="1.7491092883505357"/>
    <n v="1.9385686280754091"/>
    <n v="2.0401270726971505"/>
    <n v="2.1237122180559536"/>
    <n v="2.2163038220631917"/>
    <n v="2.3144416221513531"/>
    <n v="2.4178336255889796"/>
    <n v="2.5219170156799939"/>
  </r>
  <r>
    <x v="37"/>
    <x v="11"/>
    <x v="1"/>
    <x v="1"/>
    <n v="7.0100999999999997E-2"/>
    <n v="4.6543000000000001E-2"/>
    <n v="2.1250000000000002E-2"/>
    <n v="4.3999999999999997E-2"/>
    <n v="7.3999999999999996E-2"/>
    <n v="9.2999999999999999E-2"/>
    <n v="0.10299999999999999"/>
    <n v="0.11800000000000001"/>
    <n v="0.13400000000000001"/>
    <n v="0.103452"/>
    <n v="0.15615000000000001"/>
    <n v="0.21061099999999999"/>
    <n v="0.217803"/>
    <n v="0.26829599999999998"/>
    <n v="0.18876218619319296"/>
    <n v="0.17404430188725364"/>
    <n v="0.18615034009416101"/>
    <n v="0.195219"/>
    <n v="0.20426"/>
    <n v="0.20898600000000001"/>
  </r>
  <r>
    <x v="37"/>
    <x v="11"/>
    <x v="1"/>
    <x v="2"/>
    <n v="9.763899999999999E-2"/>
    <n v="6.3868999999999995E-2"/>
    <n v="4.5232000000000001E-2"/>
    <n v="5.8000000000000003E-2"/>
    <n v="8.5999999999999993E-2"/>
    <n v="0.13300000000000001"/>
    <n v="0.16500000000000001"/>
    <n v="0.188"/>
    <n v="0.189"/>
    <n v="0.12947500000000001"/>
    <n v="0.215526"/>
    <n v="0.255998"/>
    <n v="0.276254"/>
    <n v="0.288912"/>
    <n v="0.25099100000000002"/>
    <n v="0.25074799999999997"/>
    <n v="0.250527"/>
    <n v="0.27296300000000001"/>
    <n v="0.32360000000000005"/>
    <n v="0.33330100000000001"/>
  </r>
  <r>
    <x v="37"/>
    <x v="11"/>
    <x v="1"/>
    <x v="3"/>
    <n v="0.45657703998129523"/>
    <n v="0.29866261398176286"/>
    <n v="0.21151274257657235"/>
    <n v="0.27121814355856905"/>
    <n v="0.4021510404489127"/>
    <n v="0.62193126022913259"/>
    <n v="0.77156885667523956"/>
    <n v="0.879120879120879"/>
    <n v="0.88379705400981989"/>
    <n v="0.60544774374561605"/>
    <n v="1.0078372691138646"/>
    <n v="1.1970914192190787"/>
    <n v="1.2918120177694645"/>
    <n v="1.3510030395136776"/>
    <n v="1.1736778115501518"/>
    <n v="1.1725415010521392"/>
    <n v="1.1715080664016833"/>
    <n v="1.2764227262099601"/>
    <n v="1.5132101940612579"/>
    <n v="1.558573766658873"/>
  </r>
  <r>
    <x v="37"/>
    <x v="11"/>
    <x v="1"/>
    <x v="4"/>
    <n v="0.95706494135485509"/>
    <n v="0.99174330321912918"/>
    <n v="0.7846044041115362"/>
    <n v="1.1788714927925297"/>
    <n v="1.2420890397144901"/>
    <n v="1.2464086167436226"/>
    <n v="1.183063989212592"/>
    <n v="1.2538155165415996"/>
    <n v="1.2573821083852277"/>
    <n v="1.089344707489994"/>
    <n v="1.2200660723887937"/>
    <n v="1.2932700367321213"/>
    <n v="1.3062027370994427"/>
    <n v="1.4106989560673981"/>
    <n v="1.4106989560673981"/>
    <n v="1.5235548725527899"/>
    <n v="1.6622278665473937"/>
    <n v="1.8515532977210822"/>
    <n v="2.0551585817506326"/>
    <n v="2.2697253141119944"/>
  </r>
  <r>
    <x v="37"/>
    <x v="11"/>
    <x v="1"/>
    <x v="5"/>
    <n v="1.4136419813361503"/>
    <n v="1.2904059172008919"/>
    <n v="0.99611714668810858"/>
    <n v="1.4500896363510987"/>
    <n v="1.644240080163403"/>
    <n v="1.8683398769727551"/>
    <n v="1.9546328458878315"/>
    <n v="2.1329363956624787"/>
    <n v="2.1411791623950478"/>
    <n v="1.6947924512356101"/>
    <n v="2.2279033415026586"/>
    <n v="2.4903614559512"/>
    <n v="2.598014754868907"/>
    <n v="2.7617019955810758"/>
    <n v="2.5843767676175498"/>
    <n v="2.696096373604929"/>
    <n v="2.833735932949077"/>
    <n v="3.1279760239310423"/>
    <n v="3.5683687758118907"/>
    <n v="3.8282990807708677"/>
  </r>
  <r>
    <x v="37"/>
    <x v="11"/>
    <x v="1"/>
    <x v="6"/>
    <n v="0.7891179393686909"/>
    <n v="0.40777656713718907"/>
    <n v="0.21512566397878108"/>
    <n v="0.22588194717772014"/>
    <n v="0.23717604453660615"/>
    <n v="0.24903484676343646"/>
    <n v="0.26148658910160827"/>
    <n v="0.52297317820321654"/>
    <n v="0.57527049602353819"/>
    <n v="0.34516229761412293"/>
    <n v="0.51636279723072787"/>
    <n v="0.61963535667687342"/>
    <n v="0.40276487922070509"/>
    <n v="0.5155390454025025"/>
    <n v="0.46398514086225229"/>
    <n v="0.50574380353985504"/>
    <n v="0.53608843175224641"/>
    <n v="0.55753196902233626"/>
    <n v="0.63558644468546344"/>
    <n v="0.67372163136659124"/>
  </r>
  <r>
    <x v="37"/>
    <x v="11"/>
    <x v="1"/>
    <x v="7"/>
    <n v="0.23286000000000001"/>
    <n v="9.8911303566214429E-2"/>
    <n v="9.2157058633490718E-2"/>
    <n v="8.3043539595106297E-2"/>
    <n v="8.4057905597825125E-2"/>
    <n v="8.8260800877716386E-2"/>
    <n v="9.2673840921602219E-2"/>
    <n v="9.7307532967682325E-2"/>
    <n v="9.1469080989621379E-2"/>
    <n v="0.13720362148443208"/>
    <n v="0.14817991120318666"/>
    <n v="0.11854392896254934"/>
    <n v="9.7206029182483084E-2"/>
    <n v="8.7485426264234778E-2"/>
    <n v="0.12247959676992869"/>
    <n v="0.12860357660842511"/>
    <n v="0.12217339777800384"/>
    <n v="9.1630048333502884E-2"/>
    <n v="8.8881146883497797E-2"/>
    <n v="8.6214712476992861E-2"/>
  </r>
  <r>
    <x v="37"/>
    <x v="11"/>
    <x v="1"/>
    <x v="8"/>
    <n v="1.1459999999999999"/>
    <n v="1.099"/>
    <n v="1.1399999999999999"/>
    <n v="1.4390000000000001"/>
    <n v="1.4770000000000001"/>
    <n v="1.72"/>
    <n v="1.556"/>
    <n v="1.6279999999999999"/>
    <n v="1.482"/>
    <n v="1.46"/>
    <n v="1.59"/>
    <n v="1.8285"/>
    <n v="2.1576300000000002"/>
    <n v="2.3302404000000005"/>
    <n v="2.2137283800000005"/>
    <n v="2.3244147990000004"/>
    <n v="2.4290134649550006"/>
    <n v="2.6670567845205908"/>
    <n v="3.0271094504308707"/>
    <n v="3.2450613308618936"/>
  </r>
  <r>
    <x v="37"/>
    <x v="11"/>
    <x v="2"/>
    <x v="0"/>
    <n v="0.3742294421591853"/>
    <n v="0.37554686239712387"/>
    <n v="0.37265507728058206"/>
    <n v="0.37293964364861448"/>
    <n v="0.38221984560491734"/>
    <n v="0.39535771653822815"/>
    <n v="0.4102940911443384"/>
    <n v="0.42700138566280726"/>
    <n v="0.44445243938700901"/>
    <n v="0.44963584523667643"/>
    <n v="0.45885475287492139"/>
    <n v="0.47832326956486593"/>
    <n v="0.49605419642781495"/>
    <n v="0.51961118298484366"/>
    <n v="0.53095187460335092"/>
    <n v="0.54377463334333886"/>
    <n v="0.56017782392018522"/>
    <n v="0.57932026167636153"/>
    <n v="0.60054198902789668"/>
    <n v="0.62343027278081586"/>
  </r>
  <r>
    <x v="37"/>
    <x v="11"/>
    <x v="2"/>
    <x v="1"/>
    <n v="1.6704999999999998E-2"/>
    <n v="7.0570000000000008E-3"/>
    <n v="2.8679999999999999E-3"/>
    <n v="6.0000000000000001E-3"/>
    <n v="1.4999999999999999E-2"/>
    <n v="1.9E-2"/>
    <n v="2.1000000000000001E-2"/>
    <n v="2.3E-2"/>
    <n v="2.5000000000000001E-2"/>
    <n v="1.0377000000000001E-2"/>
    <n v="1.9115E-2"/>
    <n v="2.6506000000000002E-2"/>
    <n v="2.5066999999999999E-2"/>
    <n v="3.1164999999999998E-2"/>
    <n v="1.9310000000000001E-2"/>
    <n v="2.0966000000000002E-2"/>
    <n v="2.4733000000000002E-2"/>
    <n v="2.7719000000000001E-2"/>
    <n v="3.0092000000000001E-2"/>
    <n v="3.2088999999999999E-2"/>
  </r>
  <r>
    <x v="37"/>
    <x v="11"/>
    <x v="2"/>
    <x v="2"/>
    <n v="2.8869999999999998E-3"/>
    <n v="2.0830000000000002E-3"/>
    <n v="1.212E-3"/>
    <n v="2E-3"/>
    <n v="3.0000000000000001E-3"/>
    <n v="3.0000000000000001E-3"/>
    <n v="4.0000000000000001E-3"/>
    <n v="5.0000000000000001E-3"/>
    <n v="9.0000000000000011E-3"/>
    <n v="2.6340000000000001E-3"/>
    <n v="6.7020000000000005E-3"/>
    <n v="8.4939999999999998E-3"/>
    <n v="7.6150000000000002E-3"/>
    <n v="1.0558E-2"/>
    <n v="6.0890000000000007E-3"/>
    <n v="7.3150000000000003E-3"/>
    <n v="7.9830000000000005E-3"/>
    <n v="8.8260000000000005E-3"/>
    <n v="9.5399999999999999E-3"/>
    <n v="1.0149E-2"/>
  </r>
  <r>
    <x v="37"/>
    <x v="11"/>
    <x v="2"/>
    <x v="3"/>
    <n v="2.7161222305469333E-2"/>
    <n v="1.9597099432730389E-2"/>
    <n v="1.1402632987263191E-2"/>
    <n v="1.8816226051589426E-2"/>
    <n v="2.8224339077384138E-2"/>
    <n v="2.8224339077384138E-2"/>
    <n v="3.7632452103178851E-2"/>
    <n v="4.704056512897356E-2"/>
    <n v="8.4673017232152425E-2"/>
    <n v="2.4780969709943274E-2"/>
    <n v="6.3053173498876167E-2"/>
    <n v="7.9912512041100281E-2"/>
    <n v="7.1642780691426738E-2"/>
    <n v="9.9330857326340574E-2"/>
    <n v="5.7286000214064006E-2"/>
    <n v="6.8820346783688327E-2"/>
    <n v="7.5104966284919195E-2"/>
    <n v="8.3036005565664137E-2"/>
    <n v="8.9753398266081558E-2"/>
    <n v="9.5482939098790534E-2"/>
  </r>
  <r>
    <x v="37"/>
    <x v="11"/>
    <x v="2"/>
    <x v="4"/>
    <n v="0.89731406129032232"/>
    <n v="0.73336771564075742"/>
    <n v="0.57335686453743284"/>
    <n v="0.99736266661805306"/>
    <n v="1.1390151399026536"/>
    <n v="1.2097946126069781"/>
    <n v="1.2308822734330152"/>
    <n v="1.3664044341209833"/>
    <n v="1.2889120742223261"/>
    <n v="0.9891988595206882"/>
    <n v="1.1000000000000001"/>
    <n v="1.1660000000000001"/>
    <n v="1.0843800000000003"/>
    <n v="1.1711304000000002"/>
    <n v="1.1828417040000003"/>
    <n v="1.2774690403200004"/>
    <n v="1.3724356686044539"/>
    <n v="1.50623268035854"/>
    <n v="1.6214633703753212"/>
    <n v="1.7456047637862846"/>
  </r>
  <r>
    <x v="37"/>
    <x v="11"/>
    <x v="2"/>
    <x v="5"/>
    <n v="0.92447528359579167"/>
    <n v="0.75296481507348778"/>
    <n v="0.58475949752469603"/>
    <n v="1.0161788926696425"/>
    <n v="1.1672394789800378"/>
    <n v="1.2380189516843623"/>
    <n v="1.2685147255361939"/>
    <n v="1.4134449992499569"/>
    <n v="1.3735850914544785"/>
    <n v="1.0139798292306315"/>
    <n v="1.1630531734988763"/>
    <n v="1.2459125120411003"/>
    <n v="1.1560227806914272"/>
    <n v="1.2704612573263407"/>
    <n v="1.2401277042140644"/>
    <n v="1.3462893871036887"/>
    <n v="1.4475406348893731"/>
    <n v="1.589268685924204"/>
    <n v="1.7112167686414028"/>
    <n v="1.8410877028850752"/>
  </r>
  <r>
    <x v="37"/>
    <x v="11"/>
    <x v="2"/>
    <x v="6"/>
    <n v="0.18530606063130906"/>
    <n v="0.21622343286281093"/>
    <n v="0.12587433602121897"/>
    <n v="0.80011805282227988"/>
    <n v="1.0188239554633938"/>
    <n v="0.8822611532365634"/>
    <n v="0.89197841089839169"/>
    <n v="1.1755428217967834"/>
    <n v="1.2400665039764618"/>
    <n v="0.59083770238587707"/>
    <n v="0.88389320276927208"/>
    <n v="1.023548328806817"/>
    <n v="0.66510773617801366"/>
    <n v="0.74492066451937533"/>
    <n v="0.67266336006099592"/>
    <n v="0.71974979526526572"/>
    <n v="0.7269472932179184"/>
    <n v="0.8178157048701582"/>
    <n v="0.87915188273542"/>
    <n v="0.95387979276793067"/>
  </r>
  <r>
    <x v="37"/>
    <x v="11"/>
    <x v="2"/>
    <x v="7"/>
    <n v="0"/>
    <n v="5.2447696433785586E-2"/>
    <n v="5.3922941366509276E-2"/>
    <n v="5.2731460404893717E-2"/>
    <n v="6.6594094402174883E-2"/>
    <n v="0.18259419912228364"/>
    <n v="0.21142415907839779"/>
    <n v="0.19269246703231765"/>
    <n v="0.12144891901037863"/>
    <n v="0.22"/>
    <n v="0.17050000000000001"/>
    <n v="0.15345"/>
    <n v="0.12742760528158259"/>
    <n v="0.12105622501750346"/>
    <n v="0.1573730925227545"/>
    <n v="0.21245367490571859"/>
    <n v="0.26556709363214825"/>
    <n v="0.28415679018639867"/>
    <n v="0.29268149389199061"/>
    <n v="0.30146193870875032"/>
  </r>
  <r>
    <x v="37"/>
    <x v="11"/>
    <x v="2"/>
    <x v="8"/>
    <n v="0.46899999999999997"/>
    <n v="0.38200000000000001"/>
    <n v="0.36699999999999999"/>
    <n v="0.45500000000000002"/>
    <n v="0.47699999999999998"/>
    <n v="0.59099999999999997"/>
    <n v="0.63900000000000001"/>
    <n v="0.58599999999999997"/>
    <n v="0.437"/>
    <n v="0.4"/>
    <n v="0.4"/>
    <n v="0.53"/>
    <n v="0.62539999999999996"/>
    <n v="0.66292399999999996"/>
    <n v="0.737834412"/>
    <n v="0.84629607056400002"/>
    <n v="0.98847381041875193"/>
    <n v="1.0576669771480647"/>
    <n v="1.128530664616985"/>
    <n v="1.1939854431647703"/>
  </r>
  <r>
    <x v="38"/>
    <x v="11"/>
    <x v="0"/>
    <x v="0"/>
    <n v="14.15"/>
    <n v="14.9"/>
    <n v="16.021000000000001"/>
    <n v="16.576000000000001"/>
    <n v="17.056999999999999"/>
    <n v="18.37"/>
    <n v="19.338999999999999"/>
    <n v="20.56"/>
    <n v="21.97"/>
    <n v="23.61"/>
    <n v="25.163571410063604"/>
    <n v="26.741834643032039"/>
    <n v="28.398068814084937"/>
    <n v="29.786278513387703"/>
    <n v="30.78432655376627"/>
    <n v="31.728905374487471"/>
    <n v="32.687049976938994"/>
    <n v="33.69548197368168"/>
    <n v="34.737336574160359"/>
    <n v="35.80235836234948"/>
  </r>
  <r>
    <x v="38"/>
    <x v="11"/>
    <x v="0"/>
    <x v="1"/>
    <n v="1.1716469999999999"/>
    <n v="1.292886"/>
    <n v="1.229376"/>
    <n v="1.1180000000000001"/>
    <n v="1.296"/>
    <n v="1.365"/>
    <n v="1.5580000000000001"/>
    <n v="1.9990000000000001"/>
    <n v="2.226"/>
    <n v="2.5202460000000002"/>
    <n v="2.6195029999999999"/>
    <n v="2.6063890000000001"/>
    <n v="2.8012220000000001"/>
    <n v="2.7170859999999997"/>
    <n v="2.4277894090211785"/>
    <n v="2.4530108218557474"/>
    <n v="2.5279664433197699"/>
    <n v="2.6427480000000001"/>
    <n v="2.7454149999999999"/>
    <n v="2.8416220000000001"/>
  </r>
  <r>
    <x v="38"/>
    <x v="11"/>
    <x v="0"/>
    <x v="2"/>
    <n v="1.28372"/>
    <n v="1.3776919999999999"/>
    <n v="1.3786369999999999"/>
    <n v="1.3819999999999999"/>
    <n v="1.6859999999999999"/>
    <n v="1.8620000000000001"/>
    <n v="1.9179999999999999"/>
    <n v="2.266"/>
    <n v="2.4260000000000002"/>
    <n v="2.4886919999999999"/>
    <n v="2.5703770000000001"/>
    <n v="2.4809029999999996"/>
    <n v="2.612714"/>
    <n v="2.7344330000000001"/>
    <n v="2.2510110000000001"/>
    <n v="2.3251010000000001"/>
    <n v="2.4127480000000001"/>
    <n v="2.4371860000000001"/>
    <n v="2.524181"/>
    <n v="2.664174"/>
  </r>
  <r>
    <x v="38"/>
    <x v="11"/>
    <x v="0"/>
    <x v="3"/>
    <n v="6.4185999999999996"/>
    <n v="6.8884599999999994"/>
    <n v="6.893184999999999"/>
    <n v="6.91"/>
    <n v="8.43"/>
    <n v="9.31"/>
    <n v="9.59"/>
    <n v="11.33"/>
    <n v="12.13"/>
    <n v="12.44346"/>
    <n v="12.851885000000001"/>
    <n v="12.404514999999998"/>
    <n v="13.06357"/>
    <n v="13.672164999999998"/>
    <n v="11.255054999999999"/>
    <n v="11.625505"/>
    <n v="12.063740000000001"/>
    <n v="12.185930000000001"/>
    <n v="12.620905"/>
    <n v="13.320869999999998"/>
  </r>
  <r>
    <x v="38"/>
    <x v="11"/>
    <x v="0"/>
    <x v="4"/>
    <n v="14.519877699200002"/>
    <n v="14.8053584133"/>
    <n v="15.2130460608"/>
    <n v="14.765388488999999"/>
    <n v="16.033579999999997"/>
    <n v="16.165600000000001"/>
    <n v="16.438149999999997"/>
    <n v="17.177600000000002"/>
    <n v="17.700320000000001"/>
    <n v="17.611150000000002"/>
    <n v="21.196000000000002"/>
    <n v="21.67"/>
    <n v="22.103400000000001"/>
    <n v="24.976841999999998"/>
    <n v="26.350568309999996"/>
    <n v="27.272838200849993"/>
    <n v="28.110862980167536"/>
    <n v="28.641159677629428"/>
    <n v="29.526736088036305"/>
    <n v="30.432004607997058"/>
  </r>
  <r>
    <x v="38"/>
    <x v="11"/>
    <x v="0"/>
    <x v="5"/>
    <n v="20.9384776992"/>
    <n v="21.693818413300001"/>
    <n v="22.106231060799999"/>
    <n v="21.675388488999999"/>
    <n v="24.463579999999997"/>
    <n v="25.4756"/>
    <n v="26.028149999999997"/>
    <n v="28.507600000000004"/>
    <n v="29.83032"/>
    <n v="30.054610000000004"/>
    <n v="34.047885000000001"/>
    <n v="34.074514999999998"/>
    <n v="35.166969999999999"/>
    <n v="38.649006999999997"/>
    <n v="37.605623309999999"/>
    <n v="38.898343200849993"/>
    <n v="40.174602980167535"/>
    <n v="40.827089677629431"/>
    <n v="42.147641088036309"/>
    <n v="43.752874607997057"/>
  </r>
  <r>
    <x v="38"/>
    <x v="11"/>
    <x v="0"/>
    <x v="6"/>
    <n v="4.0376539999999999"/>
    <n v="4.5777970000000003"/>
    <n v="3.8554460000000002"/>
    <n v="3.0590000000000002"/>
    <n v="4.0220000000000002"/>
    <n v="6.2329999999999997"/>
    <n v="7.0095000000000001"/>
    <n v="7.8650000000000002"/>
    <n v="10.997999999999999"/>
    <n v="9.9459040000000005"/>
    <n v="16.432008"/>
    <n v="16.490732999999999"/>
    <n v="15.498735"/>
    <n v="17.462102000000002"/>
    <n v="15.650684999999999"/>
    <n v="15.999148923440139"/>
    <n v="16.017026910110093"/>
    <n v="16.353755289981052"/>
    <n v="16.821256916807869"/>
    <n v="17.325894624312106"/>
  </r>
  <r>
    <x v="38"/>
    <x v="11"/>
    <x v="0"/>
    <x v="7"/>
    <n v="9.9074679999999997"/>
    <n v="8.3222880000000004"/>
    <n v="9.8132000000000001"/>
    <n v="10.992000000000001"/>
    <n v="10.175000000000001"/>
    <n v="11.047000000000001"/>
    <n v="11.07"/>
    <n v="13.028"/>
    <n v="12.163"/>
    <n v="10.175832"/>
    <n v="11.531529000000001"/>
    <n v="10.634461"/>
    <n v="7.5555300000000001"/>
    <n v="6.5037719999999997"/>
    <n v="6.2323339999999998"/>
    <n v="6.7694293576050244"/>
    <n v="6.9670098361549115"/>
    <n v="7.2024308544158577"/>
    <n v="7.4233043462163861"/>
    <n v="7.6460034766028784"/>
  </r>
  <r>
    <x v="38"/>
    <x v="11"/>
    <x v="0"/>
    <x v="8"/>
    <n v="27.954999999999998"/>
    <n v="25.010999999999999"/>
    <n v="26.157"/>
    <n v="27.641999999999999"/>
    <n v="29.375"/>
    <n v="29.582000000000001"/>
    <n v="29.946999999999999"/>
    <n v="33.540640000000003"/>
    <n v="31.528201600000003"/>
    <n v="29.628201600000004"/>
    <n v="29.331919584000005"/>
    <n v="28.7"/>
    <n v="26.690999999999999"/>
    <n v="28.025549999999999"/>
    <n v="28.586061000000001"/>
    <n v="29.729503440000002"/>
    <n v="31.156519605120003"/>
    <n v="31.717336958012165"/>
    <n v="32.795726414584578"/>
    <n v="34.107555471167956"/>
  </r>
  <r>
    <x v="38"/>
    <x v="11"/>
    <x v="1"/>
    <x v="0"/>
    <n v="2.41"/>
    <n v="2.5"/>
    <n v="2.5910000000000002"/>
    <n v="2.665"/>
    <n v="2.7970000000000002"/>
    <n v="2.9289999999999998"/>
    <n v="3.0609999999999999"/>
    <n v="3.3285"/>
    <n v="3.5960000000000001"/>
    <n v="3.9359999999999999"/>
    <n v="4.4253209999999994"/>
    <n v="4.998047023999999"/>
    <n v="5.5460803436319983"/>
    <n v="6.0762336033577107"/>
    <n v="6.5478458672583644"/>
    <n v="6.9802759299826995"/>
    <n v="7.4088201254750272"/>
    <n v="7.8492108173191513"/>
    <n v="8.3024641141934072"/>
    <n v="8.767576946770836"/>
  </r>
  <r>
    <x v="38"/>
    <x v="11"/>
    <x v="1"/>
    <x v="1"/>
    <n v="0.23826900000000001"/>
    <n v="0.22874100000000003"/>
    <n v="0.182311"/>
    <n v="0.17899999999999999"/>
    <n v="0.23599999999999999"/>
    <n v="0.25800000000000001"/>
    <n v="0.28599999999999998"/>
    <n v="0.38100000000000001"/>
    <n v="0.496"/>
    <n v="0.55607899999999999"/>
    <n v="0.70580100000000001"/>
    <n v="0.82054400000000005"/>
    <n v="0.83292200000000005"/>
    <n v="0.85737200000000002"/>
    <n v="0.84226251370547367"/>
    <n v="0.84494435236161214"/>
    <n v="0.88226213094120243"/>
    <n v="0.92196400000000012"/>
    <n v="0.96345199999999998"/>
    <n v="1.0047730000000001"/>
  </r>
  <r>
    <x v="38"/>
    <x v="11"/>
    <x v="1"/>
    <x v="2"/>
    <n v="0.23091499999999998"/>
    <n v="0.20787700000000001"/>
    <n v="0.17955699999999999"/>
    <n v="0.21299999999999999"/>
    <n v="0.314"/>
    <n v="0.35"/>
    <n v="0.36"/>
    <n v="0.38600000000000001"/>
    <n v="0.44500000000000001"/>
    <n v="0.44000800000000001"/>
    <n v="0.58508700000000002"/>
    <n v="0.64487800000000006"/>
    <n v="0.63202499999999995"/>
    <n v="0.75766800000000001"/>
    <n v="0.67816200000000004"/>
    <n v="0.69329399999999997"/>
    <n v="0.74731700000000001"/>
    <n v="0.78204700000000005"/>
    <n v="0.82878800000000008"/>
    <n v="0.88367899999999999"/>
  </r>
  <r>
    <x v="38"/>
    <x v="11"/>
    <x v="1"/>
    <x v="3"/>
    <n v="1.1545749999999999"/>
    <n v="1.039385"/>
    <n v="0.89778500000000006"/>
    <n v="1.0649999999999999"/>
    <n v="1.57"/>
    <n v="1.75"/>
    <n v="1.8"/>
    <n v="1.93"/>
    <n v="2.2250000000000001"/>
    <n v="2.20004"/>
    <n v="2.9254349999999998"/>
    <n v="3.2243900000000005"/>
    <n v="3.1601249999999999"/>
    <n v="3.7883399999999998"/>
    <n v="3.3908100000000001"/>
    <n v="3.4664699999999997"/>
    <n v="3.7365849999999998"/>
    <n v="3.9102350000000001"/>
    <n v="4.1439400000000015"/>
    <n v="4.4183950000000003"/>
  </r>
  <r>
    <x v="38"/>
    <x v="11"/>
    <x v="1"/>
    <x v="4"/>
    <n v="2.29"/>
    <n v="2.3950121648668419"/>
    <n v="2.8501000000000003"/>
    <n v="2.7183000000000002"/>
    <n v="2.9088800000000004"/>
    <n v="2.8704199999999997"/>
    <n v="2.9385599999999998"/>
    <n v="3.0955050000000002"/>
    <n v="3.1644800000000002"/>
    <n v="3.0996022465141038"/>
    <n v="3.39"/>
    <n v="3.554957431131208"/>
    <n v="3.7682548769990807"/>
    <n v="4.258128011008961"/>
    <n v="4.4923250516144533"/>
    <n v="4.8067878052274651"/>
    <n v="5.2602622890872688"/>
    <n v="5.6514317884697887"/>
    <n v="6.1438234445031217"/>
    <n v="6.6633584795458356"/>
  </r>
  <r>
    <x v="38"/>
    <x v="11"/>
    <x v="1"/>
    <x v="5"/>
    <n v="3.4445749999999999"/>
    <n v="3.4343971648668417"/>
    <n v="3.7478850000000001"/>
    <n v="3.7833000000000001"/>
    <n v="4.4788800000000002"/>
    <n v="4.6204199999999993"/>
    <n v="4.7385599999999997"/>
    <n v="5.0255050000000008"/>
    <n v="5.3894800000000007"/>
    <n v="5.2996422465141038"/>
    <n v="6.3154349999999999"/>
    <n v="6.7793474311312085"/>
    <n v="6.928379876999081"/>
    <n v="8.0464680110089617"/>
    <n v="7.8831350516144534"/>
    <n v="8.2732578052274643"/>
    <n v="8.9968472890872686"/>
    <n v="9.5616667884697897"/>
    <n v="10.287763444503124"/>
    <n v="11.081753479545835"/>
  </r>
  <r>
    <x v="38"/>
    <x v="11"/>
    <x v="1"/>
    <x v="6"/>
    <n v="0.56869301673868888"/>
    <n v="0.48915182497824067"/>
    <n v="0.29349109498694437"/>
    <n v="0.18399999999999994"/>
    <n v="0.44"/>
    <n v="0.71855779427359501"/>
    <n v="0.73442205726405096"/>
    <n v="0.92759278897136799"/>
    <n v="1.295270413573701"/>
    <n v="0.68"/>
    <n v="1.1117999999999999"/>
    <n v="1.011738"/>
    <n v="0.85997531713162501"/>
    <n v="1.0147708742153174"/>
    <n v="1.0249185829574705"/>
    <n v="1.0556661404461947"/>
    <n v="1.1190061088729664"/>
    <n v="1.197336536494074"/>
    <n v="1.2811500940486593"/>
    <n v="1.3644248501618221"/>
  </r>
  <r>
    <x v="38"/>
    <x v="11"/>
    <x v="1"/>
    <x v="7"/>
    <n v="1.0299927755982163"/>
    <n v="1.0783567294575751"/>
    <n v="0.99597856629053516"/>
    <n v="1.5093805380283456"/>
    <n v="1.5602482565759621"/>
    <n v="1.5394708894091733"/>
    <n v="1.6996475213431863"/>
    <n v="2.06157996725773"/>
    <n v="1.8363671724964929"/>
    <n v="1.4510000000000001"/>
    <n v="1.26817"/>
    <n v="1.4330320999999999"/>
    <n v="1.3183906388737567"/>
    <n v="1.278838919707544"/>
    <n v="1.3811460332841476"/>
    <n v="1.3811460332841476"/>
    <n v="1.3811460332841476"/>
    <n v="1.4087689539498307"/>
    <n v="1.4369443330288274"/>
    <n v="1.4656832196894041"/>
  </r>
  <r>
    <x v="38"/>
    <x v="11"/>
    <x v="1"/>
    <x v="8"/>
    <n v="4.2909269999999999"/>
    <n v="4.3479999999999999"/>
    <n v="4.6769999999999996"/>
    <n v="4.97"/>
    <n v="4.82"/>
    <n v="5.3620000000000001"/>
    <n v="5.8959999999999999"/>
    <n v="6"/>
    <n v="5.88"/>
    <n v="5.7623999999999986"/>
    <n v="6.9"/>
    <n v="7.2450000000000001"/>
    <n v="7.4623500000000016"/>
    <n v="8.096649750000001"/>
    <n v="8.4205157400000008"/>
    <n v="8.6057670862800002"/>
    <n v="9.2770169190098404"/>
    <n v="9.7872528495553812"/>
    <n v="10.452786043325149"/>
    <n v="11.194933852401233"/>
  </r>
  <r>
    <x v="38"/>
    <x v="11"/>
    <x v="2"/>
    <x v="0"/>
    <n v="1.5069999999999999"/>
    <n v="1.5595000000000001"/>
    <n v="1.6020000000000001"/>
    <n v="1.635"/>
    <n v="1.6890000000000001"/>
    <n v="1.7430000000000001"/>
    <n v="1.8032675027716882"/>
    <n v="1.8985000000000001"/>
    <n v="2"/>
    <n v="2.0950000000000002"/>
    <n v="2.2337470000000001"/>
    <n v="2.3618860960000001"/>
    <n v="2.445358854832"/>
    <n v="2.5441906537677119"/>
    <n v="2.6067059808858422"/>
    <n v="2.6673325655739517"/>
    <n v="2.7372602606477154"/>
    <n v="2.8142043707431021"/>
    <n v="2.8975024002841208"/>
    <n v="2.9856423042727558"/>
  </r>
  <r>
    <x v="38"/>
    <x v="11"/>
    <x v="2"/>
    <x v="1"/>
    <n v="7.5354000000000004E-2"/>
    <n v="6.2104999999999994E-2"/>
    <n v="7.4142E-2"/>
    <n v="7.8E-2"/>
    <n v="9.4E-2"/>
    <n v="8.8999999999999996E-2"/>
    <n v="8.6999999999999994E-2"/>
    <n v="0.115"/>
    <n v="0.14499999999999999"/>
    <n v="0.13102000000000003"/>
    <n v="0.19321700000000003"/>
    <n v="0.19961899999999999"/>
    <n v="0.161415"/>
    <n v="0.181974"/>
    <n v="0.151562"/>
    <n v="0.15446799999999999"/>
    <n v="0.16861899999999999"/>
    <n v="0.18096000000000001"/>
    <n v="0.193052"/>
    <n v="0.20404"/>
  </r>
  <r>
    <x v="38"/>
    <x v="11"/>
    <x v="2"/>
    <x v="2"/>
    <n v="8.6960999999999997E-2"/>
    <n v="8.8840999999999989E-2"/>
    <n v="8.2782999999999995E-2"/>
    <n v="9.9000000000000005E-2"/>
    <n v="0.13"/>
    <n v="0.14399999999999999"/>
    <n v="0.13300000000000001"/>
    <n v="0.16300000000000001"/>
    <n v="0.20200000000000001"/>
    <n v="0.15128800000000001"/>
    <n v="0.23175100000000001"/>
    <n v="0.26116899999999998"/>
    <n v="0.167653"/>
    <n v="0.22694"/>
    <n v="0.19822200000000001"/>
    <n v="0.20732900000000001"/>
    <n v="0.227691"/>
    <n v="0.25420500000000001"/>
    <n v="0.27580100000000002"/>
    <n v="0.29299599999999998"/>
  </r>
  <r>
    <x v="38"/>
    <x v="11"/>
    <x v="2"/>
    <x v="3"/>
    <n v="0.69568799999999997"/>
    <n v="0.71072799999999992"/>
    <n v="0.66226399999999996"/>
    <n v="0.79200000000000004"/>
    <n v="1.04"/>
    <n v="1.1519999999999999"/>
    <n v="1.0640000000000001"/>
    <n v="1.304"/>
    <n v="1.6160000000000001"/>
    <n v="1.210304"/>
    <n v="1.8540080000000001"/>
    <n v="2.0893519999999999"/>
    <n v="1.341224"/>
    <n v="1.81552"/>
    <n v="1.5857760000000001"/>
    <n v="1.6586320000000001"/>
    <n v="1.821528"/>
    <n v="2.0336400000000001"/>
    <n v="2.2064080000000001"/>
    <n v="2.3439679999999998"/>
  </r>
  <r>
    <x v="38"/>
    <x v="11"/>
    <x v="2"/>
    <x v="4"/>
    <n v="4.3702999999999994"/>
    <n v="4.3666"/>
    <n v="4.6137600000000001"/>
    <n v="4.6433999999999997"/>
    <n v="5.0670000000000002"/>
    <n v="5.2290000000000001"/>
    <n v="5.3737371582596305"/>
    <n v="5.9554236394180187"/>
    <n v="6.4211656575014091"/>
    <n v="5.5620541749877779"/>
    <n v="7.01"/>
    <n v="7.06"/>
    <n v="6.8481999999999994"/>
    <n v="7.6699840000000004"/>
    <n v="7.7466838400000002"/>
    <n v="8.1030312966400011"/>
    <n v="8.3486437949755317"/>
    <n v="8.5833233307664614"/>
    <n v="8.8373823208665669"/>
    <n v="9.1062090280319055"/>
  </r>
  <r>
    <x v="38"/>
    <x v="11"/>
    <x v="2"/>
    <x v="5"/>
    <n v="5.065987999999999"/>
    <n v="5.0773279999999996"/>
    <n v="5.2760239999999996"/>
    <n v="5.4353999999999996"/>
    <n v="6.1070000000000002"/>
    <n v="6.3810000000000002"/>
    <n v="6.4377371582596306"/>
    <n v="7.2594236394180189"/>
    <n v="8.0371656575014097"/>
    <n v="6.7723581749877777"/>
    <n v="8.8640080000000001"/>
    <n v="9.1493520000000004"/>
    <n v="8.1894239999999989"/>
    <n v="9.4855040000000006"/>
    <n v="9.3324598400000003"/>
    <n v="9.7616632966400019"/>
    <n v="10.170171794975532"/>
    <n v="10.616963330766461"/>
    <n v="11.043790320866567"/>
    <n v="11.450177028031906"/>
  </r>
  <r>
    <x v="38"/>
    <x v="11"/>
    <x v="2"/>
    <x v="6"/>
    <n v="0.88606398326131108"/>
    <n v="0.76213317502175937"/>
    <n v="0.35350890501305565"/>
    <n v="0.55200000000000005"/>
    <n v="0.50299999999999989"/>
    <n v="0.82144220572640503"/>
    <n v="0.8395779427359491"/>
    <n v="1.060407211028632"/>
    <n v="1.4807295864262988"/>
    <n v="0.77700000000000002"/>
    <n v="1.73193"/>
    <n v="1.5760563000000001"/>
    <n v="1.2608449875204644"/>
    <n v="1.449971735648534"/>
    <n v="1.4427218769702914"/>
    <n v="1.5148579708188061"/>
    <n v="1.5906008693597464"/>
    <n v="1.6701309128277337"/>
    <n v="1.7335958875151878"/>
    <n v="1.7769357847030673"/>
  </r>
  <r>
    <x v="38"/>
    <x v="11"/>
    <x v="2"/>
    <x v="7"/>
    <n v="0.90800722440178372"/>
    <n v="0.9506432705424247"/>
    <n v="0.87802143370946495"/>
    <n v="1.3306194619716543"/>
    <n v="1.3754627434240378"/>
    <n v="1.3571461105908267"/>
    <n v="1.4983524786568136"/>
    <n v="1.81742003274227"/>
    <n v="1.526632827503507"/>
    <n v="1.206"/>
    <n v="1.1083099999999999"/>
    <n v="1.0861437999999999"/>
    <n v="0.92321939767600458"/>
    <n v="0.87705842779220433"/>
    <n v="0.94722310201558069"/>
    <n v="0.99458425711635978"/>
    <n v="1.0443134699721779"/>
    <n v="1.0756428740713433"/>
    <n v="1.1079121602934836"/>
    <n v="1.1411495251022881"/>
  </r>
  <r>
    <x v="38"/>
    <x v="11"/>
    <x v="2"/>
    <x v="8"/>
    <n v="5.1395150000000003"/>
    <n v="5.0199999999999996"/>
    <n v="5.577"/>
    <n v="6.07"/>
    <n v="6.52"/>
    <n v="6.5110000000000001"/>
    <n v="6.9470000000000001"/>
    <n v="8"/>
    <n v="8"/>
    <n v="6.72"/>
    <n v="8.4"/>
    <n v="8.5"/>
    <n v="8.1"/>
    <n v="8.91"/>
    <n v="8.8654500000000027"/>
    <n v="9.2643952499999997"/>
    <n v="9.6442354552499996"/>
    <n v="10.039649108915249"/>
    <n v="10.441235073271859"/>
    <n v="10.83800200605619"/>
  </r>
  <r>
    <x v="39"/>
    <x v="11"/>
    <x v="0"/>
    <x v="0"/>
    <n v="1.3"/>
    <n v="1.3320000000000001"/>
    <n v="1.379"/>
    <n v="1.43"/>
    <n v="1.5183"/>
    <n v="1.6065999999999998"/>
    <n v="1.7503"/>
    <n v="1.8001309999999999"/>
    <n v="1.8499619999999999"/>
    <n v="1.966388"/>
    <n v="2.1446320760000002"/>
    <n v="2.3906049061760002"/>
    <n v="2.6069927835216"/>
    <n v="2.7987949711500382"/>
    <n v="2.9901276691360366"/>
    <n v="3.1883398943582155"/>
    <n v="3.3960476975274689"/>
    <n v="3.6123302189041171"/>
    <n v="3.8343736518991856"/>
    <n v="4.0623593213865128"/>
  </r>
  <r>
    <x v="39"/>
    <x v="11"/>
    <x v="0"/>
    <x v="1"/>
    <n v="4.8328000000000003E-2"/>
    <n v="5.4073000000000003E-2"/>
    <n v="7.765699999999999E-2"/>
    <n v="7.5999999999999998E-2"/>
    <n v="9.1999999999999998E-2"/>
    <n v="0.122"/>
    <n v="0.16900000000000001"/>
    <n v="0.217"/>
    <n v="0.183"/>
    <n v="0.15708900000000001"/>
    <n v="0.223471"/>
    <n v="0.29744400000000004"/>
    <n v="0.27615300000000004"/>
    <n v="0.25958399999999998"/>
    <n v="0.26746399999999998"/>
    <n v="0.28351199999999999"/>
    <n v="0.30335800000000002"/>
    <n v="0.32156000000000001"/>
    <n v="0.33763799999999999"/>
    <n v="0.35452"/>
  </r>
  <r>
    <x v="39"/>
    <x v="11"/>
    <x v="0"/>
    <x v="2"/>
    <n v="3.3401E-2"/>
    <n v="5.0809E-2"/>
    <n v="5.7460000000000004E-2"/>
    <n v="4.5999999999999999E-2"/>
    <n v="6.3E-2"/>
    <n v="7.5999999999999998E-2"/>
    <n v="0.106"/>
    <n v="0.14499999999999999"/>
    <n v="9.1999999999999998E-2"/>
    <n v="7.6350000000000001E-2"/>
    <n v="0.10670300000000001"/>
    <n v="0.13752600000000001"/>
    <n v="0.13508900000000001"/>
    <n v="0.11831800000000001"/>
    <n v="0.12380800000000002"/>
    <n v="8.8461999999999999E-2"/>
    <n v="9.9965999999999999E-2"/>
    <n v="0.10280599999999999"/>
    <n v="0.104612"/>
    <n v="0.10520600000000001"/>
  </r>
  <r>
    <x v="39"/>
    <x v="11"/>
    <x v="0"/>
    <x v="3"/>
    <n v="0.16700499999999999"/>
    <n v="0.25404500000000002"/>
    <n v="0.2873"/>
    <n v="0.23"/>
    <n v="0.315"/>
    <n v="0.38"/>
    <n v="0.53"/>
    <n v="0.72499999999999998"/>
    <n v="0.46"/>
    <n v="0.38175000000000003"/>
    <n v="0.53351500000000007"/>
    <n v="0.68763000000000007"/>
    <n v="0.67544500000000007"/>
    <n v="0.59159000000000017"/>
    <n v="0.61904000000000003"/>
    <n v="0.44230999999999998"/>
    <n v="0.49983"/>
    <n v="0.51402999999999999"/>
    <n v="0.52305999999999997"/>
    <n v="0.52603"/>
  </r>
  <r>
    <x v="39"/>
    <x v="11"/>
    <x v="0"/>
    <x v="4"/>
    <n v="1.4560000000000002"/>
    <n v="1.5184800000000001"/>
    <n v="1.7237499999999999"/>
    <n v="1.859"/>
    <n v="2.004156"/>
    <n v="2.1207119999999997"/>
    <n v="2.3103959999999999"/>
    <n v="2.3276844939624053"/>
    <n v="2.5106291860467769"/>
    <n v="2.3935436541181327"/>
    <n v="2.6410715381950349"/>
    <n v="2.8259465458686877"/>
    <n v="2.9107249422447485"/>
    <n v="3.1435829376243287"/>
    <n v="3.4265054020105183"/>
    <n v="3.70062583417136"/>
    <n v="4.0752572370329627"/>
    <n v="4.3347962626849403"/>
    <n v="4.6012483822790227"/>
    <n v="4.8748311856638153"/>
  </r>
  <r>
    <x v="39"/>
    <x v="11"/>
    <x v="0"/>
    <x v="5"/>
    <n v="1.6230050000000003"/>
    <n v="1.7725250000000001"/>
    <n v="2.01105"/>
    <n v="2.089"/>
    <n v="2.319156"/>
    <n v="2.5007119999999996"/>
    <n v="2.8403960000000001"/>
    <n v="3.0526844939624054"/>
    <n v="2.9706291860467768"/>
    <n v="2.7752936541181326"/>
    <n v="3.1745865381950349"/>
    <n v="3.5135765458686876"/>
    <n v="3.5861699422447488"/>
    <n v="3.7351729376243288"/>
    <n v="4.0455454020105179"/>
    <n v="4.14293583417136"/>
    <n v="4.5750872370329629"/>
    <n v="4.8488262626849403"/>
    <n v="5.1243083822790227"/>
    <n v="5.4008611856638158"/>
  </r>
  <r>
    <x v="39"/>
    <x v="11"/>
    <x v="0"/>
    <x v="6"/>
    <n v="2.0034749999999999"/>
    <n v="2.0695009999999998"/>
    <n v="2.5062700000000002"/>
    <n v="2.0912120000000001"/>
    <n v="2.4917549999999999"/>
    <n v="2.7909999999999999"/>
    <n v="2.8420000000000005"/>
    <n v="2.8309999999999995"/>
    <n v="2.8719999999999999"/>
    <n v="2.4196770000000001"/>
    <n v="3.580714"/>
    <n v="3.8900960000000002"/>
    <n v="3.3575879999999998"/>
    <n v="3.8305820000000002"/>
    <n v="4.0607363062810364"/>
    <n v="3.9048821392272188"/>
    <n v="4.2275156587909795"/>
    <n v="4.4908015771820713"/>
    <n v="4.769861207350238"/>
    <n v="5.0280330985732222"/>
  </r>
  <r>
    <x v="39"/>
    <x v="11"/>
    <x v="0"/>
    <x v="7"/>
    <n v="0.95333100000000004"/>
    <n v="0.97897800000000001"/>
    <n v="0.49668099999999998"/>
    <n v="0.57223400000000002"/>
    <n v="0.52869600000000005"/>
    <n v="0.503"/>
    <n v="0.69799999999999995"/>
    <n v="0.97099999999999997"/>
    <n v="1.056"/>
    <n v="0.92228100000000002"/>
    <n v="1.0003580000000001"/>
    <n v="1.0168459999999999"/>
    <n v="0.80252900000000005"/>
    <n v="0.246585"/>
    <n v="3.0870275963929949E-2"/>
    <n v="3.8338657302512034E-2"/>
    <n v="2.3406812560156269E-3"/>
    <n v="2.7888442434615842E-3"/>
    <n v="2.872509570765432E-3"/>
    <n v="2.9586848578883945E-3"/>
  </r>
  <r>
    <x v="39"/>
    <x v="11"/>
    <x v="0"/>
    <x v="8"/>
    <n v="0.6177528000000001"/>
    <n v="0.74130336000000008"/>
    <n v="0.44478201600000006"/>
    <n v="0.40030381440000007"/>
    <n v="0.39429925718400005"/>
    <n v="0.39824224975584005"/>
    <n v="0.67701182458492803"/>
    <n v="1.4217248316283488"/>
    <n v="1.3079868450980809"/>
    <n v="1.1902680290392538"/>
    <n v="1.2021707093296463"/>
    <n v="1.142062173863164"/>
    <n v="1.0849590651700058"/>
    <n v="0.4"/>
    <n v="0.32"/>
    <n v="0.33600000000000008"/>
    <n v="0.34272000000000008"/>
    <n v="0.3564288000000001"/>
    <n v="0.3635573760000001"/>
    <n v="0.37446409728000013"/>
  </r>
  <r>
    <x v="39"/>
    <x v="11"/>
    <x v="1"/>
    <x v="0"/>
    <n v="0.68655999999999995"/>
    <n v="0.69620000000000004"/>
    <n v="0.70599999999999996"/>
    <n v="0.71410000000000007"/>
    <n v="0.76161500000000004"/>
    <n v="0.76324000000000003"/>
    <n v="0.76486500000000002"/>
    <n v="0.77256769999999997"/>
    <n v="0.79963322834149908"/>
    <n v="0.85174433367244562"/>
    <n v="0.86455344699899672"/>
    <n v="0.88002386998024318"/>
    <n v="0.89653054496929974"/>
    <n v="0.9108177075541396"/>
    <n v="0.92688074585766467"/>
    <n v="0.94480822964230815"/>
    <n v="0.96533749372296895"/>
    <n v="0.98790897647966847"/>
    <n v="1.0121899548662066"/>
    <n v="1.0382531427240305"/>
  </r>
  <r>
    <x v="39"/>
    <x v="11"/>
    <x v="1"/>
    <x v="1"/>
    <n v="1.0791E-2"/>
    <n v="9.476E-3"/>
    <n v="7.6379999999999998E-3"/>
    <n v="1.0287000000000001E-2"/>
    <n v="1.2999999999999999E-2"/>
    <n v="1.6E-2"/>
    <n v="0.02"/>
    <n v="3.1E-2"/>
    <n v="2.6000000000000002E-2"/>
    <n v="1.8257000000000002E-2"/>
    <n v="2.9844000000000002E-2"/>
    <n v="3.6002000000000006E-2"/>
    <n v="3.7368999999999999E-2"/>
    <n v="3.5500999999999998E-2"/>
    <n v="3.6472000000000004E-2"/>
    <n v="3.8661000000000001E-2"/>
    <n v="4.1367000000000001E-2"/>
    <n v="4.3848999999999999E-2"/>
    <n v="4.6042E-2"/>
    <n v="4.8344000000000005E-2"/>
  </r>
  <r>
    <x v="39"/>
    <x v="11"/>
    <x v="1"/>
    <x v="2"/>
    <n v="1.1644E-2"/>
    <n v="1.575E-2"/>
    <n v="1.4183999999999999E-2"/>
    <n v="1.0999999999999999E-2"/>
    <n v="1.9E-2"/>
    <n v="2.1999999999999999E-2"/>
    <n v="1.7999999999999999E-2"/>
    <n v="0.02"/>
    <n v="1.2E-2"/>
    <n v="4.8140000000000006E-3"/>
    <n v="7.1310000000000002E-3"/>
    <n v="5.5800000000000001E-4"/>
    <n v="3.3900000000000005E-4"/>
    <n v="2.0799999999999999E-4"/>
    <n v="9.800000000000001E-5"/>
    <n v="0"/>
    <n v="0"/>
    <n v="0"/>
    <n v="0"/>
    <n v="0"/>
  </r>
  <r>
    <x v="39"/>
    <x v="11"/>
    <x v="1"/>
    <x v="3"/>
    <n v="5.8220000000000001E-2"/>
    <n v="7.8750000000000001E-2"/>
    <n v="7.0919999999999997E-2"/>
    <n v="5.5E-2"/>
    <n v="9.5000000000000001E-2"/>
    <n v="0.11"/>
    <n v="0.09"/>
    <n v="0.1"/>
    <n v="0.06"/>
    <n v="2.4070000000000001E-2"/>
    <n v="3.5654999999999999E-2"/>
    <n v="2.7899999999999999E-3"/>
    <n v="1.6950000000000003E-3"/>
    <n v="1.0399999999999999E-3"/>
    <n v="4.9000000000000009E-4"/>
    <n v="0"/>
    <n v="0"/>
    <n v="0"/>
    <n v="0"/>
    <n v="0"/>
  </r>
  <r>
    <x v="39"/>
    <x v="11"/>
    <x v="1"/>
    <x v="4"/>
    <n v="0.77581279999999986"/>
    <n v="0.83544000000000007"/>
    <n v="0.85567199999999988"/>
    <n v="0.87414409199999998"/>
    <n v="0.88"/>
    <n v="0.90062319999999996"/>
    <n v="0.9331353"/>
    <n v="0.91935556299999988"/>
    <n v="0.96150194211999995"/>
    <n v="0.91012358175120001"/>
    <n v="0.96046432643808011"/>
    <n v="0.98927825623122256"/>
    <n v="1.0070852648433846"/>
    <n v="1.036683869356152"/>
    <n v="1.0752191975627394"/>
    <n v="1.1020996775018077"/>
    <n v="1.1390982425931033"/>
    <n v="1.1756116820108051"/>
    <n v="1.2045060462907857"/>
    <n v="1.2355212398415962"/>
  </r>
  <r>
    <x v="39"/>
    <x v="11"/>
    <x v="1"/>
    <x v="5"/>
    <n v="0.83403279999999991"/>
    <n v="0.91419000000000006"/>
    <n v="0.92659199999999986"/>
    <n v="0.92914409200000003"/>
    <n v="0.97499999999999998"/>
    <n v="1.0106231999999999"/>
    <n v="1.0231353000000001"/>
    <n v="1.019355563"/>
    <n v="1.02150194212"/>
    <n v="0.93419358175120004"/>
    <n v="0.9961193264380801"/>
    <n v="0.99206825623122252"/>
    <n v="1.0087802648433846"/>
    <n v="1.0377238693561519"/>
    <n v="1.0757091975627395"/>
    <n v="1.1020996775018077"/>
    <n v="1.1390982425931033"/>
    <n v="1.1756116820108051"/>
    <n v="1.2045060462907857"/>
    <n v="1.2355212398415962"/>
  </r>
  <r>
    <x v="39"/>
    <x v="11"/>
    <x v="1"/>
    <x v="6"/>
    <n v="0.19679090148981454"/>
    <n v="0.29518635223472178"/>
    <n v="0.30536637275767714"/>
    <n v="0.26005491790817881"/>
    <n v="0.34655739586500456"/>
    <n v="0.37264366068713894"/>
    <n v="0.39399513529948316"/>
    <n v="0.39198084524171484"/>
    <n v="0.40728944968075398"/>
    <n v="0.43589236850106405"/>
    <n v="0.38489296138643958"/>
    <n v="0.48"/>
    <n v="0.48445850000000001"/>
    <n v="0.46321518"/>
    <n v="0.54196176060000001"/>
    <n v="0.558220613418"/>
    <n v="0.57887477611446592"/>
    <n v="0.59624101939789986"/>
    <n v="0.61412824997983684"/>
    <n v="0.63562273872913111"/>
  </r>
  <r>
    <x v="39"/>
    <x v="11"/>
    <x v="1"/>
    <x v="7"/>
    <n v="0.21"/>
    <n v="0.24791450000000001"/>
    <n v="0.20985085959595962"/>
    <n v="0.17758090593131315"/>
    <n v="0.3149100129727273"/>
    <n v="0.36561128282828287"/>
    <n v="0.31853256969696975"/>
    <n v="0.31552754545454548"/>
    <n v="0.28197144141414143"/>
    <n v="0.19"/>
    <n v="0.21"/>
    <n v="0.21"/>
    <n v="0.29399999999999998"/>
    <n v="0.1176"/>
    <n v="7.0559999999999998E-2"/>
    <n v="7.26768E-2"/>
    <n v="7.4857104000000008E-2"/>
    <n v="7.710281712E-2"/>
    <n v="7.9415901633600017E-2"/>
    <n v="8.1798378682608017E-2"/>
  </r>
  <r>
    <x v="39"/>
    <x v="11"/>
    <x v="1"/>
    <x v="8"/>
    <n v="0.82"/>
    <n v="0.83639999999999992"/>
    <n v="0.85312799999999989"/>
    <n v="0.87019055999999995"/>
    <n v="0.92240199359999997"/>
    <n v="0.94085003347200002"/>
    <n v="0.95025853380671998"/>
    <n v="0.95976111914478723"/>
    <n v="0.89257784080465219"/>
    <n v="0.7140622726437218"/>
    <n v="0.82117161354028001"/>
    <n v="0.79991262001418995"/>
    <n v="0.85"/>
    <n v="0.66352520273214599"/>
    <n v="0.62371369056821724"/>
    <n v="0.61747655366253507"/>
    <n v="0.63600085027241116"/>
    <n v="0.65698887833140052"/>
    <n v="0.67012865589802861"/>
    <n v="0.68353122901598928"/>
  </r>
  <r>
    <x v="39"/>
    <x v="11"/>
    <x v="2"/>
    <x v="0"/>
    <n v="0.22929999999999998"/>
    <n v="0.23326"/>
    <n v="0.23594000000000001"/>
    <n v="0.23839999999999997"/>
    <n v="0.23144000000000001"/>
    <n v="0.22447999999999999"/>
    <n v="0.23884"/>
    <n v="0.24889799999999998"/>
    <n v="0.25390369452946143"/>
    <n v="0.26520173701700978"/>
    <n v="0.27394165016615935"/>
    <n v="0.28224456765785139"/>
    <n v="0.29013233927495885"/>
    <n v="0.29862572231121093"/>
    <n v="0.3066944361956504"/>
    <n v="0.31435971438586791"/>
    <n v="0.32321213080140859"/>
    <n v="0.33329955300340158"/>
    <n v="0.3446747762853698"/>
    <n v="0.35739577715997906"/>
  </r>
  <r>
    <x v="39"/>
    <x v="11"/>
    <x v="2"/>
    <x v="1"/>
    <n v="8.4489999999999999E-3"/>
    <n v="9.2059999999999989E-3"/>
    <n v="1.0002E-2"/>
    <n v="1.0999999999999999E-2"/>
    <n v="1.2999999999999999E-2"/>
    <n v="1.6E-2"/>
    <n v="0.02"/>
    <n v="2.1999999999999999E-2"/>
    <n v="0.02"/>
    <n v="2.1999999999999999E-2"/>
    <n v="2.1999999999999999E-2"/>
    <n v="2.1999999999999999E-2"/>
    <n v="2.1999999999999999E-2"/>
    <n v="2.3E-2"/>
    <n v="2.3E-2"/>
    <n v="2.3E-2"/>
    <n v="2.4570402134834073E-2"/>
    <n v="2.6248028742063421E-2"/>
    <n v="2.8040200932138312E-2"/>
    <n v="2.995473968887772E-2"/>
  </r>
  <r>
    <x v="39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11"/>
    <x v="2"/>
    <x v="4"/>
    <n v="0.80254999999999987"/>
    <n v="0.81640999999999997"/>
    <n v="0.84938400000000003"/>
    <n v="0.87540479999999998"/>
    <n v="0.86684463360000008"/>
    <n v="0.85759189862400009"/>
    <n v="0.93070114953984007"/>
    <n v="0.94581239999999989"/>
    <n v="0.87194053999999999"/>
    <n v="0.87658046849999993"/>
    <n v="0.93278633735000005"/>
    <n v="0.97476172253075"/>
    <n v="0.90652840195359741"/>
    <n v="0.96998539009034923"/>
    <n v="1.0378843673966738"/>
    <n v="1.0897785857665074"/>
    <n v="1.1797242774251413"/>
    <n v="1.233208346112586"/>
    <n v="1.3097641498844053"/>
    <n v="1.3581039532079204"/>
  </r>
  <r>
    <x v="39"/>
    <x v="11"/>
    <x v="2"/>
    <x v="5"/>
    <n v="0.80254999999999987"/>
    <n v="0.81640999999999997"/>
    <n v="0.84938400000000003"/>
    <n v="0.87540479999999998"/>
    <n v="0.86684463360000008"/>
    <n v="0.85759189862400009"/>
    <n v="0.93070114953984007"/>
    <n v="0.94581239999999989"/>
    <n v="0.87194053999999999"/>
    <n v="0.87658046849999993"/>
    <n v="0.93278633735000005"/>
    <n v="0.97476172253075"/>
    <n v="0.90652840195359741"/>
    <n v="0.96998539009034923"/>
    <n v="1.0378843673966738"/>
    <n v="1.0897785857665074"/>
    <n v="1.1797242774251413"/>
    <n v="1.233208346112586"/>
    <n v="1.3097641498844053"/>
    <n v="1.3581039532079204"/>
  </r>
  <r>
    <x v="39"/>
    <x v="11"/>
    <x v="2"/>
    <x v="6"/>
    <n v="0.29169609851018546"/>
    <n v="0.43754414776527817"/>
    <n v="0.45263362724232292"/>
    <n v="0.38547008209182121"/>
    <n v="0.51368960413499543"/>
    <n v="0.5523563393128611"/>
    <n v="0.58400486470051682"/>
    <n v="0.58101915475828514"/>
    <n v="0.60371055031924592"/>
    <n v="0.6461076314989358"/>
    <n v="0.57051303861356029"/>
    <n v="0.69"/>
    <n v="0.69"/>
    <n v="0.58649999999999991"/>
    <n v="0.73312500000000003"/>
    <n v="0.79324125000000001"/>
    <n v="0.85670055000000012"/>
    <n v="0.90124897860000019"/>
    <n v="0.9733488968880003"/>
    <n v="1.0142295505572962"/>
  </r>
  <r>
    <x v="39"/>
    <x v="11"/>
    <x v="2"/>
    <x v="7"/>
    <n v="0.21"/>
    <n v="0.24791450000000001"/>
    <n v="0.20914914040404037"/>
    <n v="0.17698709406868685"/>
    <n v="0.31385698702727266"/>
    <n v="0.36438871717171711"/>
    <n v="0.31746743030303026"/>
    <n v="0.31447245454545453"/>
    <n v="0.28102855858585851"/>
    <n v="0.18"/>
    <n v="0.21"/>
    <n v="0.2268"/>
    <n v="0.15875999999999998"/>
    <n v="0.11113199999999998"/>
    <n v="8.8905599999999987E-2"/>
    <n v="9.0683711999999986E-2"/>
    <n v="9.2497386239999993E-2"/>
    <n v="9.4347333964799995E-2"/>
    <n v="9.6234280644095976E-2"/>
    <n v="9.9121309063418872E-2"/>
  </r>
  <r>
    <x v="39"/>
    <x v="11"/>
    <x v="2"/>
    <x v="8"/>
    <n v="0.70155109382009428"/>
    <n v="0.69860280869624913"/>
    <n v="0.7055888367832116"/>
    <n v="0.71264472515104371"/>
    <n v="0.71977117240255417"/>
    <n v="0.72696888412657967"/>
    <n v="0.73423857296784545"/>
    <n v="0.73423857296784545"/>
    <n v="0.646129944211704"/>
    <n v="0.45229096094819277"/>
    <n v="0.62"/>
    <n v="0.63"/>
    <n v="0.55000000000000004"/>
    <n v="0.44887499999999997"/>
    <n v="0.3815437499999999"/>
    <n v="0.3929900624999999"/>
    <n v="0.42049936687499995"/>
    <n v="0.42890935421249993"/>
    <n v="0.43748754129674994"/>
    <n v="0.44623729212268493"/>
  </r>
  <r>
    <x v="40"/>
    <x v="11"/>
    <x v="0"/>
    <x v="0"/>
    <n v="1.93732802"/>
    <n v="2.0532380386"/>
    <n v="2.098184277828"/>
    <n v="2.0952205922714402"/>
    <n v="2.1303161804260111"/>
    <n v="2.216709856817491"/>
    <n v="2.2928743639766163"/>
    <n v="2.4602306457777852"/>
    <n v="2.4812191134888959"/>
    <n v="2.4737825400842293"/>
    <n v="2.4683730638817023"/>
    <n v="2.4599588719652514"/>
    <n v="2.4492221058062937"/>
    <n v="2.4849789952772623"/>
    <n v="2.477954100300876"/>
    <n v="2.4618145592978675"/>
    <n v="2.4518844137048887"/>
    <n v="2.45086656956784"/>
    <n v="2.4616089038721616"/>
    <n v="2.47929381483344"/>
  </r>
  <r>
    <x v="40"/>
    <x v="11"/>
    <x v="0"/>
    <x v="1"/>
    <n v="0.10193600000000001"/>
    <n v="0.15465657899999999"/>
    <n v="8.601099999999999E-2"/>
    <n v="3.9E-2"/>
    <n v="7.6999999999999999E-2"/>
    <n v="0.129"/>
    <n v="0.187"/>
    <n v="0.28200000000000003"/>
    <n v="0.14400000000000002"/>
    <n v="6.6915000000000002E-2"/>
    <n v="6.8804000000000004E-2"/>
    <n v="6.5637000000000001E-2"/>
    <n v="6.3061999999999993E-2"/>
    <n v="4.8003000000000004E-2"/>
    <n v="5.4000000000000003E-3"/>
    <n v="8.6400000000000001E-3"/>
    <n v="1.4688000000000001E-2"/>
    <n v="2.3501000000000001E-2"/>
    <n v="3.5250999999999998E-2"/>
    <n v="4.2301000000000005E-2"/>
  </r>
  <r>
    <x v="40"/>
    <x v="11"/>
    <x v="0"/>
    <x v="2"/>
    <n v="5.8396999999999998E-2"/>
    <n v="9.6412999999999999E-2"/>
    <n v="5.4098E-2"/>
    <n v="2.7E-2"/>
    <n v="5.7000000000000002E-2"/>
    <n v="8.3000000000000004E-2"/>
    <n v="9.1999999999999998E-2"/>
    <n v="0.106"/>
    <n v="7.1000000000000008E-2"/>
    <n v="5.6014000000000001E-2"/>
    <n v="5.9839000000000003E-2"/>
    <n v="7.8525999999999999E-2"/>
    <n v="7.8510999999999997E-2"/>
    <n v="5.389E-2"/>
    <n v="1.4339000000000001E-2"/>
    <n v="3.2802999999999999E-2"/>
    <n v="4.1311E-2"/>
    <n v="5.4438E-2"/>
    <n v="6.810200000000001E-2"/>
    <n v="6.9081000000000004E-2"/>
  </r>
  <r>
    <x v="40"/>
    <x v="11"/>
    <x v="0"/>
    <x v="3"/>
    <n v="0.29198499999999999"/>
    <n v="0.48206499999999997"/>
    <n v="0.27049000000000001"/>
    <n v="0.13500000000000001"/>
    <n v="0.28499999999999998"/>
    <n v="0.41499999999999998"/>
    <n v="0.46"/>
    <n v="0.53"/>
    <n v="0.35499999999999998"/>
    <n v="0.28006999999999999"/>
    <n v="0.29919499999999999"/>
    <n v="0.39262999999999998"/>
    <n v="0.39255499999999999"/>
    <n v="0.26945000000000002"/>
    <n v="7.1695000000000009E-2"/>
    <n v="0.16401499999999999"/>
    <n v="0.20655499999999999"/>
    <n v="0.27218999999999999"/>
    <n v="0.34051000000000003"/>
    <n v="0.34540500000000002"/>
  </r>
  <r>
    <x v="40"/>
    <x v="11"/>
    <x v="0"/>
    <x v="4"/>
    <n v="2.6347661072000004"/>
    <n v="2.6486770697940001"/>
    <n v="2.4129119195022"/>
    <n v="2.8914044173345874"/>
    <n v="3.238080594247537"/>
    <n v="3.1698950952490121"/>
    <n v="3.2788103404865612"/>
    <n v="3.3459136782577881"/>
    <n v="3.2255848475355648"/>
    <n v="3.2653929529111827"/>
    <n v="3.25"/>
    <n v="3.3149999999999999"/>
    <n v="3.41445"/>
    <n v="3"/>
    <n v="1.8"/>
    <n v="1.98"/>
    <n v="2.2066959723344"/>
    <n v="2.45086656956784"/>
    <n v="2.7077697942593781"/>
    <n v="2.8511878870584559"/>
  </r>
  <r>
    <x v="40"/>
    <x v="11"/>
    <x v="0"/>
    <x v="5"/>
    <n v="2.9267511072000003"/>
    <n v="3.130742069794"/>
    <n v="2.6834019195022001"/>
    <n v="3.0264044173345876"/>
    <n v="3.5230805942475372"/>
    <n v="3.5848950952490122"/>
    <n v="3.7388103404865611"/>
    <n v="3.8759136782577883"/>
    <n v="3.5805848475355648"/>
    <n v="3.5454629529111825"/>
    <n v="3.5491950000000001"/>
    <n v="3.70763"/>
    <n v="3.8070050000000002"/>
    <n v="3.26945"/>
    <n v="1.8716949999999999"/>
    <n v="2.144015"/>
    <n v="2.4132509723343998"/>
    <n v="2.7230565695678401"/>
    <n v="3.0482797942593782"/>
    <n v="3.1965928870584559"/>
  </r>
  <r>
    <x v="40"/>
    <x v="11"/>
    <x v="0"/>
    <x v="6"/>
    <n v="2.1309999999999998"/>
    <n v="2.4550000000000001"/>
    <n v="0.95"/>
    <n v="0.56883700000000004"/>
    <n v="1.2872760000000001"/>
    <n v="2.3740000000000001"/>
    <n v="2.5590000000000002"/>
    <n v="1.7569999999999999"/>
    <n v="1.351"/>
    <n v="2.113"/>
    <n v="1.7689999999999999"/>
    <n v="2.351"/>
    <n v="2.9387500000000002"/>
    <n v="1.3224374999999997"/>
    <n v="0.97860374999999977"/>
    <n v="1.1058222374999997"/>
    <n v="1.2274626836249998"/>
    <n v="1.3563462654056246"/>
    <n v="1.4987626232732152"/>
    <n v="1.6186636331350726"/>
  </r>
  <r>
    <x v="40"/>
    <x v="11"/>
    <x v="0"/>
    <x v="7"/>
    <n v="2.73"/>
    <n v="1.5674999999999999"/>
    <n v="1.792"/>
    <n v="2.6038890000000001"/>
    <n v="2.7515339999999999"/>
    <n v="2.754"/>
    <n v="2.597"/>
    <n v="2.0148999999999999"/>
    <n v="0.878"/>
    <n v="0.112"/>
    <n v="0.106"/>
    <n v="3.3951000000000002E-2"/>
    <n v="1.6975500000000001E-2"/>
    <n v="1.6975499999999997E-3"/>
    <n v="1.7315009999999997E-3"/>
    <n v="1.7661310199999999E-3"/>
    <n v="1.8014536403999997E-3"/>
    <n v="1.8374827132079997E-3"/>
    <n v="1.8742323674721597E-3"/>
    <n v="1.911717014821603E-3"/>
  </r>
  <r>
    <x v="40"/>
    <x v="11"/>
    <x v="0"/>
    <x v="8"/>
    <n v="3.3286419712000002"/>
    <n v="2.6629135769600003"/>
    <n v="3.4617876500480005"/>
    <n v="5.0195920925696003"/>
    <n v="5.0195920925696003"/>
    <n v="4.0156736740556802"/>
    <n v="3.8148899903528961"/>
    <n v="4.1200811895811285"/>
    <n v="3.0076592683942236"/>
    <n v="1.9549785244562454"/>
    <n v="2.15047637690187"/>
    <n v="1.74"/>
    <n v="2"/>
    <n v="1"/>
    <n v="0.9"/>
    <n v="1.0349999999999999"/>
    <n v="1.1902499999999998"/>
    <n v="1.3687874999999996"/>
    <n v="1.5467298749999994"/>
    <n v="1.5776644724999993"/>
  </r>
  <r>
    <x v="40"/>
    <x v="11"/>
    <x v="1"/>
    <x v="0"/>
    <n v="0.49351363983498947"/>
    <n v="0.50826050495228303"/>
    <n v="0.53412199232847601"/>
    <n v="0.54016679406345203"/>
    <n v="0.55212569740842321"/>
    <n v="0.57393772607985316"/>
    <n v="0.6036920542944233"/>
    <n v="0.63678223744953977"/>
    <n v="0.66862134932201689"/>
    <n v="0.70205241678811769"/>
    <n v="0.73153736845235529"/>
    <n v="0.75656875700299864"/>
    <n v="0.79264238186293867"/>
    <n v="0.81139453422567986"/>
    <n v="0.80116664354116629"/>
    <n v="0.79474331067034298"/>
    <n v="0.79516844445693613"/>
    <n v="0.80537707556779736"/>
    <n v="0.82038376330076335"/>
    <n v="0.84277425040174037"/>
  </r>
  <r>
    <x v="40"/>
    <x v="11"/>
    <x v="1"/>
    <x v="1"/>
    <n v="3.943E-2"/>
    <n v="5.4562411999999998E-2"/>
    <n v="3.8567999999999998E-2"/>
    <n v="2.1999999999999999E-2"/>
    <n v="4.7E-2"/>
    <n v="8.1000000000000003E-2"/>
    <n v="0.13400000000000001"/>
    <n v="0.17899999999999999"/>
    <n v="0.107"/>
    <n v="5.0210000000000005E-2"/>
    <n v="4.3526000000000002E-2"/>
    <n v="4.2042999999999997E-2"/>
    <n v="5.1205000000000001E-2"/>
    <n v="3.4604999999999997E-2"/>
    <n v="6.0000000000000001E-3"/>
    <n v="9.5999999999999992E-3"/>
    <n v="1.6320000000000001E-2"/>
    <n v="2.6112E-2"/>
    <n v="3.9168000000000001E-2"/>
    <n v="4.7002000000000002E-2"/>
  </r>
  <r>
    <x v="40"/>
    <x v="11"/>
    <x v="1"/>
    <x v="2"/>
    <n v="2.0419E-2"/>
    <n v="3.0287999999999999E-2"/>
    <n v="4.2610000000000002E-2"/>
    <n v="6.6000000000000003E-2"/>
    <n v="8.5999999999999993E-2"/>
    <n v="0.1"/>
    <n v="0.152"/>
    <n v="0.05"/>
    <n v="5.1000000000000004E-2"/>
    <n v="4.0467000000000003E-2"/>
    <n v="3.3985999999999995E-2"/>
    <n v="1.1795E-2"/>
    <n v="1.3390000000000001E-2"/>
    <n v="9.3430000000000006E-3"/>
    <n v="3.3790000000000001E-3"/>
    <n v="9.4240000000000001E-3"/>
    <n v="1.3081000000000001E-2"/>
    <n v="1.7252E-2"/>
    <n v="2.1085E-2"/>
    <n v="2.2977000000000001E-2"/>
  </r>
  <r>
    <x v="40"/>
    <x v="11"/>
    <x v="1"/>
    <x v="3"/>
    <n v="0.10209499999999999"/>
    <n v="0.15143999999999999"/>
    <n v="0.21305000000000002"/>
    <n v="0.33"/>
    <n v="0.43"/>
    <n v="0.5"/>
    <n v="0.76"/>
    <n v="0.25"/>
    <n v="0.255"/>
    <n v="0.20233500000000004"/>
    <n v="0.16992999999999997"/>
    <n v="5.8975E-2"/>
    <n v="6.695000000000001E-2"/>
    <n v="4.6715000000000007E-2"/>
    <n v="1.6895E-2"/>
    <n v="4.7120000000000002E-2"/>
    <n v="6.5405000000000005E-2"/>
    <n v="8.6260000000000003E-2"/>
    <n v="0.10542499999999999"/>
    <n v="0.114885"/>
  </r>
  <r>
    <x v="40"/>
    <x v="11"/>
    <x v="1"/>
    <x v="4"/>
    <n v="0.64156773178548632"/>
    <n v="0.62007781604178525"/>
    <n v="0.56616931186818464"/>
    <n v="0.65360182081677698"/>
    <n v="0.80058226124221366"/>
    <n v="0.8322097028157871"/>
    <n v="0.86327963764102533"/>
    <n v="0.85965602055687873"/>
    <n v="0.80234561918642022"/>
    <n v="0.73715503762752366"/>
    <n v="0.78138433988517508"/>
    <n v="0.81263971348058206"/>
    <n v="0.82889250775019374"/>
    <n v="0.76258110713017824"/>
    <n v="0.68632299641716032"/>
    <n v="0.69283133085089588"/>
    <n v="0.71565160001124251"/>
    <n v="0.76510822178940741"/>
    <n v="0.82038376330076335"/>
    <n v="0.91019619043387967"/>
  </r>
  <r>
    <x v="40"/>
    <x v="11"/>
    <x v="1"/>
    <x v="5"/>
    <n v="0.74366273178548625"/>
    <n v="0.77151781604178526"/>
    <n v="0.77921931186818472"/>
    <n v="0.98360182081677694"/>
    <n v="1.2305822612422137"/>
    <n v="1.3322097028157871"/>
    <n v="1.6232796376410255"/>
    <n v="1.1096560205568786"/>
    <n v="1.0573456191864201"/>
    <n v="0.9394900376275237"/>
    <n v="0.95131433988517511"/>
    <n v="0.87161471348058206"/>
    <n v="0.8958425077501937"/>
    <n v="0.8092961071301783"/>
    <n v="0.70321799641716032"/>
    <n v="0.73995133085089593"/>
    <n v="0.78105660001124255"/>
    <n v="0.85136822178940741"/>
    <n v="0.92580876330076334"/>
    <n v="1.0250811904338797"/>
  </r>
  <r>
    <x v="40"/>
    <x v="11"/>
    <x v="1"/>
    <x v="6"/>
    <n v="0.50825556173415631"/>
    <n v="0.63732950434876368"/>
    <n v="0.38837507383689462"/>
    <n v="0.34143202218539032"/>
    <n v="0.52935476347180899"/>
    <n v="0.56190601742911428"/>
    <n v="0.69783729327202737"/>
    <n v="0.31"/>
    <n v="0.41"/>
    <n v="0.48"/>
    <n v="0.26600000000000001"/>
    <n v="0.26400000000000001"/>
    <n v="0.34320000000000001"/>
    <n v="0.20591999999999999"/>
    <n v="0.17503199999999999"/>
    <n v="0.17503199999999999"/>
    <n v="0.18378360000000002"/>
    <n v="0.196648452"/>
    <n v="0.21041384364000001"/>
    <n v="0.22514281269480002"/>
  </r>
  <r>
    <x v="40"/>
    <x v="11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x v="1"/>
    <x v="8"/>
    <n v="0.39"/>
    <n v="0.35"/>
    <n v="0.35174999999999995"/>
    <n v="0.7034999999999999"/>
    <n v="0.7034999999999999"/>
    <n v="0.77384999999999993"/>
    <n v="0.92861999999999989"/>
    <n v="1.0679129999999999"/>
    <n v="0.96112169999999997"/>
    <n v="1.0572338700000001"/>
    <n v="1.0783785474000001"/>
    <n v="0.97054069266000009"/>
    <n v="0.79584336798120014"/>
    <n v="0.67646686278402013"/>
    <n v="0.54117349022721617"/>
    <n v="0.56823216473857696"/>
    <n v="0.59664377297550586"/>
    <n v="0.65630815027305645"/>
    <n v="0.71537588379763162"/>
    <n v="0.80122098985334744"/>
  </r>
  <r>
    <x v="40"/>
    <x v="11"/>
    <x v="2"/>
    <x v="0"/>
    <n v="0.15414957659520934"/>
    <n v="0.17171882271922645"/>
    <n v="0.19357741683282256"/>
    <n v="0.21764530391698667"/>
    <n v="0.22088077352528801"/>
    <n v="0.22679269617275921"/>
    <n v="0.23211342655548328"/>
    <n v="0.23690208389993495"/>
    <n v="0.24121187550994144"/>
    <n v="0.24509068795894731"/>
    <n v="0.24858161916305258"/>
    <n v="0.25172345724674733"/>
    <n v="0.2545511115220726"/>
    <n v="0.25709600036986535"/>
    <n v="0.25938640033287885"/>
    <n v="0.26144776029959099"/>
    <n v="0.26330298426963189"/>
    <n v="0.2649726858426687"/>
    <n v="0.26647541725840185"/>
    <n v="0.26782787553256165"/>
  </r>
  <r>
    <x v="40"/>
    <x v="11"/>
    <x v="2"/>
    <x v="1"/>
    <n v="0.02"/>
    <n v="2.1000000000000001E-2"/>
    <n v="2.1000000000000001E-2"/>
    <n v="2.3E-2"/>
    <n v="2.5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  <n v="2.8000000000000001E-2"/>
  </r>
  <r>
    <x v="40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11"/>
    <x v="2"/>
    <x v="4"/>
    <n v="0.50098612393443032"/>
    <n v="0.56667211497344727"/>
    <n v="0.46458580039877412"/>
    <n v="0.48970193381322003"/>
    <n v="0.57429001116574885"/>
    <n v="0.63501954928372573"/>
    <n v="0.64991759435535312"/>
    <n v="0.67517093911481463"/>
    <n v="0.66574477640743834"/>
    <n v="0.56370858230557874"/>
    <n v="0.58699999999999997"/>
    <n v="0.60460999999999998"/>
    <n v="0.58042559999999999"/>
    <n v="0.46434048"/>
    <n v="0.40861962239999999"/>
    <n v="0.4601480581272801"/>
    <n v="0.52660596853926378"/>
    <n v="0.59618854314600456"/>
    <n v="0.63954100142016446"/>
    <n v="0.69635247638466036"/>
  </r>
  <r>
    <x v="40"/>
    <x v="11"/>
    <x v="2"/>
    <x v="5"/>
    <n v="0.50098612393443032"/>
    <n v="0.56667211497344727"/>
    <n v="0.46458580039877412"/>
    <n v="0.48970193381322003"/>
    <n v="0.57429001116574885"/>
    <n v="0.63501954928372573"/>
    <n v="0.64991759435535312"/>
    <n v="0.67517093911481463"/>
    <n v="0.66574477640743834"/>
    <n v="0.56370858230557874"/>
    <n v="0.58699999999999997"/>
    <n v="0.60460999999999998"/>
    <n v="0.58042559999999999"/>
    <n v="0.46434048"/>
    <n v="0.40861962239999999"/>
    <n v="0.4601480581272801"/>
    <n v="0.52660596853926378"/>
    <n v="0.59618854314600456"/>
    <n v="0.63954100142016446"/>
    <n v="0.69635247638466036"/>
  </r>
  <r>
    <x v="40"/>
    <x v="11"/>
    <x v="2"/>
    <x v="6"/>
    <n v="0.15157683094402008"/>
    <n v="0.19007049565123635"/>
    <n v="0.11582492616310536"/>
    <n v="0.10182512067175253"/>
    <n v="0.15786923652819107"/>
    <n v="0.16757698257088571"/>
    <n v="0.20811570672797264"/>
    <n v="0.19647486518019552"/>
    <n v="0.25705690673644366"/>
    <n v="0.18997424288633682"/>
    <n v="0.15197939430906945"/>
    <n v="0.18237527317088334"/>
    <n v="0.21520282234164234"/>
    <n v="0.12912169340498539"/>
    <n v="0.11879195793258657"/>
    <n v="0.14255034951910386"/>
    <n v="0.16678390893735151"/>
    <n v="0.20681204708231588"/>
    <n v="0.23473167343842852"/>
    <n v="0.26759410771980852"/>
  </r>
  <r>
    <x v="40"/>
    <x v="11"/>
    <x v="2"/>
    <x v="7"/>
    <n v="0.14078260869565218"/>
    <n v="0.10995652173913044"/>
    <n v="0.15640999999999999"/>
    <n v="0.180394"/>
    <n v="0.206403"/>
    <n v="0.21287700000000001"/>
    <n v="0.16539199999999998"/>
    <n v="0.115173"/>
    <n v="2.0077999999999999E-2"/>
    <n v="5.1060000000000003E-3"/>
    <n v="5.05494E-3"/>
    <n v="5.0043906000000003E-3"/>
    <n v="4.9543466939999999E-3"/>
    <n v="4.9048032270600003E-3"/>
    <n v="4.9538512593306E-3"/>
    <n v="5.0033897719239063E-3"/>
    <n v="5.1284745162220036E-3"/>
    <n v="5.2566863791275531E-3"/>
    <n v="5.3881035386057416E-3"/>
    <n v="5.522806127070885E-3"/>
  </r>
  <r>
    <x v="40"/>
    <x v="11"/>
    <x v="2"/>
    <x v="8"/>
    <n v="0.58420504800159967"/>
    <n v="0.59004709848161552"/>
    <n v="0.59594756946643157"/>
    <n v="0.60190704516109605"/>
    <n v="0.61394518606431803"/>
    <n v="0.6262240897856044"/>
    <n v="0.6262240897856044"/>
    <n v="0.61369960798989232"/>
    <n v="0.42958972559292458"/>
    <n v="0.38663075303363215"/>
    <n v="0.5"/>
    <n v="0.45003819653114779"/>
    <n v="0.39603361294741007"/>
    <n v="0.27722352906318704"/>
    <n v="0.25227341144750021"/>
    <n v="0.30272809373700021"/>
    <n v="0.36327371248440027"/>
    <n v="0.39596834660799635"/>
    <n v="0.41180708047231623"/>
    <n v="0.43651550530065525"/>
  </r>
  <r>
    <x v="41"/>
    <x v="11"/>
    <x v="0"/>
    <x v="0"/>
    <n v="1.3163880000000001"/>
    <n v="1.3556529999999998"/>
    <n v="1.3783420000000002"/>
    <n v="1.41245"/>
    <n v="1.5017879999999999"/>
    <n v="1.6091439999999999"/>
    <n v="1.72252385605425"/>
    <n v="1.8307370000000001"/>
    <n v="1.9599500000000001"/>
    <n v="2.0417930000000002"/>
    <n v="2.1720000000000002"/>
    <n v="2.3639999999999999"/>
    <n v="2.581"/>
    <n v="2.7879999999999998"/>
    <n v="2.9489729999999996"/>
    <n v="3.1114059179999995"/>
    <n v="3.2804823049519993"/>
    <n v="3.4565869773638229"/>
    <n v="3.6341244982692698"/>
    <n v="3.8130822693419604"/>
  </r>
  <r>
    <x v="41"/>
    <x v="11"/>
    <x v="0"/>
    <x v="1"/>
    <n v="7.1498999999999993E-2"/>
    <n v="6.4269000000000007E-2"/>
    <n v="7.1204000000000003E-2"/>
    <n v="8.8013999999999995E-2"/>
    <n v="0.111"/>
    <n v="0.13500000000000001"/>
    <n v="0.14299999999999999"/>
    <n v="0.17300000000000001"/>
    <n v="0.182"/>
    <n v="0.13074700000000003"/>
    <n v="0.212367"/>
    <n v="0.24458500000000002"/>
    <n v="0.25650200000000001"/>
    <n v="0.28593000000000002"/>
    <n v="0.25018899999999999"/>
    <n v="0.26269799999999999"/>
    <n v="0.28108699999999998"/>
    <n v="0.300763"/>
    <n v="0.315801"/>
    <n v="0.33159100000000002"/>
  </r>
  <r>
    <x v="41"/>
    <x v="11"/>
    <x v="0"/>
    <x v="2"/>
    <n v="5.2380000000000005E-3"/>
    <n v="4.4299999999999999E-3"/>
    <n v="6.3150000000000003E-3"/>
    <n v="2E-3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0"/>
    <x v="3"/>
    <n v="2.6190000000000001E-2"/>
    <n v="2.215E-2"/>
    <n v="3.1574999999999999E-2"/>
    <n v="0.01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0"/>
    <x v="4"/>
    <n v="0.8688160800000001"/>
    <n v="0.89473097999999984"/>
    <n v="0.90970572000000016"/>
    <n v="0.93221700000000007"/>
    <n v="0.99118008000000013"/>
    <n v="1.06203504"/>
    <n v="1.1368657449958051"/>
    <n v="1.2673953455855824"/>
    <n v="1.2471353821399851"/>
    <n v="1.2001247699986117"/>
    <n v="1.33382811563593"/>
    <n v="1.4138578025740858"/>
    <n v="1.4845506927027901"/>
    <n v="1.6033147481190133"/>
    <n v="1.7315799279685344"/>
    <n v="1.8701063222060172"/>
    <n v="2.0338990290702395"/>
    <n v="2.1430839259655703"/>
    <n v="2.2531571889269473"/>
    <n v="2.3641110069920153"/>
  </r>
  <r>
    <x v="41"/>
    <x v="11"/>
    <x v="0"/>
    <x v="5"/>
    <n v="0.89500608000000015"/>
    <n v="0.91688097999999985"/>
    <n v="0.94128072000000018"/>
    <n v="0.94221700000000008"/>
    <n v="0.99118008000000013"/>
    <n v="1.06203504"/>
    <n v="1.1368657449958051"/>
    <n v="1.2673953455855824"/>
    <n v="1.2471353821399851"/>
    <n v="1.2001247699986117"/>
    <n v="1.33382811563593"/>
    <n v="1.4138578025740858"/>
    <n v="1.4845506927027901"/>
    <n v="1.6033147481190133"/>
    <n v="1.7315799279685344"/>
    <n v="1.8701063222060172"/>
    <n v="2.0338990290702395"/>
    <n v="2.1430839259655703"/>
    <n v="2.2531571889269473"/>
    <n v="2.3641110069920153"/>
  </r>
  <r>
    <x v="41"/>
    <x v="11"/>
    <x v="0"/>
    <x v="6"/>
    <n v="0.77004700000000004"/>
    <n v="0.67958499999999999"/>
    <n v="0.75304300000000002"/>
    <n v="0.72028300000000001"/>
    <n v="0.88003299999999995"/>
    <n v="1.0069999999999999"/>
    <n v="0.86699999999999999"/>
    <n v="1.202"/>
    <n v="1.26"/>
    <n v="1.121891"/>
    <n v="1.7517389999999999"/>
    <n v="1.6480870000000001"/>
    <n v="1.7909029999999999"/>
    <n v="1.972415"/>
    <n v="2.1997346689957857"/>
    <n v="2.3428255096494728"/>
    <n v="2.4204765332982232"/>
    <n v="2.5383570883630315"/>
    <n v="2.6703516569579091"/>
    <n v="2.8092099431197206"/>
  </r>
  <r>
    <x v="41"/>
    <x v="11"/>
    <x v="0"/>
    <x v="7"/>
    <n v="1.3251550000000001"/>
    <n v="1.510049"/>
    <n v="2.1425809999999998"/>
    <n v="3.084508"/>
    <n v="4.8759680000000003"/>
    <n v="5.0739999999999998"/>
    <n v="4.2587999999999999"/>
    <n v="4.109"/>
    <n v="3.5579999999999998"/>
    <n v="2.0410370000000002"/>
    <n v="3.5157150000000001"/>
    <n v="4.6779390000000003"/>
    <n v="4.8940270000000003"/>
    <n v="5.8668480000000001"/>
    <n v="6.7748608909057531"/>
    <n v="6.8091007389647729"/>
    <n v="6.9579243677074691"/>
    <n v="7.1088465984503193"/>
    <n v="7.3158433769215643"/>
    <n v="7.5353186782292125"/>
  </r>
  <r>
    <x v="41"/>
    <x v="11"/>
    <x v="0"/>
    <x v="8"/>
    <n v="1.5348166593212875"/>
    <n v="1.73609519612164"/>
    <n v="2.3360951961216401"/>
    <n v="3.3360951961216401"/>
    <n v="4.9360951961216397"/>
    <n v="5.0594975760246799"/>
    <n v="4.6547377699427059"/>
    <n v="4.1427166152490082"/>
    <n v="3.5213091229616564"/>
    <n v="2.1479985650066107"/>
    <n v="3.0394179694843544"/>
    <n v="4.2247909775832531"/>
    <n v="4.3937826166865834"/>
    <n v="5.2725391400239001"/>
    <n v="6.1161454024277235"/>
    <n v="6.3607912185248336"/>
    <n v="6.5834189111732018"/>
    <n v="6.7282541272190119"/>
    <n v="6.9132811157175356"/>
    <n v="7.1068529869576267"/>
  </r>
  <r>
    <x v="41"/>
    <x v="11"/>
    <x v="1"/>
    <x v="0"/>
    <n v="0.43715999999999999"/>
    <n v="0.44914599999999999"/>
    <n v="0.46475399999999994"/>
    <n v="0.46800000000000003"/>
    <n v="0.47439999999999999"/>
    <n v="0.49580000000000002"/>
    <n v="0.51876599999999995"/>
    <n v="0.54292799999999997"/>
    <n v="0.57143100000000002"/>
    <n v="0.58757100000000007"/>
    <n v="0.63"/>
    <n v="0.68797599999999992"/>
    <n v="0.73590119999999981"/>
    <n v="0.79141613999999982"/>
    <n v="0.83307833299999978"/>
    <n v="0.8767184163499997"/>
    <n v="0.92414749553249975"/>
    <n v="0.97559412075587471"/>
    <n v="1.029350414718081"/>
    <n v="1.0855458939821769"/>
  </r>
  <r>
    <x v="41"/>
    <x v="11"/>
    <x v="1"/>
    <x v="1"/>
    <n v="2.1025800000000094E-2"/>
    <n v="3.4062000000000002E-2"/>
    <n v="3.1312E-2"/>
    <n v="3.1511999999999998E-2"/>
    <n v="3.5996E-2"/>
    <n v="4.1049000000000002E-2"/>
    <n v="4.7E-2"/>
    <n v="5.5E-2"/>
    <n v="5.8000000000000003E-2"/>
    <n v="4.1654000000000004E-2"/>
    <n v="7.6943999999999999E-2"/>
    <n v="8.9476E-2"/>
    <n v="8.2323999999999994E-2"/>
    <n v="9.2310000000000003E-2"/>
    <n v="8.1233E-2"/>
    <n v="8.5293999999999995E-2"/>
    <n v="9.1264999999999999E-2"/>
    <n v="9.7654000000000005E-2"/>
    <n v="0.102536"/>
    <n v="0.10766299999999999"/>
  </r>
  <r>
    <x v="41"/>
    <x v="11"/>
    <x v="1"/>
    <x v="2"/>
    <n v="1.4178000000000001E-2"/>
    <n v="1.0473000000000001E-2"/>
    <n v="1.1731999999999999E-2"/>
    <n v="8.9999999999999993E-3"/>
    <n v="8.0000000000000002E-3"/>
    <n v="8.9999999999999993E-3"/>
    <n v="5.0000000000000001E-3"/>
    <n v="0.01"/>
    <n v="4.0000000000000001E-3"/>
    <n v="0"/>
    <n v="0"/>
    <n v="0"/>
    <n v="0"/>
    <n v="0"/>
    <n v="0"/>
    <n v="0"/>
    <n v="0"/>
    <n v="0"/>
    <n v="0"/>
    <n v="0"/>
  </r>
  <r>
    <x v="41"/>
    <x v="11"/>
    <x v="1"/>
    <x v="3"/>
    <n v="7.0890000000000009E-2"/>
    <n v="5.2365000000000009E-2"/>
    <n v="5.8659999999999997E-2"/>
    <n v="4.4999999999999998E-2"/>
    <n v="0.04"/>
    <n v="4.4999999999999998E-2"/>
    <n v="2.5000000000000001E-2"/>
    <n v="0.05"/>
    <n v="0.02"/>
    <n v="0"/>
    <n v="0"/>
    <n v="0"/>
    <n v="0"/>
    <n v="0"/>
    <n v="0"/>
    <n v="0"/>
    <n v="0"/>
    <n v="0"/>
    <n v="0"/>
    <n v="0"/>
  </r>
  <r>
    <x v="41"/>
    <x v="11"/>
    <x v="1"/>
    <x v="4"/>
    <n v="0.6120239999999999"/>
    <n v="0.62880439999999993"/>
    <n v="0.65065559999999989"/>
    <n v="0.66223961999999981"/>
    <n v="0.67952203899999974"/>
    <n v="0.70301453704999961"/>
    <n v="0.73366381019749971"/>
    <n v="0.71869628970993737"/>
    <n v="0.78148952061596177"/>
    <n v="0.73909093678030069"/>
    <n v="0.81054595090713355"/>
    <n v="0.87538962697970424"/>
    <n v="0.91040521205889247"/>
    <n v="0.9832376290236039"/>
    <n v="1.0618966393454923"/>
    <n v="1.1468483704931318"/>
    <n v="1.2198746941028997"/>
    <n v="1.2877842393977548"/>
    <n v="1.3587425474278669"/>
    <n v="1.4329205800564737"/>
  </r>
  <r>
    <x v="41"/>
    <x v="11"/>
    <x v="1"/>
    <x v="5"/>
    <n v="0.68291399999999991"/>
    <n v="0.68116939999999992"/>
    <n v="0.70931559999999994"/>
    <n v="0.70723961999999985"/>
    <n v="0.71952203899999978"/>
    <n v="0.74801453704999965"/>
    <n v="0.75866381019749973"/>
    <n v="0.76869628970993742"/>
    <n v="0.80148952061596179"/>
    <n v="0.73909093678030069"/>
    <n v="0.81054595090713355"/>
    <n v="0.87538962697970424"/>
    <n v="0.91040521205889247"/>
    <n v="0.9832376290236039"/>
    <n v="1.0618966393454923"/>
    <n v="1.1468483704931318"/>
    <n v="1.2198746941028997"/>
    <n v="1.2877842393977548"/>
    <n v="1.3587425474278669"/>
    <n v="1.4329205800564737"/>
  </r>
  <r>
    <x v="41"/>
    <x v="11"/>
    <x v="1"/>
    <x v="6"/>
    <n v="8.4213499999999997E-2"/>
    <n v="9.0680000000000011E-2"/>
    <n v="9.0840000000000004E-2"/>
    <n v="0.11136649999999999"/>
    <n v="0.13748125"/>
    <n v="0.16325000000000001"/>
    <n v="0.156"/>
    <n v="0.29714999999999991"/>
    <n v="0.38880000000000003"/>
    <n v="0.32564800000000005"/>
    <n v="0.49690280000000003"/>
    <n v="0.54136601591101363"/>
    <n v="0.59056960000000014"/>
    <n v="0.66448200000000002"/>
    <n v="0.64842065651895431"/>
    <n v="0.71886207614540565"/>
    <n v="0.75462834491704589"/>
    <n v="0.78017074090279281"/>
    <n v="0.80242885660384411"/>
    <n v="0.83904559752231345"/>
  </r>
  <r>
    <x v="41"/>
    <x v="11"/>
    <x v="1"/>
    <x v="7"/>
    <n v="7.1135000000000004E-2"/>
    <n v="0.21711800000000001"/>
    <n v="0.29460199999999997"/>
    <n v="0.25584299999999999"/>
    <n v="0.19658100000000001"/>
    <n v="0.108"/>
    <n v="4.3471999999999997E-2"/>
    <n v="0.63100000000000001"/>
    <n v="0.442"/>
    <n v="0.22699080000000002"/>
    <n v="0.20552830000000002"/>
    <n v="0.13522395000000001"/>
    <n v="9.0825900000000015E-2"/>
    <n v="1.8308999999999999E-2"/>
    <n v="5.737708731174173E-2"/>
    <n v="5.7953288660513441E-2"/>
    <n v="6.4218402633236887E-2"/>
    <n v="6.5401001111346835E-2"/>
    <n v="6.7133406279455743E-2"/>
    <n v="6.7979762058106019E-2"/>
  </r>
  <r>
    <x v="41"/>
    <x v="11"/>
    <x v="1"/>
    <x v="8"/>
    <n v="0.78548699867783167"/>
    <n v="0.88849713530189522"/>
    <n v="0.90626707800793305"/>
    <n v="0.86095372410753646"/>
    <n v="0.77485835169678285"/>
    <n v="0.73611543411194369"/>
    <n v="0.65514273635962994"/>
    <n v="1.2551427363596299"/>
    <n v="0.87859991545174088"/>
    <n v="0.65894993658880563"/>
    <n v="0.67800000000000005"/>
    <n v="0.65"/>
    <n v="0.59800000000000009"/>
    <n v="0.5130840000000001"/>
    <n v="0.48742980000000008"/>
    <n v="0.50692699200000013"/>
    <n v="0.5474811513600002"/>
    <n v="0.58580483195520028"/>
    <n v="0.62974019435184025"/>
    <n v="0.66563538542989509"/>
  </r>
  <r>
    <x v="41"/>
    <x v="11"/>
    <x v="2"/>
    <x v="0"/>
    <n v="0.147006"/>
    <n v="0.148151"/>
    <n v="0.15051699999999998"/>
    <n v="0.14899999999999999"/>
    <n v="0.15656"/>
    <n v="0.16363999999999998"/>
    <n v="0.16944200000000001"/>
    <n v="0.17932200000000001"/>
    <n v="0.18759700000000001"/>
    <n v="0.19002699999999997"/>
    <n v="0.19400000000000001"/>
    <n v="0.20300000000000001"/>
    <n v="0.215"/>
    <n v="0.22700000000000001"/>
    <n v="0.23269789081032477"/>
    <n v="0.23805589220274281"/>
    <n v="0.24308947910189058"/>
    <n v="0.24782284427321807"/>
    <n v="0.25227248856864648"/>
    <n v="0.25645486756063618"/>
  </r>
  <r>
    <x v="41"/>
    <x v="11"/>
    <x v="2"/>
    <x v="1"/>
    <n v="2.0234000000000002E-2"/>
    <n v="1.3137999999999997E-2"/>
    <n v="1.0388000000000001E-2"/>
    <n v="1.3706521149229919E-2"/>
    <n v="1.3447738909084052E-2"/>
    <n v="1.4690624638137403E-2"/>
    <n v="1.6782119241638308E-2"/>
    <n v="1.7939578211813686E-2"/>
    <n v="1.9262469968937129E-2"/>
    <n v="1.9380778790344121E-2"/>
    <n v="1.9293315754007938E-2"/>
    <n v="1.9312437385274633E-2"/>
    <n v="1.9328927118864664E-2"/>
    <n v="1.9311560086049076E-2"/>
    <n v="1.9317890810324798E-2"/>
    <n v="1.9319874841037522E-2"/>
    <n v="1.9316940431312352E-2"/>
    <n v="1.9318733917440937E-2"/>
    <n v="1.9319014951821492E-2"/>
    <n v="1.9318728306108493E-2"/>
  </r>
  <r>
    <x v="41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11"/>
    <x v="2"/>
    <x v="4"/>
    <n v="0.64682640000000002"/>
    <n v="0.65186440000000012"/>
    <n v="0.66227479999999994"/>
    <n v="0.68946975305661162"/>
    <n v="0.71416631660375074"/>
    <n v="0.7430967491813677"/>
    <n v="0.69117150497806368"/>
    <n v="0.78246784512102108"/>
    <n v="0.74574712895026729"/>
    <n v="0.69977970749489715"/>
    <n v="0.77"/>
    <n v="0.84583460739423011"/>
    <n v="0.85"/>
    <n v="0.97"/>
    <n v="0.99909999999999999"/>
    <n v="1.0270748000000001"/>
    <n v="1.0331302861830349"/>
    <n v="1.0532470881611768"/>
    <n v="1.0721580764167475"/>
    <n v="1.0899331871327038"/>
  </r>
  <r>
    <x v="41"/>
    <x v="11"/>
    <x v="2"/>
    <x v="5"/>
    <n v="0.64682640000000002"/>
    <n v="0.65186440000000012"/>
    <n v="0.66227479999999994"/>
    <n v="0.68946975305661162"/>
    <n v="0.71416631660375074"/>
    <n v="0.7430967491813677"/>
    <n v="0.69117150497806368"/>
    <n v="0.78246784512102108"/>
    <n v="0.74574712895026729"/>
    <n v="0.69977970749489715"/>
    <n v="0.77"/>
    <n v="0.84583460739423011"/>
    <n v="0.85"/>
    <n v="0.97"/>
    <n v="0.99909999999999999"/>
    <n v="1.0270748000000001"/>
    <n v="1.0331302861830349"/>
    <n v="1.0532470881611768"/>
    <n v="1.0721580764167475"/>
    <n v="1.0899331871327038"/>
  </r>
  <r>
    <x v="41"/>
    <x v="11"/>
    <x v="2"/>
    <x v="6"/>
    <n v="0.25264049999999999"/>
    <n v="0.27204000000000006"/>
    <n v="0.27251999999999998"/>
    <n v="0.33409949999999999"/>
    <n v="0.41244375"/>
    <n v="0.48975000000000002"/>
    <n v="0.46800000000000003"/>
    <n v="0.55184999999999995"/>
    <n v="0.58319999999999983"/>
    <n v="0.48847200000000002"/>
    <n v="0.74535419999999986"/>
    <n v="0.81204902386652023"/>
    <n v="0.88585539999999996"/>
    <n v="0.99672299999999991"/>
    <n v="0.97949033355688253"/>
    <n v="1.063887858938168"/>
    <n v="1.0505725170376361"/>
    <n v="1.0656164246710782"/>
    <n v="1.0864462627729135"/>
    <n v="1.103480807938471"/>
  </r>
  <r>
    <x v="41"/>
    <x v="11"/>
    <x v="2"/>
    <x v="7"/>
    <n v="0"/>
    <n v="0"/>
    <n v="0"/>
    <n v="0"/>
    <n v="0"/>
    <n v="0"/>
    <n v="0"/>
    <n v="9.099999999999997E-2"/>
    <n v="7.8000000000000014E-2"/>
    <n v="4.0057200000000001E-2"/>
    <n v="3.6269700000000002E-2"/>
    <n v="2.3863050000000004E-2"/>
    <n v="1.6028100000000003E-2"/>
    <n v="3.2310000000000004E-3"/>
    <n v="1.0214499241844461E-2"/>
    <n v="1.1159593365659352E-2"/>
    <n v="1.2439350000000002E-2"/>
    <n v="1.2439350000000002E-2"/>
    <n v="1.2439350000000002E-2"/>
    <n v="1.2439350000000002E-2"/>
  </r>
  <r>
    <x v="41"/>
    <x v="11"/>
    <x v="2"/>
    <x v="8"/>
    <n v="0.42525050683120313"/>
    <n v="0.42950301189951517"/>
    <n v="0.43379804201851035"/>
    <n v="0.43813602243869548"/>
    <n v="0.41622922131676071"/>
    <n v="0.42039151352992832"/>
    <n v="0.37835236217693552"/>
    <n v="0.37835236217693552"/>
    <n v="0.30268188974154842"/>
    <n v="0.21187732281908389"/>
    <n v="0"/>
    <n v="0"/>
    <n v="0"/>
    <n v="0"/>
    <n v="0"/>
    <n v="0"/>
    <n v="0"/>
    <n v="0"/>
    <n v="0"/>
    <n v="0"/>
  </r>
  <r>
    <x v="42"/>
    <x v="11"/>
    <x v="0"/>
    <x v="0"/>
    <n v="5.3886279999999998"/>
    <n v="5.6501436999999992"/>
    <n v="5.9283412924999981"/>
    <n v="6.2257508248124971"/>
    <n v="6.5475445954328091"/>
    <n v="6.8840292103186282"/>
    <n v="7.2358377805765928"/>
    <n v="7.6036298786910068"/>
    <n v="7.988092625402281"/>
    <n v="8.3432925408325378"/>
    <n v="8.7073724541485511"/>
    <n v="9.0867742692892719"/>
    <n v="9.482129829959991"/>
    <n v="9.8940967278050174"/>
    <n v="10.323359344180011"/>
    <n v="10.770629933891577"/>
    <n v="11.236649752590212"/>
    <n v="11.722190229570367"/>
    <n v="12.228054187801641"/>
    <n v="12.755077113088378"/>
  </r>
  <r>
    <x v="42"/>
    <x v="11"/>
    <x v="0"/>
    <x v="1"/>
    <n v="0.124264"/>
    <n v="0.1268"/>
    <n v="0.13694400000000001"/>
    <n v="0.14920100000000003"/>
    <n v="0.16614999999999999"/>
    <n v="0.17279600000000001"/>
    <n v="0.17970784000000001"/>
    <n v="0.1868961536"/>
    <n v="0.19437199974400002"/>
    <n v="0.15549759979520003"/>
    <n v="0.15549759979520003"/>
    <n v="0.16171750378700803"/>
    <n v="0.16818620393848835"/>
    <n v="0.17491365209602788"/>
    <n v="0.181910198179869"/>
    <n v="0.18918660610706378"/>
    <n v="0.19675407035134634"/>
    <n v="0.20462423316540021"/>
    <n v="0.21280920249201624"/>
    <n v="0.22132157059169688"/>
  </r>
  <r>
    <x v="42"/>
    <x v="11"/>
    <x v="0"/>
    <x v="2"/>
    <n v="1.2359999999999999E-3"/>
    <n v="2.735E-3"/>
    <n v="5.973E-3"/>
    <n v="1.4990999999999999E-2"/>
    <n v="1.4404999999999999E-2"/>
    <n v="1.6884E-2"/>
    <n v="1.7000000000000001E-2"/>
    <n v="2.1000000000000001E-2"/>
    <n v="2.1000000000000001E-2"/>
    <n v="1.7999999999999999E-2"/>
    <n v="2.7790000000000002E-2"/>
    <n v="7.5296000000000002E-2"/>
    <n v="7.6583999999999999E-2"/>
    <n v="6.9682000000000008E-2"/>
    <n v="7.420800000000001E-2"/>
    <n v="7.9607999999999998E-2"/>
    <n v="8.9914999999999995E-2"/>
    <n v="9.1696E-2"/>
    <n v="9.9409999999999998E-2"/>
    <n v="0.107295"/>
  </r>
  <r>
    <x v="42"/>
    <x v="11"/>
    <x v="0"/>
    <x v="3"/>
    <n v="6.1799999999999997E-3"/>
    <n v="1.3675E-2"/>
    <n v="2.9864999999999999E-2"/>
    <n v="7.4954999999999994E-2"/>
    <n v="7.2024999999999992E-2"/>
    <n v="8.4419999999999995E-2"/>
    <n v="8.5000000000000006E-2"/>
    <n v="0.105"/>
    <n v="0.105"/>
    <n v="0.09"/>
    <n v="0.13895000000000002"/>
    <n v="0.37648000000000004"/>
    <n v="0.38291999999999998"/>
    <n v="0.34841000000000005"/>
    <n v="0.37104000000000004"/>
    <n v="0.39804"/>
    <n v="0.44957499999999995"/>
    <n v="0.45848"/>
    <n v="0.49704999999999999"/>
    <n v="0.53647500000000004"/>
  </r>
  <r>
    <x v="42"/>
    <x v="11"/>
    <x v="0"/>
    <x v="4"/>
    <n v="5.3886279999999998"/>
    <n v="6.1021551959999991"/>
    <n v="6.8175924863749975"/>
    <n v="7.3463859732787462"/>
    <n v="7.8570535145193707"/>
    <n v="8.3985156365887264"/>
    <n v="8.9000804701092093"/>
    <n v="9.4285010495768482"/>
    <n v="9.9052348554988292"/>
    <n v="9.5947864219574175"/>
    <n v="10.82"/>
    <n v="11.46"/>
    <n v="11.6892"/>
    <n v="11.922984"/>
    <n v="12.542979168"/>
    <n v="13.463287417364471"/>
    <n v="14.270545185789571"/>
    <n v="14.887181591554366"/>
    <n v="15.529628818508085"/>
    <n v="16.19894793362224"/>
  </r>
  <r>
    <x v="42"/>
    <x v="11"/>
    <x v="0"/>
    <x v="5"/>
    <n v="5.3948079999999994"/>
    <n v="6.1158301959999992"/>
    <n v="6.8474574863749975"/>
    <n v="7.4213409732787463"/>
    <n v="7.9290785145193707"/>
    <n v="8.4829356365887261"/>
    <n v="8.9850804701092102"/>
    <n v="9.5335010495768486"/>
    <n v="10.01023485549883"/>
    <n v="9.6847864219574173"/>
    <n v="10.95895"/>
    <n v="11.836480000000002"/>
    <n v="12.07212"/>
    <n v="12.271393999999999"/>
    <n v="12.914019168000001"/>
    <n v="13.861327417364471"/>
    <n v="14.72012018578957"/>
    <n v="15.345661591554366"/>
    <n v="16.026678818508085"/>
    <n v="16.735422933622239"/>
  </r>
  <r>
    <x v="42"/>
    <x v="11"/>
    <x v="0"/>
    <x v="6"/>
    <n v="5.0420000000000007"/>
    <n v="5.7460000000000004"/>
    <n v="6.255453000000001"/>
    <n v="6.0278999999999998"/>
    <n v="7.0786860000000003"/>
    <n v="7.7797000000000001"/>
    <n v="8.4697630000000004"/>
    <n v="8.6719569999999973"/>
    <n v="10.37"/>
    <n v="9.33"/>
    <n v="12.64"/>
    <n v="13.67"/>
    <n v="13.19"/>
    <n v="13.39"/>
    <n v="14.180009999999999"/>
    <n v="15.208060724999999"/>
    <n v="16.310645127562498"/>
    <n v="17.04462415830281"/>
    <n v="17.845721493743042"/>
    <n v="18.684470403948964"/>
  </r>
  <r>
    <x v="42"/>
    <x v="11"/>
    <x v="0"/>
    <x v="7"/>
    <n v="1.35"/>
    <n v="1.3720000000000001"/>
    <n v="1.3889990000000001"/>
    <n v="1.5030000000000003"/>
    <n v="3.0444699999999996"/>
    <n v="3.5802999999999998"/>
    <n v="3.4339999999999993"/>
    <n v="3.9046180000000006"/>
    <n v="4.218"/>
    <n v="4.05"/>
    <n v="5.68"/>
    <n v="6.1"/>
    <n v="5.7169999999999996"/>
    <n v="5.8513000000000002"/>
    <n v="6.1380137000000001"/>
    <n v="6.4817424672000001"/>
    <n v="6.8447200453632009"/>
    <n v="7.2280243679035401"/>
    <n v="7.6327937325061388"/>
    <n v="8.083128562724001"/>
  </r>
  <r>
    <x v="42"/>
    <x v="11"/>
    <x v="0"/>
    <x v="8"/>
    <n v="1.9255292056000002"/>
    <n v="1.9447844976560003"/>
    <n v="1.9642323426325603"/>
    <n v="2.5099999999999998"/>
    <n v="4.0196000000000005"/>
    <n v="4.2083000000000004"/>
    <n v="4.3205999999999998"/>
    <n v="4.28"/>
    <n v="4.43"/>
    <n v="3.94"/>
    <n v="4.5110000000000001"/>
    <n v="4.46"/>
    <n v="4.26"/>
    <n v="4.5199999999999996"/>
    <n v="4.7731199999999996"/>
    <n v="5.0260953599999993"/>
    <n v="5.2924784140799987"/>
    <n v="5.5729797700262385"/>
    <n v="5.8683476978376286"/>
    <n v="6.1793701258230227"/>
  </r>
  <r>
    <x v="42"/>
    <x v="11"/>
    <x v="1"/>
    <x v="0"/>
    <n v="1.5427260636278657"/>
    <n v="1.6198322125991065"/>
    <n v="1.7010489875650081"/>
    <n v="1.8035835728213701"/>
    <n v="1.9111468566005247"/>
    <n v="2.0239901298440897"/>
    <n v="2.1221368350758785"/>
    <n v="2.2255261776023296"/>
    <n v="2.3344064702682092"/>
    <n v="2.4224557463547174"/>
    <n v="2.5078635441586301"/>
    <n v="2.5970323668362076"/>
    <n v="2.6966785031536449"/>
    <n v="2.8075398239673608"/>
    <n v="2.9304162392293311"/>
    <n v="3.0661745708319219"/>
    <n v="3.2157538179887926"/>
    <n v="3.3801708464735034"/>
    <n v="3.5605265355456233"/>
    <n v="3.7580124191028852"/>
  </r>
  <r>
    <x v="42"/>
    <x v="11"/>
    <x v="1"/>
    <x v="1"/>
    <n v="0.11726929146296479"/>
    <n v="0.12338793088007671"/>
    <n v="0.12981174134387483"/>
    <n v="0.13655556500766231"/>
    <n v="0.14363495523558223"/>
    <n v="0.15106621037557566"/>
    <n v="0.15886640912711142"/>
    <n v="0.16705344757872775"/>
    <n v="0.1756460779939493"/>
    <n v="0.15808147019455437"/>
    <n v="0.15808147019455401"/>
    <n v="0.16440472900233655"/>
    <n v="0.17755710732252347"/>
    <n v="0.19176167590832535"/>
    <n v="0.20710260998099139"/>
    <n v="0.22367081877947073"/>
    <n v="0.24156448428182842"/>
    <n v="0.26088964302437473"/>
    <n v="0.28176081446632473"/>
    <n v="0.30430167962363075"/>
  </r>
  <r>
    <x v="42"/>
    <x v="11"/>
    <x v="1"/>
    <x v="2"/>
    <n v="4.1439216000000001E-2"/>
    <n v="4.2682392480000005E-2"/>
    <n v="4.3962864254400005E-2"/>
    <n v="4.528175018203201E-2"/>
    <n v="4.6640202687492971E-2"/>
    <n v="4.8039408768117763E-2"/>
    <n v="4.94805910311613E-2"/>
    <n v="5.0965008762096142E-2"/>
    <n v="0.05"/>
    <n v="3.6999999999999998E-2"/>
    <n v="5.6485E-2"/>
    <n v="1.4901999999999999E-2"/>
    <n v="1.5921000000000001E-2"/>
    <n v="1.5424E-2"/>
    <n v="1.6205000000000001E-2"/>
    <n v="1.7096E-2"/>
    <n v="1.7100000000000001E-2"/>
    <n v="1.7475999999999998E-2"/>
    <n v="1.7977E-2"/>
    <n v="1.8204999999999999E-2"/>
  </r>
  <r>
    <x v="42"/>
    <x v="11"/>
    <x v="1"/>
    <x v="3"/>
    <n v="0.20719608"/>
    <n v="0.21341196240000002"/>
    <n v="0.21981432127200001"/>
    <n v="0.22640875091016005"/>
    <n v="0.23320101343746485"/>
    <n v="0.24019704384058882"/>
    <n v="0.24740295515580654"/>
    <n v="0.25482504381048071"/>
    <n v="0.25"/>
    <n v="0.185"/>
    <n v="0.28242499999999998"/>
    <n v="7.4510000000000007E-2"/>
    <n v="7.9605000000000009E-2"/>
    <n v="7.7119999999999994E-2"/>
    <n v="8.1025E-2"/>
    <n v="8.548E-2"/>
    <n v="8.5500000000000007E-2"/>
    <n v="8.7379999999999985E-2"/>
    <n v="8.9884999999999979E-2"/>
    <n v="9.1024999999999995E-2"/>
  </r>
  <r>
    <x v="42"/>
    <x v="11"/>
    <x v="1"/>
    <x v="4"/>
    <n v="1.7549397381916754"/>
    <n v="1.8426524229507231"/>
    <n v="1.9543915933118838"/>
    <n v="2.0929189484303525"/>
    <n v="2.2177378024991019"/>
    <n v="2.3486836751125422"/>
    <n v="2.4625753196146536"/>
    <n v="2.582550638363466"/>
    <n v="2.708897779169694"/>
    <n v="2.640476763526642"/>
    <n v="2.78"/>
    <n v="2.93"/>
    <n v="3.0765000000000007"/>
    <n v="3.2515896246365035"/>
    <n v="3.3992828375060244"/>
    <n v="3.5567625021650295"/>
    <n v="3.7302744288669993"/>
    <n v="3.9209981819092636"/>
    <n v="4.1302107812329227"/>
    <n v="4.3592944061593464"/>
  </r>
  <r>
    <x v="42"/>
    <x v="11"/>
    <x v="1"/>
    <x v="5"/>
    <n v="1.9621358181916753"/>
    <n v="2.056064385350723"/>
    <n v="2.1742059145838839"/>
    <n v="2.3193276993405125"/>
    <n v="2.4509388159365666"/>
    <n v="2.5888807189531309"/>
    <n v="2.7099782747704602"/>
    <n v="2.8373756821739469"/>
    <n v="2.958897779169694"/>
    <n v="2.825476763526642"/>
    <n v="3.0624249999999997"/>
    <n v="3.0045100000000002"/>
    <n v="3.1561050000000006"/>
    <n v="3.3287096246365033"/>
    <n v="3.4803078375060243"/>
    <n v="3.6422425021650295"/>
    <n v="3.8157744288669995"/>
    <n v="4.0083781819092632"/>
    <n v="4.2200957812329225"/>
    <n v="4.4503194061593465"/>
  </r>
  <r>
    <x v="42"/>
    <x v="11"/>
    <x v="1"/>
    <x v="6"/>
    <n v="1.390179831044392"/>
    <n v="1.5121078408375483"/>
    <n v="1.4606587434247202"/>
    <n v="1.799757426527667"/>
    <n v="1.917638620077402"/>
    <n v="2.1887443192250302"/>
    <n v="2.3947038618022933"/>
    <n v="2.72167438530649"/>
    <n v="2.7506187577682164"/>
    <n v="2.2289222847096468"/>
    <n v="2.8"/>
    <n v="2.7334999999999998"/>
    <n v="2.6335944381844199"/>
    <n v="3.0260000094738984"/>
    <n v="2.9957400093791593"/>
    <n v="3.1485227498574964"/>
    <n v="3.3153944555999435"/>
    <n v="3.4877949672911406"/>
    <n v="3.6621847156556977"/>
    <n v="3.8672670597324168"/>
  </r>
  <r>
    <x v="42"/>
    <x v="11"/>
    <x v="1"/>
    <x v="7"/>
    <n v="0.32462525697605382"/>
    <n v="0.28999538339310976"/>
    <n v="0.46718646372746619"/>
    <n v="0.30594253034571328"/>
    <n v="0.31206138095262748"/>
    <n v="0.31830260857168002"/>
    <n v="0.32466866074311362"/>
    <n v="0.48116203395797585"/>
    <n v="0.53778527463713544"/>
    <n v="0.4840067471734219"/>
    <n v="0.5"/>
    <n v="0.49"/>
    <n v="0.45205000000000001"/>
    <n v="0.47239224999999996"/>
    <n v="0.49364990124999991"/>
    <n v="0.51586414680624992"/>
    <n v="0.53907803341253113"/>
    <n v="0.56333654491609497"/>
    <n v="0.58868668943731917"/>
    <n v="0.61517759046199849"/>
  </r>
  <r>
    <x v="42"/>
    <x v="11"/>
    <x v="1"/>
    <x v="8"/>
    <n v="0.93079906865016848"/>
    <n v="0.9307660960657852"/>
    <n v="0.9675740503007777"/>
    <n v="0.87081664527069991"/>
    <n v="0.75789830979777006"/>
    <n v="0.76547729289574773"/>
    <n v="0.78078683875366273"/>
    <n v="0.79640257552873595"/>
    <n v="0.81233062703931069"/>
    <n v="0.73109756433537965"/>
    <n v="0.87731707720245555"/>
    <n v="0.91240976029055376"/>
    <n v="0.94890615070217599"/>
    <n v="0.9868623967302631"/>
    <n v="0.9868623967302631"/>
    <n v="1.0263368925994736"/>
    <n v="1.0673903683034525"/>
    <n v="1.1100859830355907"/>
    <n v="1.1655902821873703"/>
    <n v="1.2180418448858019"/>
  </r>
  <r>
    <x v="42"/>
    <x v="11"/>
    <x v="2"/>
    <x v="0"/>
    <n v="0.72896244209065386"/>
    <n v="0.76066974068160975"/>
    <n v="0.79322987397701206"/>
    <n v="0.82666941086052681"/>
    <n v="0.86101570744390499"/>
    <n v="0.89629693078220884"/>
    <n v="0.93254208329951194"/>
    <n v="0.96978102794639576"/>
    <n v="1.0032483844667797"/>
    <n v="1.0191150007020204"/>
    <n v="1.0598059900927319"/>
    <n v="1.1016165337714678"/>
    <n v="1.1445812301208067"/>
    <n v="1.1887357053572638"/>
    <n v="1.2341166444674863"/>
    <n v="1.2807618230715201"/>
    <n v="1.3287101402409751"/>
    <n v="1.3780016523007406"/>
    <n v="1.4286776076437737"/>
    <n v="1.4807804825893578"/>
  </r>
  <r>
    <x v="42"/>
    <x v="11"/>
    <x v="2"/>
    <x v="1"/>
    <n v="3.786109030277908E-2"/>
    <n v="3.8996923011862451E-2"/>
    <n v="4.0166830702218326E-2"/>
    <n v="4.1371835623284878E-2"/>
    <n v="4.2612990691983425E-2"/>
    <n v="4.3891380412742931E-2"/>
    <n v="4.5208121825125222E-2"/>
    <n v="4.656436547987898E-2"/>
    <n v="4.3165166799847818E-2"/>
    <n v="2.5899100079908689E-2"/>
    <n v="5.0882139397731729E-2"/>
    <n v="5.2408603579663683E-2"/>
    <n v="5.3980861687053593E-2"/>
    <n v="5.5600287537665202E-2"/>
    <n v="5.7268296163795161E-2"/>
    <n v="5.8986345048709019E-2"/>
    <n v="6.075593540017029E-2"/>
    <n v="6.25786134621754E-2"/>
    <n v="6.4455971866040671E-2"/>
    <n v="6.6389651022021892E-2"/>
  </r>
  <r>
    <x v="42"/>
    <x v="11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1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11"/>
    <x v="2"/>
    <x v="4"/>
    <n v="1.541867583505498"/>
    <n v="1.5959861717141528"/>
    <n v="1.6395493466666573"/>
    <n v="1.7938726215673431"/>
    <n v="1.8684040851532737"/>
    <n v="1.944964339797393"/>
    <n v="2.0236163207599409"/>
    <n v="2.1044248306436786"/>
    <n v="2.35"/>
    <n v="2.0382300014040409"/>
    <n v="2.27"/>
    <n v="2.3133947209200829"/>
    <n v="2.2671268265016811"/>
    <n v="2.4938395091518495"/>
    <n v="2.7094644762657558"/>
    <n v="2.8176760107573444"/>
    <n v="2.9231623085301455"/>
    <n v="3.0316036350616296"/>
    <n v="3.1430907368163026"/>
    <n v="3.2577170616965878"/>
  </r>
  <r>
    <x v="42"/>
    <x v="11"/>
    <x v="2"/>
    <x v="5"/>
    <n v="1.541867583505498"/>
    <n v="1.5959861717141528"/>
    <n v="1.6395493466666573"/>
    <n v="1.7938726215673431"/>
    <n v="1.8684040851532737"/>
    <n v="1.944964339797393"/>
    <n v="2.0236163207599409"/>
    <n v="2.1044248306436786"/>
    <n v="2.35"/>
    <n v="2.0382300014040409"/>
    <n v="2.27"/>
    <n v="2.3133947209200829"/>
    <n v="2.2671268265016811"/>
    <n v="2.4938395091518495"/>
    <n v="2.7094644762657558"/>
    <n v="2.8176760107573444"/>
    <n v="2.9231623085301455"/>
    <n v="3.0316036350616296"/>
    <n v="3.1430907368163026"/>
    <n v="3.2577170616965878"/>
  </r>
  <r>
    <x v="42"/>
    <x v="11"/>
    <x v="2"/>
    <x v="6"/>
    <n v="1.0954694440081083"/>
    <n v="1.1823190729664372"/>
    <n v="1.2545570266147594"/>
    <n v="1.4602425734723328"/>
    <n v="1.5170553799225983"/>
    <n v="1.6768556807749708"/>
    <n v="1.7861271381977062"/>
    <n v="1.9710256146935103"/>
    <n v="2.1973812422317858"/>
    <n v="2.2000000000000002"/>
    <n v="2.35"/>
    <n v="2.0372499999999998"/>
    <n v="2.1779950000000001"/>
    <n v="2.27"/>
    <n v="2.4629499999999998"/>
    <n v="2.5860974999999997"/>
    <n v="2.6895414"/>
    <n v="2.7836753489999992"/>
    <n v="2.9089407397049993"/>
    <n v="3.0252983692931994"/>
  </r>
  <r>
    <x v="42"/>
    <x v="11"/>
    <x v="2"/>
    <x v="7"/>
    <n v="0.24133087801787356"/>
    <n v="0.21584361660689028"/>
    <n v="0.3410435362725337"/>
    <n v="0.21905746965428669"/>
    <n v="0.63171761904737256"/>
    <n v="0.48369739142832002"/>
    <n v="0.49764633925688639"/>
    <n v="0.62183796604202413"/>
    <n v="0.46121472536286451"/>
    <n v="0.22011901987012186"/>
    <n v="0.30816662781817061"/>
    <n v="0.33898329059998772"/>
    <n v="0.32288161965998702"/>
    <n v="0.34871214923278598"/>
    <n v="0.36266063520209746"/>
    <n v="0.3699138479061394"/>
    <n v="0.37731212486426219"/>
    <n v="0.38485836736154744"/>
    <n v="0.39255553470877841"/>
    <n v="0.40040664540295401"/>
  </r>
  <r>
    <x v="42"/>
    <x v="11"/>
    <x v="2"/>
    <x v="8"/>
    <n v="0.62666676024079693"/>
    <n v="0.68552929119680517"/>
    <n v="0.71468523017069963"/>
    <n v="0.71779999999999999"/>
    <n v="0.72839999999999994"/>
    <n v="0.73568399999999989"/>
    <n v="0.74304083999999992"/>
    <n v="0.7504712483999999"/>
    <n v="0.67542412355999992"/>
    <n v="0.50656809266999991"/>
    <n v="0.58255330657049986"/>
    <n v="0.62915757109613979"/>
    <n v="0.59769969254133293"/>
    <n v="0.60367668946674624"/>
    <n v="0.60971345636141372"/>
    <n v="0.61581059092502788"/>
    <n v="0.62196869683427813"/>
    <n v="0.62818838380262088"/>
    <n v="0.63447026764064707"/>
    <n v="0.64081497031705359"/>
  </r>
  <r>
    <x v="43"/>
    <x v="12"/>
    <x v="0"/>
    <x v="0"/>
    <n v="1.8519290000000002"/>
    <n v="1.872862"/>
    <n v="1.899699"/>
    <n v="1.933594"/>
    <n v="1.978"/>
    <n v="2.0289999999999999"/>
    <n v="2.085"/>
    <n v="2.1548370000000001"/>
    <n v="2.1971930000000004"/>
    <n v="2.2440390000000003"/>
    <n v="2.3079999999999998"/>
    <n v="2.3759999999999999"/>
    <n v="2.4420000000000002"/>
    <n v="2.5"/>
    <n v="2.5566970000000002"/>
    <n v="2.6111272109999999"/>
    <n v="2.6728823769819998"/>
    <n v="2.7341649642797017"/>
    <n v="2.7917143657085135"/>
    <n v="2.8452670767144643"/>
  </r>
  <r>
    <x v="43"/>
    <x v="12"/>
    <x v="0"/>
    <x v="1"/>
    <n v="9.7641999999999993E-2"/>
    <n v="9.1656000000000001E-2"/>
    <n v="8.8719999999999993E-2"/>
    <n v="0.09"/>
    <n v="0.11600000000000001"/>
    <n v="0.11"/>
    <n v="0.109"/>
    <n v="0.129"/>
    <n v="0.111"/>
    <n v="9.8674999999999999E-2"/>
    <n v="0.12775400000000001"/>
    <n v="0.13966000000000001"/>
    <n v="0.13827799999999998"/>
    <n v="0.14244800000000002"/>
    <n v="0.14419700000000002"/>
    <n v="0.14902799999999999"/>
    <n v="0.16097800000000001"/>
    <n v="0.16552500000000001"/>
    <n v="0.16691600000000001"/>
    <n v="0.168013"/>
  </r>
  <r>
    <x v="43"/>
    <x v="12"/>
    <x v="0"/>
    <x v="2"/>
    <n v="0"/>
    <n v="0"/>
    <n v="0"/>
    <n v="0"/>
    <n v="0"/>
    <n v="0"/>
    <n v="0"/>
    <n v="0"/>
    <n v="4.0000000000000001E-3"/>
    <n v="0"/>
    <n v="0"/>
    <n v="0"/>
    <n v="0"/>
    <n v="0"/>
    <n v="0"/>
    <n v="0"/>
    <n v="0"/>
    <n v="0"/>
    <n v="0"/>
    <n v="0"/>
  </r>
  <r>
    <x v="43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0"/>
    <x v="4"/>
    <n v="2.5379999999999998"/>
    <n v="2.3740000000000001"/>
    <n v="2.508"/>
    <n v="2.63"/>
    <n v="2.9079999999999999"/>
    <n v="2.7063392500000005"/>
    <n v="2.65806276"/>
    <n v="2.9325031799999999"/>
    <n v="2.7464724500000002"/>
    <n v="2.5262771750000002"/>
    <n v="3.0177042000000003"/>
    <n v="2.7808964999999994"/>
    <n v="2.9209048750000006"/>
    <n v="2.7976105250000001"/>
    <n v="2.7851063249999997"/>
    <n v="2.9023993386210094"/>
    <n v="3.0738147335292996"/>
    <n v="3.1989730082072509"/>
    <n v="3.2663058078789602"/>
    <n v="3.3289624797559232"/>
  </r>
  <r>
    <x v="43"/>
    <x v="12"/>
    <x v="0"/>
    <x v="5"/>
    <n v="2.5379999999999998"/>
    <n v="2.3740000000000001"/>
    <n v="2.508"/>
    <n v="2.63"/>
    <n v="2.9079999999999999"/>
    <n v="2.7063392500000005"/>
    <n v="2.65806276"/>
    <n v="2.9325031799999999"/>
    <n v="2.7464724500000002"/>
    <n v="2.5262771750000002"/>
    <n v="3.0177042000000003"/>
    <n v="2.7808964999999994"/>
    <n v="2.9209048750000006"/>
    <n v="2.7976105250000001"/>
    <n v="2.7851063249999997"/>
    <n v="2.9023993386210094"/>
    <n v="3.0738147335292996"/>
    <n v="3.1989730082072509"/>
    <n v="3.2663058078789602"/>
    <n v="3.3289624797559232"/>
  </r>
  <r>
    <x v="43"/>
    <x v="12"/>
    <x v="0"/>
    <x v="6"/>
    <n v="2.8876979999999999"/>
    <n v="3.1204490000000003"/>
    <n v="3.0549299999999997"/>
    <n v="3.2476539999999998"/>
    <n v="3.6635180000000003"/>
    <n v="3.734"/>
    <n v="3.2910000000000004"/>
    <n v="3.7319999999999998"/>
    <n v="3.66"/>
    <n v="3.1131458999999992"/>
    <n v="3.9168161999999995"/>
    <n v="3.4925400000000004"/>
    <n v="3.6530207999999997"/>
    <n v="3.4732880999999995"/>
    <n v="3.5004330000000001"/>
    <n v="3.5241480889833534"/>
    <n v="3.6150177689147061"/>
    <n v="3.6874331763759387"/>
    <n v="3.7321115647985241"/>
    <n v="3.7852519814035226"/>
  </r>
  <r>
    <x v="43"/>
    <x v="12"/>
    <x v="0"/>
    <x v="7"/>
    <n v="3.5048999999999997E-2"/>
    <n v="1.9618E-2"/>
    <n v="2.1051E-2"/>
    <n v="5.2791999999999999E-2"/>
    <n v="7.3425000000000004E-2"/>
    <n v="0.13029199999999999"/>
    <n v="0.15127699999999999"/>
    <n v="4.1938999999999997E-2"/>
    <n v="2.3203000000000001E-2"/>
    <n v="2.8757999999999999E-2"/>
    <n v="5.7221000000000001E-2"/>
    <n v="3.4301999999999999E-2"/>
    <n v="1.6809000000000001E-2"/>
    <n v="3.7923999999999999E-2"/>
    <n v="2.2832000000000002E-2"/>
    <n v="2.1818517271046865E-2"/>
    <n v="2.123744E-2"/>
    <n v="2.123744E-2"/>
    <n v="2.123744E-2"/>
    <n v="2.123744E-2"/>
  </r>
  <r>
    <x v="43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0"/>
    <n v="0.40747342151541599"/>
    <n v="0.42029810326108186"/>
    <n v="0.42371973805044683"/>
    <n v="0.43166030937780309"/>
    <n v="0.44443935015817521"/>
    <n v="0.45959015735446562"/>
    <n v="0.48099613197135965"/>
    <n v="0.50434976217637983"/>
    <n v="0.5105921683207173"/>
    <n v="0.50937716229566199"/>
    <n v="0.51191050925015347"/>
    <n v="0.51797995906414174"/>
    <n v="0.52353818326595736"/>
    <n v="0.52724392040704438"/>
    <n v="0.5302332192059418"/>
    <n v="0.53708990276027102"/>
    <n v="0.54519553528757259"/>
    <n v="0.55440386537041597"/>
    <n v="0.56471648896691584"/>
    <n v="0.57607670394266908"/>
  </r>
  <r>
    <x v="43"/>
    <x v="12"/>
    <x v="1"/>
    <x v="1"/>
    <n v="3.1905999999999997E-2"/>
    <n v="3.3996999999999999E-2"/>
    <n v="2.4923999999999998E-2"/>
    <n v="2.7E-2"/>
    <n v="3.4000000000000002E-2"/>
    <n v="3.6999999999999998E-2"/>
    <n v="4.3999999999999997E-2"/>
    <n v="4.7E-2"/>
    <n v="3.6000000000000004E-2"/>
    <n v="2.4619000000000002E-2"/>
    <n v="3.0541000000000002E-2"/>
    <n v="3.7155000000000001E-2"/>
    <n v="3.4973999999999998E-2"/>
    <n v="3.2375999999999995E-2"/>
    <n v="3.1789000000000005E-2"/>
    <n v="3.4803000000000001E-2"/>
    <n v="3.5976000000000001E-2"/>
    <n v="3.7086000000000001E-2"/>
    <n v="3.8270000000000005E-2"/>
    <n v="3.9467000000000002E-2"/>
  </r>
  <r>
    <x v="43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4"/>
    <n v="0.2676848214971958"/>
    <n v="0.30128106804088095"/>
    <n v="0.28980523339889447"/>
    <n v="0.30621465405287973"/>
    <n v="0.33332951261863142"/>
    <n v="0.34300641373436158"/>
    <n v="0.39901828065622702"/>
    <n v="0.43210859877051272"/>
    <n v="0.42808131020298357"/>
    <n v="0.37345749024206498"/>
    <n v="0.45368848553078733"/>
    <n v="0.48689006125278739"/>
    <n v="0.51304542519999996"/>
    <n v="0.47721175039999997"/>
    <n v="0.51127417880000003"/>
    <n v="0.50788387684654213"/>
    <n v="0.51793575852319407"/>
    <n v="0.52668367210189537"/>
    <n v="0.53648066451857013"/>
    <n v="0.54727286874553571"/>
  </r>
  <r>
    <x v="43"/>
    <x v="12"/>
    <x v="1"/>
    <x v="5"/>
    <n v="0.2676848214971958"/>
    <n v="0.30128106804088095"/>
    <n v="0.28980523339889447"/>
    <n v="0.30621465405287973"/>
    <n v="0.33332951261863142"/>
    <n v="0.34300641373436158"/>
    <n v="0.39901828065622702"/>
    <n v="0.43210859877051272"/>
    <n v="0.42808131020298357"/>
    <n v="0.37345749024206498"/>
    <n v="0.45368848553078733"/>
    <n v="0.48689006125278739"/>
    <n v="0.51304542519999996"/>
    <n v="0.47721175039999997"/>
    <n v="0.51127417880000003"/>
    <n v="0.50788387684654213"/>
    <n v="0.51793575852319407"/>
    <n v="0.52668367210189537"/>
    <n v="0.53648066451857013"/>
    <n v="0.54727286874553571"/>
  </r>
  <r>
    <x v="43"/>
    <x v="12"/>
    <x v="1"/>
    <x v="6"/>
    <n v="0.26337510722982843"/>
    <n v="0.21433830915821039"/>
    <n v="0.28211295488945293"/>
    <n v="0.29359057703745223"/>
    <n v="0.31218540933539241"/>
    <n v="0.27006524670327758"/>
    <n v="0.39346774037951388"/>
    <n v="0.44448114772463976"/>
    <n v="0.44596464036695033"/>
    <n v="0.4114297424142711"/>
    <n v="0.47444018992600778"/>
    <n v="0.56503424612309838"/>
    <n v="0.48611279239310151"/>
    <n v="0.46739473972448731"/>
    <n v="0.58088796354600791"/>
    <n v="0.50515434821720606"/>
    <n v="0.52211298174689991"/>
    <n v="0.5333388814178236"/>
    <n v="0.54413318187060711"/>
    <n v="0.55802499629396096"/>
  </r>
  <r>
    <x v="43"/>
    <x v="12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0"/>
    <n v="4.3552578484584027E-2"/>
    <n v="4.1936896738918157E-2"/>
    <n v="4.1034261949553182E-2"/>
    <n v="4.0639303503391268E-2"/>
    <n v="4.0286646925872104E-2"/>
    <n v="4.0971761492034478E-2"/>
    <n v="4.1583497132730969E-2"/>
    <n v="4.3129713068840045E-2"/>
    <n v="4.4081831679282688E-2"/>
    <n v="4.3247837704337995E-2"/>
    <n v="4.363926090824171E-2"/>
    <n v="4.3968727426499953E-2"/>
    <n v="4.5060541958114958E-2"/>
    <n v="4.6075093181884609E-2"/>
    <n v="4.6693959329605572E-2"/>
    <n v="4.7068033193293043E-2"/>
    <n v="4.7596433973543621E-2"/>
    <n v="4.8395387010162806E-2"/>
    <n v="4.9493452922136361E-2"/>
    <n v="5.082661106350482E-2"/>
  </r>
  <r>
    <x v="43"/>
    <x v="12"/>
    <x v="2"/>
    <x v="1"/>
    <n v="3.7370474335593029E-3"/>
    <n v="3.0490000000000001E-3"/>
    <n v="3.5890000000000002E-3"/>
    <n v="4.0000000000000001E-3"/>
    <n v="4.0000000000000001E-3"/>
    <n v="5.0000000000000001E-3"/>
    <n v="5.0000000000000001E-3"/>
    <n v="6.0000000000000001E-3"/>
    <n v="6.0000000000000001E-3"/>
    <n v="4.1842403307514944E-3"/>
    <n v="3.851250220250753E-3"/>
    <n v="4.2569999999999995E-3"/>
    <n v="5.0490000000000005E-3"/>
    <n v="5.0700000000000007E-3"/>
    <n v="4.9960000000000004E-3"/>
    <n v="4.81E-3"/>
    <n v="5.0940000000000004E-3"/>
    <n v="5.5110000000000003E-3"/>
    <n v="5.986E-3"/>
    <n v="6.4409999999999997E-3"/>
  </r>
  <r>
    <x v="43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4"/>
    <n v="0.13267089277017149"/>
    <n v="0.13933369084178962"/>
    <n v="0.14043604511054708"/>
    <n v="0.15036542296254771"/>
    <n v="0.1551035906646076"/>
    <n v="0.14322961572403242"/>
    <n v="0.14877478280239387"/>
    <n v="0.17016535096594462"/>
    <n v="0.1722317835450414"/>
    <n v="0.13484262393729679"/>
    <n v="0.15268544820461741"/>
    <n v="0.17243985662493"/>
    <n v="0.19990092079999999"/>
    <n v="0.19550032160000003"/>
    <n v="0.25794713520000001"/>
    <n v="0.23208825730663019"/>
    <n v="0.22941481175248027"/>
    <n v="0.23326576538898475"/>
    <n v="0.23855844308469731"/>
    <n v="0.24498426532609324"/>
  </r>
  <r>
    <x v="43"/>
    <x v="12"/>
    <x v="2"/>
    <x v="5"/>
    <n v="0.13267089277017149"/>
    <n v="0.13933369084178962"/>
    <n v="0.14043604511054708"/>
    <n v="0.15036542296254771"/>
    <n v="0.1551035906646076"/>
    <n v="0.14322961572403242"/>
    <n v="0.14877478280239387"/>
    <n v="0.17016535096594462"/>
    <n v="0.1722317835450414"/>
    <n v="0.13484262393729679"/>
    <n v="0.15268544820461741"/>
    <n v="0.17243985662493"/>
    <n v="0.19990092079999999"/>
    <n v="0.19550032160000003"/>
    <n v="0.25794713520000001"/>
    <n v="0.23208825730663019"/>
    <n v="0.22941481175248027"/>
    <n v="0.23326576538898475"/>
    <n v="0.23855844308469731"/>
    <n v="0.24498426532609324"/>
  </r>
  <r>
    <x v="43"/>
    <x v="12"/>
    <x v="2"/>
    <x v="6"/>
    <n v="0.13267089277017149"/>
    <n v="0.13933369084178962"/>
    <n v="0.14043604511054708"/>
    <n v="0.15036542296254771"/>
    <n v="0.1551035906646076"/>
    <n v="0.14544975329672238"/>
    <n v="0.15053225962048611"/>
    <n v="0.17251885227536018"/>
    <n v="0.17403535963304972"/>
    <n v="0.13505926250172204"/>
    <n v="0.15666175095734733"/>
    <n v="0.18657621387917106"/>
    <n v="0.16051608366261236"/>
    <n v="0.15433531953714"/>
    <n v="0.19181116484536839"/>
    <n v="0.21801321659301012"/>
    <n v="0.23154560081824546"/>
    <n v="0.2373516989222903"/>
    <n v="0.24054998805395758"/>
    <n v="0.24711147073303136"/>
  </r>
  <r>
    <x v="43"/>
    <x v="12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0"/>
    <x v="0"/>
    <n v="3.5452469999999998"/>
    <n v="3.6297130000000002"/>
    <n v="3.7009509999999999"/>
    <n v="3.7538899999999997"/>
    <n v="3.8109999999999999"/>
    <n v="3.8639999999999999"/>
    <n v="3.9"/>
    <n v="3.9558"/>
    <n v="3.99"/>
    <n v="4.01"/>
    <n v="4.0750000000000002"/>
    <n v="4.1630000000000003"/>
    <n v="4.2546999999999997"/>
    <n v="4.3208849999999996"/>
    <n v="4.3661136699999998"/>
    <n v="4.4095958950805683"/>
    <n v="4.4440107348159801"/>
    <n v="4.4810466262770854"/>
    <n v="4.5191665188644041"/>
    <n v="4.557744345460339"/>
  </r>
  <r>
    <x v="44"/>
    <x v="12"/>
    <x v="0"/>
    <x v="1"/>
    <n v="0.314473"/>
    <n v="0.314579"/>
    <n v="0.29303400000000002"/>
    <n v="0.27"/>
    <n v="0.26700000000000002"/>
    <n v="0.25700000000000001"/>
    <n v="0.26"/>
    <n v="0.28200000000000003"/>
    <n v="0.28600000000000003"/>
    <n v="0.26554500000000003"/>
    <n v="0.29074"/>
    <n v="0.31561900000000004"/>
    <n v="0.32580399999999998"/>
    <n v="0.30808300000000005"/>
    <n v="0.29583999999999999"/>
    <n v="0.30006900000000003"/>
    <n v="0.29932999999999998"/>
    <n v="0.30117500000000003"/>
    <n v="0.30162099999999997"/>
    <n v="0.301485"/>
  </r>
  <r>
    <x v="44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0"/>
    <x v="4"/>
    <n v="5.6159999999999997"/>
    <n v="5.3860000000000001"/>
    <n v="5.2030000000000003"/>
    <n v="5.3109999999999999"/>
    <n v="5.492"/>
    <n v="5.575142416585261"/>
    <n v="5.580105978404486"/>
    <n v="5.5436082542086709"/>
    <n v="5.557527027136957"/>
    <n v="5.4115303500000005"/>
    <n v="5.6684250499999997"/>
    <n v="5.74029145"/>
    <n v="5.0774426500000001"/>
    <n v="4.7936593250000001"/>
    <n v="5.1387996585076969"/>
    <n v="5.5352271248360116"/>
    <n v="5.9549743846534122"/>
    <n v="6.004602479211294"/>
    <n v="6.0556831352783007"/>
    <n v="6.1073774229168549"/>
  </r>
  <r>
    <x v="44"/>
    <x v="12"/>
    <x v="0"/>
    <x v="5"/>
    <n v="5.6159999999999997"/>
    <n v="5.3860000000000001"/>
    <n v="5.2030000000000003"/>
    <n v="5.3109999999999999"/>
    <n v="5.492"/>
    <n v="5.575142416585261"/>
    <n v="5.580105978404486"/>
    <n v="5.5436082542086709"/>
    <n v="5.557527027136957"/>
    <n v="5.4115303500000005"/>
    <n v="5.6684250499999997"/>
    <n v="5.74029145"/>
    <n v="5.0774426500000001"/>
    <n v="4.7936593250000001"/>
    <n v="5.1387996585076969"/>
    <n v="5.5352271248360116"/>
    <n v="5.9549743846534122"/>
    <n v="6.004602479211294"/>
    <n v="6.0556831352783007"/>
    <n v="6.1073774229168549"/>
  </r>
  <r>
    <x v="44"/>
    <x v="12"/>
    <x v="0"/>
    <x v="6"/>
    <n v="6.2255760000000002"/>
    <n v="5.6989720000000004"/>
    <n v="5.6941100000000002"/>
    <n v="5.9480329999999997"/>
    <n v="6.4060439999999996"/>
    <n v="6.8449999999999998"/>
    <n v="6.6909999999999998"/>
    <n v="6.8360000000000003"/>
    <n v="6.7959509999999996"/>
    <n v="6.9134250000000002"/>
    <n v="7.5251570000000001"/>
    <n v="8.1428010000000004"/>
    <n v="7.2415620000000001"/>
    <n v="7.1513900000000001"/>
    <n v="7.3794009401135368"/>
    <n v="7.3926500048627632"/>
    <n v="7.3575163090012961"/>
    <n v="7.394060571084708"/>
    <n v="7.4198959271369489"/>
    <n v="7.4425909614035621"/>
  </r>
  <r>
    <x v="44"/>
    <x v="12"/>
    <x v="0"/>
    <x v="7"/>
    <n v="0.125308"/>
    <n v="0.177896"/>
    <n v="0.26078200000000001"/>
    <n v="0.25203500000000001"/>
    <n v="0.27198699999999998"/>
    <n v="0.26888499999999999"/>
    <n v="0.37396299999999999"/>
    <n v="0.48"/>
    <n v="0.38542900000000002"/>
    <n v="0.54237100000000005"/>
    <n v="0.57081999999999999"/>
    <n v="0.577183"/>
    <n v="0.57839799999999997"/>
    <n v="0.570743"/>
    <n v="0.57257646838765963"/>
    <n v="0.63398750983659935"/>
    <n v="0.64167621646810435"/>
    <n v="0.64809297863278537"/>
    <n v="0.65457390841911323"/>
    <n v="0.66111964750330443"/>
  </r>
  <r>
    <x v="44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1"/>
    <x v="0"/>
    <n v="0.27919873072141649"/>
    <n v="0.28509176363519562"/>
    <n v="0.29131729063345885"/>
    <n v="0.29784411220107748"/>
    <n v="0.30357119427848139"/>
    <n v="0.31326437634570997"/>
    <n v="0.3196943691930571"/>
    <n v="0.32651270704147367"/>
    <n v="0.33382529727396243"/>
    <n v="0.33794496757511555"/>
    <n v="0.3442582382410424"/>
    <n v="0.35493584394694516"/>
    <n v="0.36744169331012844"/>
    <n v="0.37733842943874152"/>
    <n v="0.38565343197836072"/>
    <n v="0.39497107313545171"/>
    <n v="0.40498501199715486"/>
    <n v="0.41575635641065234"/>
    <n v="0.42729448189326169"/>
    <n v="0.43958794589055361"/>
  </r>
  <r>
    <x v="44"/>
    <x v="12"/>
    <x v="1"/>
    <x v="1"/>
    <n v="2.4642000000000001E-2"/>
    <n v="2.7456000000000001E-2"/>
    <n v="2.3318999999999999E-2"/>
    <n v="2.1000000000000001E-2"/>
    <n v="2.3E-2"/>
    <n v="2.3E-2"/>
    <n v="2.3E-2"/>
    <n v="2.6000000000000002E-2"/>
    <n v="2.7E-2"/>
    <n v="2.4248000000000002E-2"/>
    <n v="2.6690000000000002E-2"/>
    <n v="3.1434999999999998E-2"/>
    <n v="3.3801999999999999E-2"/>
    <n v="3.2051999999999997E-2"/>
    <n v="3.1067000000000001E-2"/>
    <n v="3.2570999999999996E-2"/>
    <n v="3.3792999999999997E-2"/>
    <n v="3.5136000000000001E-2"/>
    <n v="3.6552000000000001E-2"/>
    <n v="3.8020999999999999E-2"/>
  </r>
  <r>
    <x v="44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1"/>
    <x v="4"/>
    <n v="0.39631292972982873"/>
    <n v="0.40688513967239898"/>
    <n v="0.419167279970035"/>
    <n v="0.43763636668857792"/>
    <n v="0.47552992726667698"/>
    <n v="0.53052933548000591"/>
    <n v="0.53825968097490084"/>
    <n v="0.60305800708751534"/>
    <n v="0.60179574779659017"/>
    <n v="0.57888614268968175"/>
    <n v="0.59237778791735829"/>
    <n v="0.68328175223609922"/>
    <n v="0.66893061119999997"/>
    <n v="0.54562254160000001"/>
    <n v="0.5650526896195982"/>
    <n v="0.59816967801809939"/>
    <n v="0.6398763189555049"/>
    <n v="0.67352529738525668"/>
    <n v="0.71785472958067975"/>
    <n v="0.76927890530846887"/>
  </r>
  <r>
    <x v="44"/>
    <x v="12"/>
    <x v="1"/>
    <x v="5"/>
    <n v="0.39631292972982873"/>
    <n v="0.40688513967239898"/>
    <n v="0.419167279970035"/>
    <n v="0.43763636668857792"/>
    <n v="0.47552992726667698"/>
    <n v="0.53052933548000591"/>
    <n v="0.53825968097490084"/>
    <n v="0.60305800708751534"/>
    <n v="0.60179574779659017"/>
    <n v="0.57888614268968175"/>
    <n v="0.59237778791735829"/>
    <n v="0.68328175223609922"/>
    <n v="0.66893061119999997"/>
    <n v="0.54562254160000001"/>
    <n v="0.5650526896195982"/>
    <n v="0.59816967801809939"/>
    <n v="0.6398763189555049"/>
    <n v="0.67352529738525668"/>
    <n v="0.71785472958067975"/>
    <n v="0.76927890530846887"/>
  </r>
  <r>
    <x v="44"/>
    <x v="12"/>
    <x v="1"/>
    <x v="6"/>
    <n v="0.40263099907652844"/>
    <n v="0.36911843542636774"/>
    <n v="0.3759196592869154"/>
    <n v="0.38640858353624641"/>
    <n v="0.4376373199993176"/>
    <n v="0.45006546646526024"/>
    <n v="0.48499999999999999"/>
    <n v="0.52085899999999996"/>
    <n v="0.49225200000000002"/>
    <n v="0.53923078644760525"/>
    <n v="0.57642586891999281"/>
    <n v="0.59647806412897153"/>
    <n v="0.57114313216666401"/>
    <n v="0.49022275978396612"/>
    <n v="0.5254822868372615"/>
    <n v="0.56046091864983216"/>
    <n v="0.6037168389195664"/>
    <n v="0.64458707638771373"/>
    <n v="0.67951364569213391"/>
    <n v="0.72263198132023077"/>
  </r>
  <r>
    <x v="44"/>
    <x v="12"/>
    <x v="1"/>
    <x v="7"/>
    <n v="1.107E-2"/>
    <n v="5.5519999999999996E-3"/>
    <n v="2.8558E-2"/>
    <n v="9.3919999999999993E-3"/>
    <n v="1.1069000000000001E-2"/>
    <n v="1.8636E-2"/>
    <n v="1.11816E-2"/>
    <n v="2.7550000000000002E-2"/>
    <n v="3.9981999999999997E-2"/>
    <n v="1.6285000000000001E-2"/>
    <n v="2.2595000000000001E-2"/>
    <n v="1.4815999999999999E-2"/>
    <n v="7.0089999999999996E-3"/>
    <n v="9.7149999999999997E-3"/>
    <n v="2.3144963611317432E-2"/>
    <n v="8.5231699762950818E-3"/>
    <n v="8.4928529999999999E-3"/>
    <n v="8.4928529999999999E-3"/>
    <n v="8.4928529999999999E-3"/>
    <n v="8.4928529999999999E-3"/>
  </r>
  <r>
    <x v="44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0"/>
    <n v="3.9579269278583504E-2"/>
    <n v="4.1496236364804401E-2"/>
    <n v="4.1225709366541151E-2"/>
    <n v="3.9698887798922479E-2"/>
    <n v="3.9428805721518585E-2"/>
    <n v="3.9735623654290009E-2"/>
    <n v="4.0705630806942908E-2"/>
    <n v="4.1635067726248615E-2"/>
    <n v="4.3471560953623756E-2"/>
    <n v="4.4197963523749724E-2"/>
    <n v="4.3971651539378806E-2"/>
    <n v="4.456448638544093E-2"/>
    <n v="4.397004777106038E-2"/>
    <n v="4.3108881958083378E-2"/>
    <n v="4.37732771371519E-2"/>
    <n v="4.332371787899561E-2"/>
    <n v="4.3474522830140146E-2"/>
    <n v="4.4003768524553039E-2"/>
    <n v="4.4717899977613856E-2"/>
    <n v="4.5577615662613813E-2"/>
  </r>
  <r>
    <x v="44"/>
    <x v="12"/>
    <x v="2"/>
    <x v="1"/>
    <n v="4.5300867906513378E-3"/>
    <n v="6.2629999999999995E-3"/>
    <n v="4.2859999999999999E-3"/>
    <n v="3.0000000000000001E-3"/>
    <n v="4.0000000000000001E-3"/>
    <n v="4.0000000000000001E-3"/>
    <n v="5.0000000000000001E-3"/>
    <n v="5.0000000000000001E-3"/>
    <n v="6.0000000000000001E-3"/>
    <n v="5.0735586654883447E-3"/>
    <n v="4.1934843680040534E-3"/>
    <n v="4.9900000000000005E-3"/>
    <n v="4.2990000000000007E-3"/>
    <n v="3.967E-3"/>
    <n v="5.398E-3"/>
    <n v="4.3570000000000006E-3"/>
    <n v="4.908E-3"/>
    <n v="5.3030000000000004E-3"/>
    <n v="5.5460000000000006E-3"/>
    <n v="5.77E-3"/>
  </r>
  <r>
    <x v="44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4"/>
    <n v="0.17199999999999999"/>
    <n v="0.16900000000000001"/>
    <n v="0.14499999999999999"/>
    <n v="0.14699999999999999"/>
    <n v="0.14299999999999999"/>
    <n v="0.16871890605212583"/>
    <n v="0.17254958750433882"/>
    <n v="0.18354867994704271"/>
    <n v="0.17437178045300311"/>
    <n v="0.15240114091198081"/>
    <n v="0.17855948005173786"/>
    <n v="0.17615060720515111"/>
    <n v="0.15928805200000001"/>
    <n v="0.17720258600000002"/>
    <n v="0.18467161970369023"/>
    <n v="0.17891728191083811"/>
    <n v="0.17215911040735496"/>
    <n v="0.17425492335723003"/>
    <n v="0.17708288391135085"/>
    <n v="0.18048735802395069"/>
  </r>
  <r>
    <x v="44"/>
    <x v="12"/>
    <x v="2"/>
    <x v="5"/>
    <n v="0.17199999999999999"/>
    <n v="0.16900000000000001"/>
    <n v="0.14499999999999999"/>
    <n v="0.14699999999999999"/>
    <n v="0.14299999999999999"/>
    <n v="0.16871890605212583"/>
    <n v="0.17254958750433882"/>
    <n v="0.18354867994704271"/>
    <n v="0.17437178045300311"/>
    <n v="0.15240114091198081"/>
    <n v="0.17855948005173786"/>
    <n v="0.17615060720515111"/>
    <n v="0.15928805200000001"/>
    <n v="0.17720258600000002"/>
    <n v="0.18467161970369023"/>
    <n v="0.17891728191083811"/>
    <n v="0.17215911040735496"/>
    <n v="0.17425492335723003"/>
    <n v="0.17708288391135085"/>
    <n v="0.18048735802395069"/>
  </r>
  <r>
    <x v="44"/>
    <x v="12"/>
    <x v="2"/>
    <x v="6"/>
    <n v="0.13436900092347165"/>
    <n v="0.11788156457363223"/>
    <n v="0.10403334071308462"/>
    <n v="9.7339416463753603E-2"/>
    <n v="0.122"/>
    <n v="0.13"/>
    <n v="9.1200000000000003E-2"/>
    <n v="9.0577000000000005E-2"/>
    <n v="9.3924999999999995E-2"/>
    <n v="7.760321355239469E-2"/>
    <n v="8.2956131080007142E-2"/>
    <n v="8.5841935871028438E-2"/>
    <n v="8.2195867833336045E-2"/>
    <n v="7.0550240216033872E-2"/>
    <n v="7.567367886704876E-2"/>
    <n v="7.8623567538650005E-2"/>
    <n v="7.673199973025524E-2"/>
    <n v="7.8708287330502696E-2"/>
    <n v="8.1553288317307224E-2"/>
    <n v="8.514609959406895E-2"/>
  </r>
  <r>
    <x v="44"/>
    <x v="12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0"/>
    <x v="0"/>
    <n v="0.14474763870296117"/>
    <n v="0.15133419991899622"/>
    <n v="0.15776468309278024"/>
    <n v="0.16481159434937903"/>
    <n v="0.17445354218862541"/>
    <n v="0.187"/>
    <n v="0.19700000000000001"/>
    <n v="0.20799999999999999"/>
    <n v="0.21"/>
    <n v="0.20499999999999999"/>
    <n v="0.20499999999999999"/>
    <n v="0.20599999999999999"/>
    <n v="0.187"/>
    <n v="0.188664"/>
    <n v="0.19091259248544093"/>
    <n v="0.19381164952739652"/>
    <n v="0.19732349149937845"/>
    <n v="0.20155490502432205"/>
    <n v="0.20665231028392009"/>
    <n v="0.21261308490041089"/>
  </r>
  <r>
    <x v="45"/>
    <x v="12"/>
    <x v="0"/>
    <x v="1"/>
    <n v="9.9880194782440857E-3"/>
    <n v="1.1161258884425046E-2"/>
    <n v="1.1213346768110387E-2"/>
    <n v="1.2033007985816555E-2"/>
    <n v="1.4850759693793868E-2"/>
    <n v="1.806E-2"/>
    <n v="1.7128999999999998E-2"/>
    <n v="1.5942000000000001E-2"/>
    <n v="9.0329999999999994E-3"/>
    <n v="2.1129999999999999E-3"/>
    <n v="3.1059999999999998E-3"/>
    <n v="5.0379999999999999E-3"/>
    <n v="7.9019999999999993E-3"/>
    <n v="7.2740000000000001E-3"/>
    <n v="7.9085124854409387E-3"/>
    <n v="8.6264348165188045E-3"/>
    <n v="9.3261914578038271E-3"/>
    <n v="1.0151118269924961E-2"/>
    <n v="1.1144052410327695E-2"/>
    <n v="1.2160343925008423E-2"/>
  </r>
  <r>
    <x v="45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0"/>
    <x v="4"/>
    <n v="0.31292599999999998"/>
    <n v="0.23042599999999999"/>
    <n v="0.238094"/>
    <n v="0.31304100000000001"/>
    <n v="0.35951100000000002"/>
    <n v="0.47266950000000002"/>
    <n v="0.40226039999999996"/>
    <n v="0.36983520000000003"/>
    <n v="0.32984099999999994"/>
    <n v="0.139458"/>
    <n v="0.23869289999999999"/>
    <n v="0.28473929999999992"/>
    <n v="0.28513859999999996"/>
    <n v="0.26314859999999995"/>
    <n v="0.27111968273994885"/>
    <n v="0.27789714385916758"/>
    <n v="0.27625288809912979"/>
    <n v="0.28217686703405082"/>
    <n v="0.28931323439748807"/>
    <n v="0.29765831886057526"/>
  </r>
  <r>
    <x v="45"/>
    <x v="12"/>
    <x v="0"/>
    <x v="5"/>
    <n v="0.31292599999999998"/>
    <n v="0.23042599999999999"/>
    <n v="0.238094"/>
    <n v="0.31304100000000001"/>
    <n v="0.35951100000000002"/>
    <n v="0.47266950000000002"/>
    <n v="0.40226039999999996"/>
    <n v="0.36983520000000003"/>
    <n v="0.32984099999999994"/>
    <n v="0.139458"/>
    <n v="0.23869289999999999"/>
    <n v="0.28473929999999992"/>
    <n v="0.28513859999999996"/>
    <n v="0.26314859999999995"/>
    <n v="0.27111968273994885"/>
    <n v="0.27789714385916758"/>
    <n v="0.27625288809912979"/>
    <n v="0.28217686703405082"/>
    <n v="0.28931323439748807"/>
    <n v="0.29765831886057526"/>
  </r>
  <r>
    <x v="45"/>
    <x v="12"/>
    <x v="0"/>
    <x v="6"/>
    <n v="0.31292599999999998"/>
    <n v="0.23042599999999999"/>
    <n v="0.238094"/>
    <n v="0.31304100000000001"/>
    <n v="0.35951100000000002"/>
    <n v="0.50037399999999999"/>
    <n v="0.42362499999999997"/>
    <n v="0.43919999999999998"/>
    <n v="0.32608999999999999"/>
    <n v="0.18086199999999999"/>
    <n v="0.280912"/>
    <n v="0.34994999999999998"/>
    <n v="0.34736"/>
    <n v="0.30240699999999998"/>
    <n v="0.36701785575790657"/>
    <n v="0.30589622658469706"/>
    <n v="0.30612589657651423"/>
    <n v="0.31161474573904135"/>
    <n v="0.31784704065382219"/>
    <n v="0.32466893424600018"/>
  </r>
  <r>
    <x v="45"/>
    <x v="12"/>
    <x v="0"/>
    <x v="7"/>
    <n v="7.76E-4"/>
    <n v="1.358E-3"/>
    <n v="2.66E-3"/>
    <n v="6.4000000000000005E-4"/>
    <n v="1.178E-3"/>
    <n v="1.47E-4"/>
    <n v="2.696E-3"/>
    <n v="1.2899999999999999E-3"/>
    <n v="4.9490000000000003E-3"/>
    <n v="4.2009999999999999E-3"/>
    <n v="6.2600000000000004E-4"/>
    <n v="4.8799999999999999E-4"/>
    <n v="5.5099999999999995E-4"/>
    <n v="6.9700000000000003E-4"/>
    <n v="1.1641503932654544E-3"/>
    <n v="6.9700000000000014E-4"/>
    <n v="6.9700000000000014E-4"/>
    <n v="6.9700000000000014E-4"/>
    <n v="6.9700000000000014E-4"/>
    <n v="6.9700000000000014E-4"/>
  </r>
  <r>
    <x v="45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1"/>
    <x v="0"/>
    <n v="1.9425000000000001E-2"/>
    <n v="2.0442999999999999E-2"/>
    <n v="2.1193E-2"/>
    <n v="2.2381000000000002E-2"/>
    <n v="2.4424000000000001E-2"/>
    <n v="2.7192000000000001E-2"/>
    <n v="3.0509000000000001E-2"/>
    <n v="3.4438999999999997E-2"/>
    <n v="3.6278999999999999E-2"/>
    <n v="3.5778999999999998E-2"/>
    <n v="3.5829E-2"/>
    <n v="3.6081000000000002E-2"/>
    <n v="3.6469000000000001E-2"/>
    <n v="3.791902885980359E-2"/>
    <n v="3.9253317345028786E-2"/>
    <n v="4.0486336931510977E-2"/>
    <n v="4.1630828344294157E-2"/>
    <n v="4.2698009305989007E-2"/>
    <n v="4.3697757355910576E-2"/>
    <n v="4.463877073150796E-2"/>
  </r>
  <r>
    <x v="45"/>
    <x v="12"/>
    <x v="1"/>
    <x v="1"/>
    <n v="2.9137500000000001E-3"/>
    <n v="3.0664499999999996E-3"/>
    <n v="3.1789499999999998E-3"/>
    <n v="3.3571500000000002E-3"/>
    <n v="3.6635999999999999E-3"/>
    <n v="4.0787999999999996E-3"/>
    <n v="4.5763499999999999E-3"/>
    <n v="5.1658499999999996E-3"/>
    <n v="5.4418499999999998E-3"/>
    <n v="5.3668499999999994E-3"/>
    <n v="5.37435E-3"/>
    <n v="5.4121500000000001E-3"/>
    <n v="5.4703499999999997E-3"/>
    <n v="5.8263088598035926E-3"/>
    <n v="5.8845719484016288E-3"/>
    <n v="5.9434176678856455E-3"/>
    <n v="6.0028518445645017E-3"/>
    <n v="6.0628803630101468E-3"/>
    <n v="6.1235091666402485E-3"/>
    <n v="6.1847442583066511E-3"/>
  </r>
  <r>
    <x v="45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1"/>
    <x v="4"/>
    <n v="5.0572200000000005E-2"/>
    <n v="3.3243000000000002E-2"/>
    <n v="2.9004499999999996E-2"/>
    <n v="0.13294049999999999"/>
    <n v="3.0568999999999999E-2"/>
    <n v="1.7765223147566265E-2"/>
    <n v="4.21489132766594E-2"/>
    <n v="6.4005731596955134E-2"/>
    <n v="2.185200258709415E-2"/>
    <n v="1.2186102304006323E-2"/>
    <n v="1.9326818826266783E-2"/>
    <n v="2.0750279594771319E-2"/>
    <n v="8.7957750000000005E-3"/>
    <n v="7.2266749999999992E-3"/>
    <n v="7.4630054960149461E-3"/>
    <n v="7.7159020616376708E-3"/>
    <n v="8.3261656688588311E-3"/>
    <n v="9.8205421403774716E-3"/>
    <n v="1.0924439338977646E-2"/>
    <n v="1.2052468097507152E-2"/>
  </r>
  <r>
    <x v="45"/>
    <x v="12"/>
    <x v="1"/>
    <x v="5"/>
    <n v="5.0572200000000005E-2"/>
    <n v="3.3243000000000002E-2"/>
    <n v="2.9004499999999996E-2"/>
    <n v="0.13294049999999999"/>
    <n v="3.0568999999999999E-2"/>
    <n v="1.7765223147566265E-2"/>
    <n v="4.21489132766594E-2"/>
    <n v="6.4005731596955134E-2"/>
    <n v="2.185200258709415E-2"/>
    <n v="1.2186102304006323E-2"/>
    <n v="1.9326818826266783E-2"/>
    <n v="2.0750279594771319E-2"/>
    <n v="8.7957750000000005E-3"/>
    <n v="7.2266749999999992E-3"/>
    <n v="7.4630054960149461E-3"/>
    <n v="7.7159020616376708E-3"/>
    <n v="8.3261656688588311E-3"/>
    <n v="9.8205421403774716E-3"/>
    <n v="1.0924439338977646E-2"/>
    <n v="1.2052468097507152E-2"/>
  </r>
  <r>
    <x v="45"/>
    <x v="12"/>
    <x v="1"/>
    <x v="6"/>
    <n v="5.0572200000000005E-2"/>
    <n v="3.3243000000000002E-2"/>
    <n v="2.9004499999999996E-2"/>
    <n v="0.13294049999999999"/>
    <n v="3.0568999999999999E-2"/>
    <n v="3.5522899999999996E-2"/>
    <n v="5.24699E-2"/>
    <n v="4.1642999999999999E-2"/>
    <n v="2.54471E-2"/>
    <n v="1.0245199999999999E-2"/>
    <n v="1.5528799999999997E-2"/>
    <n v="1.28261E-2"/>
    <n v="1.1698399999999998E-2"/>
    <n v="1.1601799999999999E-2"/>
    <n v="1.2639195907345677E-2"/>
    <n v="1.1649953857405798E-2"/>
    <n v="1.1692242141615161E-2"/>
    <n v="1.1732416011614056E-2"/>
    <n v="1.1973466242482474E-2"/>
    <n v="1.305567378063076E-2"/>
  </r>
  <r>
    <x v="45"/>
    <x v="12"/>
    <x v="1"/>
    <x v="7"/>
    <n v="0"/>
    <n v="0"/>
    <n v="1.235E-5"/>
    <n v="0"/>
    <n v="0"/>
    <n v="1.8050000000000002E-5"/>
    <n v="1.4534999999999998E-4"/>
    <n v="1.9189999999999998E-4"/>
    <n v="0"/>
    <n v="1.1685000000000001E-4"/>
    <n v="2.128E-4"/>
    <n v="1.0450000000000001E-4"/>
    <n v="2.6599999999999999E-5"/>
    <n v="1.5485E-4"/>
    <n v="1.672E-4"/>
    <n v="0"/>
    <n v="0"/>
    <n v="0"/>
    <n v="0"/>
    <n v="0"/>
  </r>
  <r>
    <x v="45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2"/>
    <x v="0"/>
    <n v="1.9432000000000001E-2"/>
    <n v="1.9990000000000001E-2"/>
    <n v="2.0278000000000001E-2"/>
    <n v="2.1235E-2"/>
    <n v="2.3035E-2"/>
    <n v="2.5544000000000001E-2"/>
    <n v="2.8087000000000001E-2"/>
    <n v="3.1095000000000001E-2"/>
    <n v="3.1819E-2"/>
    <n v="3.0922999999999999E-2"/>
    <n v="3.0436999999999999E-2"/>
    <n v="3.0209E-2"/>
    <n v="3.0338E-2"/>
    <n v="3.0942006392178995E-2"/>
    <n v="3.1521852528670832E-2"/>
    <n v="3.2078504819702994E-2"/>
    <n v="3.261289101909387E-2"/>
    <n v="3.3125901770509114E-2"/>
    <n v="3.3618392091867746E-2"/>
    <n v="3.409118280037203E-2"/>
  </r>
  <r>
    <x v="45"/>
    <x v="12"/>
    <x v="2"/>
    <x v="1"/>
    <n v="1.6629436741818972E-3"/>
    <n v="1.6596707250985179E-3"/>
    <n v="1.6100489831857594E-3"/>
    <n v="1.7285983122366652E-3"/>
    <n v="1.7815604118532041E-3"/>
    <n v="1.8322074007465555E-3"/>
    <n v="1.8811763999592524E-3"/>
    <n v="1.8745706118760272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  <n v="1.817526392178996E-3"/>
  </r>
  <r>
    <x v="45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12"/>
    <x v="2"/>
    <x v="4"/>
    <n v="0.06"/>
    <n v="0.06"/>
    <n v="0.04"/>
    <n v="0.02"/>
    <n v="0.05"/>
    <n v="3.7926800000000004E-2"/>
    <n v="3.7838129999999998E-2"/>
    <n v="5.1584466999999995E-2"/>
    <n v="4.6375E-2"/>
    <n v="1.7598249999999999E-2"/>
    <n v="3.2805000000000001E-2"/>
    <n v="3.2825750000000001E-2"/>
    <n v="3.2224750000000003E-2"/>
    <n v="3.6005750000000003E-2"/>
    <n v="3.5190361762276065E-2"/>
    <n v="3.680557558927898E-2"/>
    <n v="3.8483211402530769E-2"/>
    <n v="4.0413600160021122E-2"/>
    <n v="4.2022990114834687E-2"/>
    <n v="4.2613978500465048E-2"/>
  </r>
  <r>
    <x v="45"/>
    <x v="12"/>
    <x v="2"/>
    <x v="5"/>
    <n v="0.06"/>
    <n v="0.06"/>
    <n v="0.04"/>
    <n v="0.02"/>
    <n v="0.05"/>
    <n v="3.7926800000000004E-2"/>
    <n v="3.7838129999999998E-2"/>
    <n v="5.1584466999999995E-2"/>
    <n v="4.6375E-2"/>
    <n v="1.7598249999999999E-2"/>
    <n v="3.2805000000000001E-2"/>
    <n v="3.2825750000000001E-2"/>
    <n v="3.2224750000000003E-2"/>
    <n v="3.6005750000000003E-2"/>
    <n v="3.5190361762276065E-2"/>
    <n v="3.680557558927898E-2"/>
    <n v="3.8483211402530769E-2"/>
    <n v="4.0413600160021122E-2"/>
    <n v="4.2022990114834687E-2"/>
    <n v="4.2613978500465048E-2"/>
  </r>
  <r>
    <x v="45"/>
    <x v="12"/>
    <x v="2"/>
    <x v="6"/>
    <n v="0.06"/>
    <n v="0.06"/>
    <n v="0.04"/>
    <n v="0.02"/>
    <n v="0.05"/>
    <n v="3.7926800000000004E-2"/>
    <n v="3.7838129999999998E-2"/>
    <n v="5.1584466999999995E-2"/>
    <n v="4.6375E-2"/>
    <n v="1.7598250000000006E-2"/>
    <n v="3.2805000000000015E-2"/>
    <n v="3.2825750000000008E-2"/>
    <n v="3.2224750000000003E-2"/>
    <n v="3.600575000000001E-2"/>
    <n v="3.962974324434522E-2"/>
    <n v="3.7509622252915195E-2"/>
    <n v="3.9118572560452827E-2"/>
    <n v="4.0960507500183395E-2"/>
    <n v="4.2447676657966671E-2"/>
    <n v="4.315411947952074E-2"/>
  </r>
  <r>
    <x v="45"/>
    <x v="12"/>
    <x v="2"/>
    <x v="7"/>
    <n v="0"/>
    <n v="0"/>
    <n v="6.5000000000000034E-7"/>
    <n v="0"/>
    <n v="0"/>
    <n v="9.4999999999999927E-7"/>
    <n v="7.6500000000000064E-6"/>
    <n v="1.0100000000000015E-5"/>
    <n v="0"/>
    <n v="6.1500000000000013E-6"/>
    <n v="1.1200000000000018E-5"/>
    <n v="5.5000000000000075E-6"/>
    <n v="1.4000000000000021E-6"/>
    <n v="8.1500000000000134E-6"/>
    <n v="8.8000000000000106E-6"/>
    <n v="0"/>
    <n v="0"/>
    <n v="0"/>
    <n v="0"/>
    <n v="0"/>
  </r>
  <r>
    <x v="45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0"/>
    <x v="0"/>
    <n v="4.0971450000000003"/>
    <n v="4.1820269999999997"/>
    <n v="3.9870929999999998"/>
    <n v="4.0543079999999998"/>
    <n v="4.109"/>
    <n v="4.157"/>
    <n v="4.2050000000000001"/>
    <n v="4.25"/>
    <n v="4.2939999999999996"/>
    <n v="4.3600000000000003"/>
    <n v="4.4409999999999998"/>
    <n v="4.5405222670002265"/>
    <n v="4.6000931380058496"/>
    <n v="4.6310559951968964"/>
    <n v="4.6418826849436767"/>
    <n v="4.6552065241286833"/>
    <n v="4.6706066422012356"/>
    <n v="4.686711537771088"/>
    <n v="4.7039452268239286"/>
    <n v="4.7232445445915179"/>
  </r>
  <r>
    <x v="46"/>
    <x v="12"/>
    <x v="0"/>
    <x v="1"/>
    <n v="0.30942700000000001"/>
    <n v="0.29352800000000001"/>
    <n v="0.27954399999999996"/>
    <n v="0.3"/>
    <n v="0.31"/>
    <n v="0.307"/>
    <n v="0.309"/>
    <n v="0.29699999999999999"/>
    <n v="0.29399999999999998"/>
    <n v="0.31940400000000002"/>
    <n v="0.328565"/>
    <n v="0.35606400000000005"/>
    <n v="0.33599499999999999"/>
    <n v="0.31898300000000002"/>
    <n v="0.30566100000000002"/>
    <n v="0.31569999999999998"/>
    <n v="0.32459100000000002"/>
    <n v="0.324909"/>
    <n v="0.32569400000000004"/>
    <n v="0.327486"/>
  </r>
  <r>
    <x v="46"/>
    <x v="12"/>
    <x v="0"/>
    <x v="2"/>
    <n v="0.11636299999999999"/>
    <n v="0.13097500000000001"/>
    <n v="0.125717"/>
    <n v="0.112"/>
    <n v="0.218"/>
    <n v="0.23"/>
    <n v="0.245"/>
    <n v="0.21299999999999999"/>
    <n v="0.15"/>
    <n v="6.7468E-2"/>
    <n v="8.5955000000000004E-2"/>
    <n v="0.130499"/>
    <n v="0.12417700000000001"/>
    <n v="0.148172"/>
    <n v="0.12817500000000001"/>
    <n v="0.12427800000000001"/>
    <n v="0.14635900000000002"/>
    <n v="0.17300200000000002"/>
    <n v="8.7414000000000006E-2"/>
    <n v="6.2868000000000007E-2"/>
  </r>
  <r>
    <x v="46"/>
    <x v="12"/>
    <x v="0"/>
    <x v="3"/>
    <n v="0.58181499999999997"/>
    <n v="0.6548750000000001"/>
    <n v="0.62858499999999995"/>
    <n v="0.56000000000000005"/>
    <n v="1.0900000000000001"/>
    <n v="1.1499999999999999"/>
    <n v="1.2250000000000001"/>
    <n v="1.0649999999999999"/>
    <n v="0.75"/>
    <n v="0.33733999999999997"/>
    <n v="0.42977500000000002"/>
    <n v="0.65249500000000005"/>
    <n v="0.62088500000000002"/>
    <n v="0.74085999999999996"/>
    <n v="0.64087500000000008"/>
    <n v="0.62139000000000011"/>
    <n v="0.73179500000000008"/>
    <n v="0.86500999999999995"/>
    <n v="0.43707000000000001"/>
    <n v="0.31434000000000006"/>
  </r>
  <r>
    <x v="46"/>
    <x v="12"/>
    <x v="0"/>
    <x v="4"/>
    <n v="4.7117167499999999"/>
    <n v="4.4329486200000003"/>
    <n v="4.3060604400000004"/>
    <n v="4.5813680399999992"/>
    <n v="4.9307999999999996"/>
    <n v="5.9684775999999999"/>
    <n v="5.3970302899999991"/>
    <n v="5.4282382299999998"/>
    <n v="5.1729327000000005"/>
    <n v="5.51587915"/>
    <n v="6.1025069000000016"/>
    <n v="6.4651626249999987"/>
    <n v="5.0935150949999999"/>
    <n v="4.8682068250000006"/>
    <n v="5.1627359967693343"/>
    <n v="5.4359913736139207"/>
    <n v="5.4646097713754456"/>
    <n v="5.4834524991921727"/>
    <n v="5.503615915383997"/>
    <n v="5.5261961171720744"/>
  </r>
  <r>
    <x v="46"/>
    <x v="12"/>
    <x v="0"/>
    <x v="5"/>
    <n v="5.2935317499999996"/>
    <n v="5.08782362"/>
    <n v="4.9346454400000006"/>
    <n v="5.1413680399999997"/>
    <n v="6.0207999999999995"/>
    <n v="7.1184776000000003"/>
    <n v="6.6220302899999997"/>
    <n v="6.4932382299999993"/>
    <n v="5.9229327000000005"/>
    <n v="5.8532191500000001"/>
    <n v="6.5322819000000019"/>
    <n v="7.1176576249999988"/>
    <n v="5.7144000950000002"/>
    <n v="5.6090668250000002"/>
    <n v="5.8036109967693346"/>
    <n v="6.0573813736139206"/>
    <n v="6.1964047713754455"/>
    <n v="6.3484624991921725"/>
    <n v="5.9406859153839973"/>
    <n v="5.8405361171720749"/>
  </r>
  <r>
    <x v="46"/>
    <x v="12"/>
    <x v="0"/>
    <x v="6"/>
    <n v="8.1157219999999999"/>
    <n v="8.4964080000000006"/>
    <n v="8.8469999999999995"/>
    <n v="7.6589999999999998"/>
    <n v="8.7520349999999993"/>
    <n v="9.4239999999999995"/>
    <n v="8.6681670000000004"/>
    <n v="8.7331780000000006"/>
    <n v="8.1435010000000005"/>
    <n v="8.4731729999999992"/>
    <n v="9.4146319999999992"/>
    <n v="10.698956000000001"/>
    <n v="8.860125"/>
    <n v="7.6718359999999999"/>
    <n v="8.0097013589894104"/>
    <n v="7.6869667643863373"/>
    <n v="7.8211150603039075"/>
    <n v="7.9153562748031829"/>
    <n v="7.5709816883244958"/>
    <n v="7.5138159154061528"/>
  </r>
  <r>
    <x v="46"/>
    <x v="12"/>
    <x v="0"/>
    <x v="7"/>
    <n v="5.3067000000000002"/>
    <n v="5.3067000000000002"/>
    <n v="4.7"/>
    <n v="2.46"/>
    <n v="2.8730000000000002"/>
    <n v="1.62131"/>
    <n v="1.344673"/>
    <n v="1.972442"/>
    <n v="1.3204800000000001"/>
    <n v="1.2139679999999999"/>
    <n v="1.4730645999999998"/>
    <n v="1.5570019000000002"/>
    <n v="1.0223120399999999"/>
    <n v="0.90302603999999997"/>
    <n v="0.95506292099001977"/>
    <n v="1.0592318518698733"/>
    <n v="1.0804164889072709"/>
    <n v="1.1020248186854162"/>
    <n v="1.1240653150591242"/>
    <n v="1.146546621360307"/>
  </r>
  <r>
    <x v="46"/>
    <x v="12"/>
    <x v="0"/>
    <x v="8"/>
    <n v="2.7"/>
    <n v="2"/>
    <n v="0.9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1"/>
    <x v="0"/>
    <n v="0.31188097916082963"/>
    <n v="0.31933241291779657"/>
    <n v="0.30555445798194275"/>
    <n v="0.3134770446371522"/>
    <n v="0.32180084280245175"/>
    <n v="0.33881338855221194"/>
    <n v="0.34689406744412304"/>
    <n v="0.3543161343581801"/>
    <n v="0.36343266953049225"/>
    <n v="0.3673985854180935"/>
    <n v="0.37573392070802791"/>
    <n v="0.3829550784170499"/>
    <n v="0.38880531277102232"/>
    <n v="0.39353233025150874"/>
    <n v="0.39866500247340009"/>
    <n v="0.40437612229531528"/>
    <n v="0.41087404149005258"/>
    <n v="0.41803711050276882"/>
    <n v="0.42579843854656951"/>
    <n v="0.43413695097121652"/>
  </r>
  <r>
    <x v="46"/>
    <x v="12"/>
    <x v="1"/>
    <x v="1"/>
    <n v="3.1202999999999998E-2"/>
    <n v="2.7911999999999999E-2"/>
    <n v="2.3963999999999999E-2"/>
    <n v="2.7E-2"/>
    <n v="3.2000000000000001E-2"/>
    <n v="3.1E-2"/>
    <n v="3.2000000000000001E-2"/>
    <n v="3.4000000000000002E-2"/>
    <n v="3.5000000000000003E-2"/>
    <n v="2.7164999999999998E-2"/>
    <n v="2.9614000000000001E-2"/>
    <n v="3.4273999999999999E-2"/>
    <n v="3.3423000000000001E-2"/>
    <n v="3.2721E-2"/>
    <n v="3.3466999999999997E-2"/>
    <n v="3.4415000000000001E-2"/>
    <n v="3.5612999999999999E-2"/>
    <n v="3.6746000000000001E-2"/>
    <n v="3.7859999999999998E-2"/>
    <n v="3.8996000000000003E-2"/>
  </r>
  <r>
    <x v="46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1"/>
    <x v="4"/>
    <n v="0.36323824621244977"/>
    <n v="0.36222431194045979"/>
    <n v="0.3605167920861545"/>
    <n v="0.39498107624281176"/>
    <n v="0.43443113778330988"/>
    <n v="0.49274394538985578"/>
    <n v="0.46324587583842708"/>
    <n v="0.47862129654303792"/>
    <n v="0.47698911743715294"/>
    <n v="0.4809496182123047"/>
    <n v="0.49776478576570782"/>
    <n v="0.62220598220713474"/>
    <n v="0.56956851750397042"/>
    <n v="0.43856775847805723"/>
    <n v="0.46926750157152131"/>
    <n v="0.50218305188665568"/>
    <n v="0.53413625393706832"/>
    <n v="0.56435009917873791"/>
    <n v="0.61740773589252573"/>
    <n v="0.62949857890826388"/>
  </r>
  <r>
    <x v="46"/>
    <x v="12"/>
    <x v="1"/>
    <x v="5"/>
    <n v="0.36323824621244977"/>
    <n v="0.36222431194045979"/>
    <n v="0.3605167920861545"/>
    <n v="0.39498107624281176"/>
    <n v="0.43443113778330988"/>
    <n v="0.49274394538985578"/>
    <n v="0.46324587583842708"/>
    <n v="0.47862129654303792"/>
    <n v="0.47698911743715294"/>
    <n v="0.4809496182123047"/>
    <n v="0.49776478576570782"/>
    <n v="0.62220598220713474"/>
    <n v="0.56956851750397042"/>
    <n v="0.43856775847805723"/>
    <n v="0.46926750157152131"/>
    <n v="0.50218305188665568"/>
    <n v="0.53413625393706832"/>
    <n v="0.56435009917873791"/>
    <n v="0.61740773589252573"/>
    <n v="0.62949857890826388"/>
  </r>
  <r>
    <x v="46"/>
    <x v="12"/>
    <x v="1"/>
    <x v="6"/>
    <n v="0.44676199999999999"/>
    <n v="0.33700000000000002"/>
    <n v="0.38700000000000001"/>
    <n v="0.42832799999999999"/>
    <n v="0.38500000000000001"/>
    <n v="0.48936299999999999"/>
    <n v="0.465609"/>
    <n v="0.49099999999999999"/>
    <n v="0.48036200000000001"/>
    <n v="0.53200000000000003"/>
    <n v="0.56599999999999995"/>
    <n v="0.70399999999999996"/>
    <n v="0.66879999999999995"/>
    <n v="0.54841600000000001"/>
    <n v="0.55938432000000005"/>
    <n v="0.57057200640000005"/>
    <n v="0.5991006067200001"/>
    <n v="0.62725833523584007"/>
    <n v="0.66489383534999047"/>
    <n v="0.67486724288024025"/>
  </r>
  <r>
    <x v="46"/>
    <x v="12"/>
    <x v="1"/>
    <x v="7"/>
    <n v="0.37716847462241709"/>
    <n v="0.16"/>
    <n v="7.8399999999999997E-2"/>
    <n v="7.0559999999999998E-3"/>
    <n v="7.1971199999999996E-3"/>
    <n v="7.3410623999999999E-3"/>
    <n v="7.4878836479999999E-3"/>
    <n v="1.6833000000000001E-2"/>
    <n v="1.7909999999999999E-2"/>
    <n v="1.6500000000000001E-2"/>
    <n v="1.6830000000000001E-2"/>
    <n v="1.93545E-2"/>
    <n v="1.8584866182137293E-2"/>
    <n v="1.8956563505780039E-2"/>
    <n v="1.933569477589564E-2"/>
    <n v="1.9722408671413554E-2"/>
    <n v="2.0116856844841824E-2"/>
    <n v="2.0519193981738661E-2"/>
    <n v="2.0929577861373436E-2"/>
    <n v="2.1348169418600904E-2"/>
  </r>
  <r>
    <x v="46"/>
    <x v="12"/>
    <x v="1"/>
    <x v="8"/>
    <n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12"/>
    <x v="2"/>
    <x v="0"/>
    <n v="8.4025020839170392E-2"/>
    <n v="8.2824587082203402E-2"/>
    <n v="8.0974542018057261E-2"/>
    <n v="8.00830684966123E-2"/>
    <n v="8.3289483929071262E-2"/>
    <n v="8.6786611447788056E-2"/>
    <n v="8.6705932555876983E-2"/>
    <n v="8.7146865641819893E-2"/>
    <n v="8.783433046950774E-2"/>
    <n v="8.5632414581906513E-2"/>
    <n v="8.6570079291972094E-2"/>
    <n v="8.5797071362774882E-2"/>
    <n v="8.4265770083771854E-2"/>
    <n v="8.3600864224975813E-2"/>
    <n v="8.2213571752903392E-2"/>
    <n v="8.0971045593121654E-2"/>
    <n v="8.0351283498981782E-2"/>
    <n v="8.0149902149046381E-2"/>
    <n v="8.0305406944723948E-2"/>
    <n v="8.0818268832830803E-2"/>
  </r>
  <r>
    <x v="46"/>
    <x v="12"/>
    <x v="2"/>
    <x v="1"/>
    <n v="1.0356857261848425E-2"/>
    <n v="8.0260000000000001E-3"/>
    <n v="7.244574116309359E-3"/>
    <n v="8.0000000000000002E-3"/>
    <n v="1.2E-2"/>
    <n v="0.01"/>
    <n v="8.9999999999999993E-3"/>
    <n v="0.01"/>
    <n v="0.01"/>
    <n v="6.2076450747996564E-3"/>
    <n v="6.65786487699172E-3"/>
    <n v="7.8840000000000004E-3"/>
    <n v="7.2199999999999999E-3"/>
    <n v="8.1829999999999993E-3"/>
    <n v="7.5579999999999996E-3"/>
    <n v="7.7850000000000003E-3"/>
    <n v="8.2639999999999988E-3"/>
    <n v="8.6110000000000006E-3"/>
    <n v="8.9459999999999991E-3"/>
    <n v="9.3240000000000007E-3"/>
  </r>
  <r>
    <x v="46"/>
    <x v="12"/>
    <x v="2"/>
    <x v="2"/>
    <n v="2.5038000000000001E-2"/>
    <n v="2.4283000000000002E-2"/>
    <n v="1.9946000000000002E-2"/>
    <n v="2.1000000000000001E-2"/>
    <n v="2.1000000000000001E-2"/>
    <n v="2.3E-2"/>
    <n v="2.7E-2"/>
    <n v="2.8000000000000001E-2"/>
    <n v="2.7E-2"/>
    <n v="1.5946999999999999E-2"/>
    <n v="1.8989000000000002E-2"/>
    <n v="2.5026E-2"/>
    <n v="1.8377000000000001E-2"/>
    <n v="2.0968000000000001E-2"/>
    <n v="2.2408999999999998E-2"/>
    <n v="2.4088000000000002E-2"/>
    <n v="2.6176999999999999E-2"/>
    <n v="2.7664000000000001E-2"/>
    <n v="2.8670000000000001E-2"/>
    <n v="2.9440000000000001E-2"/>
  </r>
  <r>
    <x v="46"/>
    <x v="12"/>
    <x v="2"/>
    <x v="3"/>
    <n v="0.20030400000000001"/>
    <n v="0.19426400000000002"/>
    <n v="0.15956800000000002"/>
    <n v="0.16800000000000001"/>
    <n v="0.16800000000000001"/>
    <n v="0.184"/>
    <n v="0.216"/>
    <n v="0.224"/>
    <n v="0.216"/>
    <n v="0.12757599999999999"/>
    <n v="0.15191200000000002"/>
    <n v="0.200208"/>
    <n v="0.14701600000000001"/>
    <n v="0.167744"/>
    <n v="0.17927199999999999"/>
    <n v="0.19270399999999999"/>
    <n v="0.20941599999999999"/>
    <n v="0.22131200000000001"/>
    <n v="0.22936000000000001"/>
    <n v="0.23552000000000001"/>
  </r>
  <r>
    <x v="46"/>
    <x v="12"/>
    <x v="2"/>
    <x v="4"/>
    <n v="0.27661844437477395"/>
    <n v="0.2543042075705429"/>
    <n v="0.26095382183733418"/>
    <n v="0.28029073973814306"/>
    <n v="0.289847404073168"/>
    <n v="0.27430884140948092"/>
    <n v="0.2877918799841242"/>
    <n v="0.29811286941795578"/>
    <n v="0.2544668989268451"/>
    <n v="0.21733998135966617"/>
    <n v="0.27395542980176968"/>
    <n v="0.28699999999999998"/>
    <n v="0.20746978213883593"/>
    <n v="0.22614206253133118"/>
    <n v="0.25327911003509096"/>
    <n v="0.26341027443649462"/>
    <n v="0.27721192807148715"/>
    <n v="0.27651716241421004"/>
    <n v="0.27705365395929765"/>
    <n v="0.27882302747326626"/>
  </r>
  <r>
    <x v="46"/>
    <x v="12"/>
    <x v="2"/>
    <x v="5"/>
    <n v="0.47692244437477394"/>
    <n v="0.44856820757054294"/>
    <n v="0.42052182183733422"/>
    <n v="0.44829073973814304"/>
    <n v="0.45784740407316804"/>
    <n v="0.45830884140948092"/>
    <n v="0.50379187998412422"/>
    <n v="0.52211286941795576"/>
    <n v="0.47046689892684512"/>
    <n v="0.34491598135966617"/>
    <n v="0.42586742980176973"/>
    <n v="0.48720799999999997"/>
    <n v="0.35448578213883597"/>
    <n v="0.39388606253133118"/>
    <n v="0.43255111003509095"/>
    <n v="0.4561142744364946"/>
    <n v="0.48662792807148714"/>
    <n v="0.49782916241421005"/>
    <n v="0.5064136539592976"/>
    <n v="0.51434302747326632"/>
  </r>
  <r>
    <x v="46"/>
    <x v="12"/>
    <x v="2"/>
    <x v="6"/>
    <n v="0.52442999999999995"/>
    <n v="0.504"/>
    <n v="0.46700000000000003"/>
    <n v="0.74463800000000002"/>
    <n v="0.52684900000000001"/>
    <n v="0.68868300000000005"/>
    <n v="0.75165999999999999"/>
    <n v="0.749"/>
    <n v="0.623"/>
    <n v="0.46"/>
    <n v="0.60899999999999999"/>
    <n v="0.68899999999999995"/>
    <n v="0.43539194660263153"/>
    <n v="0.48197888488911311"/>
    <n v="0.51571740683135103"/>
    <n v="0.53634610310460507"/>
    <n v="0.56316340825983535"/>
    <n v="0.57442667642503209"/>
    <n v="0.58304307657140753"/>
    <n v="0.59178872271997862"/>
  </r>
  <r>
    <x v="46"/>
    <x v="12"/>
    <x v="2"/>
    <x v="7"/>
    <n v="0.72002352537758307"/>
    <n v="0.74162423113891063"/>
    <n v="0.29664969245556427"/>
    <n v="0.26794400000000002"/>
    <n v="9.6802879999999994E-2"/>
    <n v="0.17765893760000001"/>
    <n v="0.15451211635200002"/>
    <n v="0.15451211635200002"/>
    <n v="0.15451211635200002"/>
    <n v="0.15451211635200002"/>
    <n v="0.15"/>
    <n v="0.15"/>
    <n v="5.6420817275161093E-2"/>
    <n v="6.7704980730193307E-2"/>
    <n v="7.4475478803212647E-2"/>
    <n v="7.4475478803212647E-2"/>
    <n v="7.4475478803212647E-2"/>
    <n v="7.4475478803212647E-2"/>
    <n v="7.4475478803212647E-2"/>
    <n v="7.4475478803212647E-2"/>
  </r>
  <r>
    <x v="46"/>
    <x v="12"/>
    <x v="2"/>
    <x v="8"/>
    <n v="0.75"/>
    <n v="0.65"/>
    <n v="0.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0"/>
    <x v="0"/>
    <n v="4.6289489999999995"/>
    <n v="4.6845039999999996"/>
    <n v="4.7248559999999999"/>
    <n v="4.7725840000000002"/>
    <n v="4.819"/>
    <n v="4.9186000000000005"/>
    <n v="4.9763000000000002"/>
    <n v="5.0487000000000002"/>
    <n v="5.1310000000000002"/>
    <n v="5.1929999999999996"/>
    <n v="5.2587974934685136"/>
    <n v="5.3479249008599679"/>
    <n v="5.3467875620923699"/>
    <n v="5.358597457725689"/>
    <n v="5.3700982411006546"/>
    <n v="5.398830119037072"/>
    <n v="5.4369869142295641"/>
    <n v="5.4781412890320471"/>
    <n v="5.522679557610358"/>
    <n v="5.5701017980646617"/>
  </r>
  <r>
    <x v="47"/>
    <x v="12"/>
    <x v="0"/>
    <x v="1"/>
    <n v="0.55637999999999832"/>
    <n v="0.53151800000000005"/>
    <n v="0.51111000000000084"/>
    <n v="0.502"/>
    <n v="0.53100000000000003"/>
    <n v="0.52800000000000002"/>
    <n v="0.57699999999999996"/>
    <n v="0.57699999999999996"/>
    <n v="0.58799999999999997"/>
    <n v="0.52416499999999633"/>
    <n v="0.59633600000000053"/>
    <n v="0.62107500000000004"/>
    <n v="0.53487799999999808"/>
    <n v="0.53578700000000001"/>
    <n v="0.52991299999999997"/>
    <n v="0.54164000000000057"/>
    <n v="0.55990300000000004"/>
    <n v="0.56311199999999939"/>
    <n v="0.5669660000000013"/>
    <n v="0.57061000000000062"/>
  </r>
  <r>
    <x v="47"/>
    <x v="12"/>
    <x v="0"/>
    <x v="2"/>
    <n v="0.91218399999999999"/>
    <n v="1.0586439999999999"/>
    <n v="0.93690399999999996"/>
    <n v="0.79200000000000004"/>
    <n v="0.85299999999999998"/>
    <n v="0.89600000000000002"/>
    <n v="0.88600000000000001"/>
    <n v="0.79"/>
    <n v="0.68"/>
    <n v="0.52459500000000003"/>
    <n v="0.52901399999999998"/>
    <n v="0.56215599999999999"/>
    <n v="0.50461599999999995"/>
    <n v="0.46417000000000003"/>
    <n v="0.46286300000000002"/>
    <n v="0.37237900000000002"/>
    <n v="0.35170299999999999"/>
    <n v="0.40013700000000002"/>
    <n v="0.41850799999999999"/>
    <n v="0.43670300000000001"/>
  </r>
  <r>
    <x v="47"/>
    <x v="12"/>
    <x v="0"/>
    <x v="3"/>
    <n v="4.5609200000000003"/>
    <n v="5.2932199999999998"/>
    <n v="4.68452"/>
    <n v="3.96"/>
    <n v="4.2649999999999997"/>
    <n v="4.4800000000000004"/>
    <n v="4.43"/>
    <n v="3.95"/>
    <n v="3.4"/>
    <n v="2.5705155000000004"/>
    <n v="2.5392671999999998"/>
    <n v="2.6421332000000004"/>
    <n v="2.3212335999999998"/>
    <n v="2.088765"/>
    <n v="2.0365972000000001"/>
    <n v="1.6384676000000002"/>
    <n v="1.5474932000000001"/>
    <n v="1.7606028000000002"/>
    <n v="1.8414352"/>
    <n v="1.9214932000000002"/>
  </r>
  <r>
    <x v="47"/>
    <x v="12"/>
    <x v="0"/>
    <x v="4"/>
    <n v="4.282"/>
    <n v="4.569"/>
    <n v="4.8689999999999998"/>
    <n v="5.298"/>
    <n v="5.6970000000000001"/>
    <n v="5.8480088039999991"/>
    <n v="5.8108306267999996"/>
    <n v="5.7598694433000004"/>
    <n v="5.368044317999999"/>
    <n v="5.4093056535000006"/>
    <n v="6.2405132107500005"/>
    <n v="6.4636474399999999"/>
    <n v="4.7788672639999996"/>
    <n v="4.6307328208000005"/>
    <n v="4.9031862643284914"/>
    <n v="5.1811858283882293"/>
    <n v="5.3282471759449725"/>
    <n v="5.5329227019223683"/>
    <n v="5.6883599443386679"/>
    <n v="5.7372048520066024"/>
  </r>
  <r>
    <x v="47"/>
    <x v="12"/>
    <x v="0"/>
    <x v="5"/>
    <n v="8.8429199999999994"/>
    <n v="9.8622200000000007"/>
    <n v="9.5535199999999989"/>
    <n v="9.2579999999999991"/>
    <n v="9.9619999999999997"/>
    <n v="10.328008804"/>
    <n v="10.240830626799999"/>
    <n v="9.7098694433000006"/>
    <n v="8.7680443179999994"/>
    <n v="7.9798211535000014"/>
    <n v="8.7797804107499999"/>
    <n v="9.1057806400000008"/>
    <n v="7.1001008639999998"/>
    <n v="6.7194978208000009"/>
    <n v="6.9397834643284915"/>
    <n v="6.8196534283882295"/>
    <n v="6.8757403759449724"/>
    <n v="7.2935255019223684"/>
    <n v="7.5297951443386681"/>
    <n v="7.6586980520066028"/>
  </r>
  <r>
    <x v="47"/>
    <x v="12"/>
    <x v="0"/>
    <x v="6"/>
    <n v="17.489587"/>
    <n v="19.060556999999999"/>
    <n v="18.763643999999999"/>
    <n v="19.943000000000001"/>
    <n v="21.936"/>
    <n v="21.577000000000002"/>
    <n v="21.562000000000001"/>
    <n v="23.65673"/>
    <n v="22.518481000000001"/>
    <n v="21.845345999999999"/>
    <n v="23.878799000000001"/>
    <n v="24.030332999999999"/>
    <n v="19.630894999999999"/>
    <n v="17.370764000000001"/>
    <n v="19.299490988811449"/>
    <n v="18.676028787354578"/>
    <n v="19.09434681779921"/>
    <n v="19.527327428305277"/>
    <n v="19.869190277231201"/>
    <n v="20.1050927739876"/>
  </r>
  <r>
    <x v="47"/>
    <x v="12"/>
    <x v="0"/>
    <x v="7"/>
    <n v="6.5233990000000004"/>
    <n v="6.2587020000000004"/>
    <n v="7.399432"/>
    <n v="8.3652760000000015"/>
    <n v="10.675433"/>
    <n v="11.373999999999999"/>
    <n v="11.422333"/>
    <n v="14.000572999999999"/>
    <n v="12.843999999999999"/>
    <n v="14.164341"/>
    <n v="15.822293999999999"/>
    <n v="14.888248000000001"/>
    <n v="13.221431000000001"/>
    <n v="11.783030999999999"/>
    <n v="11.155642228832949"/>
    <n v="11.397613123636175"/>
    <n v="11.536527336856855"/>
    <n v="11.653557388750627"/>
    <n v="11.770092962638133"/>
    <n v="11.887793892264515"/>
  </r>
  <r>
    <x v="47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1"/>
    <x v="0"/>
    <n v="0.424564"/>
    <n v="0.44585699999999995"/>
    <n v="0.45913600000000004"/>
    <n v="0.47685100000000002"/>
    <n v="0.50096999999999992"/>
    <n v="0.52362500000000001"/>
    <n v="0.53837099999999993"/>
    <n v="0.55654400000000015"/>
    <n v="0.561303"/>
    <n v="0.57612699999999994"/>
    <n v="0.58285367348042116"/>
    <n v="0.59876383378401055"/>
    <n v="0.60540728350589401"/>
    <n v="0.60927412132945635"/>
    <n v="0.60737193806320444"/>
    <n v="0.61016200255479369"/>
    <n v="0.6150901763918788"/>
    <n v="0.62217971765895441"/>
    <n v="0.63110474921209003"/>
    <n v="0.64066862973941141"/>
  </r>
  <r>
    <x v="47"/>
    <x v="12"/>
    <x v="1"/>
    <x v="1"/>
    <n v="5.918900000000011E-2"/>
    <n v="6.2745999999999719E-2"/>
    <n v="5.3731000000000223E-2"/>
    <n v="5.3999999999999999E-2"/>
    <n v="6.0999999999999999E-2"/>
    <n v="6.4000000000000001E-2"/>
    <n v="6.3E-2"/>
    <n v="7.0000000000000007E-2"/>
    <n v="7.0000000000000007E-2"/>
    <n v="5.6009000000000003E-2"/>
    <n v="5.7685E-2"/>
    <n v="6.6463999999999995E-2"/>
    <n v="5.9603999999999997E-2"/>
    <n v="5.7415000000000001E-2"/>
    <n v="5.1987999999999999E-2"/>
    <n v="5.6512E-2"/>
    <n v="5.8862999999999999E-2"/>
    <n v="6.1444000000000006E-2"/>
    <n v="6.3906999999999992E-2"/>
    <n v="6.5352000000000007E-2"/>
  </r>
  <r>
    <x v="47"/>
    <x v="12"/>
    <x v="1"/>
    <x v="2"/>
    <n v="9.5602999999999994E-2"/>
    <n v="0.10115300000000001"/>
    <n v="9.2191999999999996E-2"/>
    <n v="8.5000000000000006E-2"/>
    <n v="1.2E-2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1"/>
    <x v="3"/>
    <n v="0.47801499999999997"/>
    <n v="0.50576500000000002"/>
    <n v="0.46095999999999998"/>
    <n v="0.42499999999999999"/>
    <n v="0.06"/>
    <n v="0"/>
    <n v="0"/>
    <n v="0"/>
    <n v="0"/>
    <n v="0"/>
    <n v="0"/>
    <n v="0"/>
    <n v="0"/>
    <n v="0"/>
    <n v="0"/>
    <n v="0"/>
    <n v="0"/>
    <n v="0"/>
    <n v="0"/>
    <n v="0"/>
  </r>
  <r>
    <x v="47"/>
    <x v="12"/>
    <x v="1"/>
    <x v="4"/>
    <n v="0.31633105554537927"/>
    <n v="0.35339015187934736"/>
    <n v="0.37621194173035188"/>
    <n v="0.40828224336228475"/>
    <n v="0.49596029999999991"/>
    <n v="0.46766560305521521"/>
    <n v="0.53354649006367816"/>
    <n v="0.58701601393255576"/>
    <n v="0.58544465195932327"/>
    <n v="0.59549626018620905"/>
    <n v="0.5234911000000001"/>
    <n v="0.55919360200000012"/>
    <n v="0.41445474399999999"/>
    <n v="0.36971180400000009"/>
    <n v="0.38471065663394244"/>
    <n v="0.39931356581940325"/>
    <n v="0.4305631234743153"/>
    <n v="0.46663478824421584"/>
    <n v="0.5048837993696722"/>
    <n v="0.54456833527849968"/>
  </r>
  <r>
    <x v="47"/>
    <x v="12"/>
    <x v="1"/>
    <x v="5"/>
    <n v="0.79434605554537918"/>
    <n v="0.85915515187934743"/>
    <n v="0.83717194173035181"/>
    <n v="0.83328224336228485"/>
    <n v="0.55596029999999996"/>
    <n v="0.46766560305521521"/>
    <n v="0.53354649006367816"/>
    <n v="0.58701601393255576"/>
    <n v="0.58544465195932327"/>
    <n v="0.59549626018620905"/>
    <n v="0.5234911000000001"/>
    <n v="0.55919360200000012"/>
    <n v="0.41445474399999999"/>
    <n v="0.36971180400000009"/>
    <n v="0.38471065663394244"/>
    <n v="0.39931356581940325"/>
    <n v="0.4305631234743153"/>
    <n v="0.46663478824421584"/>
    <n v="0.5048837993696722"/>
    <n v="0.54456833527849968"/>
  </r>
  <r>
    <x v="47"/>
    <x v="12"/>
    <x v="1"/>
    <x v="6"/>
    <n v="0.54278099999999996"/>
    <n v="0.5625"/>
    <n v="0.56651700000000005"/>
    <n v="0.87716300000000003"/>
    <n v="1.330203"/>
    <n v="1.2369999999999999"/>
    <n v="1.17"/>
    <n v="1.4629999999999999"/>
    <n v="1.0218690000000001"/>
    <n v="1.1709997221139978"/>
    <n v="1.2699650675528749"/>
    <n v="1.2952619999999999"/>
    <n v="0.96533199999999997"/>
    <n v="0.86770000000000003"/>
    <n v="0.9222664218751172"/>
    <n v="0.82557583081843688"/>
    <n v="0.85909419354207395"/>
    <n v="0.8997367375932287"/>
    <n v="0.92711628361471432"/>
    <n v="0.9642264907870477"/>
  </r>
  <r>
    <x v="47"/>
    <x v="12"/>
    <x v="1"/>
    <x v="7"/>
    <n v="0.52290599999999998"/>
    <n v="0.57530100000000006"/>
    <n v="0.59645399999999993"/>
    <n v="0.84056200000000003"/>
    <n v="0.89060600000000001"/>
    <n v="0.98540700000000003"/>
    <n v="0.97593000000000008"/>
    <n v="1.254"/>
    <n v="1.2993760000000001"/>
    <n v="1.0989095115280001"/>
    <n v="1.1962060000000001"/>
    <n v="1.396995"/>
    <n v="1.1674739999999999"/>
    <n v="0.96809199999999995"/>
    <n v="0.90411102721935188"/>
    <n v="0.92919868702482145"/>
    <n v="0.94253819386457338"/>
    <n v="0.95667626677254169"/>
    <n v="0.97102641077412999"/>
    <n v="0.98559180693574167"/>
  </r>
  <r>
    <x v="47"/>
    <x v="12"/>
    <x v="1"/>
    <x v="8"/>
    <n v="0.74304781933443254"/>
    <n v="1.0088685036877592"/>
    <n v="0.85753822813459524"/>
    <n v="0.85753822813459524"/>
    <n v="0.34301529125383812"/>
    <n v="0.35159067353518403"/>
    <n v="0.36038044037356359"/>
    <n v="0.36938995138290265"/>
    <n v="0.39524724797970584"/>
    <n v="0.40512842917919845"/>
    <n v="0.48"/>
    <n v="0.5"/>
    <n v="0.51"/>
    <n v="0.51"/>
    <n v="0.51"/>
    <n v="0.52529999999999999"/>
    <n v="0.53055299999999983"/>
    <n v="0.53585852999999994"/>
    <n v="0.54121711529999994"/>
    <n v="0.54662928645299991"/>
  </r>
  <r>
    <x v="47"/>
    <x v="12"/>
    <x v="2"/>
    <x v="0"/>
    <n v="0.16872700000000002"/>
    <n v="0.16889500000000002"/>
    <n v="0.168626"/>
    <n v="0.167737"/>
    <n v="0.16745199999999999"/>
    <n v="0.167766"/>
    <n v="0.167933"/>
    <n v="0.169153"/>
    <n v="0.16939299999999999"/>
    <n v="0.16720599999999999"/>
    <n v="0.16549128814320224"/>
    <n v="0.16615672373604212"/>
    <n v="0.1649121039305598"/>
    <n v="0.1623073776947262"/>
    <n v="0.15960032027765322"/>
    <n v="0.15754540381343826"/>
    <n v="0.1568892615820506"/>
    <n v="0.15745283394522575"/>
    <n v="0.15907371797491421"/>
    <n v="0.16123108310816597"/>
  </r>
  <r>
    <x v="47"/>
    <x v="12"/>
    <x v="2"/>
    <x v="1"/>
    <n v="1.2473582161793036E-2"/>
    <n v="1.2205992871432031E-2"/>
    <n v="9.8408712854712449E-3"/>
    <n v="8.9999999999999993E-3"/>
    <n v="0.01"/>
    <n v="1.0999999999999999E-2"/>
    <n v="8.9999999999999993E-3"/>
    <n v="1.0999999999999999E-2"/>
    <n v="1.0999999999999999E-2"/>
    <n v="7.8008054020193354E-3"/>
    <n v="6.6455881432022504E-3"/>
    <n v="8.9400000000000122E-3"/>
    <n v="7.8940000000000086E-3"/>
    <n v="7.2899999999999814E-3"/>
    <n v="7.3560000000000448E-3"/>
    <n v="8.3350000000000004E-3"/>
    <n v="9.6000000000000443E-3"/>
    <n v="1.0776999999999995E-2"/>
    <n v="1.187100000000001E-2"/>
    <n v="1.2512999999999984E-2"/>
  </r>
  <r>
    <x v="47"/>
    <x v="12"/>
    <x v="2"/>
    <x v="2"/>
    <n v="3.0485999999999999E-2"/>
    <n v="2.6228000000000001E-2"/>
    <n v="2.7100000000000003E-2"/>
    <n v="2.5999999999999999E-2"/>
    <n v="0.03"/>
    <n v="0.03"/>
    <n v="3.5000000000000003E-2"/>
    <n v="4.3999999999999997E-2"/>
    <n v="4.3000000000000003E-2"/>
    <n v="1.1990000000000001E-2"/>
    <n v="2.5196000000000003E-2"/>
    <n v="3.322E-2"/>
    <n v="3.3180000000000001E-2"/>
    <n v="3.5110999999999996E-2"/>
    <n v="2.9706E-2"/>
    <n v="3.0856000000000001E-2"/>
    <n v="3.3770000000000001E-2"/>
    <n v="3.6537999999999994E-2"/>
    <n v="3.8981000000000002E-2"/>
    <n v="4.1140000000000003E-2"/>
  </r>
  <r>
    <x v="47"/>
    <x v="12"/>
    <x v="2"/>
    <x v="3"/>
    <n v="0.24388799999999999"/>
    <n v="0.20982400000000001"/>
    <n v="0.21680000000000002"/>
    <n v="0.20799999999999999"/>
    <n v="0.24"/>
    <n v="0.24"/>
    <n v="0.28000000000000003"/>
    <n v="0.35199999999999998"/>
    <n v="0.34399999999999997"/>
    <n v="9.5920000000000005E-2"/>
    <n v="0.20156800000000002"/>
    <n v="0.26576"/>
    <n v="0.26544000000000001"/>
    <n v="0.28088800000000003"/>
    <n v="0.237648"/>
    <n v="0.24684800000000001"/>
    <n v="0.27016000000000001"/>
    <n v="0.29230399999999995"/>
    <n v="0.31184800000000001"/>
    <n v="0.32912000000000002"/>
  </r>
  <r>
    <x v="47"/>
    <x v="12"/>
    <x v="2"/>
    <x v="4"/>
    <n v="0.40844782116214173"/>
    <n v="0.41948251225640121"/>
    <n v="0.40583582275896057"/>
    <n v="0.3939914078099585"/>
    <n v="0.40523383999999996"/>
    <n v="0.43794306491492635"/>
    <n v="0.43765724733056477"/>
    <n v="0.45186497355130228"/>
    <n v="0.45274773840051308"/>
    <n v="0.36822522102020672"/>
    <n v="0.46402684562924618"/>
    <n v="0.55283754419492159"/>
    <n v="0.4006607712000001"/>
    <n v="0.42313390860000011"/>
    <n v="0.4494873820659212"/>
    <n v="0.4626954011728498"/>
    <n v="0.47851224782525442"/>
    <n v="0.4802311435329385"/>
    <n v="0.4851748398234883"/>
    <n v="0.49175480347990613"/>
  </r>
  <r>
    <x v="47"/>
    <x v="12"/>
    <x v="2"/>
    <x v="5"/>
    <n v="0.65233582116214173"/>
    <n v="0.62930651225640122"/>
    <n v="0.62263582275896057"/>
    <n v="0.60199140780995852"/>
    <n v="0.64523383999999995"/>
    <n v="0.67794306491492629"/>
    <n v="0.7176572473305648"/>
    <n v="0.80386497355130226"/>
    <n v="0.79674773840051305"/>
    <n v="0.46414522102020672"/>
    <n v="0.6655948456292462"/>
    <n v="0.81859754419492159"/>
    <n v="0.66610077120000011"/>
    <n v="0.70402190860000013"/>
    <n v="0.68713538206592117"/>
    <n v="0.70954340117284986"/>
    <n v="0.74867224782525443"/>
    <n v="0.7725351435329384"/>
    <n v="0.79702283982348832"/>
    <n v="0.82087480347990616"/>
  </r>
  <r>
    <x v="47"/>
    <x v="12"/>
    <x v="2"/>
    <x v="6"/>
    <n v="1.399494"/>
    <n v="1.6560280000000001"/>
    <n v="1.440612"/>
    <n v="1.899802"/>
    <n v="1.8774489999999999"/>
    <n v="2.1059999999999999"/>
    <n v="2.101"/>
    <n v="2.8890000000000002"/>
    <n v="2.5600990000000001"/>
    <n v="1.3736489999999997"/>
    <n v="1.6711742485742653"/>
    <n v="1.95586678"/>
    <n v="1.6337550000000001"/>
    <n v="1.6525049999999999"/>
    <n v="2.1716529705223913"/>
    <n v="1.7457206385555268"/>
    <n v="1.8037029322208502"/>
    <n v="1.8282979403052833"/>
    <n v="1.8544266346863043"/>
    <n v="1.8742342308077817"/>
  </r>
  <r>
    <x v="47"/>
    <x v="12"/>
    <x v="2"/>
    <x v="7"/>
    <n v="2.8398979999999998"/>
    <n v="2.4225889999999999"/>
    <n v="2.117435"/>
    <n v="2.312656"/>
    <n v="2.6029409999999999"/>
    <n v="2.9367349999999997"/>
    <n v="3.0227349999999999"/>
    <n v="3.63"/>
    <n v="3.3675129999999998"/>
    <n v="2.1993341979175356"/>
    <n v="2.73444633033"/>
    <n v="2.9661850399999996"/>
    <n v="1.9098948199999997"/>
    <n v="2.5215152199999999"/>
    <n v="2.3405374199571209"/>
    <n v="2.4130973536376041"/>
    <n v="2.3954394589999999"/>
    <n v="2.3954394589999999"/>
    <n v="2.3954394589999999"/>
    <n v="2.3954394589999999"/>
  </r>
  <r>
    <x v="47"/>
    <x v="12"/>
    <x v="2"/>
    <x v="8"/>
    <n v="1.9197123837295917"/>
    <n v="1.6140256583620318"/>
    <n v="1.4526230925258288"/>
    <n v="1.4671493234510871"/>
    <n v="1.481820816685598"/>
    <n v="1.4892299207690258"/>
    <n v="1.671"/>
    <n v="1.7929999999999999"/>
    <n v="1.6970000000000001"/>
    <n v="0.93899999999999995"/>
    <n v="1.2488699999999999"/>
    <n v="1.7234405999999998"/>
    <n v="1.4132212920000002"/>
    <n v="1.42028739846"/>
    <n v="1.3634759025215999"/>
    <n v="1.3580219989115134"/>
    <n v="1.3648121089060707"/>
    <n v="1.3682241391783359"/>
    <n v="1.3709605874566926"/>
    <n v="1.3778153903939758"/>
  </r>
  <r>
    <x v="48"/>
    <x v="12"/>
    <x v="0"/>
    <x v="0"/>
    <n v="0.44841287743876074"/>
    <n v="0.47765627244970688"/>
    <n v="0.50699520680043897"/>
    <n v="0.53391852514930882"/>
    <n v="0.57253587116043037"/>
    <n v="0.60369663112633609"/>
    <n v="0.63851188175622919"/>
    <n v="0.6837339322126802"/>
    <n v="0.71838578847363521"/>
    <n v="0.73906100000000008"/>
    <n v="0.76506099999999999"/>
    <n v="0.78470899999999988"/>
    <n v="0.78910000000000013"/>
    <n v="0.79536099999999998"/>
    <n v="0.79866107756890392"/>
    <n v="0.80127223065008557"/>
    <n v="0.80375362340989653"/>
    <n v="0.8063039277653189"/>
    <n v="0.80900858465116643"/>
    <n v="0.8118337664809655"/>
  </r>
  <r>
    <x v="48"/>
    <x v="12"/>
    <x v="0"/>
    <x v="1"/>
    <n v="2.6525E-2"/>
    <n v="2.5278999999999999E-2"/>
    <n v="2.5115999999999999E-2"/>
    <n v="2.2440999999999999E-2"/>
    <n v="3.3896999999999997E-2"/>
    <n v="2.6099000000000001E-2"/>
    <n v="2.9478000000000001E-2"/>
    <n v="3.9577000000000001E-2"/>
    <n v="2.8607E-2"/>
    <n v="1.4324E-2"/>
    <n v="1.9466000000000001E-2"/>
    <n v="2.0760000000000001E-2"/>
    <n v="1.7406000000000001E-2"/>
    <n v="1.4312E-2"/>
    <n v="1.1253687568904E-2"/>
    <n v="1.0597763856870729E-2"/>
    <n v="1.0494115066311805E-2"/>
    <n v="1.0587840589521341E-2"/>
    <n v="1.0767696163500656E-2"/>
    <n v="1.0915267676310746E-2"/>
  </r>
  <r>
    <x v="48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0"/>
    <x v="4"/>
    <n v="0.44841287743876074"/>
    <n v="0.47765627244970688"/>
    <n v="0.50699520680043897"/>
    <n v="0.53391852514930882"/>
    <n v="0.57253587116043037"/>
    <n v="0.61988449999999995"/>
    <n v="0.49945375999999997"/>
    <n v="0.63008674000000009"/>
    <n v="0.72852867499999996"/>
    <n v="0.7336195124999999"/>
    <n v="0.76787213125000009"/>
    <n v="0.77678273749999993"/>
    <n v="0.77022071999999997"/>
    <n v="0.67541032624999997"/>
    <n v="0.76652912377106441"/>
    <n v="0.75245556122712676"/>
    <n v="0.77160347847350064"/>
    <n v="0.78211480993235949"/>
    <n v="0.78473832711163161"/>
    <n v="0.78747875348653673"/>
  </r>
  <r>
    <x v="48"/>
    <x v="12"/>
    <x v="0"/>
    <x v="5"/>
    <n v="0.44841287743876074"/>
    <n v="0.47765627244970688"/>
    <n v="0.50699520680043897"/>
    <n v="0.53391852514930882"/>
    <n v="0.57253587116043037"/>
    <n v="0.61988449999999995"/>
    <n v="0.49945375999999997"/>
    <n v="0.63008674000000009"/>
    <n v="0.72852867499999996"/>
    <n v="0.7336195124999999"/>
    <n v="0.76787213125000009"/>
    <n v="0.77678273749999993"/>
    <n v="0.77022071999999997"/>
    <n v="0.67541032624999997"/>
    <n v="0.76652912377106441"/>
    <n v="0.75245556122712676"/>
    <n v="0.77160347847350064"/>
    <n v="0.78211480993235949"/>
    <n v="0.78473832711163161"/>
    <n v="0.78747875348653673"/>
  </r>
  <r>
    <x v="48"/>
    <x v="12"/>
    <x v="0"/>
    <x v="6"/>
    <n v="0.52631300000000003"/>
    <n v="0.53672699999999995"/>
    <n v="0.63306399999999996"/>
    <n v="0.46457199999999998"/>
    <n v="0.68828199999999995"/>
    <n v="0.72350800000000004"/>
    <n v="0.66017199999999998"/>
    <n v="0.727773"/>
    <n v="0.73061399999999999"/>
    <n v="0.75307999999999997"/>
    <n v="0.78107199999999999"/>
    <n v="0.76452699999999996"/>
    <n v="0.77389399999999997"/>
    <n v="0.67964400000000003"/>
    <n v="0.80291059498478101"/>
    <n v="0.76866554036126811"/>
    <n v="0.76998831863381145"/>
    <n v="0.77673038264386085"/>
    <n v="0.78118628499338805"/>
    <n v="0.78509221641835503"/>
  </r>
  <r>
    <x v="48"/>
    <x v="12"/>
    <x v="0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0"/>
    <n v="2.1724497499688338E-2"/>
    <n v="2.2694275171004974E-2"/>
    <n v="2.3931856926763882E-2"/>
    <n v="2.4806113365329913E-2"/>
    <n v="2.6441360143269435E-2"/>
    <n v="2.9003679992880199E-2"/>
    <n v="3.0039854405814082E-2"/>
    <n v="3.1584313238927145E-2"/>
    <n v="3.2667423064885168E-2"/>
    <n v="3.2639743070508313E-2"/>
    <n v="3.2676696605687769E-2"/>
    <n v="3.2548804361911224E-2"/>
    <n v="3.1815730678466075E-2"/>
    <n v="3.1838048593601904E-2"/>
    <n v="3.2360477864697874E-2"/>
    <n v="3.2875070696727404E-2"/>
    <n v="3.3381944636276493E-2"/>
    <n v="3.3881215466732346E-2"/>
    <n v="3.4372997234731362E-2"/>
    <n v="3.4857402276210391E-2"/>
  </r>
  <r>
    <x v="48"/>
    <x v="12"/>
    <x v="1"/>
    <x v="1"/>
    <n v="8.1499999999999997E-4"/>
    <n v="1.467E-3"/>
    <n v="1.7570000000000001E-3"/>
    <n v="1.4220000000000001E-3"/>
    <n v="2.2030000000000001E-3"/>
    <n v="3.1675000000000002E-3"/>
    <n v="1.6999999999999999E-3"/>
    <n v="2.232E-3"/>
    <n v="1.8060000000000001E-3"/>
    <n v="7.2000000000000005E-4"/>
    <n v="7.8399999999999997E-4"/>
    <n v="6.2E-4"/>
    <n v="6.3100000000000005E-4"/>
    <n v="4.9899999999999999E-4"/>
    <n v="1E-3"/>
    <n v="1E-3"/>
    <n v="1E-3"/>
    <n v="1E-3"/>
    <n v="1E-3"/>
    <n v="1E-3"/>
  </r>
  <r>
    <x v="48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4"/>
    <n v="2.3383999999999999E-2"/>
    <n v="2.2752999999999999E-2"/>
    <n v="3.4325000000000001E-2"/>
    <n v="3.7010000000000001E-2"/>
    <n v="1.8828999999999999E-2"/>
    <n v="4.6521600000000003E-2"/>
    <n v="3.6638100000000014E-2"/>
    <n v="2.4190099999999999E-2"/>
    <n v="4.07946E-2"/>
    <n v="3.1370699999999994E-2"/>
    <n v="2.9548999999999999E-2"/>
    <n v="2.7914099999999997E-2"/>
    <n v="2.54863E-2"/>
    <n v="2.5307100000000003E-2"/>
    <n v="2.3107213888779007E-2"/>
    <n v="2.4189036510255228E-2"/>
    <n v="2.5370277923570134E-2"/>
    <n v="2.6427348064051226E-2"/>
    <n v="2.7498397787785091E-2"/>
    <n v="2.7885921820968322E-2"/>
  </r>
  <r>
    <x v="48"/>
    <x v="12"/>
    <x v="1"/>
    <x v="5"/>
    <n v="2.3383999999999999E-2"/>
    <n v="2.2752999999999999E-2"/>
    <n v="3.4325000000000001E-2"/>
    <n v="3.7010000000000001E-2"/>
    <n v="1.8828999999999999E-2"/>
    <n v="4.6521600000000003E-2"/>
    <n v="3.6638100000000014E-2"/>
    <n v="2.4190099999999999E-2"/>
    <n v="4.07946E-2"/>
    <n v="3.1370699999999994E-2"/>
    <n v="2.9548999999999999E-2"/>
    <n v="2.7914099999999997E-2"/>
    <n v="2.54863E-2"/>
    <n v="2.5307100000000003E-2"/>
    <n v="2.3107213888779007E-2"/>
    <n v="2.4189036510255228E-2"/>
    <n v="2.5370277923570134E-2"/>
    <n v="2.6427348064051226E-2"/>
    <n v="2.7498397787785091E-2"/>
    <n v="2.7885921820968322E-2"/>
  </r>
  <r>
    <x v="48"/>
    <x v="12"/>
    <x v="1"/>
    <x v="6"/>
    <n v="2.3383999999999999E-2"/>
    <n v="2.2752999999999999E-2"/>
    <n v="3.4325000000000001E-2"/>
    <n v="3.7010000000000001E-2"/>
    <n v="3.1650999999999999E-2"/>
    <n v="3.2509999999999997E-2"/>
    <n v="4.2291000000000002E-2"/>
    <n v="3.9100000000000003E-2"/>
    <n v="3.7746000000000002E-2"/>
    <n v="3.6912E-2"/>
    <n v="2.9791000000000002E-2"/>
    <n v="3.3756000000000001E-2"/>
    <n v="3.2772000000000003E-2"/>
    <n v="2.2665999999999999E-2"/>
    <n v="2.3738713426163297E-2"/>
    <n v="2.3876525126588999E-2"/>
    <n v="2.5070351382918448E-2"/>
    <n v="2.6323868952064379E-2"/>
    <n v="2.7611184291653722E-2"/>
    <n v="2.8649064575392229E-2"/>
  </r>
  <r>
    <x v="48"/>
    <x v="12"/>
    <x v="1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0"/>
    <n v="1.1338838542541399E-2"/>
    <n v="1.1377328228171538E-2"/>
    <n v="1.1419130492571742E-2"/>
    <n v="1.1485186173477232E-2"/>
    <n v="1.1492062107739724E-2"/>
    <n v="1.1524815238630083E-2"/>
    <n v="1.1621983402479212E-2"/>
    <n v="1.1708416154422264E-2"/>
    <n v="1.2003305227645297E-2"/>
    <n v="1.1988927616921947E-2"/>
    <n v="1.2139806788624466E-2"/>
    <n v="1.2171991276177569E-2"/>
    <n v="1.2122938643067849E-2"/>
    <n v="1.1966752663381704E-2"/>
    <n v="1.1892691193133888E-2"/>
    <n v="1.1816712178330727E-2"/>
    <n v="1.1741072912461762E-2"/>
    <n v="1.166656986599451E-2"/>
    <n v="1.1593540722496878E-2"/>
    <n v="1.152113052472155E-2"/>
  </r>
  <r>
    <x v="48"/>
    <x v="12"/>
    <x v="2"/>
    <x v="1"/>
    <n v="3.3700000000000001E-4"/>
    <n v="2.41E-4"/>
    <n v="2.4499999999999999E-4"/>
    <n v="2.7E-4"/>
    <n v="2.12E-4"/>
    <n v="2.3800000000000001E-4"/>
    <n v="3.0299999999999999E-4"/>
    <n v="2.9399999999999999E-4"/>
    <n v="5.04E-4"/>
    <n v="2.0000000000000001E-4"/>
    <n v="3.6499999999999998E-4"/>
    <n v="2.4899999999999998E-4"/>
    <n v="1.66E-4"/>
    <n v="5.8E-5"/>
    <n v="4.5606056385999999E-5"/>
    <n v="4.2947897128179301E-5"/>
    <n v="4.2527855914343525E-5"/>
    <n v="4.2907682657367078E-5"/>
    <n v="4.3636555162313995E-5"/>
    <n v="4.3525209449640771E-5"/>
  </r>
  <r>
    <x v="48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4"/>
    <n v="4.8085999999999997E-2"/>
    <n v="4.8252000000000003E-2"/>
    <n v="3.4381000000000002E-2"/>
    <n v="2.2169000000000001E-2"/>
    <n v="3.7021999999999999E-2"/>
    <n v="2.1556599999999999E-2"/>
    <n v="1.5668000000000001E-2"/>
    <n v="1.9418699999999997E-2"/>
    <n v="3.7065800000000003E-2"/>
    <n v="2.7753700000000003E-2"/>
    <n v="2.43185E-2"/>
    <n v="3.7984699999999996E-2"/>
    <n v="2.2243699999999998E-2"/>
    <n v="2.1974599999999997E-2"/>
    <n v="2.7761531315056983E-2"/>
    <n v="2.7041252181446138E-2"/>
    <n v="2.700446769866206E-2"/>
    <n v="2.6833110691787371E-2"/>
    <n v="2.6665143661742819E-2"/>
    <n v="2.6498600206859568E-2"/>
  </r>
  <r>
    <x v="48"/>
    <x v="12"/>
    <x v="2"/>
    <x v="5"/>
    <n v="4.8085999999999997E-2"/>
    <n v="4.8252000000000003E-2"/>
    <n v="3.4381000000000002E-2"/>
    <n v="2.2169000000000001E-2"/>
    <n v="3.7021999999999999E-2"/>
    <n v="2.1556599999999999E-2"/>
    <n v="1.5668000000000001E-2"/>
    <n v="1.9418699999999997E-2"/>
    <n v="3.7065800000000003E-2"/>
    <n v="2.7753700000000003E-2"/>
    <n v="2.43185E-2"/>
    <n v="3.7984699999999996E-2"/>
    <n v="2.2243699999999998E-2"/>
    <n v="2.1974599999999997E-2"/>
    <n v="2.7761531315056983E-2"/>
    <n v="2.7041252181446138E-2"/>
    <n v="2.700446769866206E-2"/>
    <n v="2.6833110691787371E-2"/>
    <n v="2.6665143661742819E-2"/>
    <n v="2.6498600206859568E-2"/>
  </r>
  <r>
    <x v="48"/>
    <x v="12"/>
    <x v="2"/>
    <x v="6"/>
    <n v="4.8085999999999997E-2"/>
    <n v="4.8252000000000003E-2"/>
    <n v="3.4381000000000002E-2"/>
    <n v="2.2169000000000001E-2"/>
    <n v="3.7021999999999999E-2"/>
    <n v="3.3198999999999999E-2"/>
    <n v="3.0752999999999999E-2"/>
    <n v="3.0866999999999999E-2"/>
    <n v="3.8535E-2"/>
    <n v="3.3355000000000003E-2"/>
    <n v="3.1625E-2"/>
    <n v="4.0971E-2"/>
    <n v="2.6287999999999999E-2"/>
    <n v="2.8187E-2"/>
    <n v="3.8034423649258263E-2"/>
    <n v="2.8170900587314383E-2"/>
    <n v="2.8049465024347912E-2"/>
    <n v="2.7909217699226177E-2"/>
    <n v="2.7769671610730039E-2"/>
    <n v="2.7630823252676396E-2"/>
  </r>
  <r>
    <x v="48"/>
    <x v="12"/>
    <x v="2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0"/>
    <x v="0"/>
    <n v="1.842943"/>
    <n v="1.8752519999999999"/>
    <n v="1.8899790000000001"/>
    <n v="1.894209"/>
    <n v="1.9139999999999999"/>
    <n v="1.9650000000000001"/>
    <n v="2.02"/>
    <n v="2.0684999999999998"/>
    <n v="2.0990000000000002"/>
    <n v="2.1203220000000003"/>
    <n v="2.1636759999999997"/>
    <n v="2.198"/>
    <n v="2.2370000000000001"/>
    <n v="2.2963179999999999"/>
    <n v="2.3576825099999996"/>
    <n v="2.3929369719499998"/>
    <n v="2.4219944384927494"/>
    <n v="2.4504697443756478"/>
    <n v="2.4783519084349872"/>
    <n v="2.5055855534710632"/>
  </r>
  <r>
    <x v="49"/>
    <x v="12"/>
    <x v="0"/>
    <x v="1"/>
    <n v="0.11348699999999999"/>
    <n v="9.6170000000000005E-2"/>
    <n v="0.111594"/>
    <n v="9.6000000000000002E-2"/>
    <n v="0.123"/>
    <n v="0.14899999999999999"/>
    <n v="0.157"/>
    <n v="0.16300000000000001"/>
    <n v="0.15"/>
    <n v="0.112513"/>
    <n v="0.15360799999999999"/>
    <n v="0.17039400000000002"/>
    <n v="0.17120199999999999"/>
    <n v="0.18235300000000002"/>
    <n v="0.18766200000000002"/>
    <n v="0.16492699999999999"/>
    <n v="0.16066900000000001"/>
    <n v="0.161685"/>
    <n v="0.162658"/>
    <n v="0.16354300000000002"/>
  </r>
  <r>
    <x v="49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0"/>
    <x v="4"/>
    <n v="2.65383792"/>
    <n v="2.4378275999999999"/>
    <n v="2.3057743799999999"/>
    <n v="2.0646878100000001"/>
    <n v="2.5838999999999999"/>
    <n v="2.6928597664713529"/>
    <n v="2.9290988764074566"/>
    <n v="2.5349448767182832"/>
    <n v="2.200518868361812"/>
    <n v="2.0291224760506603"/>
    <n v="2.8682587877017371"/>
    <n v="3.1333122749999998"/>
    <n v="2.3341071250000001"/>
    <n v="2.3132665249999995"/>
    <n v="2.3366800720767715"/>
    <n v="2.4134676303787668"/>
    <n v="2.5430941604173873"/>
    <n v="2.6955167188132134"/>
    <n v="2.7261870992784871"/>
    <n v="2.7561441088181695"/>
  </r>
  <r>
    <x v="49"/>
    <x v="12"/>
    <x v="0"/>
    <x v="5"/>
    <n v="2.65383792"/>
    <n v="2.4378275999999999"/>
    <n v="2.3057743799999999"/>
    <n v="2.0646878100000001"/>
    <n v="2.5838999999999999"/>
    <n v="2.6928597664713529"/>
    <n v="2.9290988764074566"/>
    <n v="2.5349448767182832"/>
    <n v="2.200518868361812"/>
    <n v="2.0291224760506603"/>
    <n v="2.8682587877017371"/>
    <n v="3.1333122749999998"/>
    <n v="2.3341071250000001"/>
    <n v="2.3132665249999995"/>
    <n v="2.3366800720767715"/>
    <n v="2.4134676303787668"/>
    <n v="2.5430941604173873"/>
    <n v="2.6955167188132134"/>
    <n v="2.7261870992784871"/>
    <n v="2.7561441088181695"/>
  </r>
  <r>
    <x v="49"/>
    <x v="12"/>
    <x v="0"/>
    <x v="6"/>
    <n v="3.476432"/>
    <n v="3.7326260000000002"/>
    <n v="2.9969999999999999"/>
    <n v="2.6789999999999998"/>
    <n v="3.3559999999999999"/>
    <n v="3.2970000000000002"/>
    <n v="3.827"/>
    <n v="3.243134"/>
    <n v="2.6436289999999998"/>
    <n v="2.5109806513500001"/>
    <n v="3.3943249810000005"/>
    <n v="3.7431475200000004"/>
    <n v="3.0149657999999993"/>
    <n v="2.9188866000000004"/>
    <n v="2.7183998417004918"/>
    <n v="3.1068625821375693"/>
    <n v="3.2192289058380621"/>
    <n v="3.3315927695343328"/>
    <n v="3.3722757189857564"/>
    <n v="3.4021827758112138"/>
  </r>
  <r>
    <x v="49"/>
    <x v="12"/>
    <x v="0"/>
    <x v="7"/>
    <n v="0.63417299999999999"/>
    <n v="0.856043"/>
    <n v="0.670929"/>
    <n v="0.55093899999999996"/>
    <n v="0.54300000000000004"/>
    <n v="0.49948999999999999"/>
    <n v="0.55600000000000005"/>
    <n v="0.31"/>
    <n v="0.40600000000000003"/>
    <n v="0.374977"/>
    <n v="0.61541299999999999"/>
    <n v="0.50379300000000005"/>
    <n v="0.68628800000000001"/>
    <n v="0.64841499999999996"/>
    <n v="0.64379909846331773"/>
    <n v="0.64841499999999996"/>
    <n v="0.64841499999999996"/>
    <n v="0.64841499999999996"/>
    <n v="0.64841499999999996"/>
    <n v="0.64841499999999996"/>
  </r>
  <r>
    <x v="49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1"/>
    <x v="0"/>
    <n v="0.34663804942439397"/>
    <n v="0.35489246761831938"/>
    <n v="0.36546974270149318"/>
    <n v="0.37720850731601324"/>
    <n v="0.39952503812093026"/>
    <n v="0.43447215393319416"/>
    <n v="0.46862920896000004"/>
    <n v="0.48599999999999999"/>
    <n v="0.48199999999999998"/>
    <n v="0.46200000000000002"/>
    <n v="0.441"/>
    <n v="0.42699999999999999"/>
    <n v="0.41699999999999998"/>
    <n v="0.40993299999999999"/>
    <n v="0.40757602500000001"/>
    <n v="0.40692982312500003"/>
    <n v="0.40819808639062505"/>
    <n v="0.41126822991132822"/>
    <n v="0.41591111266797864"/>
    <n v="0.42172177921788023"/>
  </r>
  <r>
    <x v="49"/>
    <x v="12"/>
    <x v="1"/>
    <x v="1"/>
    <n v="3.2140000000000002E-2"/>
    <n v="3.1313000000000001E-2"/>
    <n v="3.1599000000000002E-2"/>
    <n v="3.2000000000000001E-2"/>
    <n v="4.4999999999999998E-2"/>
    <n v="5.6000000000000001E-2"/>
    <n v="6.3E-2"/>
    <n v="5.6000000000000001E-2"/>
    <n v="3.4000000000000002E-2"/>
    <n v="1.5567000000000001E-2"/>
    <n v="1.6500000000000001E-2"/>
    <n v="2.4477000000000002E-2"/>
    <n v="2.4288000000000001E-2"/>
    <n v="2.4208E-2"/>
    <n v="2.8388000000000004E-2"/>
    <n v="2.9922000000000001E-2"/>
    <n v="3.1788000000000004E-2"/>
    <n v="3.3685E-2"/>
    <n v="3.5487999999999999E-2"/>
    <n v="3.7003999999999995E-2"/>
  </r>
  <r>
    <x v="49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1"/>
    <x v="4"/>
    <n v="0.21396809100259312"/>
    <n v="0.21840073605805646"/>
    <n v="0.22683617775964215"/>
    <n v="0.20466161189722806"/>
    <n v="0.25178472000000002"/>
    <n v="0.28220132634506706"/>
    <n v="0.2922518448817612"/>
    <n v="0.27258015982592709"/>
    <n v="0.22719664534550937"/>
    <n v="0.22504877659117467"/>
    <n v="0.26938525573947047"/>
    <n v="0.32993699999999998"/>
    <n v="0.24793678"/>
    <n v="0.20289059999999998"/>
    <n v="0.18288256583329335"/>
    <n v="0.20052252599440865"/>
    <n v="0.21634498578703126"/>
    <n v="0.23442289104945707"/>
    <n v="0.2495466676007872"/>
    <n v="0.25303306753072813"/>
  </r>
  <r>
    <x v="49"/>
    <x v="12"/>
    <x v="1"/>
    <x v="5"/>
    <n v="0.21396809100259312"/>
    <n v="0.21840073605805646"/>
    <n v="0.22683617775964215"/>
    <n v="0.20466161189722806"/>
    <n v="0.25178472000000002"/>
    <n v="0.28220132634506706"/>
    <n v="0.2922518448817612"/>
    <n v="0.27258015982592709"/>
    <n v="0.22719664534550937"/>
    <n v="0.22504877659117467"/>
    <n v="0.26938525573947047"/>
    <n v="0.32993699999999998"/>
    <n v="0.24793678"/>
    <n v="0.20289059999999998"/>
    <n v="0.18288256583329335"/>
    <n v="0.20052252599440865"/>
    <n v="0.21634498578703126"/>
    <n v="0.23442289104945707"/>
    <n v="0.2495466676007872"/>
    <n v="0.25303306753072813"/>
  </r>
  <r>
    <x v="49"/>
    <x v="12"/>
    <x v="1"/>
    <x v="6"/>
    <n v="0.184751"/>
    <n v="0.17626"/>
    <n v="0.20458299999999999"/>
    <n v="0.15690599999999999"/>
    <n v="0.20300000000000001"/>
    <n v="0.32800000000000001"/>
    <n v="0.32300000000000001"/>
    <n v="0.247"/>
    <n v="0.26500000000000001"/>
    <n v="0.21843699999999999"/>
    <n v="0.19413347421755039"/>
    <n v="0.19383600000000001"/>
    <n v="0.159414"/>
    <n v="0.13411699999999999"/>
    <n v="0.12850501870102607"/>
    <n v="0.16668198820732893"/>
    <n v="0.19100600802608494"/>
    <n v="0.20782751749719128"/>
    <n v="0.22285852611858262"/>
    <n v="0.22909182328909597"/>
  </r>
  <r>
    <x v="49"/>
    <x v="12"/>
    <x v="1"/>
    <x v="7"/>
    <n v="5.7730000000000004E-3"/>
    <n v="2.601E-3"/>
    <n v="5.4270000000000004E-3"/>
    <n v="8.6829999999999997E-3"/>
    <n v="2.5500999999999999E-2"/>
    <n v="3.9604E-2"/>
    <n v="1.5379E-2"/>
    <n v="6.0000000000000001E-3"/>
    <n v="1.1209E-2"/>
    <n v="1.1554E-2"/>
    <n v="1.1861E-2"/>
    <n v="9.9880000000000004E-3"/>
    <n v="1.0578000000000001E-2"/>
    <n v="4.5409999999999999E-3"/>
    <n v="2.9378317765142658E-3"/>
    <n v="1.3623000000000005E-3"/>
    <n v="1.3623000000000005E-3"/>
    <n v="1.3623000000000005E-3"/>
    <n v="1.3623000000000005E-3"/>
    <n v="1.3623000000000005E-3"/>
  </r>
  <r>
    <x v="49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2"/>
    <x v="0"/>
    <n v="5.2254950575606071E-2"/>
    <n v="5.1358532381680616E-2"/>
    <n v="5.0292257298506796E-2"/>
    <n v="4.9699492683986761E-2"/>
    <n v="5.0800961879069746E-2"/>
    <n v="4.9448846066805857E-2"/>
    <n v="5.4706791039999987E-2"/>
    <n v="5.4076795647954784E-2"/>
    <n v="5.1829176205463227E-2"/>
    <n v="4.8283136848050905E-2"/>
    <n v="4.5032495051028208E-2"/>
    <n v="4.4024920595415101E-2"/>
    <n v="4.3229179329919445E-2"/>
    <n v="4.3104969603628307E-2"/>
    <n v="4.2063422947229194E-2"/>
    <n v="4.1693446423033978E-2"/>
    <n v="4.2036167316500242E-2"/>
    <n v="4.3069188911685222E-2"/>
    <n v="4.4556578131399849E-2"/>
    <n v="4.6213354536945868E-2"/>
  </r>
  <r>
    <x v="49"/>
    <x v="12"/>
    <x v="2"/>
    <x v="1"/>
    <n v="5.2180066413735912E-3"/>
    <n v="4.7260000000000002E-3"/>
    <n v="4.4009999999999995E-3"/>
    <n v="4.0000000000000001E-3"/>
    <n v="5.0000000000000001E-3"/>
    <n v="6.0000000000000001E-3"/>
    <n v="6.0000000000000001E-3"/>
    <n v="7.0000000000000001E-3"/>
    <n v="7.0000000000000001E-3"/>
    <n v="2.8631881433323764E-3"/>
    <n v="2.8516091262462723E-3"/>
    <n v="3.9459999999999999E-3"/>
    <n v="4.0469999999999994E-3"/>
    <n v="4.6310000000000006E-3"/>
    <n v="3.7000000000000002E-3"/>
    <n v="4.2569999999999995E-3"/>
    <n v="4.9290000000000002E-3"/>
    <n v="5.6570000000000006E-3"/>
    <n v="6.2249999999999996E-3"/>
    <n v="6.5579999999999996E-3"/>
  </r>
  <r>
    <x v="49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12"/>
    <x v="2"/>
    <x v="4"/>
    <n v="0.16354861912917601"/>
    <n v="0.12770862243168438"/>
    <n v="0.11904480733018137"/>
    <n v="0.11433660840434497"/>
    <n v="0.11544904"/>
    <n v="0.15253570000000002"/>
    <n v="0.14432050000000002"/>
    <n v="0.16748650000000004"/>
    <n v="0.16545140000000003"/>
    <n v="0.11725139999999999"/>
    <n v="0.16164100000000001"/>
    <n v="0.16758386000000003"/>
    <n v="0.13259176"/>
    <n v="0.14695100000000003"/>
    <n v="0.14709160795213841"/>
    <n v="0.1483929473377133"/>
    <n v="0.1488080323004109"/>
    <n v="0.15289562063648249"/>
    <n v="0.15817585236646947"/>
    <n v="0.16405740860615783"/>
  </r>
  <r>
    <x v="49"/>
    <x v="12"/>
    <x v="2"/>
    <x v="5"/>
    <n v="0.16354861912917601"/>
    <n v="0.12770862243168438"/>
    <n v="0.11904480733018137"/>
    <n v="0.11433660840434497"/>
    <n v="0.11544904"/>
    <n v="0.15253570000000002"/>
    <n v="0.14432050000000002"/>
    <n v="0.16748650000000004"/>
    <n v="0.16545140000000003"/>
    <n v="0.11725139999999999"/>
    <n v="0.16164100000000001"/>
    <n v="0.16758386000000003"/>
    <n v="0.13259176"/>
    <n v="0.14695100000000003"/>
    <n v="0.14709160795213841"/>
    <n v="0.1483929473377133"/>
    <n v="0.1488080323004109"/>
    <n v="0.15289562063648249"/>
    <n v="0.15817585236646947"/>
    <n v="0.16405740860615783"/>
  </r>
  <r>
    <x v="49"/>
    <x v="12"/>
    <x v="2"/>
    <x v="6"/>
    <n v="0.21324399999999999"/>
    <n v="0.188"/>
    <n v="0.19900000000000001"/>
    <n v="0.195684"/>
    <n v="0.159912"/>
    <n v="0.157"/>
    <n v="0.19500000000000001"/>
    <n v="0.187"/>
    <n v="0.161"/>
    <n v="0.167827"/>
    <n v="0.220056"/>
    <n v="0.18959699999999999"/>
    <n v="0.14526"/>
    <n v="0.168242"/>
    <n v="0.1918598710590827"/>
    <n v="0.19524945858296744"/>
    <n v="0.19800977628891878"/>
    <n v="0.20102871847057011"/>
    <n v="0.20643245911301727"/>
    <n v="0.21258742178197509"/>
  </r>
  <r>
    <x v="49"/>
    <x v="12"/>
    <x v="2"/>
    <x v="7"/>
    <n v="5.2504000000000002E-2"/>
    <n v="2.6009999999999998E-2"/>
    <n v="5.4260000000000003E-2"/>
    <n v="2.3819E-2"/>
    <n v="2.2456E-2"/>
    <n v="2.3075999999999999E-2"/>
    <n v="3.3162999999999998E-2"/>
    <n v="2.8899999999999999E-2"/>
    <n v="2.7793999999999999E-2"/>
    <n v="2.9966E-2"/>
    <n v="5.250996768138768E-2"/>
    <n v="4.7246000000000003E-2"/>
    <n v="4.6531000000000003E-2"/>
    <n v="4.4929999999999998E-2"/>
    <n v="3.0113289851692399E-2"/>
    <n v="4.5828599999999997E-2"/>
    <n v="4.5828599999999997E-2"/>
    <n v="4.5828599999999997E-2"/>
    <n v="4.5828599999999997E-2"/>
    <n v="4.5828599999999997E-2"/>
  </r>
  <r>
    <x v="49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0"/>
    <x v="0"/>
    <n v="2.120749"/>
    <n v="2.1462430000000001"/>
    <n v="2.1800250000000001"/>
    <n v="2.2593829999999997"/>
    <n v="2.331"/>
    <n v="2.4140000000000001"/>
    <n v="2.4889999999999999"/>
    <n v="2.5535559999999999"/>
    <n v="2.6828310000000002"/>
    <n v="2.7582910000000003"/>
    <n v="2.858244"/>
    <n v="2.9580000000000002"/>
    <n v="3.036"/>
    <n v="3.105"/>
    <n v="3.1622799999999995"/>
    <n v="3.2199122399999993"/>
    <n v="3.2796069074399994"/>
    <n v="3.3283647347539995"/>
    <n v="3.3691076543200578"/>
    <n v="3.413816252722409"/>
  </r>
  <r>
    <x v="50"/>
    <x v="12"/>
    <x v="0"/>
    <x v="1"/>
    <n v="0.13464500000000001"/>
    <n v="0.109441"/>
    <n v="0.117036"/>
    <n v="0.14699999999999999"/>
    <n v="0.14199999999999999"/>
    <n v="0.14799999999999999"/>
    <n v="0.14599999999999999"/>
    <n v="0.126"/>
    <n v="0.14000000000000001"/>
    <n v="8.8345000000000007E-2"/>
    <n v="0.11189300000000001"/>
    <n v="0.125997"/>
    <n v="0.11110800000000001"/>
    <n v="0.10326099999999999"/>
    <n v="0.103855"/>
    <n v="0.111391"/>
    <n v="0.12087300000000001"/>
    <n v="0.130748"/>
    <n v="0.13863600000000001"/>
    <n v="0.14380000000000001"/>
  </r>
  <r>
    <x v="50"/>
    <x v="12"/>
    <x v="0"/>
    <x v="2"/>
    <n v="3.8168999999999995E-2"/>
    <n v="4.1964000000000001E-2"/>
    <n v="4.0972000000000001E-2"/>
    <n v="1.9E-2"/>
    <n v="0.01"/>
    <n v="2.1000000000000001E-2"/>
    <n v="3.2000000000000001E-2"/>
    <n v="2.3E-2"/>
    <n v="1.6E-2"/>
    <n v="1.0446E-2"/>
    <n v="7.9050000000000006E-3"/>
    <n v="6.992E-3"/>
    <n v="5.0140000000000002E-3"/>
    <n v="1.0308999999999999E-2"/>
    <n v="4.1965000000000002E-2"/>
    <n v="6.3198000000000004E-2"/>
    <n v="5.9159999999999997E-2"/>
    <n v="5.7909000000000002E-2"/>
    <n v="5.1980999999999999E-2"/>
    <n v="5.5945999999999996E-2"/>
  </r>
  <r>
    <x v="50"/>
    <x v="12"/>
    <x v="0"/>
    <x v="3"/>
    <n v="0.19084499999999999"/>
    <n v="0.20982000000000001"/>
    <n v="0.20485999999999999"/>
    <n v="9.5000000000000001E-2"/>
    <n v="0.05"/>
    <n v="0.105"/>
    <n v="0.16"/>
    <n v="0.115"/>
    <n v="0.08"/>
    <n v="5.2229999999999999E-2"/>
    <n v="3.9525000000000005E-2"/>
    <n v="3.4959999999999998E-2"/>
    <n v="2.5070000000000002E-2"/>
    <n v="5.1544999999999994E-2"/>
    <n v="0.20982500000000001"/>
    <n v="0.31598999999999999"/>
    <n v="0.29580000000000001"/>
    <n v="0.289545"/>
    <n v="0.259905"/>
    <n v="0.27972999999999998"/>
  </r>
  <r>
    <x v="50"/>
    <x v="12"/>
    <x v="0"/>
    <x v="4"/>
    <n v="2.4079999999999999"/>
    <n v="2.282"/>
    <n v="2.4689999999999999"/>
    <n v="2.858922607114192"/>
    <n v="2.86713"/>
    <n v="2.9341923697078296"/>
    <n v="3.0663709193622108"/>
    <n v="3.0646069917477994"/>
    <n v="3.0684106563392257"/>
    <n v="2.5266166906471286"/>
    <n v="3.1276133008321261"/>
    <n v="3.6846227749999998"/>
    <n v="3.852129975"/>
    <n v="3.5553727250000002"/>
    <n v="3.2575000586337626"/>
    <n v="3.5377629133901856"/>
    <n v="3.8043440126303985"/>
    <n v="3.9274703870097198"/>
    <n v="4.0429291851840681"/>
    <n v="4.0965795032668906"/>
  </r>
  <r>
    <x v="50"/>
    <x v="12"/>
    <x v="0"/>
    <x v="5"/>
    <n v="2.5988449999999998"/>
    <n v="2.4918200000000001"/>
    <n v="2.6738599999999999"/>
    <n v="2.9539226071141922"/>
    <n v="2.9171299999999998"/>
    <n v="3.0391923697078296"/>
    <n v="3.226370919362211"/>
    <n v="3.1796069917477991"/>
    <n v="3.1484106563392258"/>
    <n v="2.5788466906471283"/>
    <n v="3.1671383008321259"/>
    <n v="3.7195827749999997"/>
    <n v="3.8771999749999999"/>
    <n v="3.6069177250000002"/>
    <n v="3.4673250586337625"/>
    <n v="3.8537529133901858"/>
    <n v="4.1001440126303983"/>
    <n v="4.2170153870097202"/>
    <n v="4.3028341851840679"/>
    <n v="4.3763095032668904"/>
  </r>
  <r>
    <x v="50"/>
    <x v="12"/>
    <x v="0"/>
    <x v="6"/>
    <n v="1.985509"/>
    <n v="1.9284650000000001"/>
    <n v="1.997949"/>
    <n v="2.263703"/>
    <n v="2.4482870000000001"/>
    <n v="2.5449999999999999"/>
    <n v="2.82"/>
    <n v="2.9910000000000001"/>
    <n v="3.0569999999999999"/>
    <n v="3.3314319999999999"/>
    <n v="4.191573"/>
    <n v="4.303617"/>
    <n v="4.7065340000000004"/>
    <n v="4.5357940000000001"/>
    <n v="4.7480645622050481"/>
    <n v="4.9142252912130653"/>
    <n v="5.1791781803614079"/>
    <n v="5.2396968363826346"/>
    <n v="5.2664166004187241"/>
    <n v="5.3375801781336412"/>
  </r>
  <r>
    <x v="50"/>
    <x v="12"/>
    <x v="0"/>
    <x v="7"/>
    <n v="3.3811930000000001"/>
    <n v="3.6072639999999998"/>
    <n v="4.0911169999999997"/>
    <n v="4.2027739999999998"/>
    <n v="4.4704100000000002"/>
    <n v="4.3029999999999999"/>
    <n v="4.6829999999999998"/>
    <n v="4.7160000000000002"/>
    <n v="4.5850160000000004"/>
    <n v="2.8403100000000001"/>
    <n v="3.7667989999999998"/>
    <n v="4.5053489999999998"/>
    <n v="4.2714639999999999"/>
    <n v="3.8446380000000002"/>
    <n v="4.1852365452973217"/>
    <n v="4.0958682786419338"/>
    <n v="4.1211527602242892"/>
    <n v="4.0743358159679728"/>
    <n v="4.0335924578082931"/>
    <n v="3.9932565332302099"/>
  </r>
  <r>
    <x v="50"/>
    <x v="12"/>
    <x v="0"/>
    <x v="8"/>
    <n v="4.05"/>
    <n v="4.5"/>
    <n v="4.74"/>
    <n v="4.968"/>
    <n v="5.4464000000000006"/>
    <n v="5.1464000000000008"/>
    <n v="5.0464000000000011"/>
    <n v="4.9454720000000014"/>
    <n v="4.6981984000000008"/>
    <n v="2.3490992000000004"/>
    <n v="2.6"/>
    <n v="3.8"/>
    <n v="3.24"/>
    <n v="2.9484000000000004"/>
    <n v="2.9484000000000004"/>
    <n v="3.0368520000000006"/>
    <n v="3.0368520000000006"/>
    <n v="3.0732942240000005"/>
    <n v="3.0732942240000005"/>
    <n v="3.0425612817600003"/>
  </r>
  <r>
    <x v="50"/>
    <x v="12"/>
    <x v="1"/>
    <x v="0"/>
    <n v="0.26766490236572638"/>
    <n v="0.27759443343078416"/>
    <n v="0.28671980117256518"/>
    <n v="0.29580007540610243"/>
    <n v="0.32245631534602787"/>
    <n v="0.33138179148706443"/>
    <n v="0.34439689781937283"/>
    <n v="0.36247578910408218"/>
    <n v="0.39102255433949884"/>
    <n v="0.41054555055385117"/>
    <n v="0.4294922872335642"/>
    <n v="0.44061736436122856"/>
    <n v="0.44849919071761629"/>
    <n v="0.45518019881044014"/>
    <n v="0.46169439682233576"/>
    <n v="0.46886945285411241"/>
    <n v="0.47697175832557126"/>
    <n v="0.48537604074231555"/>
    <n v="0.49404528033489242"/>
    <n v="0.50301282753154353"/>
  </r>
  <r>
    <x v="50"/>
    <x v="12"/>
    <x v="1"/>
    <x v="1"/>
    <n v="1.5130000000000001E-2"/>
    <n v="1.4910999999999999E-2"/>
    <n v="1.469E-2"/>
    <n v="1.4999999999999999E-2"/>
    <n v="1.7999999999999999E-2"/>
    <n v="1.6E-2"/>
    <n v="1.7999999999999999E-2"/>
    <n v="1.9E-2"/>
    <n v="1.7000000000000001E-2"/>
    <n v="9.5890000000000003E-3"/>
    <n v="1.1889E-2"/>
    <n v="1.542E-2"/>
    <n v="1.2288E-2"/>
    <n v="1.1166000000000001E-2"/>
    <n v="1.1066000000000001E-2"/>
    <n v="1.1792E-2"/>
    <n v="1.2791E-2"/>
    <n v="1.3174E-2"/>
    <n v="1.3523E-2"/>
    <n v="1.3908E-2"/>
  </r>
  <r>
    <x v="50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1"/>
    <x v="4"/>
    <n v="0.17882397932693642"/>
    <n v="0.17998958417001734"/>
    <n v="0.18492301819716006"/>
    <n v="0.19948371093558756"/>
    <n v="0.20589867813729629"/>
    <n v="0.21875226934867642"/>
    <n v="0.21779186110572687"/>
    <n v="0.25526054488032185"/>
    <n v="0.26169937087605172"/>
    <n v="0.20990506080811761"/>
    <n v="0.25505981552721096"/>
    <n v="0.2860155835187162"/>
    <n v="0.306602296"/>
    <n v="0.25587869580000006"/>
    <n v="0.26066133773377942"/>
    <n v="0.28278603266614299"/>
    <n v="0.2957224901618542"/>
    <n v="0.30578690566765876"/>
    <n v="0.32434875477566227"/>
    <n v="0.33023609523290559"/>
  </r>
  <r>
    <x v="50"/>
    <x v="12"/>
    <x v="1"/>
    <x v="5"/>
    <n v="0.17882397932693642"/>
    <n v="0.17998958417001734"/>
    <n v="0.18492301819716006"/>
    <n v="0.19948371093558756"/>
    <n v="0.20589867813729629"/>
    <n v="0.21875226934867642"/>
    <n v="0.21779186110572687"/>
    <n v="0.25526054488032185"/>
    <n v="0.26169937087605172"/>
    <n v="0.20990506080811761"/>
    <n v="0.25505981552721096"/>
    <n v="0.2860155835187162"/>
    <n v="0.306602296"/>
    <n v="0.25587869580000006"/>
    <n v="0.26066133773377942"/>
    <n v="0.28278603266614299"/>
    <n v="0.2957224901618542"/>
    <n v="0.30578690566765876"/>
    <n v="0.32434875477566227"/>
    <n v="0.33023609523290559"/>
  </r>
  <r>
    <x v="50"/>
    <x v="12"/>
    <x v="1"/>
    <x v="6"/>
    <n v="0.150259"/>
    <n v="0.139572"/>
    <n v="0.123932"/>
    <n v="0.13456499999999999"/>
    <n v="0.15797800000000001"/>
    <n v="0.129"/>
    <n v="0.127"/>
    <n v="0.1328"/>
    <n v="0.14952299999999999"/>
    <n v="0.13674500000000001"/>
    <n v="0.1142"/>
    <n v="0.12696299999999999"/>
    <n v="0.21170900000000001"/>
    <n v="0.29910999999999999"/>
    <n v="0.37443934904402371"/>
    <n v="0.33105921369501679"/>
    <n v="0.34328630505573365"/>
    <n v="0.35552093206018809"/>
    <n v="0.37115253152120287"/>
    <n v="0.37954285772330137"/>
  </r>
  <r>
    <x v="50"/>
    <x v="12"/>
    <x v="1"/>
    <x v="7"/>
    <n v="0.31034899999999999"/>
    <n v="0.293184"/>
    <n v="0.355821"/>
    <n v="0.37145099999999998"/>
    <n v="0.39219199999999999"/>
    <n v="0.41952800000000001"/>
    <n v="0.43269999999999997"/>
    <n v="0.63300000000000001"/>
    <n v="0.67698700000000001"/>
    <n v="0.484236"/>
    <n v="0.64483000000000001"/>
    <n v="0.91548099999999999"/>
    <n v="0.76514199999999999"/>
    <n v="0.35377599999999998"/>
    <n v="0.39077734414861659"/>
    <n v="0.36184967607910118"/>
    <n v="0.3820780800000001"/>
    <n v="0.3820780800000001"/>
    <n v="0.3820780800000001"/>
    <n v="0.3820780800000001"/>
  </r>
  <r>
    <x v="50"/>
    <x v="12"/>
    <x v="1"/>
    <x v="8"/>
    <n v="0.25"/>
    <n v="0.3"/>
    <n v="0.36"/>
    <n v="0.432"/>
    <n v="0.4536"/>
    <n v="0.46720800000000001"/>
    <n v="0.47188008000000004"/>
    <n v="0.70782011999999994"/>
    <n v="0.72905472360000012"/>
    <n v="0.58324377888000012"/>
    <n v="0.74"/>
    <n v="1.04"/>
    <n v="0.93600000000000005"/>
    <n v="0.33695999999999998"/>
    <n v="0.286416"/>
    <n v="0.31505760000000005"/>
    <n v="0.33396105600000009"/>
    <n v="0.33396105600000009"/>
    <n v="0.33396105600000009"/>
    <n v="0.33396105600000009"/>
  </r>
  <r>
    <x v="50"/>
    <x v="12"/>
    <x v="2"/>
    <x v="0"/>
    <n v="4.5609632466848467E-2"/>
    <n v="4.3510630765515347E-2"/>
    <n v="4.1451441813760204E-2"/>
    <n v="4.0011801482737794E-2"/>
    <n v="3.9726353261714607E-2"/>
    <n v="3.9471477859850931E-2"/>
    <n v="3.9243900787405653E-2"/>
    <n v="3.9830210895917845E-2"/>
    <n v="4.1588445660501121E-2"/>
    <n v="4.2028449446148843E-2"/>
    <n v="4.3933712766435859E-2"/>
    <n v="4.3872352872785347E-2"/>
    <n v="4.3357564642962518E-2"/>
    <n v="4.3243959471525512E-2"/>
    <n v="4.2266442713803469E-2"/>
    <n v="4.1862127296699192E-2"/>
    <n v="4.1748157112963258E-2"/>
    <n v="4.1897304543926199E-2"/>
    <n v="4.2204520180412104E-2"/>
    <n v="4.266515856597914E-2"/>
  </r>
  <r>
    <x v="50"/>
    <x v="12"/>
    <x v="2"/>
    <x v="1"/>
    <n v="3.4186696153780537E-3"/>
    <n v="2.7859999999999998E-3"/>
    <n v="2.601E-3"/>
    <n v="3.0000000000000001E-3"/>
    <n v="4.0000000000000001E-3"/>
    <n v="4.0000000000000001E-3"/>
    <n v="4.0000000000000001E-3"/>
    <n v="4.0000000000000001E-3"/>
    <n v="4.0000000000000001E-3"/>
    <n v="2.8423714420732649E-3"/>
    <n v="2.6368555314247805E-3"/>
    <n v="3.0139999999999998E-3"/>
    <n v="2.9950000000000003E-3"/>
    <n v="3.3549999999999999E-3"/>
    <n v="2.4820000000000003E-3"/>
    <n v="2.977E-3"/>
    <n v="3.235E-3"/>
    <n v="3.4889999999999999E-3"/>
    <n v="3.6589999999999999E-3"/>
    <n v="3.8370000000000001E-3"/>
  </r>
  <r>
    <x v="50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12"/>
    <x v="2"/>
    <x v="4"/>
    <n v="0.13340081860256559"/>
    <n v="0.13965113891704894"/>
    <n v="0.14228648151356196"/>
    <n v="0.14004130518958224"/>
    <n v="0.14301487174217262"/>
    <n v="0.13237375121181919"/>
    <n v="0.12625549284780918"/>
    <n v="0.13388826512636184"/>
    <n v="0.13439737223865494"/>
    <n v="9.2996132184903241E-2"/>
    <n v="0.12147659999999999"/>
    <n v="0.14440123999999999"/>
    <n v="0.14808660000000001"/>
    <n v="0.12993009999999999"/>
    <n v="0.153375503030725"/>
    <n v="0.15056775437707209"/>
    <n v="0.15029336560666776"/>
    <n v="0.15083029635813433"/>
    <n v="0.15193627264948362"/>
    <n v="0.15359457083752492"/>
  </r>
  <r>
    <x v="50"/>
    <x v="12"/>
    <x v="2"/>
    <x v="5"/>
    <n v="0.13340081860256559"/>
    <n v="0.13965113891704894"/>
    <n v="0.14228648151356196"/>
    <n v="0.14004130518958224"/>
    <n v="0.14301487174217262"/>
    <n v="0.13237375121181919"/>
    <n v="0.12625549284780918"/>
    <n v="0.13388826512636184"/>
    <n v="0.13439737223865494"/>
    <n v="9.2996132184903241E-2"/>
    <n v="0.12147659999999999"/>
    <n v="0.14440123999999999"/>
    <n v="0.14808660000000001"/>
    <n v="0.12993009999999999"/>
    <n v="0.153375503030725"/>
    <n v="0.15056775437707209"/>
    <n v="0.15029336560666776"/>
    <n v="0.15083029635813433"/>
    <n v="0.15193627264948362"/>
    <n v="0.15359457083752492"/>
  </r>
  <r>
    <x v="50"/>
    <x v="12"/>
    <x v="2"/>
    <x v="6"/>
    <n v="0.154474"/>
    <n v="0.137849"/>
    <n v="0.135878"/>
    <n v="0.131998"/>
    <n v="0.171704"/>
    <n v="0.17177400000000001"/>
    <n v="0.153804"/>
    <n v="0.184"/>
    <n v="0.18514800000000001"/>
    <n v="0.115908"/>
    <n v="0.14926"/>
    <n v="0.17333599999999999"/>
    <n v="0.174377"/>
    <n v="0.16478000000000001"/>
    <n v="0.19206288059566207"/>
    <n v="0.17079848246652055"/>
    <n v="0.17292497849206104"/>
    <n v="0.17358342266104451"/>
    <n v="0.17515900001761547"/>
    <n v="0.17691059001779164"/>
  </r>
  <r>
    <x v="50"/>
    <x v="12"/>
    <x v="2"/>
    <x v="7"/>
    <n v="2.6995000000000002E-2"/>
    <n v="1.2127000000000001E-2"/>
    <n v="1.0193000000000001E-2"/>
    <n v="7.7669999999999996E-3"/>
    <n v="1.5396999999999999E-2"/>
    <n v="3.1379999999999998E-2"/>
    <n v="3.0363999999999999E-2"/>
    <n v="1.3514E-2"/>
    <n v="8.4519999999999998E-2"/>
    <n v="8.1890000000000001E-3"/>
    <n v="9.4730000000000005E-3"/>
    <n v="1.2758E-2"/>
    <n v="1.4012E-2"/>
    <n v="1.9633000000000001E-2"/>
    <n v="1.7215128699316497E-2"/>
    <n v="2.1435834590792621E-2"/>
    <n v="2.1203639999999996E-2"/>
    <n v="2.1203639999999996E-2"/>
    <n v="2.1203639999999996E-2"/>
    <n v="2.1203639999999996E-2"/>
  </r>
  <r>
    <x v="50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x v="12"/>
    <x v="0"/>
    <x v="0"/>
    <n v="28.06"/>
    <n v="28.7"/>
    <n v="29.16"/>
    <n v="29.56"/>
    <n v="29.9"/>
    <n v="30.1"/>
    <n v="30.4"/>
    <n v="30.7"/>
    <n v="30.85"/>
    <n v="31.05"/>
    <n v="31.3"/>
    <n v="31.55"/>
    <n v="31.6"/>
    <n v="31.569496935038881"/>
    <n v="31.539126464473362"/>
    <n v="31.556752427461326"/>
    <n v="31.615508649223177"/>
    <n v="31.759353168913115"/>
    <n v="31.960691756334462"/>
    <n v="32.208148829218253"/>
  </r>
  <r>
    <x v="51"/>
    <x v="12"/>
    <x v="0"/>
    <x v="1"/>
    <n v="2.1338840000000001"/>
    <n v="2.2547320000000002"/>
    <n v="2.1452830000000001"/>
    <n v="2.0089999999999999"/>
    <n v="2.0139999999999998"/>
    <n v="2.069"/>
    <n v="2.0009999999999999"/>
    <n v="2.0649999999999999"/>
    <n v="2.0499999999999998"/>
    <n v="2.2919050000000003"/>
    <n v="2.2516689999999997"/>
    <n v="2.2045889999999999"/>
    <n v="1.8987470000000002"/>
    <n v="1.79044"/>
    <n v="1.807153"/>
    <n v="1.853329"/>
    <n v="1.910253"/>
    <n v="1.9929410000000001"/>
    <n v="2.0529899999999999"/>
    <n v="2.104968"/>
  </r>
  <r>
    <x v="51"/>
    <x v="12"/>
    <x v="0"/>
    <x v="2"/>
    <n v="2.8782310000000004"/>
    <n v="3.191773"/>
    <n v="3.2790710000000001"/>
    <n v="3.198"/>
    <n v="3.242"/>
    <n v="3.12"/>
    <n v="2.742"/>
    <n v="2.5550000000000002"/>
    <n v="2.153"/>
    <n v="1.8362170000000002"/>
    <n v="1.9460650000000002"/>
    <n v="1.98085"/>
    <n v="1.7072370000000001"/>
    <n v="1.4710209999999999"/>
    <n v="1.4699150000000001"/>
    <n v="1.408177"/>
    <n v="1.3688250000000002"/>
    <n v="1.592981"/>
    <n v="1.605766"/>
    <n v="1.536597"/>
  </r>
  <r>
    <x v="51"/>
    <x v="12"/>
    <x v="0"/>
    <x v="3"/>
    <n v="16.349299999999999"/>
    <n v="18.130321822292924"/>
    <n v="18.626203213119442"/>
    <n v="18.165693233100466"/>
    <n v="18.047315169630227"/>
    <n v="17.368174993598497"/>
    <n v="15.263953792450984"/>
    <n v="14.222976637385948"/>
    <n v="11.985154090133832"/>
    <n v="10.1695593693305"/>
    <n v="10.722661415767183"/>
    <n v="10.498505"/>
    <n v="8.9629942500000013"/>
    <n v="7.6493091999999994"/>
    <n v="7.6435580000000005"/>
    <n v="7.3225204000000002"/>
    <n v="7.1178900000000009"/>
    <n v="8.2835011999999999"/>
    <n v="8.3499832000000005"/>
    <n v="7.9903044000000003"/>
  </r>
  <r>
    <x v="51"/>
    <x v="12"/>
    <x v="0"/>
    <x v="4"/>
    <n v="28.404200000000003"/>
    <n v="28.034945400000002"/>
    <n v="28.810079999999999"/>
    <n v="30.151199999999999"/>
    <n v="30.198999999999995"/>
    <n v="30.212543533132433"/>
    <n v="32.504000119499999"/>
    <n v="32.717306485500004"/>
    <n v="31.740385091250001"/>
    <n v="31.501704217500002"/>
    <n v="34.982297174999999"/>
    <n v="34.957572405000001"/>
    <n v="31.780314090000001"/>
    <n v="32.648160536249996"/>
    <n v="34.23209680140603"/>
    <n v="34.313921975855422"/>
    <n v="34.460904427653269"/>
    <n v="34.300101422426167"/>
    <n v="34.517547096841227"/>
    <n v="34.784800735555713"/>
  </r>
  <r>
    <x v="51"/>
    <x v="12"/>
    <x v="0"/>
    <x v="5"/>
    <n v="44.753500000000003"/>
    <n v="46.165267222292925"/>
    <n v="47.436283213119438"/>
    <n v="48.316893233100465"/>
    <n v="48.246315169630222"/>
    <n v="47.580718526730934"/>
    <n v="47.767953911950983"/>
    <n v="46.940283122885951"/>
    <n v="43.725539181383837"/>
    <n v="41.671263586830506"/>
    <n v="45.704958590767184"/>
    <n v="45.456077405000002"/>
    <n v="40.743308339999999"/>
    <n v="40.297469736249994"/>
    <n v="41.875654801406029"/>
    <n v="41.636442375855424"/>
    <n v="41.578794427653271"/>
    <n v="42.58360262242617"/>
    <n v="42.867530296841224"/>
    <n v="42.775105135555712"/>
  </r>
  <r>
    <x v="51"/>
    <x v="12"/>
    <x v="0"/>
    <x v="6"/>
    <n v="32.675936999999998"/>
    <n v="32.329813000000001"/>
    <n v="36.176079000000001"/>
    <n v="39.860990999999999"/>
    <n v="40.841000000000001"/>
    <n v="41.747"/>
    <n v="41.634"/>
    <n v="45.522644999999997"/>
    <n v="47.063701999999999"/>
    <n v="47.750354999999999"/>
    <n v="52.218260000000001"/>
    <n v="55.325037000000002"/>
    <n v="48.907139999999998"/>
    <n v="49.705745999999998"/>
    <n v="50.780756694283916"/>
    <n v="50.182434866827059"/>
    <n v="50.619508041842266"/>
    <n v="51.260930963191925"/>
    <n v="51.162141801995375"/>
    <n v="51.122829994853568"/>
  </r>
  <r>
    <x v="51"/>
    <x v="12"/>
    <x v="0"/>
    <x v="7"/>
    <n v="46.649782999999999"/>
    <n v="43.514505999999997"/>
    <n v="44.038421"/>
    <n v="45.990595999999996"/>
    <n v="47.957000000000001"/>
    <n v="45.728000000000002"/>
    <n v="45.670585000000003"/>
    <n v="46.608682999999999"/>
    <n v="45.680186999999997"/>
    <n v="36.933332"/>
    <n v="38.229050000000001"/>
    <n v="36.384312000000001"/>
    <n v="32.863466000000003"/>
    <n v="30.013024000000001"/>
    <n v="29.110364767860723"/>
    <n v="28.471108194733233"/>
    <n v="28.107787145800867"/>
    <n v="27.686170338613852"/>
    <n v="27.284022920991401"/>
    <n v="26.990566841940453"/>
  </r>
  <r>
    <x v="51"/>
    <x v="12"/>
    <x v="0"/>
    <x v="8"/>
    <n v="60.24"/>
    <n v="56.502000000000002"/>
    <n v="54.264000000000003"/>
    <n v="54.738999999999997"/>
    <n v="54.82"/>
    <n v="52.8"/>
    <n v="51.7"/>
    <n v="49.115000000000002"/>
    <n v="42.730049999999999"/>
    <n v="31.192936499999998"/>
    <n v="29.85"/>
    <n v="28.1"/>
    <n v="24.728000000000002"/>
    <n v="21.760640000000002"/>
    <n v="20.868453760000001"/>
    <n v="20.033715609600002"/>
    <n v="19.232366985216"/>
    <n v="19.097740416319489"/>
    <n v="19.059544935486851"/>
    <n v="18.735532671583574"/>
  </r>
  <r>
    <x v="51"/>
    <x v="12"/>
    <x v="1"/>
    <x v="0"/>
    <n v="5.1219999999999999"/>
    <n v="5.2610000000000001"/>
    <n v="5.351"/>
    <n v="5.43"/>
    <n v="5.5"/>
    <n v="5.56"/>
    <n v="5.62"/>
    <n v="5.69"/>
    <n v="5.73"/>
    <n v="5.76"/>
    <n v="5.82"/>
    <n v="5.8894254127417893"/>
    <n v="5.9141884625645407"/>
    <n v="5.9267201548106678"/>
    <n v="5.9381309455220279"/>
    <n v="5.9573140887907057"/>
    <n v="6.0013772434632626"/>
    <n v="6.0565936088554668"/>
    <n v="6.1217819923241388"/>
    <n v="6.1963400727846905"/>
  </r>
  <r>
    <x v="51"/>
    <x v="12"/>
    <x v="1"/>
    <x v="1"/>
    <n v="0.41539499999999996"/>
    <n v="0.43455199999999999"/>
    <n v="0.40500599999999998"/>
    <n v="0.38200000000000001"/>
    <n v="0.40899999999999997"/>
    <n v="0.42"/>
    <n v="0.44"/>
    <n v="0.46100000000000002"/>
    <n v="0.46"/>
    <n v="0.37398599999999999"/>
    <n v="0.41761599999999999"/>
    <n v="0.42921399999999998"/>
    <n v="0.38401799999999997"/>
    <n v="0.36738300000000002"/>
    <n v="0.36701400000000001"/>
    <n v="0.375471"/>
    <n v="0.40150200000000003"/>
    <n v="0.41529899999999997"/>
    <n v="0.42858400000000002"/>
    <n v="0.44186500000000001"/>
  </r>
  <r>
    <x v="51"/>
    <x v="12"/>
    <x v="1"/>
    <x v="2"/>
    <n v="0.41481299999999999"/>
    <n v="0.39860700000000004"/>
    <n v="0.36248899999999995"/>
    <n v="0.35699999999999998"/>
    <n v="0.40400000000000003"/>
    <n v="0.40100000000000002"/>
    <n v="0.39100000000000001"/>
    <n v="0.40300000000000002"/>
    <n v="0.35299999999999998"/>
    <n v="0.20310500000000001"/>
    <n v="0.26438"/>
    <n v="0.313915"/>
    <n v="0.25567800000000002"/>
    <n v="0.25062400000000001"/>
    <n v="0.30233100000000002"/>
    <n v="0.34398899999999999"/>
    <n v="0.33753300000000003"/>
    <n v="0.36396400000000001"/>
    <n v="0.396397"/>
    <n v="0.40038499999999999"/>
  </r>
  <r>
    <x v="51"/>
    <x v="12"/>
    <x v="1"/>
    <x v="3"/>
    <n v="0.59609000000000012"/>
    <n v="0.57280183270533969"/>
    <n v="0.52089994288992869"/>
    <n v="0.51301220067837805"/>
    <n v="0.58055162205620381"/>
    <n v="0.57624059515974679"/>
    <n v="0.56187050550489026"/>
    <n v="0.5791146130907181"/>
    <n v="0.50726416481643544"/>
    <n v="0.29186370593496352"/>
    <n v="0.37991643029509692"/>
    <n v="0.4510986694004287"/>
    <n v="0.36741157827744075"/>
    <n v="0.3601489349658763"/>
    <n v="0.43445235754424288"/>
    <n v="0.49431527702844419"/>
    <n v="0.48503794714726883"/>
    <n v="0.52301953111402011"/>
    <n v="0.56962604289161634"/>
    <n v="0.57535683464597309"/>
  </r>
  <r>
    <x v="51"/>
    <x v="12"/>
    <x v="1"/>
    <x v="4"/>
    <n v="2.1793900000000002"/>
    <n v="2.21643963"/>
    <n v="2.2444068289571435"/>
    <n v="2.4288471393678162"/>
    <n v="2.6840000000000002"/>
    <n v="2.7243999999999997"/>
    <n v="2.8943000000000003"/>
    <n v="2.9986300000000004"/>
    <n v="2.8650000000000002"/>
    <n v="2.81088"/>
    <n v="3.0749992677567826"/>
    <n v="3.1364992531119182"/>
    <n v="2.4812500048000001"/>
    <n v="2.5866149692000002"/>
    <n v="2.6642134182760002"/>
    <n v="2.7174976866415204"/>
    <n v="2.5805922146892031"/>
    <n v="2.6043352518078509"/>
    <n v="2.6323662566993797"/>
    <n v="2.664426231297417"/>
  </r>
  <r>
    <x v="51"/>
    <x v="12"/>
    <x v="1"/>
    <x v="5"/>
    <n v="2.7754800000000004"/>
    <n v="2.7892414627053395"/>
    <n v="2.7653067718470723"/>
    <n v="2.9418593400461943"/>
    <n v="3.2645516220562039"/>
    <n v="3.3006405951597464"/>
    <n v="3.4561705055048906"/>
    <n v="3.5777446130907187"/>
    <n v="3.3722641648164355"/>
    <n v="3.1027437059349636"/>
    <n v="3.4549156980518796"/>
    <n v="3.5875979225123471"/>
    <n v="2.8486615830774409"/>
    <n v="2.9467639041658766"/>
    <n v="3.0986657758202432"/>
    <n v="3.2118129636699644"/>
    <n v="3.0656301618364719"/>
    <n v="3.1273547829218709"/>
    <n v="3.2019922995909962"/>
    <n v="3.2397830659433899"/>
  </r>
  <r>
    <x v="51"/>
    <x v="12"/>
    <x v="1"/>
    <x v="6"/>
    <n v="1.5619700000000001"/>
    <n v="1.5696079999999999"/>
    <n v="1.1634869999999999"/>
    <n v="1.4201410000000001"/>
    <n v="1.560608"/>
    <n v="1.673"/>
    <n v="1.952"/>
    <n v="1.8519749999999999"/>
    <n v="1.885232"/>
    <n v="1.9219999999999999"/>
    <n v="1.8662619999999999"/>
    <n v="2.3412700000000002"/>
    <n v="2.44019063"/>
    <n v="2.5590862500000005"/>
    <n v="2.6870405625000005"/>
    <n v="2.8213925906250008"/>
    <n v="2.8496065165312507"/>
    <n v="2.9350947120271882"/>
    <n v="3.0026018904038132"/>
    <n v="3.0326279093078514"/>
  </r>
  <r>
    <x v="51"/>
    <x v="12"/>
    <x v="1"/>
    <x v="7"/>
    <n v="3.7861220000000002"/>
    <n v="3.8784450000000001"/>
    <n v="4.1367529999999997"/>
    <n v="4.0886899999999997"/>
    <n v="4.8328879999999996"/>
    <n v="4.766"/>
    <n v="4.633"/>
    <n v="4.2688639999999998"/>
    <n v="3.77657"/>
    <n v="2.7090000000000001"/>
    <n v="2.8200689999999997"/>
    <n v="3.4225908200000004"/>
    <n v="3.32669134"/>
    <n v="2.9701344000000001"/>
    <n v="2.851329024"/>
    <n v="3.0794353459200003"/>
    <n v="3.1410240528384006"/>
    <n v="3.2038445338951687"/>
    <n v="3.2358829792341202"/>
    <n v="3.2358829792341202"/>
  </r>
  <r>
    <x v="51"/>
    <x v="12"/>
    <x v="1"/>
    <x v="8"/>
    <n v="4.617"/>
    <n v="5.0549999999999997"/>
    <n v="4.4160000000000004"/>
    <n v="4.8780000000000001"/>
    <n v="5.7119999999999997"/>
    <n v="5.2795138009622686"/>
    <n v="5.2795138009622686"/>
    <n v="5.3587065079767022"/>
    <n v="5.197945312737402"/>
    <n v="4.0024178908077985"/>
    <n v="4"/>
    <n v="4.38"/>
    <n v="3.75"/>
    <n v="3.3824999999999998"/>
    <n v="3.2472000000000003"/>
    <n v="3.2796720000000001"/>
    <n v="3.2796720000000001"/>
    <n v="3.3288670799999998"/>
    <n v="3.3621557508"/>
    <n v="3.3789665295539995"/>
  </r>
  <r>
    <x v="51"/>
    <x v="12"/>
    <x v="2"/>
    <x v="0"/>
    <n v="0.63100000000000001"/>
    <n v="0.63700000000000001"/>
    <n v="0.63400000000000001"/>
    <n v="0.63800000000000001"/>
    <n v="0.63900000000000001"/>
    <n v="0.64"/>
    <n v="0.64100000000000001"/>
    <n v="0.64300000000000002"/>
    <n v="0.63200000000000001"/>
    <n v="0.628"/>
    <n v="0.624"/>
    <n v="0.63133499999999998"/>
    <n v="0.63019487499999993"/>
    <n v="0.62637128499999994"/>
    <n v="0.61515658220000002"/>
    <n v="0.61160505562400003"/>
    <n v="0.61365365117407999"/>
    <n v="0.61974335908015354"/>
    <n v="0.62806589035374127"/>
    <n v="0.63725061912544201"/>
  </r>
  <r>
    <x v="51"/>
    <x v="12"/>
    <x v="2"/>
    <x v="1"/>
    <n v="6.1788434753879726E-2"/>
    <n v="6.1723999999999994E-2"/>
    <n v="5.1871E-2"/>
    <n v="4.4999999999999998E-2"/>
    <n v="0.05"/>
    <n v="5.8000000000000003E-2"/>
    <n v="5.6000000000000001E-2"/>
    <n v="5.5E-2"/>
    <n v="6.0999999999999999E-2"/>
    <n v="3.7760412153028243E-2"/>
    <n v="3.6709101490312493E-2"/>
    <n v="5.1015000000000005E-2"/>
    <n v="4.6210000000000001E-2"/>
    <n v="4.6592000000000001E-2"/>
    <n v="3.8895000000000006E-2"/>
    <n v="4.5661E-2"/>
    <n v="5.0976999999999995E-2"/>
    <n v="5.5182000000000002E-2"/>
    <n v="5.7902000000000002E-2"/>
    <n v="5.9430000000000004E-2"/>
  </r>
  <r>
    <x v="51"/>
    <x v="12"/>
    <x v="2"/>
    <x v="2"/>
    <n v="5.8576000000000003E-2"/>
    <n v="5.1482999999999994E-2"/>
    <n v="4.9341000000000003E-2"/>
    <n v="4.8000000000000001E-2"/>
    <n v="5.1999999999999998E-2"/>
    <n v="5.1999999999999998E-2"/>
    <n v="5.8000000000000003E-2"/>
    <n v="7.0000000000000007E-2"/>
    <n v="7.2000000000000008E-2"/>
    <n v="2.7661999999999999E-2"/>
    <n v="4.1682000000000004E-2"/>
    <n v="5.0497E-2"/>
    <n v="4.4173999999999998E-2"/>
    <n v="4.6475000000000002E-2"/>
    <n v="4.6393999999999998E-2"/>
    <n v="5.0339000000000002E-2"/>
    <n v="5.5350999999999997E-2"/>
    <n v="6.0034999999999998E-2"/>
    <n v="6.4072999999999991E-2"/>
    <n v="6.7455000000000001E-2"/>
  </r>
  <r>
    <x v="51"/>
    <x v="12"/>
    <x v="2"/>
    <x v="3"/>
    <n v="0.72449999999999992"/>
    <n v="0.63676989722753319"/>
    <n v="0.61027646988527717"/>
    <n v="0.59369024856596542"/>
    <n v="0.64316443594646255"/>
    <n v="0.64316443594646255"/>
    <n v="0.71737571701720826"/>
    <n v="0.86579827915869967"/>
    <n v="0.89053537284894824"/>
    <n v="0.34213874282982781"/>
    <n v="0.51554576959847032"/>
    <n v="0.62457451003824072"/>
    <n v="0.5463681883365199"/>
    <n v="0.57482821462715095"/>
    <n v="0.57382636233269579"/>
    <n v="0.62262027963671107"/>
    <n v="0.68461143642447397"/>
    <n v="0.74254570984703616"/>
    <n v="0.79248990200764791"/>
    <n v="0.83432032743785822"/>
  </r>
  <r>
    <x v="51"/>
    <x v="12"/>
    <x v="2"/>
    <x v="4"/>
    <n v="1.5366"/>
    <n v="1.3906229999999999"/>
    <n v="1.3886600000000002"/>
    <n v="1.40998"/>
    <n v="1.4058000000000002"/>
    <n v="1.3532098300000002"/>
    <n v="1.3620604599999999"/>
    <n v="1.3266122999999999"/>
    <n v="1.2096096540000001"/>
    <n v="1.0654631549999998"/>
    <n v="1.2257519400000001"/>
    <n v="1.215866916"/>
    <n v="1.0775763680000003"/>
    <n v="1.169732212"/>
    <n v="1.2496187410931567"/>
    <n v="1.3077705938153767"/>
    <n v="1.3500380325829764"/>
    <n v="1.3634353899763381"/>
    <n v="1.3817449587782309"/>
    <n v="1.4019513620759727"/>
  </r>
  <r>
    <x v="51"/>
    <x v="12"/>
    <x v="2"/>
    <x v="5"/>
    <n v="2.2610999999999999"/>
    <n v="2.027392897227533"/>
    <n v="1.9989364698852774"/>
    <n v="2.0036702485659657"/>
    <n v="2.0489644359464627"/>
    <n v="1.9963742659464627"/>
    <n v="2.0794361770172083"/>
    <n v="2.1924105791586994"/>
    <n v="2.1001450268489483"/>
    <n v="1.4076018978298275"/>
    <n v="1.7412977095984705"/>
    <n v="1.8404414260382407"/>
    <n v="1.6239445563365202"/>
    <n v="1.7445604266271508"/>
    <n v="1.8234451034258525"/>
    <n v="1.9303908734520878"/>
    <n v="2.0346494690074506"/>
    <n v="2.1059810998233743"/>
    <n v="2.1742348607858788"/>
    <n v="2.2362716895138308"/>
  </r>
  <r>
    <x v="51"/>
    <x v="12"/>
    <x v="2"/>
    <x v="6"/>
    <n v="1.4533640000000001"/>
    <n v="1.5819460000000001"/>
    <n v="1.4560630000000001"/>
    <n v="1.635257"/>
    <n v="1.6028450000000001"/>
    <n v="1.784"/>
    <n v="1.7310000000000001"/>
    <n v="1.90567"/>
    <n v="2.3679950000000001"/>
    <n v="1.6099479999999999"/>
    <n v="2.0391629999999998"/>
    <n v="2.4900890000000002"/>
    <n v="2.231023"/>
    <n v="2.4373879999999999"/>
    <n v="2.4478794999095292"/>
    <n v="2.5052035859693786"/>
    <n v="2.5614753967702408"/>
    <n v="2.632514908750355"/>
    <n v="2.6933781710558837"/>
    <n v="2.7483394944805331"/>
  </r>
  <r>
    <x v="51"/>
    <x v="12"/>
    <x v="2"/>
    <x v="7"/>
    <n v="2.1398929999999998"/>
    <n v="1.6928639999999999"/>
    <n v="1.9133830000000001"/>
    <n v="1.954858"/>
    <n v="1.9430000000000001"/>
    <n v="1.6869160000000001"/>
    <n v="1.5840000000000001"/>
    <n v="1.5786"/>
    <n v="2.0286469999999999"/>
    <n v="1.3705959999999999"/>
    <n v="1.8022400000000001"/>
    <n v="2.0220509999999998"/>
    <n v="1.767855"/>
    <n v="1.7984119999999999"/>
    <n v="1.6616597293924869"/>
    <n v="1.699542283409865"/>
    <n v="1.7110754753034514"/>
    <n v="1.7463980751398582"/>
    <n v="1.7513195027328003"/>
    <n v="1.7513195027328003"/>
  </r>
  <r>
    <x v="51"/>
    <x v="12"/>
    <x v="2"/>
    <x v="8"/>
    <n v="2.8224782608695649"/>
    <n v="2.234"/>
    <n v="2.3149999999999999"/>
    <n v="2.2880000000000003"/>
    <n v="2.1859999999999999"/>
    <n v="1.96"/>
    <n v="1.96"/>
    <n v="1.9403999999999999"/>
    <n v="1.9403999999999999"/>
    <n v="1.1642399999999999"/>
    <n v="1.4"/>
    <n v="1.54"/>
    <n v="1.2628000000000001"/>
    <n v="1.174404"/>
    <n v="1.1156838"/>
    <n v="1.126840638"/>
    <n v="1.2169878890400001"/>
    <n v="1.2291577679304004"/>
    <n v="1.2414493456097042"/>
    <n v="1.2414493456097042"/>
  </r>
  <r>
    <x v="52"/>
    <x v="12"/>
    <x v="0"/>
    <x v="0"/>
    <n v="43.772599999999997"/>
    <n v="44.383322999999997"/>
    <n v="44.657302999999999"/>
    <n v="45.022925999999998"/>
    <n v="45.375999999999998"/>
    <n v="46.09"/>
    <n v="46.57"/>
    <n v="46.698881753091783"/>
    <n v="46.761408143236324"/>
    <n v="47.326763871236402"/>
    <n v="47.966217233318766"/>
    <n v="48.676498000000002"/>
    <n v="49.247399999999999"/>
    <n v="49.5409054"/>
    <n v="49.862053603"/>
    <n v="50.112888547628998"/>
    <n v="50.302033123318893"/>
    <n v="50.411047102796445"/>
    <n v="50.51601922952586"/>
    <n v="50.612298056524786"/>
  </r>
  <r>
    <x v="52"/>
    <x v="12"/>
    <x v="0"/>
    <x v="1"/>
    <n v="3.3783429999999997"/>
    <n v="3.3417179999999997"/>
    <n v="3.2528980000000001"/>
    <n v="3.2370000000000001"/>
    <n v="3.2669999999999999"/>
    <n v="3.3420000000000001"/>
    <n v="3.468"/>
    <n v="3.1480000000000001"/>
    <n v="3.09"/>
    <n v="3.8071750000000004"/>
    <n v="2.9162600000000003"/>
    <n v="3.1736179999999998"/>
    <n v="3.0824940000000001"/>
    <n v="2.9528649999999996"/>
    <n v="3.0458980000000002"/>
    <n v="3.0929720000000001"/>
    <n v="3.1458049999999997"/>
    <n v="3.177438"/>
    <n v="3.1800459999999999"/>
    <n v="3.177756"/>
  </r>
  <r>
    <x v="52"/>
    <x v="12"/>
    <x v="0"/>
    <x v="2"/>
    <n v="4.6319629999999998"/>
    <n v="4.852976"/>
    <n v="4.765479"/>
    <n v="4.8129999999999997"/>
    <n v="4.9329999999999998"/>
    <n v="5.0220000000000002"/>
    <n v="5.0789999999999997"/>
    <n v="5.4110000000000005"/>
    <n v="5.2869999999999999"/>
    <n v="4.7344480000000004"/>
    <n v="5.3812070000000007"/>
    <n v="5.7554889999999999"/>
    <n v="5.3893329999999997"/>
    <n v="5.441427"/>
    <n v="5.592695"/>
    <n v="5.515701"/>
    <n v="5.4987810000000001"/>
    <n v="5.7077359999999997"/>
    <n v="5.7762880000000001"/>
    <n v="5.844106"/>
  </r>
  <r>
    <x v="52"/>
    <x v="12"/>
    <x v="0"/>
    <x v="3"/>
    <n v="23.159814999999998"/>
    <n v="24.264879999999998"/>
    <n v="23.827394999999999"/>
    <n v="23.5837"/>
    <n v="24.171700000000001"/>
    <n v="24.607800000000005"/>
    <n v="24.8871"/>
    <n v="26.513900000000003"/>
    <n v="25.906300000000002"/>
    <n v="22.962072800000001"/>
    <n v="26.260290160000004"/>
    <n v="27.0507983"/>
    <n v="24.790931799999996"/>
    <n v="24.758492850000003"/>
    <n v="25.167127499999999"/>
    <n v="24.54486945"/>
    <n v="24.194636400000004"/>
    <n v="25.114038400000002"/>
    <n v="25.415667200000001"/>
    <n v="25.714066400000004"/>
  </r>
  <r>
    <x v="52"/>
    <x v="12"/>
    <x v="0"/>
    <x v="4"/>
    <n v="45.402999999999999"/>
    <n v="44.051000000000002"/>
    <n v="45.173999999999999"/>
    <n v="44.932880147999995"/>
    <n v="47.465000000000003"/>
    <n v="50.664774807000001"/>
    <n v="54.279510140400006"/>
    <n v="52.333745186400002"/>
    <n v="40.861187295000001"/>
    <n v="48.935649412499998"/>
    <n v="55.926539232499991"/>
    <n v="60.820243395624992"/>
    <n v="50.885427641249997"/>
    <n v="49.487425861874989"/>
    <n v="52.342753354691112"/>
    <n v="53.945554411240749"/>
    <n v="55.332236435650806"/>
    <n v="57.468593697187956"/>
    <n v="57.58826192165948"/>
    <n v="57.698019784438259"/>
  </r>
  <r>
    <x v="52"/>
    <x v="12"/>
    <x v="0"/>
    <x v="5"/>
    <n v="68.562815000000001"/>
    <n v="68.315879999999993"/>
    <n v="69.001395000000002"/>
    <n v="68.516580148000003"/>
    <n v="71.636700000000005"/>
    <n v="75.272574807000012"/>
    <n v="79.16661014040001"/>
    <n v="78.847645186400001"/>
    <n v="66.767487294999995"/>
    <n v="71.8977222125"/>
    <n v="82.186829392499988"/>
    <n v="87.871041695624996"/>
    <n v="75.676359441249986"/>
    <n v="74.245918711874992"/>
    <n v="77.509880854691119"/>
    <n v="78.490423861240743"/>
    <n v="79.526872835650806"/>
    <n v="82.582632097187954"/>
    <n v="83.003929121659482"/>
    <n v="83.412086184438266"/>
  </r>
  <r>
    <x v="52"/>
    <x v="12"/>
    <x v="0"/>
    <x v="6"/>
    <n v="58.064495000000001"/>
    <n v="52.644770000000001"/>
    <n v="55.245446999999999"/>
    <n v="58.589911000000001"/>
    <n v="61.545999999999999"/>
    <n v="66.456999999999994"/>
    <n v="70.540000000000006"/>
    <n v="70.765394999999998"/>
    <n v="60.203010999999996"/>
    <n v="65.478655000000003"/>
    <n v="79.538449999999997"/>
    <n v="94.547970000000007"/>
    <n v="79.191659999999999"/>
    <n v="78.862410999999994"/>
    <n v="85.247685306172585"/>
    <n v="86.915954416103688"/>
    <n v="87.913455872064915"/>
    <n v="90.541981671213904"/>
    <n v="91.795674105536065"/>
    <n v="92.583039171450352"/>
  </r>
  <r>
    <x v="52"/>
    <x v="12"/>
    <x v="0"/>
    <x v="7"/>
    <n v="36.643949999999997"/>
    <n v="38.361033999999997"/>
    <n v="43.334333000000001"/>
    <n v="46.197287000000003"/>
    <n v="56.893999999999998"/>
    <n v="57.280999999999999"/>
    <n v="56.985999999999997"/>
    <n v="55.343715000000003"/>
    <n v="53.779299999999999"/>
    <n v="53.787300999999999"/>
    <n v="66.539664999999999"/>
    <n v="70.173264000000003"/>
    <n v="65.603202999999993"/>
    <n v="67.649360999999999"/>
    <n v="68.615130198087584"/>
    <n v="69.345102487848521"/>
    <n v="68.651651462970037"/>
    <n v="67.965134948340335"/>
    <n v="67.285483598856928"/>
    <n v="66.612628762868354"/>
  </r>
  <r>
    <x v="52"/>
    <x v="12"/>
    <x v="0"/>
    <x v="8"/>
    <n v="52.786000000000001"/>
    <n v="55.734999999999999"/>
    <n v="59.758000000000003"/>
    <n v="61.561"/>
    <n v="67.317999999999998"/>
    <n v="64.165999999999997"/>
    <n v="63.79"/>
    <n v="64.515000000000001"/>
    <n v="59.98"/>
    <n v="54.664999999999999"/>
    <n v="66.68310025000001"/>
    <n v="69.619"/>
    <n v="59.957000000000001"/>
    <n v="59.297472999999997"/>
    <n v="61.669371920000003"/>
    <n v="62.286065639200004"/>
    <n v="61.351774654612001"/>
    <n v="60.738256908065878"/>
    <n v="59.52349176990456"/>
    <n v="58.333021934506469"/>
  </r>
  <r>
    <x v="52"/>
    <x v="12"/>
    <x v="1"/>
    <x v="0"/>
    <n v="1.5119"/>
    <n v="1.5250130000000002"/>
    <n v="1.5285479999999998"/>
    <n v="1.5424920000000002"/>
    <n v="1.5568940000000002"/>
    <n v="1.5775779999999999"/>
    <n v="1.6408640000000001"/>
    <n v="1.6929959999999997"/>
    <n v="1.7482731602778889"/>
    <n v="1.782557291123001"/>
    <n v="1.8333337078331611"/>
    <n v="1.8944940067125102"/>
    <n v="1.9360385580949593"/>
    <n v="1.9656159721921282"/>
    <n v="2.0047274548338763"/>
    <n v="2.0380481642601564"/>
    <n v="2.070986347834141"/>
    <n v="2.1077047130507269"/>
    <n v="2.1416741276065019"/>
    <n v="2.178057344207819"/>
  </r>
  <r>
    <x v="52"/>
    <x v="12"/>
    <x v="1"/>
    <x v="1"/>
    <n v="0.2107"/>
    <n v="0.20311799999999999"/>
    <n v="0.18943700000000002"/>
    <n v="0.185"/>
    <n v="0.19500000000000001"/>
    <n v="0.19800000000000001"/>
    <n v="0.20899999999999999"/>
    <n v="0.23400000000000001"/>
    <n v="0.22800000000000001"/>
    <n v="0.17497200000000002"/>
    <n v="0.193381"/>
    <n v="0.229827"/>
    <n v="0.215838"/>
    <n v="0.20962899999999998"/>
    <n v="0.22584499999999999"/>
    <n v="0.22978399999999999"/>
    <n v="0.23674300000000001"/>
    <n v="0.24381700000000001"/>
    <n v="0.25106299999999998"/>
    <n v="0.26125900000000002"/>
  </r>
  <r>
    <x v="52"/>
    <x v="12"/>
    <x v="1"/>
    <x v="2"/>
    <n v="0.215643"/>
    <n v="0.22017900000000001"/>
    <n v="0.18637600000000001"/>
    <n v="0.20300000000000001"/>
    <n v="0.20100000000000001"/>
    <n v="0.22"/>
    <n v="0.23499999999999999"/>
    <n v="0.30099999999999999"/>
    <n v="0.30099999999999999"/>
    <n v="0.167628"/>
    <n v="0.230686"/>
    <n v="0.26950499999999999"/>
    <n v="0.23872599999999999"/>
    <n v="0.24191000000000001"/>
    <n v="0.240037"/>
    <n v="0.237681"/>
    <n v="0.240786"/>
    <n v="0.23227300000000001"/>
    <n v="0.22558800000000001"/>
    <n v="0.23268"/>
  </r>
  <r>
    <x v="52"/>
    <x v="12"/>
    <x v="1"/>
    <x v="3"/>
    <n v="1.0782149999999999"/>
    <n v="1.100895"/>
    <n v="0.93188000000000004"/>
    <n v="1.0149999999999999"/>
    <n v="1.0049999999999999"/>
    <n v="1.1000000000000001"/>
    <n v="1.175"/>
    <n v="1.5049999999999999"/>
    <n v="1.5049999999999999"/>
    <n v="0.83814"/>
    <n v="1.15343"/>
    <n v="1.3475250000000001"/>
    <n v="1.19363"/>
    <n v="1.2095500000000001"/>
    <n v="1.2001850000000001"/>
    <n v="1.1884049999999999"/>
    <n v="1.2039299999999999"/>
    <n v="1.161365"/>
    <n v="1.1279400000000002"/>
    <n v="1.1634"/>
  </r>
  <r>
    <x v="52"/>
    <x v="12"/>
    <x v="1"/>
    <x v="4"/>
    <n v="3.4055661885727573"/>
    <n v="3.3596029457147609"/>
    <n v="3.6088835364289764"/>
    <n v="3.7748908000000001"/>
    <n v="4.0410149999999998"/>
    <n v="4.331507782472662"/>
    <n v="4.9849893946745096"/>
    <n v="4.9895805367095543"/>
    <n v="4.3542119552771297"/>
    <n v="4.7082572532233566"/>
    <n v="5.5536559356466988"/>
    <n v="6.9317570910081905"/>
    <n v="6.0565406132000001"/>
    <n v="5.1295487936000015"/>
    <n v="5.5496952139664666"/>
    <n v="5.8171290170581207"/>
    <n v="6.0058604087190091"/>
    <n v="6.3231141391521799"/>
    <n v="6.4250223828195052"/>
    <n v="6.5341720326234567"/>
  </r>
  <r>
    <x v="52"/>
    <x v="12"/>
    <x v="1"/>
    <x v="5"/>
    <n v="4.483781188572757"/>
    <n v="4.4604979457147609"/>
    <n v="4.540763536428976"/>
    <n v="4.7898908000000002"/>
    <n v="5.0460149999999997"/>
    <n v="5.4315077824726625"/>
    <n v="6.1599893946745095"/>
    <n v="6.4945805367095542"/>
    <n v="5.8592119552771296"/>
    <n v="5.5463972532233567"/>
    <n v="6.707085935646699"/>
    <n v="8.2792820910081915"/>
    <n v="7.2501706131999999"/>
    <n v="6.3390987936000016"/>
    <n v="6.7498802139664669"/>
    <n v="7.0055340170581211"/>
    <n v="7.2097904087190088"/>
    <n v="7.4844791391521799"/>
    <n v="7.5529623828195049"/>
    <n v="7.6975720326234569"/>
  </r>
  <r>
    <x v="52"/>
    <x v="12"/>
    <x v="1"/>
    <x v="6"/>
    <n v="2.4315540392482178"/>
    <n v="2.3424522695436893"/>
    <n v="2.0187170000000001"/>
    <n v="2.2239499999999999"/>
    <n v="2.6949999999999998"/>
    <n v="3.0209999999999999"/>
    <n v="3.8730000000000002"/>
    <n v="3.9137620000000002"/>
    <n v="3.656768"/>
    <n v="4.0083719999999996"/>
    <n v="4.8934769999999999"/>
    <n v="7.2424679999999997"/>
    <n v="5.8914109999999997"/>
    <n v="5.1903860000000002"/>
    <n v="5.8710570993877331"/>
    <n v="6.0336143094420667"/>
    <n v="6.2204218796764277"/>
    <n v="6.4329250840245207"/>
    <n v="6.5930086477417067"/>
    <n v="6.7302986010366128"/>
  </r>
  <r>
    <x v="52"/>
    <x v="12"/>
    <x v="1"/>
    <x v="7"/>
    <n v="3.9689049999999999"/>
    <n v="3.7471610000000002"/>
    <n v="3.997541"/>
    <n v="4.1106410000000002"/>
    <n v="4.58"/>
    <n v="4.0540000000000003"/>
    <n v="3.4620000000000002"/>
    <n v="3.4037820000000001"/>
    <n v="3.6177739999999998"/>
    <n v="3.648555"/>
    <n v="3.3505630000000002"/>
    <n v="3.4429609999999999"/>
    <n v="3.0371239999999999"/>
    <n v="2.8000449999999999"/>
    <n v="2.3886941668674559"/>
    <n v="2.4123407190503259"/>
    <n v="2.3882173118598224"/>
    <n v="2.3643351387412244"/>
    <n v="2.3406917873538124"/>
    <n v="2.3172848694802748"/>
  </r>
  <r>
    <x v="52"/>
    <x v="12"/>
    <x v="1"/>
    <x v="8"/>
    <n v="6.7782580000000001"/>
    <n v="6.66"/>
    <n v="7.0629999999999997"/>
    <n v="7.298"/>
    <n v="7.71"/>
    <n v="7.6550000000000002"/>
    <n v="7.8310000000000004"/>
    <n v="8.2720000000000002"/>
    <n v="7.4393549999999999"/>
    <n v="5.7469999999999999"/>
    <n v="4.3109971099999997"/>
    <n v="4.12"/>
    <n v="3.5659999999999998"/>
    <n v="3.1131180000000001"/>
    <n v="3.2376427200000002"/>
    <n v="3.3347720016000002"/>
    <n v="3.3681197216160004"/>
    <n v="3.3681197216160004"/>
    <n v="3.3344385243998405"/>
    <n v="3.3010941391558419"/>
  </r>
  <r>
    <x v="52"/>
    <x v="12"/>
    <x v="2"/>
    <x v="0"/>
    <n v="0.91222931141512842"/>
    <n v="0.90794824648473127"/>
    <n v="0.87435388290253979"/>
    <n v="0.84820828517172675"/>
    <n v="0.83495445132136636"/>
    <n v="0.83513622608171623"/>
    <n v="0.84027654655298423"/>
    <n v="0.85084530935889213"/>
    <n v="0.85028783972211064"/>
    <n v="0.84988570887699921"/>
    <n v="0.85772142362245429"/>
    <n v="0.87556333122556607"/>
    <n v="0.88313606808403955"/>
    <n v="0.88590014161605579"/>
    <n v="0.88613012745445019"/>
    <n v="0.88300246407173288"/>
    <n v="0.88064819302384223"/>
    <n v="0.87845765082610039"/>
    <n v="0.87895202098109881"/>
    <n v="0.8812195385682724"/>
  </r>
  <r>
    <x v="52"/>
    <x v="12"/>
    <x v="2"/>
    <x v="1"/>
    <n v="9.9259993958549106E-2"/>
    <n v="8.7174000000000001E-2"/>
    <n v="7.4013000000000009E-2"/>
    <n v="7.1999999999999995E-2"/>
    <n v="8.5000000000000006E-2"/>
    <n v="0.09"/>
    <n v="9.8000000000000004E-2"/>
    <n v="0.10400000000000001"/>
    <n v="0.10200000000000001"/>
    <n v="6.0733065997712485E-2"/>
    <n v="8.0075999999999994E-2"/>
    <n v="9.7610000000000002E-2"/>
    <n v="8.7248999999999993E-2"/>
    <n v="8.6662000000000003E-2"/>
    <n v="8.8819999999999996E-2"/>
    <n v="8.9915999999999996E-2"/>
    <n v="9.4775999999999999E-2"/>
    <n v="9.9084000000000005E-2"/>
    <n v="0.101517"/>
    <n v="0.10334699999999999"/>
  </r>
  <r>
    <x v="52"/>
    <x v="12"/>
    <x v="2"/>
    <x v="2"/>
    <n v="0.15515199999999998"/>
    <n v="0.14357800000000001"/>
    <n v="0.13374900000000001"/>
    <n v="0.14099999999999999"/>
    <n v="0.17"/>
    <n v="0.18"/>
    <n v="0.188"/>
    <n v="0.20600000000000002"/>
    <n v="0.215"/>
    <n v="8.2208000000000003E-2"/>
    <n v="0.128469"/>
    <n v="0.17005899999999999"/>
    <n v="0.16001200000000002"/>
    <n v="0.16308600000000001"/>
    <n v="0.14161299999999999"/>
    <n v="0.144674"/>
    <n v="0.155754"/>
    <n v="0.165516"/>
    <n v="0.17332"/>
    <n v="0.18021199999999998"/>
  </r>
  <r>
    <x v="52"/>
    <x v="12"/>
    <x v="2"/>
    <x v="3"/>
    <n v="1.2412159999999999"/>
    <n v="1.1486240000000001"/>
    <n v="1.0699920000000001"/>
    <n v="1.1279999999999999"/>
    <n v="1.36"/>
    <n v="1.44"/>
    <n v="1.504"/>
    <n v="1.6480000000000001"/>
    <n v="1.72"/>
    <n v="0.65766400000000003"/>
    <n v="1.027752"/>
    <n v="1.3604719999999999"/>
    <n v="1.2800960000000001"/>
    <n v="1.3046880000000001"/>
    <n v="1.1329039999999999"/>
    <n v="1.157392"/>
    <n v="1.246032"/>
    <n v="1.324128"/>
    <n v="1.38656"/>
    <n v="1.4416959999999999"/>
  </r>
  <r>
    <x v="52"/>
    <x v="12"/>
    <x v="2"/>
    <x v="4"/>
    <n v="2.1219999999999999"/>
    <n v="2.0590000000000002"/>
    <n v="2.056"/>
    <n v="2.1059999999999999"/>
    <n v="2.0590000000000002"/>
    <n v="1.9813630000000002"/>
    <n v="2.0280811000000001"/>
    <n v="2.1353922000000001"/>
    <n v="1.8557196999999999"/>
    <n v="1.5096965000000002"/>
    <n v="1.9248246999999996"/>
    <n v="1.7757670200000004"/>
    <n v="1.5125414200000002"/>
    <n v="1.6950891400000001"/>
    <n v="1.8431437462977323"/>
    <n v="1.9633024202997558"/>
    <n v="2.0078778800943602"/>
    <n v="2.0204525969000313"/>
    <n v="2.0215896482565272"/>
    <n v="2.0268049387070266"/>
  </r>
  <r>
    <x v="52"/>
    <x v="12"/>
    <x v="2"/>
    <x v="5"/>
    <n v="3.3632159999999995"/>
    <n v="3.207624"/>
    <n v="3.1259920000000001"/>
    <n v="3.234"/>
    <n v="3.4190000000000005"/>
    <n v="3.4213630000000004"/>
    <n v="3.5320811000000001"/>
    <n v="3.7833922000000002"/>
    <n v="3.5757196999999996"/>
    <n v="2.1673605"/>
    <n v="2.9525766999999998"/>
    <n v="3.1362390200000005"/>
    <n v="2.7926374200000001"/>
    <n v="2.99977714"/>
    <n v="2.9760477462977324"/>
    <n v="3.1206944202997557"/>
    <n v="3.2539098800943602"/>
    <n v="3.3445805969000313"/>
    <n v="3.4081496482565274"/>
    <n v="3.4685009387070265"/>
  </r>
  <r>
    <x v="52"/>
    <x v="12"/>
    <x v="2"/>
    <x v="6"/>
    <n v="3.2744810000000002"/>
    <n v="3.2964410000000002"/>
    <n v="3.4470360000000002"/>
    <n v="3.9150369999999999"/>
    <n v="4.3540000000000001"/>
    <n v="5.0209999999999999"/>
    <n v="5.2149999999999999"/>
    <n v="5.6376980000000003"/>
    <n v="5.2698349999999996"/>
    <n v="3.397284"/>
    <n v="4.8678940000000006"/>
    <n v="5.4843149999999996"/>
    <n v="4.6416199999999996"/>
    <n v="4.8833260000000003"/>
    <n v="5.253238662543497"/>
    <n v="5.2565609517016147"/>
    <n v="5.3731895642492651"/>
    <n v="5.49409689105015"/>
    <n v="5.5701597295425422"/>
    <n v="5.6375963921587511"/>
  </r>
  <r>
    <x v="52"/>
    <x v="12"/>
    <x v="2"/>
    <x v="7"/>
    <n v="3.37595"/>
    <n v="3.1787839999999998"/>
    <n v="3.936083"/>
    <n v="4.0532589999999997"/>
    <n v="4.5309999999999997"/>
    <n v="4.7229999999999999"/>
    <n v="5.8369999999999997"/>
    <n v="5.6600989999999998"/>
    <n v="5.1478349999999997"/>
    <n v="3.9382470000000001"/>
    <n v="4.7325039999999996"/>
    <n v="4.8843870000000003"/>
    <n v="4.1479819999999998"/>
    <n v="4.1806609999999997"/>
    <n v="4.4618000516871659"/>
    <n v="4.4003586662857881"/>
    <n v="4.42205236614"/>
    <n v="4.42205236614"/>
    <n v="4.42205236614"/>
    <n v="4.42205236614"/>
  </r>
  <r>
    <x v="52"/>
    <x v="12"/>
    <x v="2"/>
    <x v="8"/>
    <n v="3.3819340000000002"/>
    <n v="2.9409999999999998"/>
    <n v="3.2589999999999999"/>
    <n v="3.5059999999999998"/>
    <n v="3.915"/>
    <n v="3.383"/>
    <n v="4.0199999999999996"/>
    <n v="3.9529999999999998"/>
    <n v="3.5278800000000001"/>
    <n v="1.9419999999999999"/>
    <n v="2.84"/>
    <n v="2.5"/>
    <n v="2.2000000000000002"/>
    <n v="2.2264000000000004"/>
    <n v="2.2264000000000004"/>
    <n v="2.2553432"/>
    <n v="2.277896632"/>
    <n v="2.2687850454720002"/>
    <n v="2.2597099052901122"/>
    <n v="2.2484113557636616"/>
  </r>
  <r>
    <x v="53"/>
    <x v="12"/>
    <x v="0"/>
    <x v="0"/>
    <n v="3.0305902740364559"/>
    <n v="3.4152"/>
    <n v="3.6564580000000002"/>
    <n v="3.8858999999999999"/>
    <n v="4.202"/>
    <n v="4.3029999999999999"/>
    <n v="4.5431000000000008"/>
    <n v="4.7984999999999998"/>
    <n v="5.024"/>
    <n v="5.1319999999999997"/>
    <n v="5.1803150000000002"/>
    <n v="5.1845503300000004"/>
    <n v="5.1494224240600008"/>
    <n v="5.1152998204269204"/>
    <n v="5.0923024236592358"/>
    <n v="5.0824489800333694"/>
    <n v="5.074447000432702"/>
    <n v="5.0554499314210197"/>
    <n v="5.0486118834098104"/>
    <n v="5.045996915024106"/>
  </r>
  <r>
    <x v="53"/>
    <x v="12"/>
    <x v="0"/>
    <x v="1"/>
    <n v="0.29022500000000001"/>
    <n v="0.28029500000000002"/>
    <n v="0.26848899999999998"/>
    <n v="0.25700000000000001"/>
    <n v="0.28999999999999998"/>
    <n v="0.27"/>
    <n v="0.26700000000000002"/>
    <n v="0.28000000000000003"/>
    <n v="0.26700000000000002"/>
    <n v="0.22007400000000002"/>
    <n v="0.14069100000000001"/>
    <n v="9.7480999999999998E-2"/>
    <n v="5.8194000000000003E-2"/>
    <n v="5.8567000000000001E-2"/>
    <n v="6.9078000000000001E-2"/>
    <n v="8.1808000000000006E-2"/>
    <n v="9.3647000000000008E-2"/>
    <n v="0.11801300000000001"/>
    <n v="0.13977000000000001"/>
    <n v="0.153892"/>
  </r>
  <r>
    <x v="53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0"/>
    <x v="4"/>
    <n v="2.121413191825519"/>
    <n v="2.5613999999999999"/>
    <n v="2.7277176679999999"/>
    <n v="3.3418739999999998"/>
    <n v="3.6137199999999998"/>
    <n v="3.6154399999999991"/>
    <n v="3.9133599999999999"/>
    <n v="4.4183018218567343"/>
    <n v="4.2250878059088857"/>
    <n v="4.1557773797381508"/>
    <n v="3.7855353075855454"/>
    <n v="3.293231913098619"/>
    <n v="3.0651186719999997"/>
    <n v="3.63976461675"/>
    <n v="3.5521357699851874"/>
    <n v="3.6735402929783088"/>
    <n v="3.8058352503245252"/>
    <n v="3.9938054458226055"/>
    <n v="4.1398617443960442"/>
    <n v="4.1377174703197657"/>
  </r>
  <r>
    <x v="53"/>
    <x v="12"/>
    <x v="0"/>
    <x v="5"/>
    <n v="2.121413191825519"/>
    <n v="2.5613999999999999"/>
    <n v="2.7277176679999999"/>
    <n v="3.3418739999999998"/>
    <n v="3.6137199999999998"/>
    <n v="3.6154399999999991"/>
    <n v="3.9133599999999999"/>
    <n v="4.4183018218567343"/>
    <n v="4.2250878059088857"/>
    <n v="4.1557773797381508"/>
    <n v="3.7855353075855454"/>
    <n v="3.293231913098619"/>
    <n v="3.0651186719999997"/>
    <n v="3.63976461675"/>
    <n v="3.5521357699851874"/>
    <n v="3.6735402929783088"/>
    <n v="3.8058352503245252"/>
    <n v="3.9938054458226055"/>
    <n v="4.1398617443960442"/>
    <n v="4.1377174703197657"/>
  </r>
  <r>
    <x v="53"/>
    <x v="12"/>
    <x v="0"/>
    <x v="6"/>
    <n v="2.2490000000000001"/>
    <n v="2.2970000000000002"/>
    <n v="2.7839999999999998"/>
    <n v="3.52"/>
    <n v="3.8239999999999998"/>
    <n v="4.0999999999999996"/>
    <n v="4.048"/>
    <n v="4.2709999999999999"/>
    <n v="4.1369999999999996"/>
    <n v="4.2982339999999999"/>
    <n v="3.5726840000000002"/>
    <n v="3.2455379999999998"/>
    <n v="2.7203409999999999"/>
    <n v="3.436782"/>
    <n v="3.6730514324777546"/>
    <n v="3.8389877671576911"/>
    <n v="4.0501465508364989"/>
    <n v="4.1690084832385512"/>
    <n v="4.214477272479181"/>
    <n v="4.2195505480909219"/>
  </r>
  <r>
    <x v="53"/>
    <x v="12"/>
    <x v="0"/>
    <x v="7"/>
    <n v="4.5737E-2"/>
    <n v="9.4E-2"/>
    <n v="2.8000000000000001E-2"/>
    <n v="1.0246999999999999E-2"/>
    <n v="7.0869000000000001E-2"/>
    <n v="4.4554999999999997E-2"/>
    <n v="5.1562999999999998E-2"/>
    <n v="0.08"/>
    <n v="7.2999999999999995E-2"/>
    <n v="7.5098999999999999E-2"/>
    <n v="0.20318700000000001"/>
    <n v="0.234598"/>
    <n v="0.20340035070000001"/>
    <n v="0.17096"/>
    <n v="0.17546584978439084"/>
    <n v="0.11595952797807232"/>
    <n v="0.10436357518026509"/>
    <n v="9.4429167042414358E-2"/>
    <n v="8.916908124346537E-2"/>
    <n v="8.6231436250095161E-2"/>
  </r>
  <r>
    <x v="53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1"/>
    <x v="0"/>
    <n v="0.89380143596256167"/>
    <n v="0.96475875520695487"/>
    <n v="1.0407334955988035"/>
    <n v="1.0663863246650171"/>
    <n v="1.1081446558518484"/>
    <n v="1.1516375394125187"/>
    <n v="1.1830188211937287"/>
    <n v="1.2190802483469616"/>
    <n v="1.2520532418322803"/>
    <n v="1.2772776677669386"/>
    <n v="1.297273611441307"/>
    <n v="1.3089557058870724"/>
    <n v="1.3153796172988466"/>
    <n v="1.3188816172988465"/>
    <n v="1.3209148540642488"/>
    <n v="1.3195332797939274"/>
    <n v="1.3115069469959881"/>
    <n v="1.3027678636320363"/>
    <n v="1.2926281135411879"/>
    <n v="1.2810310637245288"/>
  </r>
  <r>
    <x v="53"/>
    <x v="12"/>
    <x v="1"/>
    <x v="1"/>
    <n v="2.2327000000000003E-2"/>
    <n v="2.0462000000000001E-2"/>
    <n v="1.8726E-2"/>
    <n v="1.7999999999999999E-2"/>
    <n v="2.3E-2"/>
    <n v="2.4E-2"/>
    <n v="2.4E-2"/>
    <n v="2.5000000000000001E-2"/>
    <n v="2.3E-2"/>
    <n v="1.5208000000000001E-2"/>
    <n v="1.1055000000000001E-2"/>
    <n v="6.4930000000000005E-3"/>
    <n v="3.8059999999999999E-3"/>
    <n v="3.5019999999999999E-3"/>
    <n v="4.6710000000000007E-3"/>
    <n v="5.2230000000000002E-3"/>
    <n v="5.169E-3"/>
    <n v="6.999E-3"/>
    <n v="8.0990000000000003E-3"/>
    <n v="9.0850000000000011E-3"/>
  </r>
  <r>
    <x v="53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1"/>
    <x v="4"/>
    <n v="0.54521900000000001"/>
    <n v="0.48241699999999998"/>
    <n v="0.447515"/>
    <n v="0.52258899999999997"/>
    <n v="0.48699999999999999"/>
    <n v="0.473076"/>
    <n v="0.47705399999999998"/>
    <n v="0.60709859999999993"/>
    <n v="0.60188039999999998"/>
    <n v="0.47364500000000004"/>
    <n v="0.41587840000000004"/>
    <n v="0.37029852000000002"/>
    <n v="0.36353779999999997"/>
    <n v="0.39714292000000007"/>
    <n v="0.37906486040656895"/>
    <n v="0.3765750770405738"/>
    <n v="0.40656715356875622"/>
    <n v="0.42991339499857201"/>
    <n v="0.45241983973941569"/>
    <n v="0.48679180421532081"/>
  </r>
  <r>
    <x v="53"/>
    <x v="12"/>
    <x v="1"/>
    <x v="5"/>
    <n v="0.54521900000000001"/>
    <n v="0.48241699999999998"/>
    <n v="0.447515"/>
    <n v="0.52258899999999997"/>
    <n v="0.48699999999999999"/>
    <n v="0.473076"/>
    <n v="0.47705399999999998"/>
    <n v="0.60709859999999993"/>
    <n v="0.60188039999999998"/>
    <n v="0.47364500000000004"/>
    <n v="0.41587840000000004"/>
    <n v="0.37029852000000002"/>
    <n v="0.36353779999999997"/>
    <n v="0.39714292000000007"/>
    <n v="0.37906486040656895"/>
    <n v="0.3765750770405738"/>
    <n v="0.40656715356875622"/>
    <n v="0.42991339499857201"/>
    <n v="0.45241983973941569"/>
    <n v="0.48679180421532081"/>
  </r>
  <r>
    <x v="53"/>
    <x v="12"/>
    <x v="1"/>
    <x v="6"/>
    <n v="0.39935500000000002"/>
    <n v="0.31611800000000001"/>
    <n v="0.125802"/>
    <n v="0.31368299999999999"/>
    <n v="0.27942800000000001"/>
    <n v="0.236952"/>
    <n v="0.188"/>
    <n v="0.20823800000000001"/>
    <n v="0.20766100000000001"/>
    <n v="0.19109699999999999"/>
    <n v="0.16678299999999999"/>
    <n v="0.138929"/>
    <n v="0.16564862"/>
    <n v="0.19671"/>
    <n v="0.18647765361380458"/>
    <n v="0.21151436128664353"/>
    <n v="0.23232746934116899"/>
    <n v="0.28009541937273341"/>
    <n v="0.31264954255196542"/>
    <n v="0.34262074495131478"/>
  </r>
  <r>
    <x v="53"/>
    <x v="12"/>
    <x v="1"/>
    <x v="7"/>
    <n v="3.5200000000000001E-3"/>
    <n v="5.6129999999999999E-3"/>
    <n v="5.0500000000000002E-4"/>
    <n v="6.5200000000000002E-4"/>
    <n v="6.2699999999999995E-4"/>
    <n v="5.2899999999999996E-4"/>
    <n v="1.616E-3"/>
    <n v="3.9560000000000003E-3"/>
    <n v="6.2960000000000004E-3"/>
    <n v="8.9519999999999999E-3"/>
    <n v="2.4357E-2"/>
    <n v="2.1229999999999999E-2"/>
    <n v="1.6095700000000001E-2"/>
    <n v="1.3468000000000001E-2"/>
    <n v="9.4708936924855092E-3"/>
    <n v="1.0101000000000002E-2"/>
    <n v="1.0101000000000002E-2"/>
    <n v="1.0101000000000002E-2"/>
    <n v="1.0101000000000002E-2"/>
    <n v="1.0101000000000002E-2"/>
  </r>
  <r>
    <x v="53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2"/>
    <x v="0"/>
    <n v="7.260853673262771E-2"/>
    <n v="7.0432109895996325E-2"/>
    <n v="6.8133504401196504E-2"/>
    <n v="6.5726829181136676E-2"/>
    <n v="6.4440487722079831E-2"/>
    <n v="6.4151677967638238E-2"/>
    <n v="6.4170178806271225E-2"/>
    <n v="6.4364751653038413E-2"/>
    <n v="6.4471758167719828E-2"/>
    <n v="6.4004018632420862E-2"/>
    <n v="6.3736938259772433E-2"/>
    <n v="6.2932199494576985E-2"/>
    <n v="6.1874555504685451E-2"/>
    <n v="6.092306439459174E-2"/>
    <n v="6.0016603106699908E-2"/>
    <n v="5.9257271044565907E-2"/>
    <n v="5.8526839268451758E-2"/>
    <n v="5.7842034090398203E-2"/>
    <n v="5.7206562897234269E-2"/>
    <n v="5.6546300381344894E-2"/>
  </r>
  <r>
    <x v="53"/>
    <x v="12"/>
    <x v="2"/>
    <x v="1"/>
    <n v="1.5329999999999999E-3"/>
    <n v="1.454E-3"/>
    <n v="1.2230000000000001E-3"/>
    <n v="1E-3"/>
    <n v="2E-3"/>
    <n v="1E-3"/>
    <n v="2E-3"/>
    <n v="2E-3"/>
    <n v="2E-3"/>
    <n v="1.5049999999999998E-3"/>
    <n v="1.013E-3"/>
    <n v="4.6999999999999999E-4"/>
    <n v="2.0100000000000001E-4"/>
    <n v="2.8599999999999996E-4"/>
    <n v="3.1199999999999999E-4"/>
    <n v="4.4099999999999999E-4"/>
    <n v="7.5100000000000004E-4"/>
    <n v="1.0709999999999999E-3"/>
    <n v="1.389E-3"/>
    <n v="1.6279999999999999E-3"/>
  </r>
  <r>
    <x v="53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12"/>
    <x v="2"/>
    <x v="4"/>
    <n v="0.26748147537090905"/>
    <n v="0.26698595168999345"/>
    <n v="0.24764403608431113"/>
    <n v="0.28919804839700142"/>
    <n v="0.30299999999999999"/>
    <n v="0.33120919999999993"/>
    <n v="0.322434"/>
    <n v="0.37811160000000005"/>
    <n v="0.36962659999999997"/>
    <n v="0.26035949999999997"/>
    <n v="0.21641370000000001"/>
    <n v="0.14806083999999997"/>
    <n v="0.14020304"/>
    <n v="0.18068394000000002"/>
    <n v="0.20296866638655534"/>
    <n v="0.19713417417234713"/>
    <n v="0.20191759547615853"/>
    <n v="0.21112342442995341"/>
    <n v="0.21738493900949019"/>
    <n v="0.21487594144911054"/>
  </r>
  <r>
    <x v="53"/>
    <x v="12"/>
    <x v="2"/>
    <x v="5"/>
    <n v="0.26748147537090905"/>
    <n v="0.26698595168999345"/>
    <n v="0.24764403608431113"/>
    <n v="0.28919804839700142"/>
    <n v="0.30299999999999999"/>
    <n v="0.33120919999999993"/>
    <n v="0.322434"/>
    <n v="0.37811160000000005"/>
    <n v="0.36962659999999997"/>
    <n v="0.26035949999999997"/>
    <n v="0.21641370000000001"/>
    <n v="0.14806083999999997"/>
    <n v="0.14020304"/>
    <n v="0.18068394000000002"/>
    <n v="0.20296866638655534"/>
    <n v="0.19713417417234713"/>
    <n v="0.20191759547615853"/>
    <n v="0.21112342442995341"/>
    <n v="0.21738493900949019"/>
    <n v="0.21487594144911054"/>
  </r>
  <r>
    <x v="53"/>
    <x v="12"/>
    <x v="2"/>
    <x v="6"/>
    <n v="0.29727199999999998"/>
    <n v="0.32933099999999998"/>
    <n v="0.242537"/>
    <n v="0.510741"/>
    <n v="0.53798599999999996"/>
    <n v="0.42099999999999999"/>
    <n v="0.36"/>
    <n v="0.44800000000000001"/>
    <n v="0.434589"/>
    <n v="0.282109"/>
    <n v="0.21792600000000001"/>
    <n v="0.16362199999999999"/>
    <n v="0.18328084000000003"/>
    <n v="0.21793899999999999"/>
    <n v="0.23017320396556651"/>
    <n v="0.22200731656697362"/>
    <n v="0.23087552134180761"/>
    <n v="0.23827969652046374"/>
    <n v="0.2425318990841559"/>
    <n v="0.24053708000756163"/>
  </r>
  <r>
    <x v="53"/>
    <x v="12"/>
    <x v="2"/>
    <x v="7"/>
    <n v="1.0914999999999999E-2"/>
    <n v="1.3422999999999999E-2"/>
    <n v="4.4900000000000002E-4"/>
    <n v="4.9090000000000002E-3"/>
    <n v="3.751E-3"/>
    <n v="3.6589999999999999E-3"/>
    <n v="6.437E-3"/>
    <n v="8.1930000000000006E-3"/>
    <n v="8.8199999999999997E-3"/>
    <n v="7.8019999999999999E-3"/>
    <n v="1.5859999999999999E-2"/>
    <n v="1.7992999999999999E-2"/>
    <n v="1.33072E-2"/>
    <n v="1.2354E-2"/>
    <n v="1.0165682381621336E-2"/>
    <n v="1.2354E-2"/>
    <n v="1.2354E-2"/>
    <n v="1.2354E-2"/>
    <n v="1.2354E-2"/>
    <n v="1.2354E-2"/>
  </r>
  <r>
    <x v="53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0"/>
    <x v="0"/>
    <n v="1.31925"/>
    <n v="1.3847039999999999"/>
    <n v="1.447908"/>
    <n v="1.5071060000000001"/>
    <n v="1.583"/>
    <n v="1.6619999999999999"/>
    <n v="1.7789999999999999"/>
    <n v="1.8829"/>
    <n v="1.9239999999999999"/>
    <n v="1.9019999999999999"/>
    <n v="1.9293028231410867"/>
    <n v="1.9555058299774308"/>
    <n v="1.9665211259282207"/>
    <n v="1.9621242808910919"/>
    <n v="1.9701176882509928"/>
    <n v="1.9800948038384432"/>
    <n v="1.996798874038844"/>
    <n v="2.0196675337147854"/>
    <n v="2.0475884868941869"/>
    <n v="2.0798641201150065"/>
  </r>
  <r>
    <x v="54"/>
    <x v="12"/>
    <x v="0"/>
    <x v="1"/>
    <n v="0.23105699999999998"/>
    <n v="0.16475999999999999"/>
    <n v="0.156193"/>
    <n v="0.14599999999999999"/>
    <n v="0.155"/>
    <n v="0.17299999999999999"/>
    <n v="0.17899999999999999"/>
    <n v="0.187"/>
    <n v="0.152"/>
    <n v="5.7456000000000007E-2"/>
    <n v="8.8423000000000002E-2"/>
    <n v="8.9870000000000005E-2"/>
    <n v="7.9458000000000001E-2"/>
    <n v="7.4263999999999997E-2"/>
    <n v="9.6289E-2"/>
    <n v="0.10848300000000001"/>
    <n v="0.119669"/>
    <n v="0.12869900000000001"/>
    <n v="0.13698299999999999"/>
    <n v="0.14489299999999999"/>
  </r>
  <r>
    <x v="54"/>
    <x v="1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0"/>
    <x v="4"/>
    <n v="1.61"/>
    <n v="1.86"/>
    <n v="1.84"/>
    <n v="1.92"/>
    <n v="1.97"/>
    <n v="1.9761279068055551"/>
    <n v="2.1554166655194278"/>
    <n v="2.3406527569292268"/>
    <n v="2.0530548855556741"/>
    <n v="1.6811170869112002"/>
    <n v="1.8980217492001596"/>
    <n v="1.823"/>
    <n v="1.7634908499999997"/>
    <n v="1.7726231749999999"/>
    <n v="1.9281557385550496"/>
    <n v="1.9042255811468702"/>
    <n v="1.9967988740388443"/>
    <n v="2.1004542350633768"/>
    <n v="2.1909196809767799"/>
    <n v="2.2878505321265075"/>
  </r>
  <r>
    <x v="54"/>
    <x v="12"/>
    <x v="0"/>
    <x v="5"/>
    <n v="1.61"/>
    <n v="1.86"/>
    <n v="1.84"/>
    <n v="1.92"/>
    <n v="1.97"/>
    <n v="1.9761279068055551"/>
    <n v="2.1554166655194278"/>
    <n v="2.3406527569292268"/>
    <n v="2.0530548855556741"/>
    <n v="1.6811170869112002"/>
    <n v="1.8980217492001596"/>
    <n v="1.823"/>
    <n v="1.7634908499999997"/>
    <n v="1.7726231749999999"/>
    <n v="1.9281557385550496"/>
    <n v="1.9042255811468702"/>
    <n v="1.9967988740388443"/>
    <n v="2.1004542350633768"/>
    <n v="2.1909196809767799"/>
    <n v="2.2878505321265075"/>
  </r>
  <r>
    <x v="54"/>
    <x v="12"/>
    <x v="0"/>
    <x v="6"/>
    <n v="1.9328970000000001"/>
    <n v="2.1612079999999998"/>
    <n v="2.1514609999999998"/>
    <n v="2.4430170000000002"/>
    <n v="2.5099999999999998"/>
    <n v="2.5670000000000002"/>
    <n v="2.859"/>
    <n v="3.007857"/>
    <n v="2.9155980000000001"/>
    <n v="2.628247"/>
    <n v="2.9248640000000004"/>
    <n v="2.6883490000000001"/>
    <n v="2.6512419999999999"/>
    <n v="2.7990719999999998"/>
    <n v="2.9031730665227844"/>
    <n v="2.684290419849543"/>
    <n v="2.7111333240480389"/>
    <n v="2.7382446572885186"/>
    <n v="2.7710066924912073"/>
    <n v="2.8389067517885094"/>
  </r>
  <r>
    <x v="54"/>
    <x v="12"/>
    <x v="0"/>
    <x v="7"/>
    <n v="0.17018800000000001"/>
    <n v="0.239068"/>
    <n v="0.259409"/>
    <n v="0.24241099999999999"/>
    <n v="0.17100000000000001"/>
    <n v="0.13200000000000001"/>
    <n v="0.154"/>
    <n v="0.249"/>
    <n v="0.25906600000000002"/>
    <n v="0.27810499999999994"/>
    <n v="0.21999029537683673"/>
    <n v="0.26615899999999998"/>
    <n v="0.23829600000000001"/>
    <n v="0.206599"/>
    <n v="0.15127451389819677"/>
    <n v="0.15624205307282252"/>
    <n v="0.14699049472967599"/>
    <n v="0.14513214889712192"/>
    <n v="0.14329238652289336"/>
    <n v="0.14147102177240706"/>
  </r>
  <r>
    <x v="54"/>
    <x v="12"/>
    <x v="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1"/>
    <x v="0"/>
    <n v="0.18046335637860081"/>
    <n v="0.19668127160493828"/>
    <n v="0.21191262962962965"/>
    <n v="0.22375970730547987"/>
    <n v="0.23133391822533897"/>
    <n v="0.24715519310254827"/>
    <n v="0.27587203932258736"/>
    <n v="0.30030857853319054"/>
    <n v="0.3060214930642387"/>
    <n v="0.31235692907696772"/>
    <n v="0.31672079049542834"/>
    <n v="0.32173337468551977"/>
    <n v="0.3229523734449542"/>
    <n v="0.32114527850715602"/>
    <n v="0.32226201458179821"/>
    <n v="0.32669329370689026"/>
    <n v="0.33065076314740793"/>
    <n v="0.33428170209561536"/>
    <n v="0.33829634890700999"/>
    <n v="0.34316071401630899"/>
  </r>
  <r>
    <x v="54"/>
    <x v="12"/>
    <x v="1"/>
    <x v="1"/>
    <n v="4.1049999999999996E-2"/>
    <n v="3.8295000000000003E-2"/>
    <n v="3.4733E-2"/>
    <n v="0.03"/>
    <n v="0.03"/>
    <n v="3.6999999999999998E-2"/>
    <n v="4.1000000000000002E-2"/>
    <n v="4.4999999999999998E-2"/>
    <n v="0.03"/>
    <n v="9.3500000000000007E-3"/>
    <n v="1.0611000000000001E-2"/>
    <n v="1.1346999999999999E-2"/>
    <n v="1.0871E-2"/>
    <n v="1.1111000000000001E-2"/>
    <n v="1.7173999999999998E-2"/>
    <n v="2.3767E-2"/>
    <n v="2.6826000000000003E-2"/>
    <n v="3.0082999999999999E-2"/>
    <n v="3.4100000000000005E-2"/>
    <n v="3.8694000000000006E-2"/>
  </r>
  <r>
    <x v="54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1"/>
    <x v="4"/>
    <n v="0.14237514346954636"/>
    <n v="0.15555860063144422"/>
    <n v="0.15681534592592594"/>
    <n v="0.1566317951138359"/>
    <n v="0.16424708193999066"/>
    <n v="0.1988103"/>
    <n v="0.21650939999999996"/>
    <n v="0.26550910000000005"/>
    <n v="0.24105909999999997"/>
    <n v="0.15836119999999998"/>
    <n v="0.12528719999999999"/>
    <n v="0.12294293999999997"/>
    <n v="0.14350526"/>
    <n v="0.12105225999999998"/>
    <n v="0.14272859532737098"/>
    <n v="0.1462137737102919"/>
    <n v="0.16532538157370397"/>
    <n v="0.17716930211067611"/>
    <n v="0.18606299189885547"/>
    <n v="0.19903321412945915"/>
  </r>
  <r>
    <x v="54"/>
    <x v="12"/>
    <x v="1"/>
    <x v="5"/>
    <n v="0.14237514346954636"/>
    <n v="0.15555860063144422"/>
    <n v="0.15681534592592594"/>
    <n v="0.1566317951138359"/>
    <n v="0.16424708193999066"/>
    <n v="0.1988103"/>
    <n v="0.21650939999999996"/>
    <n v="0.26550910000000005"/>
    <n v="0.24105909999999997"/>
    <n v="0.15836119999999998"/>
    <n v="0.12528719999999999"/>
    <n v="0.12294293999999997"/>
    <n v="0.14350526"/>
    <n v="0.12105225999999998"/>
    <n v="0.14272859532737098"/>
    <n v="0.1462137737102919"/>
    <n v="0.16532538157370397"/>
    <n v="0.17716930211067611"/>
    <n v="0.18606299189885547"/>
    <n v="0.19903321412945915"/>
  </r>
  <r>
    <x v="54"/>
    <x v="12"/>
    <x v="1"/>
    <x v="6"/>
    <n v="0.103756"/>
    <n v="0.117969"/>
    <n v="0.11307399999999999"/>
    <n v="0.14272499999999999"/>
    <n v="0.11283700000000001"/>
    <n v="0.165631"/>
    <n v="0.167211"/>
    <n v="0.217144"/>
    <n v="0.19276499999999999"/>
    <n v="0.14227899999999999"/>
    <n v="0.102911"/>
    <n v="0.17372699999999999"/>
    <n v="0.22428100000000001"/>
    <n v="0.179727"/>
    <n v="0.18290843000317877"/>
    <n v="0.19287109418198506"/>
    <n v="0.19777894996758544"/>
    <n v="0.20351315069439038"/>
    <n v="0.20788495549196317"/>
    <n v="0.21204265460180247"/>
  </r>
  <r>
    <x v="54"/>
    <x v="12"/>
    <x v="1"/>
    <x v="7"/>
    <n v="7.0099999999999997E-3"/>
    <n v="1.1868E-2"/>
    <n v="6.0229999999999997E-3"/>
    <n v="6.5620000000000001E-3"/>
    <n v="1.506E-3"/>
    <n v="1.3550000000000001E-3"/>
    <n v="1.4920000000000001E-3"/>
    <n v="1.0383E-2"/>
    <n v="1.0723999999999999E-2"/>
    <n v="3.7374857874005914E-2"/>
    <n v="8.0459999999999993E-3"/>
    <n v="7.9319999999999998E-3"/>
    <n v="5.8929999999999998E-3"/>
    <n v="6.9280000000000001E-3"/>
    <n v="6.2105858364110301E-3"/>
    <n v="7.5509110599045375E-3"/>
    <n v="7.4754019493054923E-3"/>
    <n v="7.4006479298124378E-3"/>
    <n v="7.3266414505143117E-3"/>
    <n v="7.2533750360091707E-3"/>
  </r>
  <r>
    <x v="54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2"/>
    <x v="0"/>
    <n v="4.588664362139918E-2"/>
    <n v="4.6693728395061723E-2"/>
    <n v="4.6786370370370374E-2"/>
    <n v="4.6862222222222222E-2"/>
    <n v="4.6933333333333327E-2"/>
    <n v="4.8392806897451721E-2"/>
    <n v="5.2731960677412641E-2"/>
    <n v="5.5565421466809484E-2"/>
    <n v="5.5978506935761285E-2"/>
    <n v="5.6643070923032272E-2"/>
    <n v="5.6483482218536218E-2"/>
    <n v="5.6545812574165494E-2"/>
    <n v="5.6095438196940524E-2"/>
    <n v="5.5811097860047607E-2"/>
    <n v="5.5540653945645696E-2"/>
    <n v="5.5223324518091643E-2"/>
    <n v="5.500715829218706E-2"/>
    <n v="5.4875764586116767E-2"/>
    <n v="5.4845218710949759E-2"/>
    <n v="5.50033925415154E-2"/>
  </r>
  <r>
    <x v="54"/>
    <x v="12"/>
    <x v="2"/>
    <x v="1"/>
    <n v="4.4231913291649903E-3"/>
    <n v="3.6749999999999999E-3"/>
    <n v="3.0110000000000002E-3"/>
    <n v="3.0000000000000001E-3"/>
    <n v="3.0000000000000001E-3"/>
    <n v="4.0000000000000001E-3"/>
    <n v="5.0000000000000001E-3"/>
    <n v="5.0000000000000001E-3"/>
    <n v="3.0000000000000001E-3"/>
    <n v="9.8283277728778199E-4"/>
    <n v="9.7327271396459216E-4"/>
    <n v="1.1919999999999999E-3"/>
    <n v="1.2459999999999999E-3"/>
    <n v="1.6790000000000002E-3"/>
    <n v="1.9620000000000002E-3"/>
    <n v="2.1819999999999999E-3"/>
    <n v="2.545E-3"/>
    <n v="2.8940000000000003E-3"/>
    <n v="3.2620000000000001E-3"/>
    <n v="3.5859999999999998E-3"/>
  </r>
  <r>
    <x v="54"/>
    <x v="1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12"/>
    <x v="2"/>
    <x v="4"/>
    <n v="0.1170109412345679"/>
    <n v="0.11206494814814813"/>
    <n v="0.11462660740740742"/>
    <n v="0.11715555555555554"/>
    <n v="0.13375999999999999"/>
    <n v="0.13413689556880021"/>
    <n v="0.13588536499576112"/>
    <n v="0.15158247534872174"/>
    <n v="0.11192168568153529"/>
    <n v="8.2466210526703068E-2"/>
    <n v="0.12127674548807024"/>
    <n v="0.10761377431674743"/>
    <n v="9.5567620799999989E-2"/>
    <n v="9.7165845599999995E-2"/>
    <n v="0.1338084362249933"/>
    <n v="0.13397916975378052"/>
    <n v="0.13421746623293643"/>
    <n v="0.13444562323598608"/>
    <n v="0.13546769021604591"/>
    <n v="0.13750848135378849"/>
  </r>
  <r>
    <x v="54"/>
    <x v="12"/>
    <x v="2"/>
    <x v="5"/>
    <n v="0.1170109412345679"/>
    <n v="0.11206494814814813"/>
    <n v="0.11462660740740742"/>
    <n v="0.11715555555555554"/>
    <n v="0.13375999999999999"/>
    <n v="0.13413689556880021"/>
    <n v="0.13588536499576112"/>
    <n v="0.15158247534872174"/>
    <n v="0.11192168568153529"/>
    <n v="8.2466210526703068E-2"/>
    <n v="0.12127674548807024"/>
    <n v="0.10761377431674743"/>
    <n v="9.5567620799999989E-2"/>
    <n v="9.7165845599999995E-2"/>
    <n v="0.1338084362249933"/>
    <n v="0.13397916975378052"/>
    <n v="0.13421746623293643"/>
    <n v="0.13444562323598608"/>
    <n v="0.13546769021604591"/>
    <n v="0.13750848135378849"/>
  </r>
  <r>
    <x v="54"/>
    <x v="12"/>
    <x v="2"/>
    <x v="6"/>
    <n v="0.15728600000000001"/>
    <n v="0.15853200000000001"/>
    <n v="0.17737"/>
    <n v="0.191274"/>
    <n v="0.189356"/>
    <n v="0.204679"/>
    <n v="0.24054700000000001"/>
    <n v="0.29299999999999998"/>
    <n v="0.22600000000000001"/>
    <n v="0.15042800000000001"/>
    <n v="0.186305"/>
    <n v="0.16869100000000001"/>
    <n v="0.14077200000000001"/>
    <n v="0.118404"/>
    <n v="0.19097501891288046"/>
    <n v="0.16403396115970639"/>
    <n v="0.17193616462198996"/>
    <n v="0.17502983189697047"/>
    <n v="0.17562848228436478"/>
    <n v="0.17641064429786874"/>
  </r>
  <r>
    <x v="54"/>
    <x v="12"/>
    <x v="2"/>
    <x v="7"/>
    <n v="3.0922999999999999E-2"/>
    <n v="4.3589999999999997E-2"/>
    <n v="4.4854999999999999E-2"/>
    <n v="4.1553E-2"/>
    <n v="3.1548E-2"/>
    <n v="2.6113999999999998E-2"/>
    <n v="3.4035999999999997E-2"/>
    <n v="5.4698999999999998E-2"/>
    <n v="4.6594999999999998E-2"/>
    <n v="0.24816066781748386"/>
    <n v="4.0224999999999997E-2"/>
    <n v="2.9520000000000001E-2"/>
    <n v="3.2617E-2"/>
    <n v="4.8159E-2"/>
    <n v="3.5707747576596623E-2"/>
    <n v="3.3575166630591458E-2"/>
    <n v="3.1163560340196822E-2"/>
    <n v="3.1806027315119736E-2"/>
    <n v="3.2144421720085463E-2"/>
    <n v="3.2194136428019993E-2"/>
  </r>
  <r>
    <x v="54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12"/>
    <x v="0"/>
    <x v="0"/>
    <n v="32.583815000000001"/>
    <n v="33.239029000000002"/>
    <n v="33.706153"/>
    <n v="34.310446000000006"/>
    <n v="33.972999999999999"/>
    <n v="34.667000000000002"/>
    <n v="35.296999999999997"/>
    <n v="35.68"/>
    <n v="36.105182999999997"/>
    <n v="36.371789999999997"/>
    <n v="36.751311000000001"/>
    <n v="37.113300000000002"/>
    <n v="37.078274"/>
    <n v="36.975122588000005"/>
    <n v="36.934637929656006"/>
    <n v="36.87020741246976"/>
    <n v="36.909884908558496"/>
    <n v="37.002175087673358"/>
    <n v="37.117176508377362"/>
    <n v="37.230558153433364"/>
  </r>
  <r>
    <x v="55"/>
    <x v="12"/>
    <x v="0"/>
    <x v="1"/>
    <n v="2.4372310000000001"/>
    <n v="2.4450250000000002"/>
    <n v="2.3366439999999997"/>
    <n v="2.2770000000000001"/>
    <n v="2.294"/>
    <n v="2.266"/>
    <n v="2.3570000000000002"/>
    <n v="2.5150000000000001"/>
    <n v="2.1749999999999998"/>
    <n v="2.1708530000000001"/>
    <n v="1.960318"/>
    <n v="1.7575820000000002"/>
    <n v="1.4107850000000002"/>
    <n v="1.3058230000000002"/>
    <n v="1.3645700000000001"/>
    <n v="1.412955"/>
    <n v="1.551356"/>
    <n v="1.7532349999999999"/>
    <n v="1.9281079999999999"/>
    <n v="2.0805920000000002"/>
  </r>
  <r>
    <x v="55"/>
    <x v="12"/>
    <x v="0"/>
    <x v="2"/>
    <n v="1.4124269999999999"/>
    <n v="1.2712239999999999"/>
    <n v="1.1247449999999999"/>
    <n v="1.026"/>
    <n v="0.83399999999999996"/>
    <n v="0.72599999999999998"/>
    <n v="0.89500000000000002"/>
    <n v="0.91200000000000003"/>
    <n v="0.65900000000000003"/>
    <n v="0.66100099999999995"/>
    <n v="0.57383299999999993"/>
    <n v="0.49333800000000005"/>
    <n v="0.40436800000000001"/>
    <n v="0.40113600000000005"/>
    <n v="0.39624000000000004"/>
    <n v="0.52797000000000005"/>
    <n v="0.52150099999999999"/>
    <n v="0.57705600000000001"/>
    <n v="0.62018700000000004"/>
    <n v="0.69147999999999998"/>
  </r>
  <r>
    <x v="55"/>
    <x v="12"/>
    <x v="0"/>
    <x v="3"/>
    <n v="6.8064011588133688"/>
    <n v="6.1259523548554125"/>
    <n v="5.420078822742374"/>
    <n v="4.9442325790589656"/>
    <n v="4.0189960730362344"/>
    <n v="3.4985505383984492"/>
    <n v="4.3129514213038735"/>
    <n v="4.3948734036079689"/>
    <n v="3.1756815493176007"/>
    <n v="3.185324248528806"/>
    <n v="2.7652668747944862"/>
    <n v="2.3186886000000002"/>
    <n v="1.8600927999999999"/>
    <n v="1.8452256"/>
    <n v="1.8227040000000001"/>
    <n v="2.4286620000000001"/>
    <n v="2.3989045999999998"/>
    <n v="2.6544575999999998"/>
    <n v="2.8528601999999998"/>
    <n v="3.1808079999999999"/>
  </r>
  <r>
    <x v="55"/>
    <x v="12"/>
    <x v="0"/>
    <x v="4"/>
    <n v="21.831156050000001"/>
    <n v="23.599710590000001"/>
    <n v="24.335842465999999"/>
    <n v="25.801455392000005"/>
    <n v="26.498940000000001"/>
    <n v="26.991416556738454"/>
    <n v="27.378804575095547"/>
    <n v="25.447461760010317"/>
    <n v="23.880972723151181"/>
    <n v="25.454542376039399"/>
    <n v="28.500892163384751"/>
    <n v="30.353212775000003"/>
    <n v="22.795155075000004"/>
    <n v="24.327108149999997"/>
    <n v="24.754974481895946"/>
    <n v="25.34669526287502"/>
    <n v="26.206018285076528"/>
    <n v="27.011587814001558"/>
    <n v="27.466710616199244"/>
    <n v="27.550613033540685"/>
  </r>
  <r>
    <x v="55"/>
    <x v="12"/>
    <x v="0"/>
    <x v="5"/>
    <n v="28.637557208813369"/>
    <n v="29.725662944855415"/>
    <n v="29.755921288742371"/>
    <n v="30.74568797105897"/>
    <n v="30.517936073036235"/>
    <n v="30.489967095136905"/>
    <n v="31.691755996399422"/>
    <n v="29.842335163618287"/>
    <n v="27.056654272468784"/>
    <n v="28.639866624568207"/>
    <n v="31.266159038179239"/>
    <n v="32.671901375000004"/>
    <n v="24.655247875000004"/>
    <n v="26.172333749999996"/>
    <n v="26.577678481895948"/>
    <n v="27.775357262875019"/>
    <n v="28.604922885076526"/>
    <n v="29.666045414001559"/>
    <n v="30.319570816199242"/>
    <n v="30.731421033540684"/>
  </r>
  <r>
    <x v="55"/>
    <x v="12"/>
    <x v="0"/>
    <x v="6"/>
    <n v="24.814202000000002"/>
    <n v="25.566870999999999"/>
    <n v="26.551777999999999"/>
    <n v="26.701768999999999"/>
    <n v="28.884"/>
    <n v="28.872"/>
    <n v="29.904"/>
    <n v="31.860357"/>
    <n v="26.712772000000001"/>
    <n v="29.552099999999999"/>
    <n v="33.679307000000001"/>
    <n v="39.604278999999998"/>
    <n v="28.912723"/>
    <n v="31.232220000000002"/>
    <n v="32.726383820852739"/>
    <n v="32.913577063963544"/>
    <n v="33.256019056305668"/>
    <n v="33.812212340276766"/>
    <n v="34.193286254239347"/>
    <n v="34.627349679912108"/>
  </r>
  <r>
    <x v="55"/>
    <x v="12"/>
    <x v="0"/>
    <x v="7"/>
    <n v="23.007197000000001"/>
    <n v="23.563791999999999"/>
    <n v="24.634827999999999"/>
    <n v="23.296444999999999"/>
    <n v="27.128"/>
    <n v="24.131"/>
    <n v="25.1"/>
    <n v="25.292262999999998"/>
    <n v="24.16"/>
    <n v="20.786242000000001"/>
    <n v="19.08720782928"/>
    <n v="21.442616127480004"/>
    <n v="17.728752922319998"/>
    <n v="16.665676660800003"/>
    <n v="16.022119727721424"/>
    <n v="15.53825072233704"/>
    <n v="15.48408018554928"/>
    <n v="15.48408018554928"/>
    <n v="15.48408018554928"/>
    <n v="15.476734782796644"/>
  </r>
  <r>
    <x v="55"/>
    <x v="12"/>
    <x v="0"/>
    <x v="8"/>
    <n v="28.086873000000001"/>
    <n v="28.966999999999999"/>
    <n v="28.712"/>
    <n v="28.853999999999999"/>
    <n v="30.123000000000001"/>
    <n v="29.163"/>
    <n v="29.547000000000001"/>
    <n v="28.658999999999999"/>
    <n v="26.08"/>
    <n v="22.26"/>
    <n v="21.147000000000002"/>
    <n v="19.09"/>
    <n v="15.272"/>
    <n v="14.050240000000001"/>
    <n v="12.645216000000001"/>
    <n v="12.645216000000001"/>
    <n v="12.518763840000002"/>
    <n v="12.456170020800002"/>
    <n v="12.393889170696001"/>
    <n v="12.331919724842521"/>
  </r>
  <r>
    <x v="55"/>
    <x v="12"/>
    <x v="1"/>
    <x v="0"/>
    <n v="2.7866542061611859"/>
    <n v="2.8577933154902229"/>
    <n v="2.9307971619329058"/>
    <n v="3.0181670791930246"/>
    <n v="3.0796826924395515"/>
    <n v="3.1344368929087914"/>
    <n v="3.2047331978811608"/>
    <n v="3.2848739281221397"/>
    <n v="3.3494171710783598"/>
    <n v="3.3844236214449812"/>
    <n v="3.4172206765871818"/>
    <n v="3.4425448495236943"/>
    <n v="3.409597510693223"/>
    <n v="3.3588814152441078"/>
    <n v="3.3205055143886111"/>
    <n v="3.301432271755512"/>
    <n v="3.2938638195265137"/>
    <n v="3.295734083828294"/>
    <n v="3.3084145818883641"/>
    <n v="3.3354240965396107"/>
  </r>
  <r>
    <x v="55"/>
    <x v="12"/>
    <x v="1"/>
    <x v="1"/>
    <n v="0.21464900000000001"/>
    <n v="0.20827699999999999"/>
    <n v="0.24629699999999999"/>
    <n v="0.185"/>
    <n v="0.19700000000000001"/>
    <n v="0.193"/>
    <n v="0.21099999999999999"/>
    <n v="0.224"/>
    <n v="0.21199999999999999"/>
    <n v="0.16863800000000001"/>
    <n v="0.16817400000000002"/>
    <n v="0.16201300000000002"/>
    <n v="0.108197"/>
    <n v="9.2487E-2"/>
    <n v="0.106056"/>
    <n v="0.127029"/>
    <n v="0.14099600000000001"/>
    <n v="0.153388"/>
    <n v="0.16758000000000001"/>
    <n v="0.182505"/>
  </r>
  <r>
    <x v="55"/>
    <x v="12"/>
    <x v="1"/>
    <x v="2"/>
    <n v="0.28299599999999997"/>
    <n v="0.27177699999999999"/>
    <n v="0.266177"/>
    <n v="0.26300000000000001"/>
    <n v="0.27400000000000002"/>
    <n v="0.28199999999999997"/>
    <n v="0.28000000000000003"/>
    <n v="0.33400000000000002"/>
    <n v="0.32400000000000001"/>
    <n v="0.16366999999999998"/>
    <n v="0.22839400000000001"/>
    <n v="0.27574300000000002"/>
    <n v="0.25655"/>
    <n v="0.23821799999999999"/>
    <n v="0.25925400000000004"/>
    <n v="0.24104200000000001"/>
    <n v="0.261521"/>
    <n v="0.26800599999999997"/>
    <n v="0.27634600000000004"/>
    <n v="0.32248100000000002"/>
  </r>
  <r>
    <x v="55"/>
    <x v="12"/>
    <x v="1"/>
    <x v="3"/>
    <n v="1.6899404521598704"/>
    <n v="1.6229450107657108"/>
    <n v="1.5895040203202797"/>
    <n v="1.5705322298479343"/>
    <n v="1.6362198896514599"/>
    <n v="1.6839927331449329"/>
    <n v="1.672049522271565"/>
    <n v="1.9945162158525094"/>
    <n v="1.934800161485668"/>
    <n v="0.97737266182209637"/>
    <n v="1.3638788521060419"/>
    <n v="1.6466283979276004"/>
    <n v="1.5320153747813212"/>
    <n v="1.4225439039160273"/>
    <n v="1.5481625958821155"/>
    <n v="1.4394077176692235"/>
    <n v="1.5617002254070782"/>
    <n v="1.6004260866639748"/>
    <n v="1.6502292760059212"/>
    <n v="1.9257292928273448"/>
  </r>
  <r>
    <x v="55"/>
    <x v="12"/>
    <x v="1"/>
    <x v="4"/>
    <n v="1.9324495402674844"/>
    <n v="1.9082347066640613"/>
    <n v="1.9852186723846243"/>
    <n v="2.1428986262270473"/>
    <n v="2.3867540866406527"/>
    <n v="2.3521501661300834"/>
    <n v="2.4555251851236384"/>
    <n v="2.431326722194644"/>
    <n v="2.2635213999366628"/>
    <n v="2.4863528354600741"/>
    <n v="2.7340602279819342"/>
    <n v="2.9191055593677238"/>
    <n v="2.4087458304"/>
    <n v="2.5429451112000008"/>
    <n v="2.5882507826835939"/>
    <n v="2.6052532127404708"/>
    <n v="2.733906970207006"/>
    <n v="2.8013739712540495"/>
    <n v="2.8121523946051088"/>
    <n v="2.8351104820586688"/>
  </r>
  <r>
    <x v="55"/>
    <x v="12"/>
    <x v="1"/>
    <x v="5"/>
    <n v="3.6223899924273546"/>
    <n v="3.5311797174297723"/>
    <n v="3.5747226927049041"/>
    <n v="3.7134308560749814"/>
    <n v="4.0229739762921124"/>
    <n v="4.0361428992750161"/>
    <n v="4.1275747073952029"/>
    <n v="4.4258429380471531"/>
    <n v="4.1983215614223308"/>
    <n v="3.4637254972821703"/>
    <n v="4.0979390800879756"/>
    <n v="4.5657339572953237"/>
    <n v="3.940761205181321"/>
    <n v="3.9654890151160282"/>
    <n v="4.1364133785657096"/>
    <n v="4.0446609304096945"/>
    <n v="4.2956071956140844"/>
    <n v="4.4018000579180239"/>
    <n v="4.4623816706110304"/>
    <n v="4.7608397748860138"/>
  </r>
  <r>
    <x v="55"/>
    <x v="12"/>
    <x v="1"/>
    <x v="6"/>
    <n v="2.563418"/>
    <n v="2.4551509999999999"/>
    <n v="2.637381"/>
    <n v="2.852031238332843"/>
    <n v="3.0217414862284153"/>
    <n v="3.01"/>
    <n v="2.819"/>
    <n v="3.0555699999999999"/>
    <n v="2.6336309999999998"/>
    <n v="1.998901"/>
    <n v="2.2716150000000002"/>
    <n v="2.6304720000000001"/>
    <n v="2.5445570000000002"/>
    <n v="2.724091"/>
    <n v="2.7359458982411833"/>
    <n v="2.8399793227194956"/>
    <n v="2.99341993144124"/>
    <n v="3.1014763655533204"/>
    <n v="3.1937090516815263"/>
    <n v="3.4380752735035696"/>
  </r>
  <r>
    <x v="55"/>
    <x v="12"/>
    <x v="1"/>
    <x v="7"/>
    <n v="1.4491620000000001"/>
    <n v="1.4834179999999999"/>
    <n v="1.3795599999999999"/>
    <n v="1.2885610000000001"/>
    <n v="1.2870980000000001"/>
    <n v="1.1650720000000001"/>
    <n v="1.093"/>
    <n v="1.131"/>
    <n v="0.86657300000000004"/>
    <n v="0.45102900000000001"/>
    <n v="0.303759"/>
    <n v="0.29060399999999997"/>
    <n v="0.324847"/>
    <n v="0.33654600000000001"/>
    <n v="0.39874286337052012"/>
    <n v="0.41591891106481382"/>
    <n v="0.44606043878642837"/>
    <n v="0.44167981386733768"/>
    <n v="0.43284621758999092"/>
    <n v="0.4241892932381911"/>
  </r>
  <r>
    <x v="55"/>
    <x v="12"/>
    <x v="1"/>
    <x v="8"/>
    <n v="2.2002094067515756"/>
    <n v="1.9905305884538431"/>
    <n v="1.8102306637246541"/>
    <n v="1.7546864889597722"/>
    <n v="1.9100142380358667"/>
    <n v="1.7143980223649371"/>
    <n v="1.6916028783214219"/>
    <n v="1.7085189071046361"/>
    <n v="1.5376670163941726"/>
    <n v="1.3070169639350466"/>
    <n v="1.431183575508876"/>
    <n v="1.5385223436720417"/>
    <n v="1.4154405561782784"/>
    <n v="1.3659001367120385"/>
    <n v="1.570785157218844"/>
    <n v="1.5236616025022787"/>
    <n v="1.5541348345523245"/>
    <n v="1.5385934862068009"/>
    <n v="1.523207551344733"/>
    <n v="1.568903777885075"/>
  </r>
  <r>
    <x v="55"/>
    <x v="12"/>
    <x v="2"/>
    <x v="0"/>
    <n v="0.44340316413741387"/>
    <n v="0.45155879858720127"/>
    <n v="0.46081320984143037"/>
    <n v="0.4558085473055406"/>
    <n v="0.4591949134595027"/>
    <n v="0.46331669307819962"/>
    <n v="0.46711642619074373"/>
    <n v="0.47161927521767172"/>
    <n v="0.4737703036886734"/>
    <n v="0.47872191639444966"/>
    <n v="0.47802403973867164"/>
    <n v="0.47748403006964746"/>
    <n v="0.47135821677665257"/>
    <n v="0.4634810970217032"/>
    <n v="0.45499544765572658"/>
    <n v="0.44602666616825171"/>
    <n v="0.43400606619815657"/>
    <n v="0.42497170222626718"/>
    <n v="0.41884540009269111"/>
    <n v="0.41552067608712961"/>
  </r>
  <r>
    <x v="55"/>
    <x v="12"/>
    <x v="2"/>
    <x v="1"/>
    <n v="4.2917216173458991E-2"/>
    <n v="4.2799999999999998E-2"/>
    <n v="4.4535999999999999E-2"/>
    <n v="3.1E-2"/>
    <n v="3.9E-2"/>
    <n v="0.04"/>
    <n v="0.04"/>
    <n v="4.1000000000000002E-2"/>
    <n v="3.9E-2"/>
    <n v="2.1333271000000008E-2"/>
    <n v="1.8450999999999999E-2"/>
    <n v="1.9536999999999999E-2"/>
    <n v="1.4406E-2"/>
    <n v="1.3334E-2"/>
    <n v="1.2371E-2"/>
    <n v="1.2871E-2"/>
    <n v="1.4741000000000001E-2"/>
    <n v="1.7006E-2"/>
    <n v="1.9372E-2"/>
    <n v="2.1806000000000002E-2"/>
  </r>
  <r>
    <x v="55"/>
    <x v="12"/>
    <x v="2"/>
    <x v="2"/>
    <n v="3.3034999999999995E-2"/>
    <n v="3.6107999999999994E-2"/>
    <n v="3.5002000000000005E-2"/>
    <n v="3.2000000000000001E-2"/>
    <n v="3.4000000000000002E-2"/>
    <n v="3.5999999999999997E-2"/>
    <n v="3.9E-2"/>
    <n v="0.04"/>
    <n v="3.9E-2"/>
    <n v="1.9498999999999999E-2"/>
    <n v="2.5565999999999998E-2"/>
    <n v="3.1230000000000001E-2"/>
    <n v="2.7369000000000001E-2"/>
    <n v="3.1015000000000001E-2"/>
    <n v="2.8947000000000001E-2"/>
    <n v="3.1569E-2"/>
    <n v="3.5526000000000002E-2"/>
    <n v="3.8499000000000005E-2"/>
    <n v="4.0863000000000003E-2"/>
    <n v="4.2572000000000006E-2"/>
  </r>
  <r>
    <x v="55"/>
    <x v="12"/>
    <x v="2"/>
    <x v="3"/>
    <n v="0.25713091744289901"/>
    <n v="0.2810498915401301"/>
    <n v="0.2724412402705117"/>
    <n v="0.24907490111011865"/>
    <n v="0.2646420824295011"/>
    <n v="0.28020926374888344"/>
    <n v="0.30356003572795709"/>
    <n v="0.31134362638764829"/>
    <n v="0.30356003572795709"/>
    <n v="0.15177223427331885"/>
    <n v="0.19899527880566539"/>
    <n v="0.24308153630215643"/>
    <n v="0.21302909276508869"/>
    <n v="0.2414080643103228"/>
    <n v="0.22531159882608137"/>
    <n v="0.24572017353579173"/>
    <n v="0.27651984177618988"/>
    <n v="0.29966045680745185"/>
    <n v="0.31806086512696186"/>
    <n v="0.33136302156437414"/>
  </r>
  <r>
    <x v="55"/>
    <x v="12"/>
    <x v="2"/>
    <x v="4"/>
    <n v="1.2611815280123893"/>
    <n v="1.2836155395340578"/>
    <n v="1.2647980579439193"/>
    <n v="1.3218447871860677"/>
    <n v="1.391360587782293"/>
    <n v="1.5728376000000002"/>
    <n v="1.5885699"/>
    <n v="1.6967173000000002"/>
    <n v="1.5881675999999998"/>
    <n v="1.3404961000000002"/>
    <n v="1.5527740000000001"/>
    <n v="1.5702998400000003"/>
    <n v="1.1444564600000002"/>
    <n v="1.2250667999999998"/>
    <n v="1.41591197851149"/>
    <n v="1.4239131084642733"/>
    <n v="1.4105197151440094"/>
    <n v="1.3811580322353685"/>
    <n v="1.3612475503012464"/>
    <n v="1.3504421972831715"/>
  </r>
  <r>
    <x v="55"/>
    <x v="12"/>
    <x v="2"/>
    <x v="5"/>
    <n v="1.5183124454552883"/>
    <n v="1.5646654310741879"/>
    <n v="1.5372392982144309"/>
    <n v="1.5709196882961862"/>
    <n v="1.656002670211794"/>
    <n v="1.8530468637488835"/>
    <n v="1.8921299357279571"/>
    <n v="2.0080609263876483"/>
    <n v="1.8917276357279569"/>
    <n v="1.492268334273319"/>
    <n v="1.7517692788056656"/>
    <n v="1.8133813763021567"/>
    <n v="1.3574855527650889"/>
    <n v="1.4664748643103227"/>
    <n v="1.6412235773375714"/>
    <n v="1.669633282000065"/>
    <n v="1.6870395569201992"/>
    <n v="1.6808184890428204"/>
    <n v="1.6793084154282083"/>
    <n v="1.6818052188475456"/>
  </r>
  <r>
    <x v="55"/>
    <x v="12"/>
    <x v="2"/>
    <x v="6"/>
    <n v="1.4725140000000001"/>
    <n v="1.5471159999999999"/>
    <n v="1.657654"/>
    <n v="1.8479687616671574"/>
    <n v="2.0391267070544523"/>
    <n v="1.9175631205673753"/>
    <n v="1.9455546813532651"/>
    <n v="2.1361090909090907"/>
    <n v="1.8346574499053447"/>
    <n v="1.199641"/>
    <n v="1.4597500000000003"/>
    <n v="1.5650569999999999"/>
    <n v="1.1819599999999999"/>
    <n v="1.1286890000000001"/>
    <n v="1.446414243435687"/>
    <n v="1.4022034029383843"/>
    <n v="1.4600406749514472"/>
    <n v="1.4644062561600002"/>
    <n v="1.4658805837149262"/>
    <n v="1.4768238723052383"/>
  </r>
  <r>
    <x v="55"/>
    <x v="12"/>
    <x v="2"/>
    <x v="7"/>
    <n v="1.394072"/>
    <n v="1.582643"/>
    <n v="1.2989010000000001"/>
    <n v="1.494124"/>
    <n v="1.5668"/>
    <n v="1.458"/>
    <n v="1.37"/>
    <n v="1.271306"/>
    <n v="1.416944"/>
    <n v="0.919126"/>
    <n v="1.2414320000000001"/>
    <n v="1.2532220000000001"/>
    <n v="0.884378"/>
    <n v="0.81981400000000004"/>
    <n v="0.92485711745992405"/>
    <n v="0.93340302932876507"/>
    <n v="0.95850119500948117"/>
    <n v="0.96782007518356861"/>
    <n v="0.97749827593540417"/>
    <n v="0.98727325869475846"/>
  </r>
  <r>
    <x v="55"/>
    <x v="12"/>
    <x v="2"/>
    <x v="8"/>
    <n v="1.2939005932484242"/>
    <n v="1.34"/>
    <n v="1.1200000000000001"/>
    <n v="1.19"/>
    <n v="1.19"/>
    <n v="1.1299999999999999"/>
    <n v="1.08"/>
    <n v="0.99"/>
    <n v="1.24"/>
    <n v="0.97"/>
    <n v="1.29"/>
    <n v="1.24"/>
    <n v="0.99199999999999999"/>
    <n v="1.05"/>
    <n v="1.1130000000000002"/>
    <n v="1.1686500000000002"/>
    <n v="1.1803365000000003"/>
    <n v="1.1803365000000003"/>
    <n v="1.1862381824999999"/>
    <n v="1.1921693734124998"/>
  </r>
  <r>
    <x v="56"/>
    <x v="12"/>
    <x v="0"/>
    <x v="0"/>
    <n v="6.343"/>
    <n v="6.5389999999999997"/>
    <n v="6.71"/>
    <n v="6.8550000000000004"/>
    <n v="7.1509999999999998"/>
    <n v="7.2990000000000004"/>
    <n v="7.2560000000000002"/>
    <n v="7.3918999999999997"/>
    <n v="7.5419999999999998"/>
    <n v="7.6219999999999999"/>
    <n v="7.7355470000000004"/>
    <n v="7.8587119999999997"/>
    <n v="7.9603286879999997"/>
    <n v="8.0511852117919993"/>
    <n v="8.0662818772613587"/>
    <n v="8.0816967833982911"/>
    <n v="8.1358452474449781"/>
    <n v="8.231758139825283"/>
    <n v="8.3349644746941927"/>
    <n v="8.4365302864847891"/>
  </r>
  <r>
    <x v="56"/>
    <x v="12"/>
    <x v="0"/>
    <x v="1"/>
    <n v="0.59739200000000003"/>
    <n v="0.53028700000000006"/>
    <n v="0.51074399999999998"/>
    <n v="0.48899999999999999"/>
    <n v="0.48399999999999999"/>
    <n v="0.46500000000000002"/>
    <n v="0.48399999999999999"/>
    <n v="0.504"/>
    <n v="0.5"/>
    <n v="0.38556699999999999"/>
    <n v="0.48394700000000002"/>
    <n v="0.55605499999999997"/>
    <n v="0.50241100000000005"/>
    <n v="0.41723000000000005"/>
    <n v="0.37739999999999996"/>
    <n v="0.41872900000000002"/>
    <n v="0.46631500000000004"/>
    <n v="0.51084099999999999"/>
    <n v="0.52302599999999999"/>
    <n v="0.52664900000000003"/>
  </r>
  <r>
    <x v="56"/>
    <x v="12"/>
    <x v="0"/>
    <x v="2"/>
    <n v="0.215085"/>
    <n v="0.18926099999999998"/>
    <n v="0.182368"/>
    <n v="0.16300000000000001"/>
    <n v="0.187"/>
    <n v="0.11600000000000001"/>
    <n v="8.6999999999999994E-2"/>
    <n v="6.2E-2"/>
    <n v="5.9000000000000004E-2"/>
    <n v="5.0619999999999998E-2"/>
    <n v="4.8024999999999998E-2"/>
    <n v="4.0772000000000003E-2"/>
    <n v="2.4315000000000003E-2"/>
    <n v="0"/>
    <n v="2.8931000000000002E-2"/>
    <n v="7.0906000000000011E-2"/>
    <n v="8.2380999999999996E-2"/>
    <n v="8.0424999999999996E-2"/>
    <n v="0.180535"/>
    <n v="0.201625"/>
  </r>
  <r>
    <x v="56"/>
    <x v="12"/>
    <x v="0"/>
    <x v="3"/>
    <n v="1.3040794756247438"/>
    <n v="1.1475062679229822"/>
    <n v="1.1057133961491192"/>
    <n v="0.98828349037279806"/>
    <n v="1.133797623924621"/>
    <n v="0.70331831216714458"/>
    <n v="0.52748873412535835"/>
    <n v="0.37591151167554276"/>
    <n v="0.35772224498156491"/>
    <n v="0.3069135600163867"/>
    <n v="0.29117984432609584"/>
    <n v="0.24720426054895533"/>
    <n v="0.14742400655469071"/>
    <n v="0"/>
    <n v="0.17541122490782465"/>
    <n v="0.42990938140106516"/>
    <n v="0.4994833265055304"/>
    <n v="0.4876239246210568"/>
    <n v="1.0945997541990986"/>
    <n v="1.2224702990577632"/>
  </r>
  <r>
    <x v="56"/>
    <x v="12"/>
    <x v="0"/>
    <x v="4"/>
    <n v="6.190156"/>
    <n v="6.5783909999999999"/>
    <n v="6.6695779999999996"/>
    <n v="6.6072280000000001"/>
    <n v="6.6340599999999998"/>
    <n v="6.8095018827500002"/>
    <n v="7.6000039708362008"/>
    <n v="7.9349354695871996"/>
    <n v="7.3515598113999996"/>
    <n v="7.4673395229999997"/>
    <n v="8.8473877351500008"/>
    <n v="9.6091889244000015"/>
    <n v="8.3272714800000003"/>
    <n v="9.1869760949999986"/>
    <n v="9.6644991932535707"/>
    <n v="9.3285219439468161"/>
    <n v="8.9494297721894771"/>
    <n v="8.6433460468165464"/>
    <n v="8.5850134089350192"/>
    <n v="8.6052608922144866"/>
  </r>
  <r>
    <x v="56"/>
    <x v="12"/>
    <x v="0"/>
    <x v="5"/>
    <n v="7.4942354756247438"/>
    <n v="7.7258972679229823"/>
    <n v="7.775291396149119"/>
    <n v="7.5955114903727985"/>
    <n v="7.7678576239246206"/>
    <n v="7.5128201949171451"/>
    <n v="8.1274927049615595"/>
    <n v="8.3108469812627419"/>
    <n v="7.7092820563815643"/>
    <n v="7.7742530830163865"/>
    <n v="9.1385675794760974"/>
    <n v="9.8563931849489563"/>
    <n v="8.4746954865546904"/>
    <n v="9.1869760949999986"/>
    <n v="9.839910418161395"/>
    <n v="9.7584313253478818"/>
    <n v="9.448913098695007"/>
    <n v="9.1309699714376027"/>
    <n v="9.6796131631341176"/>
    <n v="9.8277311912722496"/>
  </r>
  <r>
    <x v="56"/>
    <x v="12"/>
    <x v="0"/>
    <x v="6"/>
    <n v="15.430204"/>
    <n v="15.535864999999999"/>
    <n v="18.446618000000001"/>
    <n v="19.934512000000002"/>
    <n v="23.411999999999999"/>
    <n v="24.009"/>
    <n v="26.963999999999999"/>
    <n v="29.618774999999999"/>
    <n v="24.454073999999999"/>
    <n v="24.350209"/>
    <n v="30.828467"/>
    <n v="32.703420000000001"/>
    <n v="26.321535316559999"/>
    <n v="27.427067000000001"/>
    <n v="29.587690252224423"/>
    <n v="30.758290005671082"/>
    <n v="30.774350432826285"/>
    <n v="30.663105003706516"/>
    <n v="31.346768031942322"/>
    <n v="31.786518759830404"/>
  </r>
  <r>
    <x v="56"/>
    <x v="12"/>
    <x v="0"/>
    <x v="7"/>
    <n v="12.460386"/>
    <n v="11.229466"/>
    <n v="15.270102"/>
    <n v="15.282175000000001"/>
    <n v="17.794"/>
    <n v="19.760000000000002"/>
    <n v="22.34"/>
    <n v="24.26"/>
    <n v="19.395963999999999"/>
    <n v="20.214943530991"/>
    <n v="24.415530106534192"/>
    <n v="26.558166999371998"/>
    <n v="20.361481902749997"/>
    <n v="23.644874140565999"/>
    <n v="25.159496929561403"/>
    <n v="25.131712455558038"/>
    <n v="25.994659686736203"/>
    <n v="26.381948770930389"/>
    <n v="26.664330902145942"/>
    <n v="26.930974211167406"/>
  </r>
  <r>
    <x v="56"/>
    <x v="12"/>
    <x v="0"/>
    <x v="8"/>
    <n v="3.6"/>
    <n v="3.6"/>
    <n v="4.1399999999999997"/>
    <n v="3.6295519999999994"/>
    <n v="3.594328"/>
    <n v="3.6122996399999994"/>
    <n v="3.5942381417999996"/>
    <n v="3.4864109975459994"/>
    <n v="3.1377698977913995"/>
    <n v="3.1377698977913995"/>
    <n v="3.2946583926809696"/>
    <n v="3.4264447283882085"/>
    <n v="3.3236513865365622"/>
    <n v="4.16"/>
    <n v="4.5344000000000007"/>
    <n v="4.6250880000000008"/>
    <n v="4.8563423999999999"/>
    <n v="5.0020326720000012"/>
    <n v="5.0520529987200016"/>
    <n v="5.1025735287072012"/>
  </r>
  <r>
    <x v="56"/>
    <x v="12"/>
    <x v="1"/>
    <x v="0"/>
    <n v="0.69235100000000005"/>
    <n v="0.693967"/>
    <n v="0.73535889473684213"/>
    <n v="0.75104289473684205"/>
    <n v="0.7780835155370045"/>
    <n v="0.78196535306697301"/>
    <n v="0.78453728477121221"/>
    <n v="0.80190388675405821"/>
    <n v="0.82288402908060609"/>
    <n v="0.81938379500793468"/>
    <n v="0.80792990238702367"/>
    <n v="0.79825786068412663"/>
    <n v="0.79121123182939657"/>
    <n v="0.78265738944219188"/>
    <n v="0.77460108523402749"/>
    <n v="0.7714140038414754"/>
    <n v="0.76789788353415744"/>
    <n v="0.77075556343375407"/>
    <n v="0.77977056272471623"/>
    <n v="0.79448221207949188"/>
  </r>
  <r>
    <x v="56"/>
    <x v="12"/>
    <x v="1"/>
    <x v="1"/>
    <n v="9.6744999999999998E-2"/>
    <n v="8.4411E-2"/>
    <n v="8.1240999999999994E-2"/>
    <n v="7.8E-2"/>
    <n v="8.6999999999999994E-2"/>
    <n v="6.6000000000000003E-2"/>
    <n v="6.5000000000000002E-2"/>
    <n v="0.08"/>
    <n v="8.5000000000000006E-2"/>
    <n v="5.5829000000000004E-2"/>
    <n v="4.9930999999999996E-2"/>
    <n v="5.9002000000000006E-2"/>
    <n v="5.6814000000000003E-2"/>
    <n v="5.0786999999999999E-2"/>
    <n v="5.0643000000000001E-2"/>
    <n v="5.4908000000000005E-2"/>
    <n v="5.8197000000000006E-2"/>
    <n v="6.8129000000000009E-2"/>
    <n v="7.8382999999999994E-2"/>
    <n v="8.4891000000000008E-2"/>
  </r>
  <r>
    <x v="56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x v="12"/>
    <x v="1"/>
    <x v="4"/>
    <n v="0.77758457983340967"/>
    <n v="0.77460981033655141"/>
    <n v="0.82455376031809524"/>
    <n v="0.90125147368421044"/>
    <n v="0.98038522957662566"/>
    <n v="1.0572914945629537"/>
    <n v="1.1113383686040132"/>
    <n v="1.2772171562271013"/>
    <n v="1.3184121279999998"/>
    <n v="1.2804447602658375"/>
    <n v="1.6795564800000002"/>
    <n v="1.9850832241009098"/>
    <n v="1.7578084020000002"/>
    <n v="1.611484812"/>
    <n v="1.7894056171065773"/>
    <n v="1.5842843698211382"/>
    <n v="1.5741906612450225"/>
    <n v="1.5800489050391955"/>
    <n v="1.5985296535856681"/>
    <n v="1.6286885347629583"/>
  </r>
  <r>
    <x v="56"/>
    <x v="12"/>
    <x v="1"/>
    <x v="5"/>
    <n v="0.77758457983340967"/>
    <n v="0.77460981033655141"/>
    <n v="0.82455376031809524"/>
    <n v="0.90125147368421044"/>
    <n v="0.98038522957662566"/>
    <n v="1.0572914945629537"/>
    <n v="1.1113383686040132"/>
    <n v="1.2772171562271013"/>
    <n v="1.3184121279999998"/>
    <n v="1.2804447602658375"/>
    <n v="1.6795564800000002"/>
    <n v="1.9850832241009098"/>
    <n v="1.7578084020000002"/>
    <n v="1.611484812"/>
    <n v="1.7894056171065773"/>
    <n v="1.5842843698211382"/>
    <n v="1.5741906612450225"/>
    <n v="1.5800489050391955"/>
    <n v="1.5985296535856681"/>
    <n v="1.6286885347629583"/>
  </r>
  <r>
    <x v="56"/>
    <x v="12"/>
    <x v="1"/>
    <x v="6"/>
    <n v="0.77271199999999995"/>
    <n v="0.90700400000000003"/>
    <n v="1.0258"/>
    <n v="1.0820000000000001"/>
    <n v="1.0780000000000001"/>
    <n v="0.92354499999999995"/>
    <n v="0.96665199999999996"/>
    <n v="1.4510000000000001"/>
    <n v="1.370009"/>
    <n v="1.1178330000000001"/>
    <n v="1.347294"/>
    <n v="1.7120690000000001"/>
    <n v="1.4952669999999999"/>
    <n v="1.2717810000000001"/>
    <n v="1.4386887761908644"/>
    <n v="1.3775210847922756"/>
    <n v="1.3750727042159148"/>
    <n v="1.3744521088363035"/>
    <n v="1.4023761501998315"/>
    <n v="1.427584686023418"/>
  </r>
  <r>
    <x v="56"/>
    <x v="12"/>
    <x v="1"/>
    <x v="7"/>
    <n v="0.48707699999999998"/>
    <n v="0.43427500000000002"/>
    <n v="0.56699999999999995"/>
    <n v="0.72199999999999998"/>
    <n v="0.66990000000000005"/>
    <n v="0.78690000000000004"/>
    <n v="0.97299999999999998"/>
    <n v="1.4111246000000002"/>
    <n v="1.4920707955328034"/>
    <n v="1.1554219999999999"/>
    <n v="1.228893"/>
    <n v="1.771485"/>
    <n v="1.5004999999999999"/>
    <n v="1.4428799999999999"/>
    <n v="1.4850068481427439"/>
    <n v="1.5145971655324508"/>
    <n v="1.5297431371877757"/>
    <n v="1.5450405685596531"/>
    <n v="1.5604909742452497"/>
    <n v="1.5760958839877022"/>
  </r>
  <r>
    <x v="56"/>
    <x v="12"/>
    <x v="1"/>
    <x v="8"/>
    <n v="0.4"/>
    <n v="0.39600000000000002"/>
    <n v="0.39204"/>
    <n v="0.47044799999999998"/>
    <n v="0.70567199999999997"/>
    <n v="0.84680639999999996"/>
    <n v="1.0161676799999999"/>
    <n v="1.2194012159999998"/>
    <n v="1.3"/>
    <n v="1.22"/>
    <n v="1.38"/>
    <n v="1.64"/>
    <n v="1.5087999999999999"/>
    <n v="1.5540639999999999"/>
    <n v="1.6317671999999999"/>
    <n v="1.6676660783999999"/>
    <n v="1.6876780713407999"/>
    <n v="1.7113055643395712"/>
    <n v="1.7232847032899479"/>
    <n v="1.7448257620810721"/>
  </r>
  <r>
    <x v="56"/>
    <x v="12"/>
    <x v="2"/>
    <x v="0"/>
    <n v="0.15464900000000001"/>
    <n v="0.15603300000000001"/>
    <n v="0.15579899999999999"/>
    <n v="0.15411499999999997"/>
    <n v="0.15325299999999997"/>
    <n v="0.15252700000000002"/>
    <n v="0.15722999999999998"/>
    <n v="0.15919"/>
    <n v="0.16106799999999999"/>
    <n v="0.15656200000000001"/>
    <n v="0.15389134588489076"/>
    <n v="0.15280366802582612"/>
    <n v="0.15198433790350177"/>
    <n v="0.15340171476183981"/>
    <n v="0.15073297072184527"/>
    <n v="0.15085657227610896"/>
    <n v="0.15168881003395698"/>
    <n v="0.15294381713090086"/>
    <n v="0.15440815450346529"/>
    <n v="0.15646056351662915"/>
  </r>
  <r>
    <x v="56"/>
    <x v="12"/>
    <x v="2"/>
    <x v="1"/>
    <n v="1.7066999999999999E-2"/>
    <n v="1.6364999999999998E-2"/>
    <n v="1.3606999999999999E-2"/>
    <n v="1.2E-2"/>
    <n v="1.4E-2"/>
    <n v="1.4E-2"/>
    <n v="0.02"/>
    <n v="1.8000000000000002E-2"/>
    <n v="1.9E-2"/>
    <n v="1.2103531114464874E-2"/>
    <n v="9.8543058848907465E-3"/>
    <n v="1.3532000000000001E-2"/>
    <n v="1.2933E-2"/>
    <n v="1.4256000000000001E-2"/>
    <n v="1.0217E-2"/>
    <n v="1.2902E-2"/>
    <n v="1.3820000000000001E-2"/>
    <n v="1.4907E-2"/>
    <n v="1.5994000000000001E-2"/>
    <n v="1.703E-2"/>
  </r>
  <r>
    <x v="56"/>
    <x v="12"/>
    <x v="2"/>
    <x v="2"/>
    <n v="5.0161000000000004E-2"/>
    <n v="4.7712000000000004E-2"/>
    <n v="4.4637000000000003E-2"/>
    <n v="4.8000000000000001E-2"/>
    <n v="5.5E-2"/>
    <n v="5.8999999999999997E-2"/>
    <n v="6.6000000000000003E-2"/>
    <n v="7.4999999999999997E-2"/>
    <n v="7.1000000000000008E-2"/>
    <n v="2.4295000000000001E-2"/>
    <n v="4.4819999999999999E-2"/>
    <n v="6.8090999999999999E-2"/>
    <n v="5.4953000000000002E-2"/>
    <n v="6.7263000000000003E-2"/>
    <n v="5.9387000000000002E-2"/>
    <n v="6.4052999999999999E-2"/>
    <n v="6.9871000000000003E-2"/>
    <n v="7.5504000000000002E-2"/>
    <n v="8.0371999999999999E-2"/>
    <n v="8.4808999999999996E-2"/>
  </r>
  <r>
    <x v="56"/>
    <x v="12"/>
    <x v="2"/>
    <x v="3"/>
    <n v="0.75241499999999994"/>
    <n v="0.71568000000000009"/>
    <n v="0.66955500000000001"/>
    <n v="0.72"/>
    <n v="0.82499999999999996"/>
    <n v="0.88500000000000001"/>
    <n v="0.99"/>
    <n v="1.125"/>
    <n v="1.0649999999999999"/>
    <n v="0.364425"/>
    <n v="0.67230000000000001"/>
    <n v="1.0213649999999999"/>
    <n v="0.824295"/>
    <n v="1.008945"/>
    <n v="0.89080500000000007"/>
    <n v="0.96079499999999995"/>
    <n v="1.048065"/>
    <n v="1.1325599999999998"/>
    <n v="1.2055799999999999"/>
    <n v="1.272135"/>
  </r>
  <r>
    <x v="56"/>
    <x v="12"/>
    <x v="2"/>
    <x v="4"/>
    <n v="0.39059999999978562"/>
    <n v="0.35114857142822953"/>
    <n v="0.33964181999999998"/>
    <n v="0.33288839999999997"/>
    <n v="0.33715659999999997"/>
    <n v="0.36146950400000005"/>
    <n v="0.38422715999999996"/>
    <n v="0.43755851400000001"/>
    <n v="0.35214258600000009"/>
    <n v="0.28617011999999997"/>
    <n v="0.37204064800000008"/>
    <n v="0.42005617280000013"/>
    <n v="0.35327460640000002"/>
    <n v="0.39771489120000003"/>
    <n v="0.44765597823942493"/>
    <n v="0.41953268733788623"/>
    <n v="0.3943909060882882"/>
    <n v="0.39765392454034221"/>
    <n v="0.40146120170900973"/>
    <n v="0.40679746514323578"/>
  </r>
  <r>
    <x v="56"/>
    <x v="12"/>
    <x v="2"/>
    <x v="5"/>
    <n v="1.1430149999997856"/>
    <n v="1.0668285714282297"/>
    <n v="1.0091968200000001"/>
    <n v="1.0528884000000001"/>
    <n v="1.1621565999999999"/>
    <n v="1.246469504"/>
    <n v="1.37422716"/>
    <n v="1.562558514"/>
    <n v="1.4171425860000002"/>
    <n v="0.65059511999999997"/>
    <n v="1.0443406480000001"/>
    <n v="1.4414211727999999"/>
    <n v="1.1775696064000001"/>
    <n v="1.4066598911999999"/>
    <n v="1.338460978239425"/>
    <n v="1.3803276873378862"/>
    <n v="1.4424559060882882"/>
    <n v="1.5302139245403419"/>
    <n v="1.6070412017090097"/>
    <n v="1.6789324651432358"/>
  </r>
  <r>
    <x v="56"/>
    <x v="12"/>
    <x v="2"/>
    <x v="6"/>
    <n v="1.6803840000000001"/>
    <n v="1.5747549999999999"/>
    <n v="1.72"/>
    <n v="1.824727"/>
    <n v="2.0459999999999998"/>
    <n v="2.2949999999999999"/>
    <n v="2.9689999999999999"/>
    <n v="3.0026795000000002"/>
    <n v="2.5048720000000002"/>
    <n v="1.3774150000000001"/>
    <n v="1.8259828000000002"/>
    <n v="2.6321829999999999"/>
    <n v="1.5826690000000001"/>
    <n v="1.4967779999999999"/>
    <n v="1.5460077847877896"/>
    <n v="1.9294288087133498"/>
    <n v="1.9811748011863475"/>
    <n v="2.1283428061477299"/>
    <n v="2.2711808319040481"/>
    <n v="2.3507329911647328"/>
  </r>
  <r>
    <x v="56"/>
    <x v="12"/>
    <x v="2"/>
    <x v="7"/>
    <n v="0.48877900000000002"/>
    <n v="0.45740999999999998"/>
    <n v="0.71709800000000001"/>
    <n v="0.73700699999999997"/>
    <n v="0.82299999999999995"/>
    <n v="0.95499999999999996"/>
    <n v="1.417"/>
    <n v="1.5860000000000001"/>
    <n v="1.285334"/>
    <n v="0.64346400000000004"/>
    <n v="0.79393899999999995"/>
    <n v="1.0379259999999999"/>
    <n v="0.67152999999999996"/>
    <n v="0.66800899999999996"/>
    <n v="0.76738644052120619"/>
    <n v="0.7357838885936766"/>
    <n v="0.78309282776035505"/>
    <n v="0.80955210931615007"/>
    <n v="0.8399743948506293"/>
    <n v="0.86551828517568363"/>
  </r>
  <r>
    <x v="56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12"/>
    <x v="0"/>
    <x v="0"/>
    <n v="3.4430000000000001"/>
    <n v="3.589"/>
    <n v="3.8849999999999998"/>
    <n v="3.9660000000000002"/>
    <n v="4.0999999999999996"/>
    <n v="4.2"/>
    <n v="4.29"/>
    <n v="4.3819999999999997"/>
    <n v="4.4080000000000004"/>
    <n v="4.4569999999999999"/>
    <n v="4.5467409999999999"/>
    <n v="4.56379877"/>
    <n v="4.5337936525306288"/>
    <n v="4.5037448429547098"/>
    <n v="4.5048610079801588"/>
    <n v="4.5158427337088334"/>
    <n v="4.531220395295315"/>
    <n v="4.5440890202740931"/>
    <n v="4.5653314594631293"/>
    <n v="4.5930855381656777"/>
  </r>
  <r>
    <x v="57"/>
    <x v="12"/>
    <x v="0"/>
    <x v="1"/>
    <n v="0.28994099999999995"/>
    <n v="0.25521500000000003"/>
    <n v="0.22609200000000002"/>
    <n v="0.192"/>
    <n v="0.2"/>
    <n v="0.20599999999999999"/>
    <n v="0.19500000000000001"/>
    <n v="0.20200000000000001"/>
    <n v="0.21299999999999999"/>
    <n v="0.15946600000000002"/>
    <n v="0.22345100000000001"/>
    <n v="0.15346000000000001"/>
    <n v="9.5321000000000003E-2"/>
    <n v="0.105965"/>
    <n v="0.145236"/>
    <n v="0.16414699999999999"/>
    <n v="0.17794800000000002"/>
    <n v="0.185055"/>
    <n v="0.20300599999999999"/>
    <n v="0.219498"/>
  </r>
  <r>
    <x v="57"/>
    <x v="12"/>
    <x v="0"/>
    <x v="2"/>
    <n v="0.19234499999999999"/>
    <n v="0.192602"/>
    <n v="0.18257300000000001"/>
    <n v="0.16600000000000001"/>
    <n v="0.151"/>
    <n v="0.13800000000000001"/>
    <n v="0.14299999999999999"/>
    <n v="0.13400000000000001"/>
    <n v="0.13200000000000001"/>
    <n v="0.10168000000000001"/>
    <n v="0.114563"/>
    <n v="0.14177899999999999"/>
    <n v="0.11393600000000001"/>
    <n v="9.1200000000000003E-2"/>
    <n v="0.105159"/>
    <n v="8.0537000000000011E-2"/>
    <n v="7.8632000000000007E-2"/>
    <n v="9.5034000000000007E-2"/>
    <n v="0.13394500000000001"/>
    <n v="0.12737799999999999"/>
  </r>
  <r>
    <x v="57"/>
    <x v="12"/>
    <x v="0"/>
    <x v="3"/>
    <n v="0.96172499999999983"/>
    <n v="0.96300999999999992"/>
    <n v="0.91286500000000004"/>
    <n v="0.83"/>
    <n v="0.755"/>
    <n v="0.69"/>
    <n v="0.71499999999999997"/>
    <n v="0.67"/>
    <n v="0.66"/>
    <n v="0.50840000000000007"/>
    <n v="0.57281499999999996"/>
    <n v="0.70889500000000005"/>
    <n v="0.56968000000000008"/>
    <n v="0.45600000000000002"/>
    <n v="0.52579500000000001"/>
    <n v="0.40268500000000007"/>
    <n v="0.39316000000000006"/>
    <n v="0.47517000000000004"/>
    <n v="0.66972500000000001"/>
    <n v="0.63688999999999996"/>
  </r>
  <r>
    <x v="57"/>
    <x v="12"/>
    <x v="0"/>
    <x v="4"/>
    <n v="2.35"/>
    <n v="2.6840000000000002"/>
    <n v="2.5859999999999999"/>
    <n v="2.7570000000000001"/>
    <n v="2.7469999999999999"/>
    <n v="2.7974558499999995"/>
    <n v="2.8787249699999999"/>
    <n v="2.9486401"/>
    <n v="2.71425195"/>
    <n v="2.7283296250000002"/>
    <n v="2.8503044499999999"/>
    <n v="2.5636432"/>
    <n v="2.3125628250000001"/>
    <n v="2.6146439249999998"/>
    <n v="2.8484760492244918"/>
    <n v="2.8620904832095766"/>
    <n v="2.9226371549654777"/>
    <n v="2.9536578631781611"/>
    <n v="2.9674654486510348"/>
    <n v="2.9855055998076905"/>
  </r>
  <r>
    <x v="57"/>
    <x v="12"/>
    <x v="0"/>
    <x v="5"/>
    <n v="3.311725"/>
    <n v="3.6470099999999999"/>
    <n v="3.4988649999999999"/>
    <n v="3.5870000000000002"/>
    <n v="3.5019999999999998"/>
    <n v="3.4874558499999995"/>
    <n v="3.5937249699999998"/>
    <n v="3.6186400999999999"/>
    <n v="3.3742519500000001"/>
    <n v="3.2367296250000002"/>
    <n v="3.4231194499999997"/>
    <n v="3.2725382000000001"/>
    <n v="2.8822428250000001"/>
    <n v="3.0706439249999997"/>
    <n v="3.3742710492244918"/>
    <n v="3.2647754832095766"/>
    <n v="3.3157971549654777"/>
    <n v="3.428827863178161"/>
    <n v="3.6371904486510349"/>
    <n v="3.6223955998076907"/>
  </r>
  <r>
    <x v="57"/>
    <x v="12"/>
    <x v="0"/>
    <x v="6"/>
    <n v="3.9957310000000001"/>
    <n v="4.65198"/>
    <n v="4.8392179999999998"/>
    <n v="4.9818220000000002"/>
    <n v="4.5373859999999997"/>
    <n v="4.383"/>
    <n v="4.726"/>
    <n v="4.7320000000000002"/>
    <n v="4.2503599999999997"/>
    <n v="4.7764069999999998"/>
    <n v="5.038729"/>
    <n v="4.6029429999999998"/>
    <n v="4.0145270000000002"/>
    <n v="4.5887029999999998"/>
    <n v="5.1356013073550129"/>
    <n v="5.1651786517420657"/>
    <n v="5.4223972927152779"/>
    <n v="5.5788656017731135"/>
    <n v="5.7972171394550198"/>
    <n v="5.7952189865273045"/>
  </r>
  <r>
    <x v="57"/>
    <x v="12"/>
    <x v="0"/>
    <x v="7"/>
    <n v="10.313879999999999"/>
    <n v="10.360003000000001"/>
    <n v="10.968681"/>
    <n v="12.922425"/>
    <n v="13.051526000000001"/>
    <n v="13.559787"/>
    <n v="15.015000000000001"/>
    <n v="15.676"/>
    <n v="14.753549"/>
    <n v="13.32086"/>
    <n v="15.089195"/>
    <n v="16.472290000000001"/>
    <n v="16.331568000000001"/>
    <n v="16.560023999999999"/>
    <n v="17.436189111302312"/>
    <n v="18.218861180223865"/>
    <n v="18.559299372595795"/>
    <n v="18.764105087931576"/>
    <n v="18.935455190292558"/>
    <n v="19.042540652891429"/>
  </r>
  <r>
    <x v="57"/>
    <x v="12"/>
    <x v="0"/>
    <x v="8"/>
    <n v="10.199999999999999"/>
    <n v="9.9"/>
    <n v="10.4"/>
    <n v="11.910039000000001"/>
    <n v="12.590540949999999"/>
    <n v="12.682351769"/>
    <n v="13.973998804380001"/>
    <n v="14.986778840248601"/>
    <n v="14.411572109833685"/>
    <n v="13.069836293358632"/>
    <n v="14.63"/>
    <n v="15.6"/>
    <n v="15.943199999999999"/>
    <n v="16.102632"/>
    <n v="16.263658320000001"/>
    <n v="16.475085878159998"/>
    <n v="16.557461307550795"/>
    <n v="16.723035920626305"/>
    <n v="16.89026627983257"/>
    <n v="16.974717611231732"/>
  </r>
  <r>
    <x v="57"/>
    <x v="12"/>
    <x v="1"/>
    <x v="0"/>
    <n v="1.1142779270106791"/>
    <n v="1.1654067450513901"/>
    <n v="1.2068685453842791"/>
    <n v="1.23014851536081"/>
    <n v="1.2602783548951642"/>
    <n v="1.2777736746773223"/>
    <n v="1.2886253805238128"/>
    <n v="1.3010496397979048"/>
    <n v="1.3017460367142764"/>
    <n v="1.3055455389153663"/>
    <n v="1.3080876169042308"/>
    <n v="1.2973215503125828"/>
    <n v="1.2679542960516423"/>
    <n v="1.2404909413937832"/>
    <n v="1.2207147765622133"/>
    <n v="1.2065223298294114"/>
    <n v="1.194336436636235"/>
    <n v="1.1878259791707857"/>
    <n v="1.1872299400039543"/>
    <n v="1.1928187424037962"/>
  </r>
  <r>
    <x v="57"/>
    <x v="12"/>
    <x v="1"/>
    <x v="1"/>
    <n v="0.12107800000000001"/>
    <n v="9.9240999999999996E-2"/>
    <n v="7.9656000000000005E-2"/>
    <n v="6.7000000000000004E-2"/>
    <n v="6.9000000000000006E-2"/>
    <n v="6.7000000000000004E-2"/>
    <n v="6.5000000000000002E-2"/>
    <n v="6.9000000000000006E-2"/>
    <n v="5.6000000000000001E-2"/>
    <n v="3.9105000000000001E-2"/>
    <n v="4.5823999999999997E-2"/>
    <n v="3.5017000000000006E-2"/>
    <n v="1.6039000000000001E-2"/>
    <n v="1.8183000000000001E-2"/>
    <n v="2.6121999999999999E-2"/>
    <n v="3.0974000000000002E-2"/>
    <n v="3.6075000000000003E-2"/>
    <n v="4.1263000000000001E-2"/>
    <n v="4.6917E-2"/>
    <n v="5.3078000000000007E-2"/>
  </r>
  <r>
    <x v="57"/>
    <x v="12"/>
    <x v="1"/>
    <x v="2"/>
    <n v="5.2442999999999997E-2"/>
    <n v="4.2606999999999999E-2"/>
    <n v="6.5456E-2"/>
    <n v="7.1999999999999995E-2"/>
    <n v="7.3999999999999996E-2"/>
    <n v="7.8E-2"/>
    <n v="7.8E-2"/>
    <n v="3.5000000000000003E-2"/>
    <n v="3.6000000000000004E-2"/>
    <n v="2.2152000000000002E-2"/>
    <n v="3.9645000000000007E-2"/>
    <n v="4.5761000000000003E-2"/>
    <n v="4.3525000000000001E-2"/>
    <n v="6.0131999999999998E-2"/>
    <n v="5.6945999999999997E-2"/>
    <n v="6.3067999999999999E-2"/>
    <n v="4.5874000000000005E-2"/>
    <n v="5.0839000000000002E-2"/>
    <n v="4.8119999999999996E-2"/>
    <n v="4.5222000000000005E-2"/>
  </r>
  <r>
    <x v="57"/>
    <x v="12"/>
    <x v="1"/>
    <x v="3"/>
    <n v="0.26221499999999998"/>
    <n v="0.213035"/>
    <n v="0.32728000000000002"/>
    <n v="0.36"/>
    <n v="0.37"/>
    <n v="0.39"/>
    <n v="0.39"/>
    <n v="0.17499999999999999"/>
    <n v="0.18"/>
    <n v="0.11076000000000001"/>
    <n v="0.19822500000000004"/>
    <n v="0.22880500000000001"/>
    <n v="0.21762500000000001"/>
    <n v="0.30065999999999998"/>
    <n v="0.28472999999999998"/>
    <n v="0.31534000000000001"/>
    <n v="0.22937000000000002"/>
    <n v="0.254195"/>
    <n v="0.24059999999999998"/>
    <n v="0.22611000000000003"/>
  </r>
  <r>
    <x v="57"/>
    <x v="12"/>
    <x v="1"/>
    <x v="4"/>
    <n v="0.47291791691099405"/>
    <n v="0.49987195821953284"/>
    <n v="0.45734592614568104"/>
    <n v="0.47789692460915301"/>
    <n v="0.45849482262983338"/>
    <n v="0.40904888283199597"/>
    <n v="0.40012328168318229"/>
    <n v="0.40418104857449089"/>
    <n v="0.34732391377605343"/>
    <n v="0.34454013152114288"/>
    <n v="0.33655689185354398"/>
    <n v="0.31280934589553927"/>
    <n v="0.2572697424"/>
    <n v="0.28646035440000001"/>
    <n v="0.30892477091631138"/>
    <n v="0.31803549704687845"/>
    <n v="0.33202552938487334"/>
    <n v="0.34446953395952778"/>
    <n v="0.36804128140122583"/>
    <n v="0.3817019975692148"/>
  </r>
  <r>
    <x v="57"/>
    <x v="12"/>
    <x v="1"/>
    <x v="5"/>
    <n v="0.73513291691099403"/>
    <n v="0.71290695821953287"/>
    <n v="0.78462592614568105"/>
    <n v="0.83789692460915299"/>
    <n v="0.82849482262983343"/>
    <n v="0.79904888283199593"/>
    <n v="0.79012328168318224"/>
    <n v="0.57918104857449093"/>
    <n v="0.52732391377605348"/>
    <n v="0.4553001315211429"/>
    <n v="0.53478189185354408"/>
    <n v="0.54161434589553925"/>
    <n v="0.47489474240000001"/>
    <n v="0.58712035439999999"/>
    <n v="0.59365477091631136"/>
    <n v="0.63337549704687846"/>
    <n v="0.56139552938487336"/>
    <n v="0.59866453395952779"/>
    <n v="0.60864128140122586"/>
    <n v="0.60781199756921489"/>
  </r>
  <r>
    <x v="57"/>
    <x v="12"/>
    <x v="1"/>
    <x v="6"/>
    <n v="0.48361700000000002"/>
    <n v="0.59052800000000005"/>
    <n v="0.5363"/>
    <n v="0.41049600000000003"/>
    <n v="0.38467000000000001"/>
    <n v="0.36473"/>
    <n v="0.36723699999999998"/>
    <n v="0.45"/>
    <n v="0.48092400000000002"/>
    <n v="0.33129700000000001"/>
    <n v="0.36094300000000001"/>
    <n v="0.40555200000000002"/>
    <n v="0.28368700000000002"/>
    <n v="0.30312899999999998"/>
    <n v="0.2916505427712599"/>
    <n v="0.32794247650350961"/>
    <n v="0.30402168419157655"/>
    <n v="0.31347497126975082"/>
    <n v="0.32353165472171758"/>
    <n v="0.32736247600136636"/>
  </r>
  <r>
    <x v="57"/>
    <x v="12"/>
    <x v="1"/>
    <x v="7"/>
    <n v="1.8464000000000001E-2"/>
    <n v="1.9522999999999999E-2"/>
    <n v="2.5717E-2"/>
    <n v="1.6767000000000001E-2"/>
    <n v="2.0157000000000001E-2"/>
    <n v="2.3983000000000001E-2"/>
    <n v="6.7408999999999997E-2"/>
    <n v="3.4967999999999999E-2"/>
    <n v="2.1344999999999999E-2"/>
    <n v="7.0310999999999998E-2"/>
    <n v="5.3619E-2"/>
    <n v="0.14610999999999999"/>
    <n v="0.16861300000000001"/>
    <n v="0.18292700000000001"/>
    <n v="0.17232197568235691"/>
    <n v="0.18537626616363662"/>
    <n v="0.18993308343168203"/>
    <n v="0.1937784908995929"/>
    <n v="0.19598806031804514"/>
    <n v="0.19794794092122564"/>
  </r>
  <r>
    <x v="57"/>
    <x v="12"/>
    <x v="1"/>
    <x v="8"/>
    <n v="0.3"/>
    <n v="0.29699999999999999"/>
    <n v="0.29997000000000001"/>
    <n v="0.38996100000000006"/>
    <n v="0.4094590500000001"/>
    <n v="0.41764823100000009"/>
    <n v="0.42600119562000011"/>
    <n v="0.41322115975140011"/>
    <n v="0.38842789016631607"/>
    <n v="0.33016370664136863"/>
    <n v="0.37"/>
    <n v="0.43"/>
    <n v="0.40849999999999997"/>
    <n v="0.49019999999999997"/>
    <n v="0.51961199999999996"/>
    <n v="0.53000424000000002"/>
    <n v="0.48760390080000005"/>
    <n v="0.51686013484800009"/>
    <n v="0.50135433080256009"/>
    <n v="0.49383401584052167"/>
  </r>
  <r>
    <x v="57"/>
    <x v="12"/>
    <x v="2"/>
    <x v="0"/>
    <n v="4.2722072989320847E-2"/>
    <n v="4.5593254948609913E-2"/>
    <n v="4.6131454615720942E-2"/>
    <n v="4.4951484639189861E-2"/>
    <n v="4.5421645104835991E-2"/>
    <n v="4.5496325322677646E-2"/>
    <n v="4.6374619476187262E-2"/>
    <n v="4.7050360202095132E-2"/>
    <n v="4.7653963285723647E-2"/>
    <n v="4.6954461084633747E-2"/>
    <n v="4.5794194746297152E-2"/>
    <n v="4.4110775271667443E-2"/>
    <n v="4.1565143868142362E-2"/>
    <n v="3.9805803761987418E-2"/>
    <n v="3.829119436697874E-2"/>
    <n v="3.6886618958445971E-2"/>
    <n v="3.6334090873016915E-2"/>
    <n v="3.6774340876985057E-2"/>
    <n v="3.8024163380516701E-2"/>
    <n v="3.974950540865986E-2"/>
  </r>
  <r>
    <x v="57"/>
    <x v="12"/>
    <x v="2"/>
    <x v="1"/>
    <n v="8.4439823449722323E-3"/>
    <n v="7.0099999999999997E-3"/>
    <n v="5.091E-3"/>
    <n v="4.0000000000000001E-3"/>
    <n v="5.0000000000000001E-3"/>
    <n v="5.0000000000000001E-3"/>
    <n v="6.0000000000000001E-3"/>
    <n v="6.0000000000000001E-3"/>
    <n v="6.0000000000000001E-3"/>
    <n v="3.6673709255564246E-3"/>
    <n v="3.5351797701267786E-3"/>
    <n v="2.8960000000000001E-3"/>
    <n v="2.0859999999999997E-3"/>
    <n v="2.6050000000000001E-3"/>
    <n v="2.6650000000000003E-3"/>
    <n v="2.6160000000000003E-3"/>
    <n v="3.5049999999999999E-3"/>
    <n v="4.437E-3"/>
    <n v="5.2950000000000002E-3"/>
    <n v="5.9080000000000001E-3"/>
  </r>
  <r>
    <x v="57"/>
    <x v="12"/>
    <x v="2"/>
    <x v="2"/>
    <n v="4.2320000000000005E-3"/>
    <n v="1.835E-3"/>
    <n v="2.359E-3"/>
    <n v="2E-3"/>
    <n v="2E-3"/>
    <n v="4.0000000000000001E-3"/>
    <n v="5.0000000000000001E-3"/>
    <n v="6.0000000000000001E-3"/>
    <n v="6.0000000000000001E-3"/>
    <n v="2.042E-3"/>
    <n v="4.1020000000000006E-3"/>
    <n v="4.0790000000000002E-3"/>
    <n v="3.7190000000000001E-3"/>
    <n v="4.4039999999999999E-3"/>
    <n v="3.3E-3"/>
    <n v="3.6779999999999998E-3"/>
    <n v="4.2859999999999999E-3"/>
    <n v="4.7650000000000001E-3"/>
    <n v="5.1580000000000003E-3"/>
    <n v="5.4330000000000003E-3"/>
  </r>
  <r>
    <x v="57"/>
    <x v="12"/>
    <x v="2"/>
    <x v="3"/>
    <n v="3.3856000000000004E-2"/>
    <n v="1.468E-2"/>
    <n v="1.8872E-2"/>
    <n v="1.6E-2"/>
    <n v="1.6E-2"/>
    <n v="3.2000000000000001E-2"/>
    <n v="0.04"/>
    <n v="4.8000000000000001E-2"/>
    <n v="4.8000000000000001E-2"/>
    <n v="1.6336E-2"/>
    <n v="3.2816000000000005E-2"/>
    <n v="3.2632000000000001E-2"/>
    <n v="2.9752000000000001E-2"/>
    <n v="3.5231999999999999E-2"/>
    <n v="2.64E-2"/>
    <n v="2.9423999999999999E-2"/>
    <n v="3.4287999999999999E-2"/>
    <n v="3.8120000000000001E-2"/>
    <n v="4.1264000000000002E-2"/>
    <n v="4.3464000000000003E-2"/>
  </r>
  <r>
    <x v="57"/>
    <x v="12"/>
    <x v="2"/>
    <x v="4"/>
    <n v="0.27673746951453071"/>
    <n v="0.30197716980754857"/>
    <n v="0.27413119158466642"/>
    <n v="0.28653883393250251"/>
    <n v="0.28666976567623237"/>
    <n v="0.26660178000298712"/>
    <n v="0.25877977416818743"/>
    <n v="0.2633112731209164"/>
    <n v="0.23459778994326214"/>
    <n v="0.22197967924091247"/>
    <n v="0.23636065498007394"/>
    <n v="0.21738254348655475"/>
    <n v="0.17752429920000004"/>
    <n v="0.18669661739999999"/>
    <n v="0.20160064505995326"/>
    <n v="0.20053300574080782"/>
    <n v="0.20347090888889471"/>
    <n v="0.20593630891111633"/>
    <n v="0.21293531493089352"/>
    <n v="0.22259723028849523"/>
  </r>
  <r>
    <x v="57"/>
    <x v="12"/>
    <x v="2"/>
    <x v="5"/>
    <n v="0.31059346951453071"/>
    <n v="0.3166571698075486"/>
    <n v="0.29300319158466642"/>
    <n v="0.30253883393250253"/>
    <n v="0.30266976567623238"/>
    <n v="0.29860178000298709"/>
    <n v="0.29877977416818741"/>
    <n v="0.31131127312091639"/>
    <n v="0.28259778994326212"/>
    <n v="0.23831567924091246"/>
    <n v="0.26917665498007393"/>
    <n v="0.25001454348655477"/>
    <n v="0.20727629920000004"/>
    <n v="0.22192861739999997"/>
    <n v="0.22800064505995327"/>
    <n v="0.22995700574080782"/>
    <n v="0.23775890888889473"/>
    <n v="0.24405630891111635"/>
    <n v="0.25419931493089354"/>
    <n v="0.26606123028849527"/>
  </r>
  <r>
    <x v="57"/>
    <x v="12"/>
    <x v="2"/>
    <x v="6"/>
    <n v="0.27685700000000002"/>
    <n v="0.33294099999999999"/>
    <n v="0.30487300000000001"/>
    <n v="0.29668099999999997"/>
    <n v="0.30091200000000001"/>
    <n v="0.30047000000000001"/>
    <n v="0.28761300000000001"/>
    <n v="0.34399999999999997"/>
    <n v="0.30478300000000003"/>
    <n v="0.26425999999999999"/>
    <n v="0.28257500000000002"/>
    <n v="0.25850899999999999"/>
    <n v="0.202433"/>
    <n v="0.22884199999999999"/>
    <n v="0.27760391051764238"/>
    <n v="0.27506794495076364"/>
    <n v="0.28630501884651088"/>
    <n v="0.28910314035758816"/>
    <n v="0.29902972806314299"/>
    <n v="0.31092474674560455"/>
  </r>
  <r>
    <x v="57"/>
    <x v="12"/>
    <x v="2"/>
    <x v="7"/>
    <n v="9.1240000000000002E-3"/>
    <n v="7.3839999999999999E-3"/>
    <n v="1.1305000000000001E-2"/>
    <n v="7.5139999999999998E-3"/>
    <n v="1.4144E-2"/>
    <n v="7.8729999999999998E-3"/>
    <n v="1.159E-2"/>
    <n v="1.2111E-2"/>
    <n v="1.2019E-2"/>
    <n v="1.8522000000000004E-2"/>
    <n v="2.2006000000000001E-2"/>
    <n v="2.4417999999999999E-2"/>
    <n v="3.1843999999999997E-2"/>
    <n v="2.6974999999999999E-2"/>
    <n v="2.8057110854358129E-2"/>
    <n v="3.0647390621398936E-2"/>
    <n v="3.2422716090290009E-2"/>
    <n v="3.266521440000001E-2"/>
    <n v="3.266521440000001E-2"/>
    <n v="3.266521440000001E-2"/>
  </r>
  <r>
    <x v="57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12"/>
    <x v="0"/>
    <x v="0"/>
    <n v="17.449235000000002"/>
    <n v="18.150880000000001"/>
    <n v="18.732632000000002"/>
    <n v="18.688320000000001"/>
    <n v="19.542000000000002"/>
    <n v="20.25"/>
    <n v="20.637"/>
    <n v="21.76"/>
    <n v="22.145"/>
    <n v="21.982999249999999"/>
    <n v="22.146999999999998"/>
    <n v="22.277000000000001"/>
    <n v="22.248000000000001"/>
    <n v="22.191936999999999"/>
    <n v="22.275235205000001"/>
    <n v="22.425287972825"/>
    <n v="22.529554453911999"/>
    <n v="22.598009503485958"/>
    <n v="22.725665075829092"/>
    <n v="22.830770152189295"/>
  </r>
  <r>
    <x v="58"/>
    <x v="12"/>
    <x v="0"/>
    <x v="1"/>
    <n v="1.462561"/>
    <n v="1.5033699999999999"/>
    <n v="1.4056440000000001"/>
    <n v="1.466"/>
    <n v="1.6160000000000001"/>
    <n v="1.649"/>
    <n v="1.635"/>
    <n v="1.615"/>
    <n v="1.161"/>
    <n v="0.95277200000000006"/>
    <n v="0.98201499999999997"/>
    <n v="0.80802800000000008"/>
    <n v="0.69259199999999999"/>
    <n v="0.72261699999999995"/>
    <n v="0.860016"/>
    <n v="0.92968600000000001"/>
    <n v="1.0012780000000001"/>
    <n v="1.0822850000000002"/>
    <n v="1.144566"/>
    <n v="1.195937"/>
  </r>
  <r>
    <x v="58"/>
    <x v="12"/>
    <x v="0"/>
    <x v="2"/>
    <n v="2.553366"/>
    <n v="2.3727010000000002"/>
    <n v="2.4039389999999998"/>
    <n v="2.5830000000000002"/>
    <n v="2.585"/>
    <n v="2.2909999999999999"/>
    <n v="2.2650000000000001"/>
    <n v="2.363"/>
    <n v="2.093"/>
    <n v="1.9562090000000001"/>
    <n v="2.0979190000000001"/>
    <n v="2.0178069999999999"/>
    <n v="1.550894"/>
    <n v="1.757425"/>
    <n v="1.860916"/>
    <n v="1.9546330000000001"/>
    <n v="1.996173"/>
    <n v="2.1487669999999999"/>
    <n v="2.205228"/>
    <n v="2.223322"/>
  </r>
  <r>
    <x v="58"/>
    <x v="12"/>
    <x v="0"/>
    <x v="3"/>
    <n v="12.766830000000001"/>
    <n v="11.863505"/>
    <n v="12.019694999999999"/>
    <n v="12.914999999999999"/>
    <n v="12.925000000000001"/>
    <n v="11.455"/>
    <n v="11.324999999999999"/>
    <n v="11.815"/>
    <n v="10.465"/>
    <n v="9.7810450000000007"/>
    <n v="10.489595000000001"/>
    <n v="10.089035000000001"/>
    <n v="7.7544699999999986"/>
    <n v="8.7871249999999996"/>
    <n v="9.3045799999999996"/>
    <n v="9.7731650000000005"/>
    <n v="9.9808649999999997"/>
    <n v="10.743834999999999"/>
    <n v="11.02614"/>
    <n v="11.11661"/>
  </r>
  <r>
    <x v="58"/>
    <x v="12"/>
    <x v="0"/>
    <x v="4"/>
    <n v="13.784895650000001"/>
    <n v="14.2"/>
    <n v="15.4"/>
    <n v="15.885072000000003"/>
    <n v="16.161234"/>
    <n v="15.992133427446531"/>
    <n v="17.347993616174385"/>
    <n v="17.915601737687897"/>
    <n v="16.834148363205628"/>
    <n v="17.204464975"/>
    <n v="18.665060450000002"/>
    <n v="17.592720849999999"/>
    <n v="15.610610550000002"/>
    <n v="17.62246665"/>
    <n v="17.961090129878048"/>
    <n v="18.32800968359842"/>
    <n v="18.699530196746959"/>
    <n v="18.756347887893348"/>
    <n v="18.862302012938144"/>
    <n v="18.949539226317118"/>
  </r>
  <r>
    <x v="58"/>
    <x v="12"/>
    <x v="0"/>
    <x v="5"/>
    <n v="26.551725650000002"/>
    <n v="26.063504999999999"/>
    <n v="27.419694999999997"/>
    <n v="28.800072"/>
    <n v="29.086234000000001"/>
    <n v="27.447133427446531"/>
    <n v="28.672993616174388"/>
    <n v="29.730601737687898"/>
    <n v="27.299148363205628"/>
    <n v="26.985509974999999"/>
    <n v="29.154655450000003"/>
    <n v="27.681755850000002"/>
    <n v="23.365080550000002"/>
    <n v="26.409591649999999"/>
    <n v="27.265670129878046"/>
    <n v="28.101174683598423"/>
    <n v="28.680395196746957"/>
    <n v="29.500182887893345"/>
    <n v="29.888442012938143"/>
    <n v="30.066149226317116"/>
  </r>
  <r>
    <x v="58"/>
    <x v="12"/>
    <x v="0"/>
    <x v="6"/>
    <n v="20.469764999999999"/>
    <n v="21.017469999999999"/>
    <n v="21.346924999999999"/>
    <n v="22.966999999999999"/>
    <n v="24.97"/>
    <n v="23.657"/>
    <n v="24.164000000000001"/>
    <n v="26.981999999999999"/>
    <n v="25.849"/>
    <n v="26.418712320000001"/>
    <n v="28.229863600000002"/>
    <n v="25.92480827"/>
    <n v="23.016567999999999"/>
    <n v="26.291542"/>
    <n v="26.901247891636899"/>
    <n v="27.726240973182435"/>
    <n v="28.02478725365987"/>
    <n v="28.227206724406699"/>
    <n v="28.368342758028739"/>
    <n v="28.496005720658786"/>
  </r>
  <r>
    <x v="58"/>
    <x v="12"/>
    <x v="0"/>
    <x v="7"/>
    <n v="20.420235999999999"/>
    <n v="20.580939000000001"/>
    <n v="23.008074000000001"/>
    <n v="22.207373"/>
    <n v="24.385999999999999"/>
    <n v="24.443999999999999"/>
    <n v="25.988"/>
    <n v="26.192"/>
    <n v="23.582773"/>
    <n v="21.862171"/>
    <n v="22.804410699999998"/>
    <n v="23.95983296"/>
    <n v="21.441489301362004"/>
    <n v="22.667414180000009"/>
    <n v="23.911480111458278"/>
    <n v="24.129689506233092"/>
    <n v="24.316613018707766"/>
    <n v="24.094641230061288"/>
    <n v="23.891406840686351"/>
    <n v="23.652492772279484"/>
  </r>
  <r>
    <x v="58"/>
    <x v="12"/>
    <x v="0"/>
    <x v="8"/>
    <n v="27.574000000000002"/>
    <n v="25.321000000000002"/>
    <n v="26.888999999999999"/>
    <n v="29.297999999999998"/>
    <n v="30.565000000000001"/>
    <n v="29.681000000000001"/>
    <n v="30.09"/>
    <n v="29.88"/>
    <n v="26.898000000000003"/>
    <n v="22.5"/>
    <n v="23"/>
    <n v="26"/>
    <n v="22.18"/>
    <n v="22.11346"/>
    <n v="23.440267600000002"/>
    <n v="24.612280980000005"/>
    <n v="24.912550807956006"/>
    <n v="25.535364578154908"/>
    <n v="25.535364578154908"/>
    <n v="25.280010932373354"/>
  </r>
  <r>
    <x v="58"/>
    <x v="12"/>
    <x v="1"/>
    <x v="0"/>
    <n v="3.4602750000000002"/>
    <n v="3.6193799999999996"/>
    <n v="3.7527339999999998"/>
    <n v="3.8498219999999996"/>
    <n v="4.0699399999999999"/>
    <n v="4.414148"/>
    <n v="4.6607050000000001"/>
    <n v="4.8840120000000002"/>
    <n v="4.9362587000000007"/>
    <n v="4.8239999999999998"/>
    <n v="4.7990000000000004"/>
    <n v="4.7640000000000002"/>
    <n v="4.7454310000000008"/>
    <n v="4.7359143800000005"/>
    <n v="4.7531860924"/>
    <n v="4.785852370552"/>
    <n v="4.8362703231409601"/>
    <n v="4.8810315650624361"/>
    <n v="4.9489807759358744"/>
    <n v="5.0409742565374769"/>
  </r>
  <r>
    <x v="58"/>
    <x v="12"/>
    <x v="1"/>
    <x v="1"/>
    <n v="0.20801900000000001"/>
    <n v="0.20604499999999998"/>
    <n v="0.19634399999999999"/>
    <n v="0.214"/>
    <n v="0.23699999999999999"/>
    <n v="0.26800000000000002"/>
    <n v="0.27600000000000002"/>
    <n v="0.27500000000000002"/>
    <n v="0.16600000000000001"/>
    <n v="0.10724800000000001"/>
    <n v="0.11594499999999999"/>
    <n v="0.104214"/>
    <n v="7.6711000000000001E-2"/>
    <n v="8.5391999999999996E-2"/>
    <n v="0.11198999999999999"/>
    <n v="0.12773000000000001"/>
    <n v="0.14613499999999999"/>
    <n v="0.16566800000000001"/>
    <n v="0.189975"/>
    <n v="0.21571799999999999"/>
  </r>
  <r>
    <x v="58"/>
    <x v="12"/>
    <x v="1"/>
    <x v="2"/>
    <n v="0.41823200000000005"/>
    <n v="0.42317300000000002"/>
    <n v="0.378415"/>
    <n v="0.378"/>
    <n v="0.36399999999999999"/>
    <n v="0.39300000000000002"/>
    <n v="0.442"/>
    <n v="0.52700000000000002"/>
    <n v="0.44"/>
    <n v="0.21928400000000001"/>
    <n v="0.29808100000000004"/>
    <n v="0.34099099999999999"/>
    <n v="0.39758300000000002"/>
    <n v="0.391484"/>
    <n v="0.475966"/>
    <n v="0.44089400000000001"/>
    <n v="0.53408900000000004"/>
    <n v="0.57804200000000006"/>
    <n v="0.59642499999999998"/>
    <n v="0.59639500000000001"/>
  </r>
  <r>
    <x v="58"/>
    <x v="12"/>
    <x v="1"/>
    <x v="3"/>
    <n v="2.0911600000000004"/>
    <n v="2.1158650000000003"/>
    <n v="1.892075"/>
    <n v="1.89"/>
    <n v="1.82"/>
    <n v="1.9650000000000001"/>
    <n v="2.21"/>
    <n v="2.6349999999999998"/>
    <n v="2.2000000000000002"/>
    <n v="1.09642"/>
    <n v="1.4904050000000002"/>
    <n v="1.704955"/>
    <n v="1.9879149999999999"/>
    <n v="1.9574199999999999"/>
    <n v="2.3798300000000001"/>
    <n v="2.2044700000000002"/>
    <n v="2.670445"/>
    <n v="2.8902100000000002"/>
    <n v="2.9821249999999999"/>
    <n v="2.9819750000000003"/>
  </r>
  <r>
    <x v="58"/>
    <x v="12"/>
    <x v="1"/>
    <x v="4"/>
    <n v="1.2955645472361819"/>
    <n v="1.3499437164434067"/>
    <n v="1.4504302442338768"/>
    <n v="1.5591779100000001"/>
    <n v="1.6605355199999998"/>
    <n v="1.7083194102187362"/>
    <n v="1.8332807772264395"/>
    <n v="1.978972486281954"/>
    <n v="1.8003030169111396"/>
    <n v="1.61725352"/>
    <n v="1.7559178960000001"/>
    <n v="1.4350153151999998"/>
    <n v="1.2153815984"/>
    <n v="1.2797408784000002"/>
    <n v="1.3489619966338253"/>
    <n v="1.4131322824909105"/>
    <n v="1.547606503405107"/>
    <n v="1.6595507321212279"/>
    <n v="1.7816330793369144"/>
    <n v="1.8651604749188662"/>
  </r>
  <r>
    <x v="58"/>
    <x v="12"/>
    <x v="1"/>
    <x v="5"/>
    <n v="3.3867245472361822"/>
    <n v="3.4658087164434068"/>
    <n v="3.3425052442338767"/>
    <n v="3.4491779100000004"/>
    <n v="3.4805355199999997"/>
    <n v="3.6733194102187365"/>
    <n v="4.043280777226439"/>
    <n v="4.6139724862819538"/>
    <n v="4.0003030169111398"/>
    <n v="2.71367352"/>
    <n v="3.2463228960000006"/>
    <n v="3.1399703151999998"/>
    <n v="3.2032965983999997"/>
    <n v="3.2371608784000001"/>
    <n v="3.7287919966338254"/>
    <n v="3.6176022824909104"/>
    <n v="4.2180515034051069"/>
    <n v="4.5497607321212286"/>
    <n v="4.7637580793369141"/>
    <n v="4.8471354749188666"/>
  </r>
  <r>
    <x v="58"/>
    <x v="12"/>
    <x v="1"/>
    <x v="6"/>
    <n v="2.3867880000000001"/>
    <n v="2.2013889999999998"/>
    <n v="2.2621880000000001"/>
    <n v="2.3229839999999999"/>
    <n v="2.7601343784994405"/>
    <n v="2.5350000000000001"/>
    <n v="2.6539999999999999"/>
    <n v="3.0270000000000001"/>
    <n v="2.2963439999999999"/>
    <n v="1.482577"/>
    <n v="1.5678288784600001"/>
    <n v="1.5880397865"/>
    <n v="1.3923950433000003"/>
    <n v="1.6594325327999999"/>
    <n v="1.6958228136291158"/>
    <n v="2.0490612745563292"/>
    <n v="2.5783708830329037"/>
    <n v="2.8729145081819225"/>
    <n v="3.1266456639016531"/>
    <n v="3.2201576328480157"/>
  </r>
  <r>
    <x v="58"/>
    <x v="12"/>
    <x v="1"/>
    <x v="7"/>
    <n v="1.1202300000000001"/>
    <n v="1.4424699999999999"/>
    <n v="1.579658"/>
    <n v="1.337283"/>
    <n v="1.258"/>
    <n v="1.1160000000000001"/>
    <n v="1.1719999999999999"/>
    <n v="1.163"/>
    <n v="1.008583"/>
    <n v="0.70267500000000005"/>
    <n v="0.60035400000000005"/>
    <n v="0.49124000000000001"/>
    <n v="0.35080600000000001"/>
    <n v="0.281032"/>
    <n v="0.37231271527563398"/>
    <n v="0.36362082144531011"/>
    <n v="0.37939319999999999"/>
    <n v="0.37939319999999999"/>
    <n v="0.37939319999999999"/>
    <n v="0.37754580524705322"/>
  </r>
  <r>
    <x v="58"/>
    <x v="12"/>
    <x v="1"/>
    <x v="8"/>
    <n v="1.5844196373665405"/>
    <n v="2.3919999999999999"/>
    <n v="2.3340000000000001"/>
    <n v="1.8819999999999999"/>
    <n v="2.0920000000000001"/>
    <n v="2.3959999999999999"/>
    <n v="2.2559999999999998"/>
    <n v="2.1989999999999998"/>
    <n v="2.1989999999999998"/>
    <n v="1.7591999999999999"/>
    <n v="1.9"/>
    <n v="1.7669999999999999"/>
    <n v="1.6786499999999998"/>
    <n v="1.6282904999999996"/>
    <n v="1.9539485999999995"/>
    <n v="1.8953301419999995"/>
    <n v="1.9900966490999996"/>
    <n v="2.0497995485729996"/>
    <n v="2.0293015530872696"/>
    <n v="2.0049499344502224"/>
  </r>
  <r>
    <x v="58"/>
    <x v="12"/>
    <x v="2"/>
    <x v="0"/>
    <n v="0.26499299999999998"/>
    <n v="0.27347399999999999"/>
    <n v="0.28131299999999998"/>
    <n v="0.28218500000000002"/>
    <n v="0.291103"/>
    <n v="0.29909999999999998"/>
    <n v="0.30993700000000002"/>
    <n v="0.31761299999999998"/>
    <n v="0.32007632520090185"/>
    <n v="0.31325336711623647"/>
    <n v="0.30499999999999999"/>
    <n v="0.29199999999999998"/>
    <n v="0.28301699999999996"/>
    <n v="0.27425663999999994"/>
    <n v="0.26483641631677357"/>
    <n v="0.25801112184908331"/>
    <n v="0.25317652993191014"/>
    <n v="0.25018865168773746"/>
    <n v="0.24864872977740241"/>
    <n v="0.24836985679966217"/>
  </r>
  <r>
    <x v="58"/>
    <x v="12"/>
    <x v="2"/>
    <x v="1"/>
    <n v="3.4020150417549216E-2"/>
    <n v="3.5406E-2"/>
    <n v="3.3109E-2"/>
    <n v="3.3000000000000002E-2"/>
    <n v="3.7999999999999999E-2"/>
    <n v="4.2000000000000003E-2"/>
    <n v="4.2999999999999997E-2"/>
    <n v="4.7E-2"/>
    <n v="3.3000000000000002E-2"/>
    <n v="1.250217890233497E-2"/>
    <n v="1.2813000000000001E-2"/>
    <n v="1.7007999999999999E-2"/>
    <n v="1.3500999999999999E-2"/>
    <n v="1.3881000000000001E-2"/>
    <n v="1.3968E-2"/>
    <n v="1.503E-2"/>
    <n v="1.7481000000000003E-2"/>
    <n v="1.9807999999999999E-2"/>
    <n v="2.2228000000000001E-2"/>
    <n v="2.4586E-2"/>
  </r>
  <r>
    <x v="58"/>
    <x v="12"/>
    <x v="2"/>
    <x v="2"/>
    <n v="3.0681999999999997E-2"/>
    <n v="3.1279000000000001E-2"/>
    <n v="2.9829999999999999E-2"/>
    <n v="0.03"/>
    <n v="3.1E-2"/>
    <n v="3.2000000000000001E-2"/>
    <n v="3.2000000000000001E-2"/>
    <n v="3.2000000000000001E-2"/>
    <n v="2.9000000000000001E-2"/>
    <n v="9.8820000000000002E-3"/>
    <n v="1.3763000000000001E-2"/>
    <n v="1.4416999999999999E-2"/>
    <n v="1.3813000000000001E-2"/>
    <n v="2.1253000000000001E-2"/>
    <n v="1.9574000000000001E-2"/>
    <n v="2.1742000000000001E-2"/>
    <n v="2.4922999999999997E-2"/>
    <n v="2.7734000000000002E-2"/>
    <n v="3.0190000000000002E-2"/>
    <n v="3.2389000000000001E-2"/>
  </r>
  <r>
    <x v="58"/>
    <x v="12"/>
    <x v="2"/>
    <x v="3"/>
    <n v="0.24545599999999998"/>
    <n v="0.25023200000000001"/>
    <n v="0.23863999999999999"/>
    <n v="0.24"/>
    <n v="0.248"/>
    <n v="0.25600000000000001"/>
    <n v="0.25600000000000001"/>
    <n v="0.25600000000000001"/>
    <n v="0.23200000000000001"/>
    <n v="7.9056000000000001E-2"/>
    <n v="0.11010400000000002"/>
    <n v="0.11533599999999999"/>
    <n v="0.110504"/>
    <n v="0.17002400000000001"/>
    <n v="0.15659200000000001"/>
    <n v="0.17393600000000001"/>
    <n v="0.19938399999999998"/>
    <n v="0.22187200000000001"/>
    <n v="0.24152000000000001"/>
    <n v="0.25911200000000001"/>
  </r>
  <r>
    <x v="58"/>
    <x v="12"/>
    <x v="2"/>
    <x v="4"/>
    <n v="1.1890000000000001"/>
    <n v="1.2609999999999999"/>
    <n v="1.292"/>
    <n v="1.337"/>
    <n v="1.355"/>
    <n v="1.4194278"/>
    <n v="1.4259608000000001"/>
    <n v="1.4518939499999999"/>
    <n v="1.1713648999999999"/>
    <n v="1.0561033999999998"/>
    <n v="1.2051106999999999"/>
    <n v="1.11344968"/>
    <n v="0.81769141999999995"/>
    <n v="0.95214657999999996"/>
    <n v="1.1113519149522197"/>
    <n v="1.1160284276679049"/>
    <n v="1.1063814358024473"/>
    <n v="1.1008300674260449"/>
    <n v="1.094054411020571"/>
    <n v="1.0928273699185138"/>
  </r>
  <r>
    <x v="58"/>
    <x v="12"/>
    <x v="2"/>
    <x v="5"/>
    <n v="1.434456"/>
    <n v="1.5112319999999999"/>
    <n v="1.53064"/>
    <n v="1.577"/>
    <n v="1.603"/>
    <n v="1.6754278"/>
    <n v="1.6819608000000001"/>
    <n v="1.7078939499999999"/>
    <n v="1.4033648999999999"/>
    <n v="1.1351593999999998"/>
    <n v="1.3152146999999998"/>
    <n v="1.2287856800000001"/>
    <n v="0.92819541999999999"/>
    <n v="1.1221705799999999"/>
    <n v="1.2679439149522198"/>
    <n v="1.289964427667905"/>
    <n v="1.3057654358024473"/>
    <n v="1.322702067426045"/>
    <n v="1.335574411020571"/>
    <n v="1.3519393699185138"/>
  </r>
  <r>
    <x v="58"/>
    <x v="12"/>
    <x v="2"/>
    <x v="6"/>
    <n v="0.95538299999999998"/>
    <n v="1.6584129999999999"/>
    <n v="1.112725"/>
    <n v="1.1751069999999999"/>
    <n v="1.3045268533034713"/>
    <n v="1.23"/>
    <n v="1.37"/>
    <n v="1.6180000000000001"/>
    <n v="1.24"/>
    <n v="0.92961099999999997"/>
    <n v="1.1208100020899998"/>
    <n v="1.2094732159999999"/>
    <n v="0.84730329600000009"/>
    <n v="1.0001555199999999"/>
    <n v="1.1385252567333848"/>
    <n v="1.1670359915535853"/>
    <n v="1.2108443115791583"/>
    <n v="1.2548847234246114"/>
    <n v="1.2842098908219397"/>
    <n v="1.3092851453032599"/>
  </r>
  <r>
    <x v="58"/>
    <x v="12"/>
    <x v="2"/>
    <x v="7"/>
    <n v="2.649899"/>
    <n v="2.6717610000000001"/>
    <n v="2.7853289999999999"/>
    <n v="3.4292020000000001"/>
    <n v="3.0379999999999998"/>
    <n v="2.99"/>
    <n v="3.64"/>
    <n v="3.44"/>
    <n v="3.33"/>
    <n v="2.4909300000000001"/>
    <n v="3.2853588250000003"/>
    <n v="3.4108378780000002"/>
    <n v="2.984112187"/>
    <n v="3.073774137"/>
    <n v="3.0346352240304415"/>
    <n v="3.276029043186151"/>
    <n v="3.3254893806206569"/>
    <n v="3.3753717213299668"/>
    <n v="3.4252954223661582"/>
    <n v="3.4707806773713856"/>
  </r>
  <r>
    <x v="58"/>
    <x v="12"/>
    <x v="2"/>
    <x v="8"/>
    <n v="3.2183003626334603"/>
    <n v="2.9740000000000002"/>
    <n v="3.15"/>
    <n v="3.6"/>
    <n v="3.198"/>
    <n v="3.2919809999999998"/>
    <n v="3.71"/>
    <n v="3.63"/>
    <n v="3.37"/>
    <n v="2.7"/>
    <n v="3.48"/>
    <n v="3.5"/>
    <n v="3.08"/>
    <n v="3.1785600000000001"/>
    <n v="3.2103456000000001"/>
    <n v="3.338759424"/>
    <n v="3.4055346124799994"/>
    <n v="3.4395899586047998"/>
    <n v="3.4739858581908476"/>
    <n v="3.5156736884891377"/>
  </r>
  <r>
    <x v="59"/>
    <x v="12"/>
    <x v="0"/>
    <x v="0"/>
    <n v="3.9986139999999999"/>
    <n v="4.0185329999999997"/>
    <n v="4.0427919999999995"/>
    <n v="4.0754140000000003"/>
    <n v="4.1130000000000004"/>
    <n v="4.1539999999999999"/>
    <n v="4.202"/>
    <n v="4.2584629999999999"/>
    <n v="4.2789950000000001"/>
    <n v="4.3007520000000001"/>
    <n v="4.3351819999999996"/>
    <n v="4.4009999999999998"/>
    <n v="4.447165"/>
    <n v="4.4954729999999996"/>
    <n v="4.5590394579999991"/>
    <n v="4.611498287809999"/>
    <n v="4.6520708854048287"/>
    <n v="4.6914528449367534"/>
    <n v="4.7293980327753582"/>
    <n v="4.7635403449071623"/>
  </r>
  <r>
    <x v="59"/>
    <x v="12"/>
    <x v="0"/>
    <x v="1"/>
    <n v="0.29052999999999995"/>
    <n v="0.24658099999999999"/>
    <n v="0.25458900000000001"/>
    <n v="0.26100000000000001"/>
    <n v="0.26400000000000001"/>
    <n v="0.27400000000000002"/>
    <n v="0.28299999999999997"/>
    <n v="0.307"/>
    <n v="0.254"/>
    <n v="0.21340799999999999"/>
    <n v="0.28968400000000005"/>
    <n v="0.30499599999999999"/>
    <n v="0.27947500000000003"/>
    <n v="0.26902300000000001"/>
    <n v="0.30632199999999998"/>
    <n v="0.30320600000000003"/>
    <n v="0.30342800000000003"/>
    <n v="0.30455000000000004"/>
    <n v="0.30535800000000002"/>
    <n v="0.30371800000000004"/>
  </r>
  <r>
    <x v="59"/>
    <x v="12"/>
    <x v="0"/>
    <x v="2"/>
    <n v="0.26358599999999999"/>
    <n v="0.24870500000000001"/>
    <n v="0.24028899999999997"/>
    <n v="0.28999999999999998"/>
    <n v="0.29499999999999998"/>
    <n v="0.28899999999999998"/>
    <n v="0.28899999999999998"/>
    <n v="0.317"/>
    <n v="0.254"/>
    <n v="0.12946700000000003"/>
    <n v="0.17793899999999999"/>
    <n v="0.18532800000000002"/>
    <n v="0.16593100000000002"/>
    <n v="0.161106"/>
    <n v="0.15990700000000002"/>
    <n v="0.18437200000000001"/>
    <n v="0.22476599999999999"/>
    <n v="0.22515399999999999"/>
    <n v="0.22489400000000001"/>
    <n v="0.22140799999999999"/>
  </r>
  <r>
    <x v="59"/>
    <x v="12"/>
    <x v="0"/>
    <x v="3"/>
    <n v="1.31793"/>
    <n v="1.243525"/>
    <n v="1.2014449999999999"/>
    <n v="1.45"/>
    <n v="1.4750000000000001"/>
    <n v="1.4450000000000001"/>
    <n v="1.4450000000000001"/>
    <n v="1.585"/>
    <n v="1.27"/>
    <n v="0.6473350000000001"/>
    <n v="0.8896949999999999"/>
    <n v="0.92664000000000024"/>
    <n v="0.82965500000000014"/>
    <n v="0.80552999999999997"/>
    <n v="0.79953500000000011"/>
    <n v="0.92186000000000001"/>
    <n v="1.1238300000000001"/>
    <n v="1.1257699999999999"/>
    <n v="1.1244700000000001"/>
    <n v="1.10704"/>
  </r>
  <r>
    <x v="59"/>
    <x v="12"/>
    <x v="0"/>
    <x v="4"/>
    <n v="4.0785862799999997"/>
    <n v="3.8176063499999997"/>
    <n v="3.9417221999999996"/>
    <n v="4.1976764200000005"/>
    <n v="4.6429999999999998"/>
    <n v="5.0580893700000003"/>
    <n v="4.9823908430000001"/>
    <n v="4.7012476909999998"/>
    <n v="4.6391057874999992"/>
    <n v="4.5356879087499991"/>
    <n v="5.2514120662499995"/>
    <n v="4.9576323324999985"/>
    <n v="4.5446124699999997"/>
    <n v="4.6005745712500001"/>
    <n v="4.6605373363482565"/>
    <n v="4.7876854391721073"/>
    <n v="4.9311951385291168"/>
    <n v="5.1136836009810605"/>
    <n v="5.1550438557251397"/>
    <n v="5.1922589759488069"/>
  </r>
  <r>
    <x v="59"/>
    <x v="12"/>
    <x v="0"/>
    <x v="5"/>
    <n v="5.3965162800000002"/>
    <n v="5.0611313500000001"/>
    <n v="5.1431671999999997"/>
    <n v="5.6476764200000007"/>
    <n v="6.1179999999999994"/>
    <n v="6.5030893699999996"/>
    <n v="6.4273908429999995"/>
    <n v="6.2862476909999998"/>
    <n v="5.9091057874999997"/>
    <n v="5.183022908749999"/>
    <n v="6.1411070662499991"/>
    <n v="5.8842723324999984"/>
    <n v="5.3742674699999995"/>
    <n v="5.4061045712500002"/>
    <n v="5.4600723363482562"/>
    <n v="5.709545439172107"/>
    <n v="6.0550251385291167"/>
    <n v="6.2394536009810606"/>
    <n v="6.2795138557251402"/>
    <n v="6.2992989759488065"/>
  </r>
  <r>
    <x v="59"/>
    <x v="12"/>
    <x v="0"/>
    <x v="6"/>
    <n v="6.5153290000000004"/>
    <n v="6.3693619999999997"/>
    <n v="7.6272770000000003"/>
    <n v="8.9188919999999996"/>
    <n v="7.5679780000000001"/>
    <n v="8.9260000000000002"/>
    <n v="8.391"/>
    <n v="8.3510000000000009"/>
    <n v="7.8000509999999998"/>
    <n v="6.6879229999999996"/>
    <n v="7.5026529999999996"/>
    <n v="7.1689059999999998"/>
    <n v="6.8950399999999998"/>
    <n v="7.0231870000000001"/>
    <n v="7.3354644812604572"/>
    <n v="6.7632802578765494"/>
    <n v="7.3382885734344576"/>
    <n v="7.571852685472189"/>
    <n v="7.6333779259784151"/>
    <n v="7.6602198919194953"/>
  </r>
  <r>
    <x v="59"/>
    <x v="12"/>
    <x v="0"/>
    <x v="7"/>
    <n v="5.070246"/>
    <n v="5.3364140000000004"/>
    <n v="4.0273490000000001"/>
    <n v="2.8918409999999999"/>
    <n v="1.8009999999999999"/>
    <n v="2.3149999999999999"/>
    <n v="1.833"/>
    <n v="1.5740000000000001"/>
    <n v="2.3291200000000001"/>
    <n v="1.648585"/>
    <n v="1.5825819999999999"/>
    <n v="1.299858"/>
    <n v="1.361272"/>
    <n v="1.3856040000000001"/>
    <n v="1.2904478101125754"/>
    <n v="1.3312133987282795"/>
    <n v="1.33251458274"/>
    <n v="1.33251458274"/>
    <n v="1.33251458274"/>
    <n v="1.33251458274"/>
  </r>
  <r>
    <x v="59"/>
    <x v="12"/>
    <x v="0"/>
    <x v="8"/>
    <n v="4.5"/>
    <n v="3.6"/>
    <n v="1.100000000000000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1"/>
    <x v="0"/>
    <n v="0.31510869721976764"/>
    <n v="0.31858600000000004"/>
    <n v="0.33277699999999999"/>
    <n v="0.34640499999999996"/>
    <n v="0.36450499999999997"/>
    <n v="0.38477600000000001"/>
    <n v="0.401111"/>
    <n v="0.42392000000000002"/>
    <n v="0.43088700000000002"/>
    <n v="0.43633300000000003"/>
    <n v="0.44751799999999997"/>
    <n v="0.46700000000000003"/>
    <n v="0.47709400000000002"/>
    <n v="0.48599999999999999"/>
    <n v="0.49918799999999997"/>
    <n v="0.51254571999999998"/>
    <n v="0.5277649767999999"/>
    <n v="0.54387707819199993"/>
    <n v="0.56028945350047987"/>
    <n v="0.57696408629045104"/>
  </r>
  <r>
    <x v="59"/>
    <x v="12"/>
    <x v="1"/>
    <x v="1"/>
    <n v="3.1906999999999998E-2"/>
    <n v="2.9132999999999999E-2"/>
    <n v="2.8877E-2"/>
    <n v="2.9000000000000001E-2"/>
    <n v="3.1E-2"/>
    <n v="3.5000000000000003E-2"/>
    <n v="0.04"/>
    <n v="4.4999999999999998E-2"/>
    <n v="0.04"/>
    <n v="2.7799000000000001E-2"/>
    <n v="3.8329999999999996E-2"/>
    <n v="4.6740000000000004E-2"/>
    <n v="3.9777E-2"/>
    <n v="3.7656000000000002E-2"/>
    <n v="4.2347999999999997E-2"/>
    <n v="4.3309E-2"/>
    <n v="4.5971999999999999E-2"/>
    <n v="4.7778000000000001E-2"/>
    <n v="4.9045000000000005E-2"/>
    <n v="5.0292000000000003E-2"/>
  </r>
  <r>
    <x v="59"/>
    <x v="12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1"/>
    <x v="4"/>
    <n v="0.22807291088674897"/>
    <n v="0.24103682331305851"/>
    <n v="0.24709888393243476"/>
    <n v="0.29444644068222153"/>
    <n v="0.31833391951832574"/>
    <n v="0.32254749999999999"/>
    <n v="0.33680300000000002"/>
    <n v="0.39248379999999994"/>
    <n v="0.35368240000000001"/>
    <n v="0.32033670000000003"/>
    <n v="0.34384909999999996"/>
    <n v="0.36997380000000002"/>
    <n v="0.34132656"/>
    <n v="0.28327797999999998"/>
    <n v="0.338750965313249"/>
    <n v="0.35617989214699231"/>
    <n v="0.36943548375999991"/>
    <n v="0.39703026708015993"/>
    <n v="0.43142287919536959"/>
    <n v="0.46157126903236084"/>
  </r>
  <r>
    <x v="59"/>
    <x v="12"/>
    <x v="1"/>
    <x v="5"/>
    <n v="0.22807291088674897"/>
    <n v="0.24103682331305851"/>
    <n v="0.24709888393243476"/>
    <n v="0.29444644068222153"/>
    <n v="0.31833391951832574"/>
    <n v="0.32254749999999999"/>
    <n v="0.33680300000000002"/>
    <n v="0.39248379999999994"/>
    <n v="0.35368240000000001"/>
    <n v="0.32033670000000003"/>
    <n v="0.34384909999999996"/>
    <n v="0.36997380000000002"/>
    <n v="0.34132656"/>
    <n v="0.28327797999999998"/>
    <n v="0.338750965313249"/>
    <n v="0.35617989214699231"/>
    <n v="0.36943548375999991"/>
    <n v="0.39703026708015993"/>
    <n v="0.43142287919536959"/>
    <n v="0.46157126903236084"/>
  </r>
  <r>
    <x v="59"/>
    <x v="12"/>
    <x v="1"/>
    <x v="6"/>
    <n v="0.463756"/>
    <n v="0.57489599999999996"/>
    <n v="0.47847299999999998"/>
    <n v="0.51024999999999998"/>
    <n v="0.45629500000000001"/>
    <n v="0.60266600000000004"/>
    <n v="0.57920199999999999"/>
    <n v="0.48499999999999999"/>
    <n v="0.464862"/>
    <n v="0.38801400000000003"/>
    <n v="0.40950399999999998"/>
    <n v="0.409111"/>
    <n v="0.42533700000000002"/>
    <n v="0.36033399999999999"/>
    <n v="0.46325178871238915"/>
    <n v="0.45573253578009065"/>
    <n v="0.47930313087889553"/>
    <n v="0.50533379579974969"/>
    <n v="0.53511749025169197"/>
    <n v="0.5616532592793273"/>
  </r>
  <r>
    <x v="59"/>
    <x v="12"/>
    <x v="1"/>
    <x v="7"/>
    <n v="0.189333"/>
    <n v="0.18354699999999999"/>
    <n v="0.15087900000000001"/>
    <n v="0.195824"/>
    <n v="0.14390900000000001"/>
    <n v="0.19090699999999999"/>
    <n v="0.16431899999999999"/>
    <n v="8.0106999999999998E-2"/>
    <n v="8.5902999999999993E-2"/>
    <n v="0.116088"/>
    <n v="0.102572"/>
    <n v="9.3110999999999999E-2"/>
    <n v="0.10687199999999999"/>
    <n v="0.11792800000000001"/>
    <n v="0.10873105624746142"/>
    <n v="0.10613520000000004"/>
    <n v="0.10613520000000004"/>
    <n v="0.10613520000000004"/>
    <n v="0.10613520000000004"/>
    <n v="0.10613520000000004"/>
  </r>
  <r>
    <x v="59"/>
    <x v="12"/>
    <x v="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12"/>
    <x v="2"/>
    <x v="0"/>
    <n v="7.3545302780232372E-2"/>
    <n v="9.7906999999999994E-2"/>
    <n v="9.6863000000000005E-2"/>
    <n v="9.5556000000000016E-2"/>
    <n v="9.5880000000000007E-2"/>
    <n v="9.7085000000000005E-2"/>
    <n v="0.10008300000000001"/>
    <n v="0.10186500000000001"/>
    <n v="0.101312"/>
    <n v="9.9242999999999998E-2"/>
    <n v="0.10100000000000001"/>
    <n v="0.10299999999999999"/>
    <n v="0.10199999999999999"/>
    <n v="0.10100000000000001"/>
    <n v="9.9790000000000004E-2"/>
    <n v="9.902770000000001E-2"/>
    <n v="9.8752760999999994E-2"/>
    <n v="9.8845067729999986E-2"/>
    <n v="9.924491298889998E-2"/>
    <n v="9.9900769079676974E-2"/>
  </r>
  <r>
    <x v="59"/>
    <x v="12"/>
    <x v="2"/>
    <x v="1"/>
    <n v="6.9878120788158041E-3"/>
    <n v="6.0260000000000001E-3"/>
    <n v="5.6969999999999998E-3"/>
    <n v="5.0000000000000001E-3"/>
    <n v="6.0000000000000001E-3"/>
    <n v="7.0000000000000001E-3"/>
    <n v="8.0000000000000002E-3"/>
    <n v="8.0000000000000002E-3"/>
    <n v="8.0000000000000002E-3"/>
    <n v="6.4521351267183783E-3"/>
    <n v="5.9509930887982551E-3"/>
    <n v="6.4420000000000007E-3"/>
    <n v="5.927E-3"/>
    <n v="5.1780000000000003E-3"/>
    <n v="5.8600000000000006E-3"/>
    <n v="6.2230000000000002E-3"/>
    <n v="6.6570000000000006E-3"/>
    <n v="7.0049999999999999E-3"/>
    <n v="7.319E-3"/>
    <n v="7.6029999999999995E-3"/>
  </r>
  <r>
    <x v="59"/>
    <x v="12"/>
    <x v="2"/>
    <x v="2"/>
    <n v="4.3324000000000001E-2"/>
    <n v="3.8975999999999997E-2"/>
    <n v="3.8084E-2"/>
    <n v="4.1000000000000002E-2"/>
    <n v="3.5000000000000003E-2"/>
    <n v="3.5000000000000003E-2"/>
    <n v="3.9E-2"/>
    <n v="4.3999999999999997E-2"/>
    <n v="4.5999999999999999E-2"/>
    <n v="2.3278E-2"/>
    <n v="3.1753000000000003E-2"/>
    <n v="4.2874000000000002E-2"/>
    <n v="3.8664000000000004E-2"/>
    <n v="4.2983E-2"/>
    <n v="4.0274000000000004E-2"/>
    <n v="4.2218000000000006E-2"/>
    <n v="4.5142000000000002E-2"/>
    <n v="4.7999E-2"/>
    <n v="5.0570000000000004E-2"/>
    <n v="5.2915999999999998E-2"/>
  </r>
  <r>
    <x v="59"/>
    <x v="12"/>
    <x v="2"/>
    <x v="3"/>
    <n v="0.34659200000000001"/>
    <n v="0.31180799999999997"/>
    <n v="0.304672"/>
    <n v="0.32800000000000001"/>
    <n v="0.28000000000000003"/>
    <n v="0.28000000000000003"/>
    <n v="0.312"/>
    <n v="0.35199999999999998"/>
    <n v="0.36799999999999999"/>
    <n v="0.186224"/>
    <n v="0.25402400000000003"/>
    <n v="0.34299200000000002"/>
    <n v="0.30931200000000003"/>
    <n v="0.343864"/>
    <n v="0.32219200000000003"/>
    <n v="0.33774400000000004"/>
    <n v="0.36113600000000001"/>
    <n v="0.383992"/>
    <n v="0.40456000000000003"/>
    <n v="0.42332799999999998"/>
  </r>
  <r>
    <x v="59"/>
    <x v="12"/>
    <x v="2"/>
    <x v="4"/>
    <n v="0.19415959933981347"/>
    <n v="0.17923565531277827"/>
    <n v="0.17428119112371387"/>
    <n v="0.16811487286805762"/>
    <n v="0.17640245100350152"/>
    <n v="0.25089919999999999"/>
    <n v="0.25066630000000001"/>
    <n v="0.28140700000000002"/>
    <n v="0.26812980000000003"/>
    <n v="0.22143969999999999"/>
    <n v="0.22326850000000001"/>
    <n v="0.26892569999999993"/>
    <n v="0.24209123999999999"/>
    <n v="0.23606906"/>
    <n v="0.27605176822968702"/>
    <n v="0.25662362060518373"/>
    <n v="0.25675717859999997"/>
    <n v="0.25699717609799999"/>
    <n v="0.25803677377113998"/>
    <n v="0.25974199960716016"/>
  </r>
  <r>
    <x v="59"/>
    <x v="12"/>
    <x v="2"/>
    <x v="5"/>
    <n v="0.54075159933981354"/>
    <n v="0.49104365531277827"/>
    <n v="0.47895319112371387"/>
    <n v="0.49611487286805767"/>
    <n v="0.45640245100350152"/>
    <n v="0.53089920000000002"/>
    <n v="0.56266630000000006"/>
    <n v="0.63340700000000005"/>
    <n v="0.63612979999999997"/>
    <n v="0.40766369999999996"/>
    <n v="0.47729250000000001"/>
    <n v="0.61191770000000001"/>
    <n v="0.55140323999999996"/>
    <n v="0.57993306"/>
    <n v="0.59824376822968706"/>
    <n v="0.59436762060518378"/>
    <n v="0.61789317859999993"/>
    <n v="0.64098917609799999"/>
    <n v="0.66259677377114001"/>
    <n v="0.68306999960716008"/>
  </r>
  <r>
    <x v="59"/>
    <x v="12"/>
    <x v="2"/>
    <x v="6"/>
    <n v="0.66600999999999999"/>
    <n v="0.61741199999999996"/>
    <n v="0.62916799999999995"/>
    <n v="0.64456100000000005"/>
    <n v="0.68720599999999998"/>
    <n v="0.79108699999999998"/>
    <n v="0.85599999999999998"/>
    <n v="0.86099999999999999"/>
    <n v="0.86300100000000002"/>
    <n v="0.52198800000000001"/>
    <n v="0.66686299999999998"/>
    <n v="0.73545499999999997"/>
    <n v="0.60435499999999998"/>
    <n v="0.54681400000000002"/>
    <n v="0.64636185374157074"/>
    <n v="0.66387061891525123"/>
    <n v="0.69015947779496767"/>
    <n v="0.71535082090900382"/>
    <n v="0.73643527197332848"/>
    <n v="0.75645454345801388"/>
  </r>
  <r>
    <x v="59"/>
    <x v="12"/>
    <x v="2"/>
    <x v="7"/>
    <n v="0.18539800000000001"/>
    <n v="0.12242"/>
    <n v="0.12099799999999999"/>
    <n v="0.118579"/>
    <n v="0.12539500000000001"/>
    <n v="0.140593"/>
    <n v="0.11823500000000001"/>
    <n v="8.8051000000000004E-2"/>
    <n v="5.9428000000000002E-2"/>
    <n v="5.2935000000000003E-2"/>
    <n v="6.8356E-2"/>
    <n v="6.0852999999999997E-2"/>
    <n v="6.6757999999999998E-2"/>
    <n v="7.3764999999999997E-2"/>
    <n v="8.1706375096545519E-2"/>
    <n v="7.3886872932561853E-2"/>
    <n v="7.3735493999999985E-2"/>
    <n v="7.3735493999999985E-2"/>
    <n v="7.3735493999999985E-2"/>
    <n v="7.3735493999999985E-2"/>
  </r>
  <r>
    <x v="59"/>
    <x v="12"/>
    <x v="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x v="12"/>
    <x v="0"/>
    <x v="0"/>
    <n v="27.224325"/>
    <n v="27.790025"/>
    <n v="28.483961000000001"/>
    <n v="29.007819999999999"/>
    <n v="29.378"/>
    <n v="29.748000000000001"/>
    <n v="29.88"/>
    <n v="30.178000000000001"/>
    <n v="30.428999999999998"/>
    <n v="30.503"/>
    <n v="30.691339878257352"/>
    <n v="30.791100485561913"/>
    <n v="30.988227456428195"/>
    <n v="31.331709354129647"/>
    <n v="31.796247955465347"/>
    <n v="32.199829590404633"/>
    <n v="32.502202178257114"/>
    <n v="32.710370025779113"/>
    <n v="32.906242123974572"/>
    <n v="33.090113175296352"/>
  </r>
  <r>
    <x v="60"/>
    <x v="12"/>
    <x v="0"/>
    <x v="1"/>
    <n v="2.302689"/>
    <n v="2.5487609999999998"/>
    <n v="2.640625"/>
    <n v="2.6040000000000001"/>
    <n v="2.5670000000000002"/>
    <n v="2.44"/>
    <n v="2.3450000000000002"/>
    <n v="2.4039999999999999"/>
    <n v="2.1320000000000001"/>
    <n v="1.994999"/>
    <n v="2.0308459999999999"/>
    <n v="1.941241"/>
    <n v="2.0445930000000003"/>
    <n v="2.2647520000000001"/>
    <n v="2.4697680000000002"/>
    <n v="2.5021339999999999"/>
    <n v="2.4919609999999999"/>
    <n v="2.4833220000000003"/>
    <n v="2.485598"/>
    <n v="2.4873080000000001"/>
  </r>
  <r>
    <x v="60"/>
    <x v="12"/>
    <x v="0"/>
    <x v="2"/>
    <n v="1.6413530000000001"/>
    <n v="1.4923649999999999"/>
    <n v="1.627982"/>
    <n v="1.657"/>
    <n v="1.647"/>
    <n v="1.5960000000000001"/>
    <n v="1.448"/>
    <n v="1.534"/>
    <n v="1.446"/>
    <n v="0.99943300000000002"/>
    <n v="1.2706379999999999"/>
    <n v="1.3437999999999999"/>
    <n v="1.4652880000000001"/>
    <n v="1.5101330000000002"/>
    <n v="1.522993"/>
    <n v="1.5474600000000001"/>
    <n v="1.6206230000000001"/>
    <n v="1.6788540000000001"/>
    <n v="1.7215440000000002"/>
    <n v="1.795588"/>
  </r>
  <r>
    <x v="60"/>
    <x v="12"/>
    <x v="0"/>
    <x v="3"/>
    <n v="8.2067650000000008"/>
    <n v="7.4618249999999993"/>
    <n v="8.1399100000000004"/>
    <n v="8.2850000000000001"/>
    <n v="8.2349999999999994"/>
    <n v="7.98"/>
    <n v="7.24"/>
    <n v="7.67"/>
    <n v="7.0853999999999999"/>
    <n v="4.8672387100000005"/>
    <n v="6.0990623999999993"/>
    <n v="6.3158599999999998"/>
    <n v="6.8135892000000009"/>
    <n v="6.9919157900000002"/>
    <n v="7.0057677999999992"/>
    <n v="7.0873668000000007"/>
    <n v="7.37383465"/>
    <n v="7.554843"/>
    <n v="7.7469480000000006"/>
    <n v="8.0801459999999992"/>
  </r>
  <r>
    <x v="60"/>
    <x v="12"/>
    <x v="0"/>
    <x v="4"/>
    <n v="24.229649250000001"/>
    <n v="24.872072375000005"/>
    <n v="23.64168763"/>
    <n v="25.120772119999998"/>
    <n v="24.677519999999998"/>
    <n v="23.240124962454868"/>
    <n v="25.942511751719973"/>
    <n v="27.859433832298848"/>
    <n v="28.900832500000003"/>
    <n v="29.893936599999996"/>
    <n v="30.560734449999998"/>
    <n v="31.015853522500002"/>
    <n v="29.137545275000001"/>
    <n v="30.386132950000004"/>
    <n v="32.024972649311408"/>
    <n v="31.594772533646953"/>
    <n v="31.852158134691972"/>
    <n v="32.056162625263532"/>
    <n v="32.248117281495077"/>
    <n v="32.428310911790426"/>
  </r>
  <r>
    <x v="60"/>
    <x v="12"/>
    <x v="0"/>
    <x v="5"/>
    <n v="32.436414249999999"/>
    <n v="32.333897375000006"/>
    <n v="31.78159763"/>
    <n v="33.405772119999995"/>
    <n v="32.912520000000001"/>
    <n v="31.220124962454868"/>
    <n v="33.182511751719971"/>
    <n v="35.529433832298849"/>
    <n v="35.9862325"/>
    <n v="34.761175309999999"/>
    <n v="36.659796849999999"/>
    <n v="37.331713522500003"/>
    <n v="35.951134475000003"/>
    <n v="37.378048740000004"/>
    <n v="39.030740449311409"/>
    <n v="38.682139333646951"/>
    <n v="39.225992784691975"/>
    <n v="39.61100562526353"/>
    <n v="39.99506528149508"/>
    <n v="40.508456911790425"/>
  </r>
  <r>
    <x v="60"/>
    <x v="12"/>
    <x v="0"/>
    <x v="6"/>
    <n v="29.688130000000001"/>
    <n v="31.517993000000001"/>
    <n v="34.565595999999999"/>
    <n v="36.420648999999997"/>
    <n v="38.432000000000002"/>
    <n v="37.036000000000001"/>
    <n v="37.719000000000001"/>
    <n v="41.650070999999997"/>
    <n v="43.199269999999999"/>
    <n v="39.068941000000002"/>
    <n v="41.150249000000002"/>
    <n v="42.685617000000001"/>
    <n v="38.125250999999999"/>
    <n v="39.722903000000002"/>
    <n v="40.377501863189451"/>
    <n v="41.257930174384001"/>
    <n v="41.520094047775409"/>
    <n v="41.978600028752076"/>
    <n v="42.404485832998567"/>
    <n v="42.811219480825649"/>
  </r>
  <r>
    <x v="60"/>
    <x v="12"/>
    <x v="0"/>
    <x v="7"/>
    <n v="15.611608"/>
    <n v="14.953037999999999"/>
    <n v="15.896858999999999"/>
    <n v="15.702854"/>
    <n v="14.294"/>
    <n v="14.332000000000001"/>
    <n v="12.772"/>
    <n v="11.856202"/>
    <n v="12.794708999999999"/>
    <n v="11.934633"/>
    <n v="12.257676"/>
    <n v="12.485535"/>
    <n v="10.242979"/>
    <n v="11.038192"/>
    <n v="9.5295987170421679"/>
    <n v="9.4370272565342166"/>
    <n v="9.177064851303582"/>
    <n v="9.1559461918353922"/>
    <n v="9.1370823674026003"/>
    <n v="9.1188082026677968"/>
  </r>
  <r>
    <x v="60"/>
    <x v="12"/>
    <x v="0"/>
    <x v="8"/>
    <n v="21.8"/>
    <n v="19.399999999999999"/>
    <n v="15.5"/>
    <n v="11.782965156000913"/>
    <n v="8.8372238670006844"/>
    <n v="8.8372238670006844"/>
    <n v="7.9535014803006163"/>
    <n v="7.1581513322705552"/>
    <n v="6.0844286324299715"/>
    <n v="5.4759857691869742"/>
    <n v="6.7"/>
    <n v="7.1"/>
    <n v="6.8159999999999998"/>
    <n v="8.2473599999999987"/>
    <n v="7.834991999999998"/>
    <n v="7.4432423999999981"/>
    <n v="7.4060261879999985"/>
    <n v="7.3689960570599986"/>
    <n v="7.3321510767746982"/>
    <n v="7.2954903213908251"/>
  </r>
  <r>
    <x v="60"/>
    <x v="12"/>
    <x v="1"/>
    <x v="0"/>
    <n v="2.9395284444444445"/>
    <n v="2.9878178750406397"/>
    <n v="3.0339992917885836"/>
    <n v="3.0780726946882786"/>
    <n v="3.1110000000000002"/>
    <n v="3.14595"/>
    <n v="3.1809000000000003"/>
    <n v="3.197851"/>
    <n v="3.2415749999999997"/>
    <n v="3.235519"/>
    <n v="3.2589930000000003"/>
    <n v="3.2966224900000003"/>
    <n v="3.3291970281500003"/>
    <n v="3.3756282174884324"/>
    <n v="3.4358261569036501"/>
    <n v="3.4975044005928901"/>
    <n v="3.5680388054184458"/>
    <n v="3.6435341679696167"/>
    <n v="3.7225975822774835"/>
    <n v="3.8005247692109991"/>
  </r>
  <r>
    <x v="60"/>
    <x v="12"/>
    <x v="1"/>
    <x v="1"/>
    <n v="0.24307699999999999"/>
    <n v="0.25800499999999998"/>
    <n v="0.270646"/>
    <n v="0.308"/>
    <n v="0.33500000000000002"/>
    <n v="0.32900000000000001"/>
    <n v="0.33200000000000002"/>
    <n v="0.34600000000000003"/>
    <n v="0.29799999999999999"/>
    <n v="0.19711200000000001"/>
    <n v="0.23003499999999999"/>
    <n v="0.26575900000000002"/>
    <n v="0.24685499999999999"/>
    <n v="0.27792099999999997"/>
    <n v="0.321044"/>
    <n v="0.32717599999999997"/>
    <n v="0.34002399999999999"/>
    <n v="0.35003300000000004"/>
    <n v="0.35942000000000002"/>
    <n v="0.36478100000000002"/>
  </r>
  <r>
    <x v="60"/>
    <x v="12"/>
    <x v="1"/>
    <x v="2"/>
    <n v="0.15062200000000001"/>
    <n v="0.172546"/>
    <n v="0.173434"/>
    <n v="0.17199999999999999"/>
    <n v="0.19"/>
    <n v="0.186"/>
    <n v="0.187"/>
    <n v="0.19600000000000001"/>
    <n v="0.17499999999999999"/>
    <n v="8.0206E-2"/>
    <n v="0.11139499999999999"/>
    <n v="0.10301399999999999"/>
    <n v="9.4036000000000008E-2"/>
    <n v="6.8825000000000011E-2"/>
    <n v="5.2802999999999996E-2"/>
    <n v="6.2609999999999999E-2"/>
    <n v="6.0559000000000002E-2"/>
    <n v="6.0472999999999999E-2"/>
    <n v="6.0380000000000003E-2"/>
    <n v="5.9551E-2"/>
  </r>
  <r>
    <x v="60"/>
    <x v="12"/>
    <x v="1"/>
    <x v="3"/>
    <n v="0.63577431760622838"/>
    <n v="0.728315355032361"/>
    <n v="0.73206359628552675"/>
    <n v="0.72601069318075229"/>
    <n v="0.80198855642059852"/>
    <n v="0.78510458681174378"/>
    <n v="0.78932557921395752"/>
    <n v="0.82731451083388063"/>
    <n v="0.7386736703873934"/>
    <n v="0.33854891661195013"/>
    <n v="0.47019744864459245"/>
    <n v="0.43482131132163965"/>
    <n v="0.39692524153456532"/>
    <n v="0.29050980208235638"/>
    <n v="0.22288106181408873"/>
    <n v="0.26427633430259828"/>
    <n v="0.25561907888565805"/>
    <n v="0.25525607353906765"/>
    <n v="0.25486352124566181"/>
    <n v="0.25136431854422664"/>
  </r>
  <r>
    <x v="60"/>
    <x v="12"/>
    <x v="1"/>
    <x v="4"/>
    <n v="2.0641455534668034"/>
    <n v="2.2353773046736864"/>
    <n v="2.1959146730554866"/>
    <n v="2.2278136363745822"/>
    <n v="2.2554750000000001"/>
    <n v="2.5551940074553658"/>
    <n v="2.4905774718820624"/>
    <n v="2.5401814765838049"/>
    <n v="2.6495076071474162"/>
    <n v="2.4677069814682504"/>
    <n v="2.7283869931878901"/>
    <n v="2.623337801319892"/>
    <n v="2.4443519271999996"/>
    <n v="2.2230799392000002"/>
    <n v="2.1938025304235218"/>
    <n v="2.3158248667813996"/>
    <n v="2.4976271637929122"/>
    <n v="2.6962152842975167"/>
    <n v="2.9036261141764372"/>
    <n v="2.96440931998458"/>
  </r>
  <r>
    <x v="60"/>
    <x v="12"/>
    <x v="1"/>
    <x v="5"/>
    <n v="2.6999198710730319"/>
    <n v="2.9636926597060476"/>
    <n v="2.9279782693410135"/>
    <n v="2.9538243295553346"/>
    <n v="3.0574635564205987"/>
    <n v="3.3402985942671095"/>
    <n v="3.2799030510960199"/>
    <n v="3.3674959874176853"/>
    <n v="3.3881812775348097"/>
    <n v="2.8062558980802006"/>
    <n v="3.1985844418324825"/>
    <n v="3.0581591126415315"/>
    <n v="2.8412771687345648"/>
    <n v="2.5135897412823565"/>
    <n v="2.4166835922376104"/>
    <n v="2.5801012010839979"/>
    <n v="2.7532462426785704"/>
    <n v="2.9514713578365841"/>
    <n v="3.1584896354220993"/>
    <n v="3.2157736385288067"/>
  </r>
  <r>
    <x v="60"/>
    <x v="12"/>
    <x v="1"/>
    <x v="6"/>
    <n v="1.886155"/>
    <n v="1.578087"/>
    <n v="1.811183"/>
    <n v="1.7220800000000001"/>
    <n v="1.9838960000000001"/>
    <n v="1.7341089999999999"/>
    <n v="1.665"/>
    <n v="1.545356"/>
    <n v="1.528969"/>
    <n v="1.292073"/>
    <n v="1.486197"/>
    <n v="1.856508"/>
    <n v="1.99715"/>
    <n v="1.5951420000000001"/>
    <n v="1.2883720462060728"/>
    <n v="1.4035496862731083"/>
    <n v="1.4880470093066136"/>
    <n v="1.6246311853540452"/>
    <n v="1.7153048021252155"/>
    <n v="1.7837166126979958"/>
  </r>
  <r>
    <x v="60"/>
    <x v="12"/>
    <x v="1"/>
    <x v="7"/>
    <n v="1.890668"/>
    <n v="1.4965189999999999"/>
    <n v="1.35755"/>
    <n v="1.2826059999999999"/>
    <n v="1.281596"/>
    <n v="1.6019890000000001"/>
    <n v="1.9710000000000001"/>
    <n v="2.242"/>
    <n v="1.0084949999999999"/>
    <n v="1.2621640000000001"/>
    <n v="1.709835"/>
    <n v="2.0429629999999999"/>
    <n v="2.1117409999999999"/>
    <n v="1.858911"/>
    <n v="1.7313003631417681"/>
    <n v="1.8433775612025887"/>
    <n v="1.8622815445836209"/>
    <n v="1.8635350411124993"/>
    <n v="1.8614207203389033"/>
    <n v="1.8453260411585606"/>
  </r>
  <r>
    <x v="60"/>
    <x v="12"/>
    <x v="1"/>
    <x v="8"/>
    <n v="3.278"/>
    <n v="2.6240000000000001"/>
    <n v="2.0992000000000002"/>
    <n v="2.3091200000000005"/>
    <n v="2.3091200000000005"/>
    <n v="3.001856000000001"/>
    <n v="3.6022272000000011"/>
    <n v="4.1425612800000007"/>
    <n v="3.3140490240000005"/>
    <n v="2.9826441216000008"/>
    <n v="3.4598671810560009"/>
    <n v="3.19"/>
    <n v="2.8591000000000002"/>
    <n v="2.9305775000000001"/>
    <n v="3.0184948250000003"/>
    <n v="3.0486797732500004"/>
    <n v="3.1401401664475004"/>
    <n v="3.2029429697764509"/>
    <n v="3.2990312588697437"/>
    <n v="3.2825361025753952"/>
  </r>
  <r>
    <x v="60"/>
    <x v="12"/>
    <x v="2"/>
    <x v="0"/>
    <n v="0.60339599999999993"/>
    <n v="0.60932600000000003"/>
    <n v="0.61843100000000006"/>
    <n v="0.62423600000000001"/>
    <n v="0.63924199999999998"/>
    <n v="0.64060799999999996"/>
    <n v="0.63812400000000002"/>
    <n v="0.63880100000000006"/>
    <n v="0.62119399999999991"/>
    <n v="0.60053899999999993"/>
    <n v="0.5901289999999999"/>
    <n v="0.59116622799999996"/>
    <n v="0.59222959203999992"/>
    <n v="0.602177372637"/>
    <n v="0.59188289231658808"/>
    <n v="0.58911102671589421"/>
    <n v="0.58972025560533858"/>
    <n v="0.59218863515691145"/>
    <n v="0.59615354434435863"/>
    <n v="0.60120526079681003"/>
  </r>
  <r>
    <x v="60"/>
    <x v="12"/>
    <x v="2"/>
    <x v="1"/>
    <n v="5.5713921982037548E-2"/>
    <n v="5.5138E-2"/>
    <n v="5.1823000000000001E-2"/>
    <n v="5.1999999999999998E-2"/>
    <n v="5.6000000000000001E-2"/>
    <n v="5.8000000000000003E-2"/>
    <n v="5.6000000000000001E-2"/>
    <n v="4.8000000000000001E-2"/>
    <n v="5.2999999999999999E-2"/>
    <n v="3.086925260323603E-2"/>
    <n v="3.0902556371026731E-2"/>
    <n v="4.1165999999999994E-2"/>
    <n v="4.2445000000000004E-2"/>
    <n v="5.4365000000000004E-2"/>
    <n v="3.5470999999999996E-2"/>
    <n v="4.3395000000000003E-2"/>
    <n v="4.7149000000000003E-2"/>
    <n v="4.9646000000000003E-2"/>
    <n v="5.1340000000000004E-2"/>
    <n v="5.2743999999999999E-2"/>
  </r>
  <r>
    <x v="60"/>
    <x v="12"/>
    <x v="2"/>
    <x v="2"/>
    <n v="1.9318999999999999E-2"/>
    <n v="1.9827999999999998E-2"/>
    <n v="1.9367000000000002E-2"/>
    <n v="1.6E-2"/>
    <n v="1.7999999999999999E-2"/>
    <n v="0.02"/>
    <n v="0.02"/>
    <n v="2.1000000000000001E-2"/>
    <n v="2.8000000000000001E-2"/>
    <n v="1.1444000000000001E-2"/>
    <n v="1.4354E-2"/>
    <n v="1.7879000000000003E-2"/>
    <n v="1.8271000000000003E-2"/>
    <n v="1.9056E-2"/>
    <n v="1.7347000000000001E-2"/>
    <n v="2.0795999999999999E-2"/>
    <n v="2.2678E-2"/>
    <n v="2.4341999999999999E-2"/>
    <n v="2.5638000000000001E-2"/>
    <n v="2.6702000000000004E-2"/>
  </r>
  <r>
    <x v="60"/>
    <x v="12"/>
    <x v="2"/>
    <x v="3"/>
    <n v="0.15455199999999999"/>
    <n v="0.15862399999999999"/>
    <n v="0.15493600000000002"/>
    <n v="0.128"/>
    <n v="0.14399999999999999"/>
    <n v="0.16"/>
    <n v="0.16"/>
    <n v="0.16800000000000001"/>
    <n v="0.224"/>
    <n v="9.1552000000000008E-2"/>
    <n v="0.114832"/>
    <n v="0.14303200000000002"/>
    <n v="0.14616800000000002"/>
    <n v="0.152448"/>
    <n v="0.13877600000000001"/>
    <n v="0.16636799999999999"/>
    <n v="0.181424"/>
    <n v="0.19473599999999999"/>
    <n v="0.20510400000000001"/>
    <n v="0.21361600000000003"/>
  </r>
  <r>
    <x v="60"/>
    <x v="12"/>
    <x v="2"/>
    <x v="4"/>
    <n v="1.4060398107985494"/>
    <n v="1.4096489785738808"/>
    <n v="1.4072457026803242"/>
    <n v="1.4296500000000001"/>
    <n v="1.3116400000000001"/>
    <n v="1.2769558000000001"/>
    <n v="1.3024271999999999"/>
    <n v="1.3729785999999999"/>
    <n v="1.3543934000000002"/>
    <n v="1.2024969000000001"/>
    <n v="1.2319987999999997"/>
    <n v="1.2706137399999999"/>
    <n v="1.03426716"/>
    <n v="1.3669510999999999"/>
    <n v="1.6260952475608901"/>
    <n v="1.5487463501571694"/>
    <n v="1.5332726645738803"/>
    <n v="1.5396904514079699"/>
    <n v="1.5499992152953324"/>
    <n v="1.563133678071706"/>
  </r>
  <r>
    <x v="60"/>
    <x v="12"/>
    <x v="2"/>
    <x v="5"/>
    <n v="1.5605918107985495"/>
    <n v="1.5682729785738809"/>
    <n v="1.5621817026803242"/>
    <n v="1.5576500000000002"/>
    <n v="1.45564"/>
    <n v="1.4369558"/>
    <n v="1.4624271999999998"/>
    <n v="1.5409785999999999"/>
    <n v="1.5783934000000002"/>
    <n v="1.2940489000000002"/>
    <n v="1.3468307999999998"/>
    <n v="1.41364574"/>
    <n v="1.18043516"/>
    <n v="1.5193990999999998"/>
    <n v="1.7648712475608901"/>
    <n v="1.7151143501571695"/>
    <n v="1.7146966645738804"/>
    <n v="1.7344264514079699"/>
    <n v="1.7551032152953323"/>
    <n v="1.776749678071706"/>
  </r>
  <r>
    <x v="60"/>
    <x v="12"/>
    <x v="2"/>
    <x v="6"/>
    <n v="1.2124740000000001"/>
    <n v="1.2450049999999999"/>
    <n v="1.4879990000000001"/>
    <n v="1.6445620000000001"/>
    <n v="1.6870000000000001"/>
    <n v="1.6066959999999999"/>
    <n v="1.6220000000000001"/>
    <n v="1.921"/>
    <n v="1.765523"/>
    <n v="1.296556"/>
    <n v="1.301067"/>
    <n v="1.319302"/>
    <n v="1.0093218500000001"/>
    <n v="1.4916649254822953"/>
    <n v="1.4736246617583293"/>
    <n v="1.4754116305653682"/>
    <n v="1.4764368761165558"/>
    <n v="1.4945110989146744"/>
    <n v="1.5109507210027358"/>
    <n v="1.5275711789337658"/>
  </r>
  <r>
    <x v="60"/>
    <x v="12"/>
    <x v="2"/>
    <x v="7"/>
    <n v="1.766494"/>
    <n v="1.6023419999999999"/>
    <n v="1.1915789999999999"/>
    <n v="1.4195500000000001"/>
    <n v="1.6315120000000001"/>
    <n v="1.444"/>
    <n v="1.5680000000000001"/>
    <n v="1.1144160000000001"/>
    <n v="1.022194"/>
    <n v="1.020772"/>
    <n v="1.3216760000000001"/>
    <n v="1.3664350000000001"/>
    <n v="1.0644899999999999"/>
    <n v="1.1644589999999999"/>
    <n v="1.139336196862631"/>
    <n v="1.1709797704059537"/>
    <n v="1.1574107717708926"/>
    <n v="1.1542665000829184"/>
    <n v="1.150573351394282"/>
    <n v="1.1451471344060213"/>
  </r>
  <r>
    <x v="60"/>
    <x v="12"/>
    <x v="2"/>
    <x v="8"/>
    <n v="2.3809999999999998"/>
    <n v="1.71"/>
    <n v="1.3680000000000001"/>
    <n v="1.48"/>
    <n v="1.51"/>
    <n v="1.3257219599999999"/>
    <n v="1.3389791795999999"/>
    <n v="0.93728542571999984"/>
    <n v="0.7966926118619998"/>
    <n v="0.75685798126889969"/>
    <n v="1.3"/>
    <n v="1.35"/>
    <n v="1.2150000000000001"/>
    <n v="1.2514500000000002"/>
    <n v="1.3765950000000002"/>
    <n v="1.4137630650000002"/>
    <n v="1.3996254343500001"/>
    <n v="1.3996254343500001"/>
    <n v="1.3996254343500001"/>
    <n v="1.39822580891565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</r>
  <r>
    <x v="1"/>
    <x v="1"/>
    <x v="1"/>
    <x v="1"/>
  </r>
  <r>
    <x v="2"/>
    <x v="0"/>
    <x v="2"/>
    <x v="2"/>
  </r>
  <r>
    <x v="2"/>
    <x v="1"/>
    <x v="3"/>
    <x v="3"/>
  </r>
  <r>
    <x v="2"/>
    <x v="2"/>
    <x v="4"/>
    <x v="4"/>
  </r>
  <r>
    <x v="2"/>
    <x v="3"/>
    <x v="5"/>
    <x v="5"/>
  </r>
  <r>
    <x v="3"/>
    <x v="0"/>
    <x v="6"/>
    <x v="6"/>
  </r>
  <r>
    <x v="3"/>
    <x v="1"/>
    <x v="7"/>
    <x v="7"/>
  </r>
  <r>
    <x v="3"/>
    <x v="2"/>
    <x v="8"/>
    <x v="8"/>
  </r>
  <r>
    <x v="4"/>
    <x v="0"/>
    <x v="9"/>
    <x v="9"/>
  </r>
  <r>
    <x v="4"/>
    <x v="1"/>
    <x v="10"/>
    <x v="10"/>
  </r>
  <r>
    <x v="4"/>
    <x v="2"/>
    <x v="11"/>
    <x v="11"/>
  </r>
  <r>
    <x v="5"/>
    <x v="0"/>
    <x v="12"/>
    <x v="12"/>
  </r>
  <r>
    <x v="5"/>
    <x v="1"/>
    <x v="13"/>
    <x v="13"/>
  </r>
  <r>
    <x v="5"/>
    <x v="2"/>
    <x v="14"/>
    <x v="14"/>
  </r>
  <r>
    <x v="6"/>
    <x v="0"/>
    <x v="15"/>
    <x v="15"/>
  </r>
  <r>
    <x v="6"/>
    <x v="1"/>
    <x v="16"/>
    <x v="16"/>
  </r>
  <r>
    <x v="6"/>
    <x v="2"/>
    <x v="17"/>
    <x v="17"/>
  </r>
  <r>
    <x v="7"/>
    <x v="0"/>
    <x v="18"/>
    <x v="18"/>
  </r>
  <r>
    <x v="7"/>
    <x v="1"/>
    <x v="5"/>
    <x v="19"/>
  </r>
  <r>
    <x v="7"/>
    <x v="2"/>
    <x v="19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피벗 테이블3" cacheId="1" applyNumberFormats="0" applyBorderFormats="0" applyFontFormats="0" applyPatternFormats="0" applyAlignmentFormats="0" applyWidthHeightFormats="1" dataCaption="데이터" updatedVersion="5" minRefreshableVersion="3" showMemberPropertyTips="0" useAutoFormatting="1" itemPrintTitles="1" createdVersion="5" indent="0" compact="0" compactData="0" gridDropZones="1">
  <location ref="E7:Y22" firstHeaderRow="1" firstDataRow="2" firstDataCol="1" rowPageCount="3" colPageCount="1"/>
  <pivotFields count="24">
    <pivotField axis="axisPage" compact="0" numFmtId="179" outline="0" subtotalTop="0" multipleItemSelectionAllowed="1" showAll="0" includeNewItemsInFilter="1">
      <items count="62">
        <item x="37"/>
        <item x="34"/>
        <item x="46"/>
        <item x="24"/>
        <item x="47"/>
        <item x="38"/>
        <item x="23"/>
        <item x="32"/>
        <item x="41"/>
        <item x="15"/>
        <item x="39"/>
        <item x="13"/>
        <item x="48"/>
        <item x="12"/>
        <item x="49"/>
        <item x="50"/>
        <item x="51"/>
        <item x="52"/>
        <item x="53"/>
        <item x="9"/>
        <item x="26"/>
        <item x="3"/>
        <item x="54"/>
        <item x="55"/>
        <item x="17"/>
        <item x="18"/>
        <item x="4"/>
        <item x="33"/>
        <item x="28"/>
        <item x="56"/>
        <item x="35"/>
        <item x="0"/>
        <item x="30"/>
        <item x="43"/>
        <item x="2"/>
        <item x="7"/>
        <item x="14"/>
        <item x="25"/>
        <item x="27"/>
        <item x="36"/>
        <item x="16"/>
        <item x="45"/>
        <item x="42"/>
        <item x="6"/>
        <item x="8"/>
        <item x="57"/>
        <item x="22"/>
        <item x="20"/>
        <item x="11"/>
        <item x="10"/>
        <item x="1"/>
        <item x="58"/>
        <item x="59"/>
        <item x="44"/>
        <item x="19"/>
        <item x="5"/>
        <item x="29"/>
        <item x="60"/>
        <item x="21"/>
        <item x="31"/>
        <item x="40"/>
        <item t="default"/>
      </items>
    </pivotField>
    <pivotField axis="axisRow" compact="0" numFmtId="179" outline="0" subtotalTop="0" showAll="0" includeNewItemsInFilter="1">
      <items count="27">
        <item m="1" x="22"/>
        <item m="1" x="19"/>
        <item m="1" x="16"/>
        <item m="1" x="18"/>
        <item m="1" x="15"/>
        <item m="1" x="17"/>
        <item m="1" x="20"/>
        <item m="1" x="14"/>
        <item m="1" x="25"/>
        <item m="1" x="24"/>
        <item m="1" x="21"/>
        <item m="1" x="13"/>
        <item m="1" x="23"/>
        <item x="9"/>
        <item x="11"/>
        <item x="3"/>
        <item x="1"/>
        <item x="4"/>
        <item x="6"/>
        <item x="2"/>
        <item x="5"/>
        <item x="12"/>
        <item x="7"/>
        <item x="0"/>
        <item x="8"/>
        <item x="10"/>
        <item t="default"/>
      </items>
    </pivotField>
    <pivotField axis="axisPage" compact="0" numFmtId="179" outline="0" subtotalTop="0" showAll="0" includeNewItemsInFilter="1">
      <items count="4">
        <item x="0"/>
        <item x="1"/>
        <item x="2"/>
        <item t="default"/>
      </items>
    </pivotField>
    <pivotField axis="axisPage" compact="0" numFmtId="179" outline="0" subtotalTop="0" multipleItemSelectionAllowed="1" showAll="0" includeNewItemsInFilter="1">
      <items count="10">
        <item h="1" x="3"/>
        <item h="1" x="4"/>
        <item h="1" x="0"/>
        <item h="1" x="2"/>
        <item h="1" x="8"/>
        <item h="1" x="6"/>
        <item h="1" x="7"/>
        <item x="1"/>
        <item h="1" x="5"/>
        <item t="default"/>
      </items>
    </pivotField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</pivotFields>
  <rowFields count="1">
    <field x="1"/>
  </rowFields>
  <rowItems count="14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pageFields count="3">
    <pageField fld="0" hier="-1"/>
    <pageField fld="2" hier="-1"/>
    <pageField fld="3" hier="-1"/>
  </pageFields>
  <dataFields count="20">
    <dataField name="합계 : 2000" fld="4" baseField="0" baseItem="0" numFmtId="179"/>
    <dataField name="합계 : 2001" fld="5" baseField="0" baseItem="0" numFmtId="179"/>
    <dataField name="합계 : 2002" fld="6" baseField="0" baseItem="0" numFmtId="179"/>
    <dataField name="합계 : 2003" fld="7" baseField="0" baseItem="0" numFmtId="179"/>
    <dataField name="합계 : 2004" fld="8" baseField="0" baseItem="0" numFmtId="179"/>
    <dataField name="합계 : 2005" fld="9" baseField="0" baseItem="0" numFmtId="179"/>
    <dataField name="합계 : 2006" fld="10" baseField="0" baseItem="0" numFmtId="179"/>
    <dataField name="합계 : 2007" fld="11" baseField="0" baseItem="0" numFmtId="179"/>
    <dataField name="합계 : 2008" fld="12" baseField="0" baseItem="0" numFmtId="179"/>
    <dataField name="합계 : 2009" fld="13" baseField="0" baseItem="0" numFmtId="179"/>
    <dataField name="합계 : 2010" fld="14" baseField="0" baseItem="0" numFmtId="179"/>
    <dataField name="합계 : 2011" fld="15" baseField="0" baseItem="0" numFmtId="179"/>
    <dataField name="합계 : 2012" fld="16" baseField="0" baseItem="0" numFmtId="179"/>
    <dataField name="합계 : 2013" fld="17" baseField="0" baseItem="0" numFmtId="179"/>
    <dataField name="합계 : 2014" fld="18" baseField="0" baseItem="0" numFmtId="179"/>
    <dataField name="합계 : 2015" fld="19" baseField="0" baseItem="0" numFmtId="179"/>
    <dataField name="합계 : 2016" fld="20" baseField="0" baseItem="0" numFmtId="179"/>
    <dataField name="합계 : 2017" fld="21" baseField="0" baseItem="0" numFmtId="179"/>
    <dataField name="합계 : 2018" fld="22" baseField="0" baseItem="0" numFmtId="179"/>
    <dataField name="합계 : 2019" fld="23" baseField="0" baseItem="0" numFmtId="179"/>
  </dataFields>
  <formats count="18">
    <format dxfId="52">
      <pivotArea type="all" dataOnly="0" outline="0" fieldPosition="0"/>
    </format>
    <format dxfId="51">
      <pivotArea outline="0" fieldPosition="0"/>
    </format>
    <format dxfId="50">
      <pivotArea dataOnly="0" labelOnly="1" grandRow="1" outline="0" fieldPosition="0"/>
    </format>
    <format dxfId="49">
      <pivotArea dataOnly="0" labelOnly="1" outline="0" fieldPosition="0">
        <references count="1">
          <reference field="4294967294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48">
      <pivotArea type="all" dataOnly="0" outline="0" fieldPosition="0"/>
    </format>
    <format dxfId="47">
      <pivotArea outline="0" fieldPosition="0"/>
    </format>
    <format dxfId="46">
      <pivotArea dataOnly="0" labelOnly="1" grandRow="1" outline="0" fieldPosition="0"/>
    </format>
    <format dxfId="45">
      <pivotArea dataOnly="0" labelOnly="1" outline="0" fieldPosition="0">
        <references count="1">
          <reference field="4294967294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dataOnly="0" labelOnly="1" outline="0" fieldPosition="0">
        <references count="1">
          <reference field="2" count="0"/>
        </references>
      </pivotArea>
    </format>
    <format dxfId="41">
      <pivotArea dataOnly="0" labelOnly="1" outline="0" fieldPosition="0">
        <references count="1">
          <reference field="2" count="0" defaultSubtotal="1"/>
        </references>
      </pivotArea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38">
      <pivotArea field="1" grandRow="1" outline="0" collapsedLevelsAreSubtotals="1" axis="axisRow" fieldPosition="0">
        <references count="1">
          <reference field="4294967294" count="1" selected="0">
            <x v="13"/>
          </reference>
        </references>
      </pivotArea>
    </format>
    <format dxfId="37">
      <pivotArea field="1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36">
      <pivotArea field="1" grandRow="1" outline="0" collapsedLevelsAreSubtotals="1" axis="axisRow" fieldPosition="0">
        <references count="1">
          <reference field="4294967294" count="1" selected="0">
            <x v="11"/>
          </reference>
        </references>
      </pivotArea>
    </format>
    <format dxfId="35">
      <pivotArea field="1" grandRow="1" outline="0" collapsedLevelsAreSubtotals="1" axis="axisRow" fieldPosition="0">
        <references count="1">
          <reference field="4294967294" count="1" selected="0">
            <x v="14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ata" updatedVersion="5" minRefreshableVersion="3" showMultipleLabel="0" showMemberPropertyTips="0" useAutoFormatting="1" itemPrintTitles="1" createdVersion="5" indent="0" compact="0" compactData="0" gridDropZones="1">
  <location ref="A6:V35" firstHeaderRow="1" firstDataRow="2" firstDataCol="2" rowPageCount="2" colPageCount="1"/>
  <pivotFields count="24">
    <pivotField axis="axisPage" compact="0" numFmtId="179" outline="0" subtotalTop="0" multipleItemSelectionAllowed="1" showAll="0" includeNewItemsInFilter="1" defaultSubtotal="0">
      <items count="61">
        <item x="37"/>
        <item x="34"/>
        <item x="46"/>
        <item x="24"/>
        <item x="47"/>
        <item x="38"/>
        <item x="32"/>
        <item x="41"/>
        <item x="15"/>
        <item x="39"/>
        <item x="12"/>
        <item x="49"/>
        <item x="50"/>
        <item x="51"/>
        <item x="52"/>
        <item x="53"/>
        <item x="9"/>
        <item x="26"/>
        <item x="3"/>
        <item x="54"/>
        <item x="55"/>
        <item x="17"/>
        <item x="18"/>
        <item x="4"/>
        <item x="33"/>
        <item x="28"/>
        <item x="56"/>
        <item x="35"/>
        <item x="0"/>
        <item x="30"/>
        <item x="43"/>
        <item x="2"/>
        <item x="7"/>
        <item x="14"/>
        <item x="25"/>
        <item x="27"/>
        <item x="36"/>
        <item x="16"/>
        <item x="45"/>
        <item x="42"/>
        <item x="6"/>
        <item x="8"/>
        <item x="57"/>
        <item x="22"/>
        <item x="20"/>
        <item x="11"/>
        <item x="10"/>
        <item x="1"/>
        <item x="58"/>
        <item x="59"/>
        <item x="44"/>
        <item x="19"/>
        <item x="5"/>
        <item x="29"/>
        <item x="60"/>
        <item x="21"/>
        <item x="31"/>
        <item x="40"/>
        <item x="13"/>
        <item x="23"/>
        <item x="48"/>
      </items>
    </pivotField>
    <pivotField axis="axisPage" compact="0" numFmtId="179" outline="0" subtotalTop="0" multipleItemSelectionAllowed="1" showAll="0" includeNewItemsInFilter="1" defaultSubtotal="0">
      <items count="13">
        <item x="0"/>
        <item x="1"/>
        <item x="2"/>
        <item x="3"/>
        <item x="4"/>
        <item x="5"/>
        <item x="6"/>
        <item x="7"/>
        <item x="9"/>
        <item x="8"/>
        <item x="10"/>
        <item x="11"/>
        <item x="12"/>
      </items>
    </pivotField>
    <pivotField axis="axisRow" compact="0" numFmtId="179" outline="0" subtotalTop="0" showAll="0" includeNewItemsInFilter="1" defaultSubtotal="0">
      <items count="3">
        <item x="0"/>
        <item x="1"/>
        <item x="2"/>
      </items>
    </pivotField>
    <pivotField axis="axisRow" compact="0" numFmtId="179" outline="0" subtotalTop="0" showAll="0" includeNewItemsInFilter="1">
      <items count="11">
        <item x="0"/>
        <item x="1"/>
        <item x="2"/>
        <item x="3"/>
        <item m="1" x="9"/>
        <item x="4"/>
        <item x="5"/>
        <item x="6"/>
        <item x="7"/>
        <item x="8"/>
        <item t="default"/>
      </items>
    </pivotField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179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</pivotFields>
  <rowFields count="2">
    <field x="2"/>
    <field x="3"/>
  </rowFields>
  <rowItems count="28">
    <i>
      <x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>
      <x v="1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>
      <x v="2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pageFields count="2">
    <pageField fld="1" hier="0"/>
    <pageField fld="0" hier="0"/>
  </pageFields>
  <dataFields count="20">
    <dataField name="Sum of 2000" fld="4" baseField="0" baseItem="0" numFmtId="2"/>
    <dataField name="Sum of 2001" fld="5" baseField="0" baseItem="0" numFmtId="2"/>
    <dataField name="Sum of 2002" fld="6" baseField="0" baseItem="0" numFmtId="2"/>
    <dataField name="Sum of 2003" fld="7" baseField="0" baseItem="0" numFmtId="2"/>
    <dataField name="Sum of 2004" fld="8" baseField="0" baseItem="0" numFmtId="2"/>
    <dataField name="Sum of 2005" fld="9" baseField="0" baseItem="0" numFmtId="2"/>
    <dataField name="Sum of 2006" fld="10" baseField="0" baseItem="0" numFmtId="2"/>
    <dataField name="Sum of 2007" fld="11" baseField="0" baseItem="0" numFmtId="2"/>
    <dataField name="Sum of 2008" fld="12" baseField="0" baseItem="0" numFmtId="2"/>
    <dataField name="Sum of 2009" fld="13" baseField="0" baseItem="0" numFmtId="2"/>
    <dataField name="Sum of 2010" fld="14" baseField="0" baseItem="0" numFmtId="2"/>
    <dataField name="Sum of 2011" fld="15" baseField="0" baseItem="0" numFmtId="2"/>
    <dataField name="Sum of 2012" fld="16" baseField="0" baseItem="0" numFmtId="2"/>
    <dataField name="Sum of 2013" fld="17" baseField="0" baseItem="0" numFmtId="2"/>
    <dataField name="Sum of 2014" fld="18" baseField="0" baseItem="0" numFmtId="2"/>
    <dataField name="Sum of 2015" fld="19" baseField="0" baseItem="0" numFmtId="2"/>
    <dataField name="Sum of 2016" fld="20" baseField="0" baseItem="0" numFmtId="179"/>
    <dataField name="Sum of 2017" fld="21" baseField="0" baseItem="0" numFmtId="179"/>
    <dataField name="Sum of 2018" fld="22" baseField="0" baseItem="0" numFmtId="179"/>
    <dataField name="Sum of 2019" fld="23" baseField="0" baseItem="0" numFmtId="179"/>
  </dataFields>
  <formats count="11">
    <format dxfId="34">
      <pivotArea outline="0" fieldPosition="0">
        <references count="1">
          <reference field="4294967294" count="1" selected="0">
            <x v="8"/>
          </reference>
        </references>
      </pivotArea>
    </format>
    <format dxfId="33">
      <pivotArea type="topRight" dataOnly="0" labelOnly="1" outline="0" offset="J1" fieldPosition="0"/>
    </format>
    <format dxfId="32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31">
      <pivotArea outline="0" fieldPosition="0">
        <references count="1">
          <reference field="4294967294" count="1" selected="0">
            <x v="8"/>
          </reference>
        </references>
      </pivotArea>
    </format>
    <format dxfId="30">
      <pivotArea type="topRight" dataOnly="0" labelOnly="1" outline="0" offset="J1" fieldPosition="0"/>
    </format>
    <format dxfId="29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8">
      <pivotArea outline="0" fieldPosition="0">
        <references count="1">
          <reference field="4294967294" count="1" selected="0">
            <x v="8"/>
          </reference>
        </references>
      </pivotArea>
    </format>
    <format dxfId="27">
      <pivotArea type="topRight" dataOnly="0" labelOnly="1" outline="0" offset="J1" fieldPosition="0"/>
    </format>
    <format dxfId="2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5">
      <pivotArea type="all" dataOnly="0" outline="0" fieldPosition="0"/>
    </format>
    <format dxfId="24">
      <pivotArea dataOnly="0" labelOnly="1" outline="0" fieldPosition="0">
        <references count="1">
          <reference field="4294967294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피벗 테이블4" cacheId="3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D49:F75" firstHeaderRow="0" firstDataRow="1" firstDataCol="1"/>
  <pivotFields count="4">
    <pivotField axis="axisRow" numFmtId="179" showAll="0">
      <items count="9">
        <item x="2"/>
        <item x="7"/>
        <item x="6"/>
        <item x="3"/>
        <item x="1"/>
        <item x="4"/>
        <item x="5"/>
        <item x="0"/>
        <item t="default"/>
      </items>
    </pivotField>
    <pivotField axis="axisRow" numFmtId="179" showAll="0">
      <items count="5">
        <item x="1"/>
        <item x="0"/>
        <item x="3"/>
        <item x="2"/>
        <item t="default"/>
      </items>
    </pivotField>
    <pivotField dataField="1" numFmtId="3" showAll="0">
      <items count="21">
        <item x="5"/>
        <item x="8"/>
        <item x="16"/>
        <item x="17"/>
        <item x="14"/>
        <item x="13"/>
        <item x="19"/>
        <item x="15"/>
        <item x="11"/>
        <item x="10"/>
        <item x="9"/>
        <item x="4"/>
        <item x="18"/>
        <item x="12"/>
        <item x="3"/>
        <item x="7"/>
        <item x="2"/>
        <item x="6"/>
        <item x="1"/>
        <item x="0"/>
        <item t="default"/>
      </items>
    </pivotField>
    <pivotField dataField="1" numFmtId="3" showAll="0">
      <items count="22">
        <item x="3"/>
        <item x="16"/>
        <item x="14"/>
        <item x="13"/>
        <item x="20"/>
        <item x="17"/>
        <item x="15"/>
        <item x="19"/>
        <item x="11"/>
        <item x="8"/>
        <item x="10"/>
        <item x="4"/>
        <item x="9"/>
        <item x="18"/>
        <item x="12"/>
        <item x="6"/>
        <item x="5"/>
        <item x="7"/>
        <item x="2"/>
        <item x="0"/>
        <item x="1"/>
        <item t="default"/>
      </items>
    </pivotField>
  </pivotFields>
  <rowFields count="2">
    <field x="1"/>
    <field x="0"/>
  </rowFields>
  <rowItems count="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2"/>
    </i>
    <i r="1">
      <x/>
    </i>
    <i>
      <x v="3"/>
    </i>
    <i r="1">
      <x/>
    </i>
    <i r="1">
      <x v="1"/>
    </i>
    <i r="1">
      <x v="2"/>
    </i>
    <i r="1">
      <x v="3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합계 : 2014" fld="2" baseField="0" baseItem="0" numFmtId="179"/>
    <dataField name="합계 : 2017" fld="3" baseField="0" baseItem="0" numFmtId="179"/>
  </dataFields>
  <formats count="7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1" type="button" dataOnly="0" labelOnly="1" outline="0" axis="axisRow" fieldPosition="0"/>
    </format>
    <format dxfId="13">
      <pivotArea dataOnly="0" labelOnly="1" fieldPosition="0">
        <references count="1">
          <reference field="1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2">
          <reference field="0" count="0"/>
          <reference field="1" count="1" selected="0">
            <x v="0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5" cacheId="3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I49:K79" firstHeaderRow="0" firstDataRow="1" firstDataCol="1"/>
  <pivotFields count="4">
    <pivotField axis="axisRow" numFmtId="179" showAll="0">
      <items count="9">
        <item x="2"/>
        <item x="7"/>
        <item x="6"/>
        <item x="3"/>
        <item x="1"/>
        <item x="4"/>
        <item x="5"/>
        <item x="0"/>
        <item t="default"/>
      </items>
    </pivotField>
    <pivotField axis="axisRow" numFmtId="179" showAll="0">
      <items count="5">
        <item x="1"/>
        <item x="0"/>
        <item x="3"/>
        <item x="2"/>
        <item t="default"/>
      </items>
    </pivotField>
    <pivotField dataField="1" numFmtId="3" showAll="0">
      <items count="21">
        <item x="5"/>
        <item x="8"/>
        <item x="16"/>
        <item x="17"/>
        <item x="14"/>
        <item x="13"/>
        <item x="19"/>
        <item x="15"/>
        <item x="11"/>
        <item x="10"/>
        <item x="9"/>
        <item x="4"/>
        <item x="18"/>
        <item x="12"/>
        <item x="3"/>
        <item x="7"/>
        <item x="2"/>
        <item x="6"/>
        <item x="1"/>
        <item x="0"/>
        <item t="default"/>
      </items>
    </pivotField>
    <pivotField dataField="1" numFmtId="3" showAll="0">
      <items count="22">
        <item x="3"/>
        <item x="16"/>
        <item x="14"/>
        <item x="13"/>
        <item x="20"/>
        <item x="17"/>
        <item x="15"/>
        <item x="19"/>
        <item x="11"/>
        <item x="8"/>
        <item x="10"/>
        <item x="4"/>
        <item x="9"/>
        <item x="18"/>
        <item x="12"/>
        <item x="6"/>
        <item x="5"/>
        <item x="7"/>
        <item x="2"/>
        <item x="0"/>
        <item x="1"/>
        <item t="default"/>
      </items>
    </pivotField>
  </pivotFields>
  <rowFields count="2">
    <field x="0"/>
    <field x="1"/>
  </rowFields>
  <rowItems count="3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3"/>
    </i>
    <i>
      <x v="2"/>
    </i>
    <i r="1">
      <x/>
    </i>
    <i r="1">
      <x v="1"/>
    </i>
    <i r="1">
      <x v="3"/>
    </i>
    <i>
      <x v="3"/>
    </i>
    <i r="1">
      <x/>
    </i>
    <i r="1">
      <x v="1"/>
    </i>
    <i r="1">
      <x v="3"/>
    </i>
    <i>
      <x v="4"/>
    </i>
    <i r="1">
      <x/>
    </i>
    <i>
      <x v="5"/>
    </i>
    <i r="1">
      <x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합계 : 2014" fld="2" baseField="0" baseItem="0" numFmtId="179"/>
    <dataField name="합계 : 2017" fld="3" baseField="0" baseItem="0" numFmtId="179"/>
  </dataFields>
  <formats count="7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" type="button" dataOnly="0" labelOnly="1" outline="0" axis="axisRow" fieldPosition="1"/>
    </format>
    <format dxfId="20">
      <pivotArea dataOnly="0" labelOnly="1" fieldPosition="0">
        <references count="1">
          <reference field="1" count="0"/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2">
          <reference field="0" count="0"/>
          <reference field="1" count="1" selected="0">
            <x v="0"/>
          </reference>
        </references>
      </pivotArea>
    </format>
    <format dxfId="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PwC Burgundy">
      <a:dk1>
        <a:srgbClr val="000000"/>
      </a:dk1>
      <a:lt1>
        <a:srgbClr val="FFFFFF"/>
      </a:lt1>
      <a:dk2>
        <a:srgbClr val="A32020"/>
      </a:dk2>
      <a:lt2>
        <a:srgbClr val="FFFFFF"/>
      </a:lt2>
      <a:accent1>
        <a:srgbClr val="A32020"/>
      </a:accent1>
      <a:accent2>
        <a:srgbClr val="E0301E"/>
      </a:accent2>
      <a:accent3>
        <a:srgbClr val="602320"/>
      </a:accent3>
      <a:accent4>
        <a:srgbClr val="DB536A"/>
      </a:accent4>
      <a:accent5>
        <a:srgbClr val="DC6900"/>
      </a:accent5>
      <a:accent6>
        <a:srgbClr val="FFB600"/>
      </a:accent6>
      <a:hlink>
        <a:srgbClr val="A32020"/>
      </a:hlink>
      <a:folHlink>
        <a:srgbClr val="A3202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samil.com/publication/filemng.nsf/0/DA61DF1D013683D449257BF2000E2CE2/$File/Global_wage_projections_Sept2013(web_version)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N66"/>
  <sheetViews>
    <sheetView showGridLines="0" zoomScale="85" zoomScaleNormal="85" workbookViewId="0">
      <selection activeCell="E41" sqref="E41"/>
    </sheetView>
  </sheetViews>
  <sheetFormatPr defaultRowHeight="16.5" x14ac:dyDescent="0.3"/>
  <cols>
    <col min="1" max="4" width="2.625" customWidth="1"/>
    <col min="5" max="5" width="29.25" customWidth="1"/>
    <col min="6" max="26" width="16" customWidth="1"/>
  </cols>
  <sheetData>
    <row r="2" spans="1:10" s="144" customFormat="1" x14ac:dyDescent="0.3">
      <c r="A2" s="3" t="s">
        <v>364</v>
      </c>
    </row>
    <row r="4" spans="1:10" s="1" customFormat="1" x14ac:dyDescent="0.3">
      <c r="E4" s="392" t="s">
        <v>365</v>
      </c>
      <c r="F4" s="394">
        <v>2014</v>
      </c>
      <c r="G4" s="396" t="s">
        <v>353</v>
      </c>
      <c r="H4" s="396"/>
      <c r="I4" s="396"/>
      <c r="J4" s="392" t="s">
        <v>352</v>
      </c>
    </row>
    <row r="5" spans="1:10" ht="17.25" thickBot="1" x14ac:dyDescent="0.35">
      <c r="E5" s="393"/>
      <c r="F5" s="395"/>
      <c r="G5" s="153" t="s">
        <v>366</v>
      </c>
      <c r="H5" s="153" t="s">
        <v>367</v>
      </c>
      <c r="I5" s="153" t="s">
        <v>368</v>
      </c>
      <c r="J5" s="393"/>
    </row>
    <row r="6" spans="1:10" x14ac:dyDescent="0.3">
      <c r="E6" s="1" t="s">
        <v>382</v>
      </c>
      <c r="F6" s="183">
        <v>3.4</v>
      </c>
      <c r="G6" s="183">
        <v>3.2</v>
      </c>
      <c r="H6" s="183">
        <v>3.3</v>
      </c>
      <c r="I6" s="183">
        <v>3.2</v>
      </c>
      <c r="J6" s="183">
        <v>3.7</v>
      </c>
    </row>
    <row r="7" spans="1:10" x14ac:dyDescent="0.3">
      <c r="E7" s="152" t="s">
        <v>383</v>
      </c>
      <c r="F7" s="184">
        <v>2.4</v>
      </c>
      <c r="G7" s="184">
        <v>2.7</v>
      </c>
      <c r="H7" s="184">
        <v>2</v>
      </c>
      <c r="I7" s="184">
        <v>2.2999999999999998</v>
      </c>
      <c r="J7" s="184">
        <v>2.8</v>
      </c>
    </row>
    <row r="8" spans="1:10" x14ac:dyDescent="0.3">
      <c r="E8" s="152" t="s">
        <v>384</v>
      </c>
      <c r="F8" s="184">
        <v>0.9</v>
      </c>
      <c r="G8" s="184">
        <v>1.2</v>
      </c>
      <c r="H8" s="184">
        <v>1.6</v>
      </c>
      <c r="I8" s="184">
        <v>1.4</v>
      </c>
      <c r="J8" s="184">
        <v>1.8</v>
      </c>
    </row>
    <row r="9" spans="1:10" x14ac:dyDescent="0.3">
      <c r="E9" s="152" t="s">
        <v>385</v>
      </c>
      <c r="F9" s="184">
        <v>0</v>
      </c>
      <c r="G9" s="184">
        <v>0.1</v>
      </c>
      <c r="H9" s="184">
        <v>2.2000000000000002</v>
      </c>
      <c r="I9" s="184">
        <v>1.1000000000000001</v>
      </c>
      <c r="J9" s="184">
        <v>1.4</v>
      </c>
    </row>
    <row r="10" spans="1:10" x14ac:dyDescent="0.3">
      <c r="E10" s="152" t="s">
        <v>386</v>
      </c>
      <c r="F10" s="184">
        <v>7.4</v>
      </c>
      <c r="G10" s="184">
        <v>6.9</v>
      </c>
      <c r="H10" s="184">
        <v>7</v>
      </c>
      <c r="I10" s="184">
        <v>6.9</v>
      </c>
      <c r="J10" s="184">
        <v>6.8</v>
      </c>
    </row>
    <row r="11" spans="1:10" x14ac:dyDescent="0.3">
      <c r="E11" s="156" t="s">
        <v>387</v>
      </c>
      <c r="F11" s="185">
        <v>3.4</v>
      </c>
      <c r="G11" s="185">
        <v>3.1</v>
      </c>
      <c r="H11" s="185">
        <v>3.5</v>
      </c>
      <c r="I11" s="185">
        <v>3.3</v>
      </c>
      <c r="J11" s="185">
        <v>4.0999999999999996</v>
      </c>
    </row>
    <row r="12" spans="1:10" x14ac:dyDescent="0.3">
      <c r="E12" s="152" t="s">
        <v>388</v>
      </c>
      <c r="F12" s="184">
        <v>102</v>
      </c>
      <c r="G12" s="184">
        <v>57</v>
      </c>
      <c r="H12" s="184">
        <v>65</v>
      </c>
      <c r="I12" s="184">
        <v>61</v>
      </c>
      <c r="J12" s="184">
        <v>69</v>
      </c>
    </row>
    <row r="13" spans="1:10" ht="17.25" thickBot="1" x14ac:dyDescent="0.35">
      <c r="E13" s="155" t="s">
        <v>389</v>
      </c>
      <c r="F13" s="186">
        <v>-4</v>
      </c>
      <c r="G13" s="187" t="s">
        <v>390</v>
      </c>
      <c r="H13" s="187" t="s">
        <v>390</v>
      </c>
      <c r="I13" s="186">
        <v>-12</v>
      </c>
      <c r="J13" s="186">
        <v>3</v>
      </c>
    </row>
    <row r="17" spans="1:14" s="144" customFormat="1" x14ac:dyDescent="0.3">
      <c r="A17" s="3" t="s">
        <v>391</v>
      </c>
    </row>
    <row r="19" spans="1:14" ht="17.25" thickBot="1" x14ac:dyDescent="0.35">
      <c r="D19" s="177"/>
      <c r="E19" s="178"/>
      <c r="F19" s="188">
        <v>2014</v>
      </c>
      <c r="G19" s="188" t="s">
        <v>353</v>
      </c>
      <c r="H19" s="188" t="s">
        <v>352</v>
      </c>
      <c r="I19" s="188" t="s">
        <v>392</v>
      </c>
      <c r="J19" s="188" t="s">
        <v>393</v>
      </c>
      <c r="K19" s="188" t="s">
        <v>396</v>
      </c>
      <c r="L19" s="145"/>
      <c r="M19" s="145"/>
      <c r="N19" s="145"/>
    </row>
    <row r="20" spans="1:14" x14ac:dyDescent="0.3">
      <c r="E20" t="s">
        <v>394</v>
      </c>
      <c r="F20" s="154">
        <v>3.3</v>
      </c>
      <c r="G20" s="154">
        <v>3.1</v>
      </c>
      <c r="H20" s="154">
        <v>3.8</v>
      </c>
      <c r="I20" s="154">
        <v>3.7</v>
      </c>
      <c r="J20" s="154">
        <v>3.7</v>
      </c>
      <c r="K20" s="154">
        <v>3.4</v>
      </c>
      <c r="L20" s="145"/>
      <c r="M20" s="145"/>
      <c r="N20" s="145"/>
    </row>
    <row r="21" spans="1:14" x14ac:dyDescent="0.3">
      <c r="E21" t="s">
        <v>395</v>
      </c>
      <c r="F21" s="157">
        <v>1052.9608330000001</v>
      </c>
      <c r="G21" s="157">
        <v>1103.5</v>
      </c>
      <c r="H21" s="157">
        <v>1110.2</v>
      </c>
      <c r="I21" s="157">
        <v>1098.7</v>
      </c>
      <c r="J21" s="157">
        <v>1087.0999999999999</v>
      </c>
      <c r="K21" s="157">
        <v>1081.5</v>
      </c>
      <c r="L21" s="145"/>
      <c r="M21" s="145"/>
      <c r="N21" s="145"/>
    </row>
    <row r="22" spans="1:14" x14ac:dyDescent="0.3">
      <c r="E22" s="145"/>
      <c r="F22" s="145"/>
      <c r="G22" s="145"/>
      <c r="H22" s="145"/>
      <c r="I22" s="145"/>
      <c r="J22" s="145"/>
      <c r="K22" s="145"/>
      <c r="L22" s="145"/>
      <c r="M22" s="145"/>
      <c r="N22" s="145"/>
    </row>
    <row r="23" spans="1:14" x14ac:dyDescent="0.3">
      <c r="E23" s="145"/>
      <c r="F23" s="145"/>
      <c r="G23" s="145"/>
      <c r="H23" s="145"/>
      <c r="I23" s="145"/>
      <c r="J23" s="145"/>
      <c r="K23" s="145"/>
      <c r="L23" s="145"/>
      <c r="M23" s="145"/>
      <c r="N23" s="145"/>
    </row>
    <row r="24" spans="1:14" x14ac:dyDescent="0.3">
      <c r="E24" s="145"/>
      <c r="F24" s="145"/>
      <c r="G24" s="145"/>
      <c r="H24" s="145"/>
      <c r="I24" s="145"/>
      <c r="J24" s="145"/>
      <c r="K24" s="145"/>
      <c r="L24" s="145"/>
      <c r="M24" s="145"/>
      <c r="N24" s="145"/>
    </row>
    <row r="25" spans="1:14" x14ac:dyDescent="0.3">
      <c r="E25" s="145"/>
      <c r="F25" s="145"/>
      <c r="G25" s="145"/>
      <c r="H25" s="145"/>
      <c r="I25" s="145"/>
      <c r="J25" s="145"/>
      <c r="K25" s="145"/>
      <c r="L25" s="145"/>
      <c r="M25" s="145"/>
      <c r="N25" s="145"/>
    </row>
    <row r="26" spans="1:14" x14ac:dyDescent="0.3">
      <c r="E26" s="145"/>
      <c r="F26" s="145"/>
      <c r="G26" s="145"/>
      <c r="H26" s="145"/>
      <c r="I26" s="145"/>
      <c r="J26" s="145"/>
      <c r="K26" s="145"/>
      <c r="L26" s="145"/>
      <c r="M26" s="145"/>
      <c r="N26" s="145"/>
    </row>
    <row r="27" spans="1:14" x14ac:dyDescent="0.3">
      <c r="E27" s="145"/>
      <c r="F27" s="145"/>
      <c r="G27" s="145"/>
      <c r="H27" s="145"/>
      <c r="I27" s="145"/>
      <c r="J27" s="145"/>
      <c r="K27" s="145"/>
      <c r="L27" s="145"/>
      <c r="M27" s="145"/>
      <c r="N27" s="145"/>
    </row>
    <row r="28" spans="1:14" x14ac:dyDescent="0.3">
      <c r="E28" s="145"/>
      <c r="F28" s="145"/>
      <c r="G28" s="145"/>
      <c r="H28" s="145"/>
      <c r="I28" s="145"/>
      <c r="J28" s="145"/>
      <c r="K28" s="145"/>
      <c r="L28" s="145"/>
      <c r="M28" s="145"/>
      <c r="N28" s="145"/>
    </row>
    <row r="29" spans="1:14" x14ac:dyDescent="0.3">
      <c r="E29" s="145"/>
      <c r="F29" s="145"/>
      <c r="G29" s="145"/>
      <c r="H29" s="145"/>
      <c r="I29" s="145"/>
      <c r="J29" s="145"/>
      <c r="K29" s="145"/>
      <c r="L29" s="145"/>
      <c r="M29" s="145"/>
      <c r="N29" s="145"/>
    </row>
    <row r="30" spans="1:14" x14ac:dyDescent="0.3">
      <c r="E30" s="145"/>
      <c r="F30" s="145"/>
      <c r="G30" s="145"/>
      <c r="H30" s="145"/>
      <c r="I30" s="145"/>
      <c r="J30" s="145"/>
      <c r="K30" s="145"/>
      <c r="L30" s="145"/>
      <c r="M30" s="145"/>
      <c r="N30" s="145"/>
    </row>
    <row r="31" spans="1:14" x14ac:dyDescent="0.3">
      <c r="E31" s="145"/>
      <c r="F31" s="145"/>
      <c r="G31" s="145"/>
      <c r="H31" s="145"/>
      <c r="I31" s="145"/>
      <c r="J31" s="145"/>
      <c r="K31" s="145"/>
      <c r="L31" s="145"/>
      <c r="M31" s="145"/>
      <c r="N31" s="145"/>
    </row>
    <row r="32" spans="1:14" x14ac:dyDescent="0.3">
      <c r="E32" s="145"/>
      <c r="F32" s="145"/>
      <c r="G32" s="145"/>
      <c r="H32" s="145"/>
      <c r="I32" s="145"/>
      <c r="J32" s="145"/>
      <c r="K32" s="145"/>
      <c r="L32" s="145"/>
      <c r="M32" s="145"/>
      <c r="N32" s="145"/>
    </row>
    <row r="33" spans="4:14" x14ac:dyDescent="0.3">
      <c r="E33" s="145"/>
      <c r="F33" s="145"/>
      <c r="G33" s="145"/>
      <c r="H33" s="145"/>
      <c r="I33" s="145"/>
      <c r="J33" s="145"/>
      <c r="K33" s="145"/>
      <c r="L33" s="145"/>
      <c r="M33" s="145"/>
      <c r="N33" s="145"/>
    </row>
    <row r="34" spans="4:14" x14ac:dyDescent="0.3">
      <c r="E34" s="145"/>
      <c r="F34" s="145"/>
      <c r="G34" s="145"/>
      <c r="H34" s="145"/>
      <c r="I34" s="145"/>
      <c r="J34" s="145"/>
      <c r="K34" s="145"/>
      <c r="L34" s="145"/>
      <c r="M34" s="145"/>
      <c r="N34" s="145"/>
    </row>
    <row r="35" spans="4:14" x14ac:dyDescent="0.3">
      <c r="D35" s="175" t="s">
        <v>404</v>
      </c>
      <c r="E35" s="176"/>
      <c r="F35" s="189"/>
      <c r="G35" s="189"/>
      <c r="H35" s="189"/>
      <c r="I35" s="189"/>
      <c r="J35" s="189"/>
      <c r="K35" s="189"/>
      <c r="L35" s="189"/>
      <c r="M35" s="145"/>
      <c r="N35" s="145"/>
    </row>
    <row r="36" spans="4:14" x14ac:dyDescent="0.3">
      <c r="D36" s="1"/>
      <c r="E36" s="160"/>
      <c r="F36" s="190">
        <v>2014</v>
      </c>
      <c r="G36" s="191"/>
      <c r="H36" s="191">
        <v>2015</v>
      </c>
      <c r="I36" s="190"/>
      <c r="J36" s="191"/>
      <c r="K36" s="191">
        <v>2016</v>
      </c>
      <c r="L36" s="191"/>
      <c r="M36" s="145"/>
      <c r="N36" s="145"/>
    </row>
    <row r="37" spans="4:14" ht="17.25" thickBot="1" x14ac:dyDescent="0.35">
      <c r="E37" s="174" t="s">
        <v>397</v>
      </c>
      <c r="F37" s="161" t="s">
        <v>368</v>
      </c>
      <c r="G37" s="162" t="s">
        <v>366</v>
      </c>
      <c r="H37" s="162" t="s">
        <v>406</v>
      </c>
      <c r="I37" s="161" t="s">
        <v>407</v>
      </c>
      <c r="J37" s="162" t="s">
        <v>366</v>
      </c>
      <c r="K37" s="162" t="s">
        <v>406</v>
      </c>
      <c r="L37" s="162" t="s">
        <v>407</v>
      </c>
      <c r="M37" s="145"/>
      <c r="N37" s="145"/>
    </row>
    <row r="38" spans="4:14" x14ac:dyDescent="0.3">
      <c r="E38" s="163" t="s">
        <v>405</v>
      </c>
      <c r="F38" s="164">
        <v>3.3</v>
      </c>
      <c r="G38" s="165">
        <v>2.4</v>
      </c>
      <c r="H38" s="165">
        <v>3.1</v>
      </c>
      <c r="I38" s="164">
        <v>2.8</v>
      </c>
      <c r="J38" s="166">
        <v>3.5</v>
      </c>
      <c r="K38" s="167">
        <v>3.2</v>
      </c>
      <c r="L38" s="167">
        <v>3.3</v>
      </c>
      <c r="M38" s="145"/>
      <c r="N38" s="145"/>
    </row>
    <row r="39" spans="4:14" x14ac:dyDescent="0.3">
      <c r="E39" s="158" t="s">
        <v>398</v>
      </c>
      <c r="F39" s="168">
        <v>1.8</v>
      </c>
      <c r="G39" s="165">
        <v>1.7</v>
      </c>
      <c r="H39" s="165">
        <v>2</v>
      </c>
      <c r="I39" s="168">
        <v>1.8</v>
      </c>
      <c r="J39" s="169">
        <v>2.7</v>
      </c>
      <c r="K39" s="167">
        <v>2.8</v>
      </c>
      <c r="L39" s="169">
        <v>2.8</v>
      </c>
      <c r="M39" s="145"/>
      <c r="N39" s="145"/>
    </row>
    <row r="40" spans="4:14" x14ac:dyDescent="0.3">
      <c r="E40" s="158" t="s">
        <v>399</v>
      </c>
      <c r="F40" s="168">
        <v>5.8</v>
      </c>
      <c r="G40" s="165">
        <v>5.2</v>
      </c>
      <c r="H40" s="165">
        <v>5.6</v>
      </c>
      <c r="I40" s="168">
        <v>5.4</v>
      </c>
      <c r="J40" s="169">
        <v>4.7</v>
      </c>
      <c r="K40" s="167">
        <v>6.5</v>
      </c>
      <c r="L40" s="169">
        <v>5.6</v>
      </c>
      <c r="M40" s="145"/>
      <c r="N40" s="145"/>
    </row>
    <row r="41" spans="4:14" x14ac:dyDescent="0.3">
      <c r="E41" s="158" t="s">
        <v>400</v>
      </c>
      <c r="F41" s="168">
        <v>4.5999999999999996</v>
      </c>
      <c r="G41" s="165">
        <v>2.1</v>
      </c>
      <c r="H41" s="165">
        <v>6.8</v>
      </c>
      <c r="I41" s="168">
        <v>4.5</v>
      </c>
      <c r="J41" s="169">
        <v>6.5</v>
      </c>
      <c r="K41" s="167">
        <v>3.4</v>
      </c>
      <c r="L41" s="169">
        <v>4.9000000000000004</v>
      </c>
      <c r="M41" s="145"/>
      <c r="N41" s="145"/>
    </row>
    <row r="42" spans="4:14" s="146" customFormat="1" x14ac:dyDescent="0.25">
      <c r="E42" s="158" t="s">
        <v>401</v>
      </c>
      <c r="F42" s="168">
        <v>1</v>
      </c>
      <c r="G42" s="170">
        <v>1</v>
      </c>
      <c r="H42" s="170">
        <v>5.8</v>
      </c>
      <c r="I42" s="168">
        <v>3.6</v>
      </c>
      <c r="J42" s="169">
        <v>3.9</v>
      </c>
      <c r="K42" s="170">
        <v>1.3</v>
      </c>
      <c r="L42" s="169">
        <v>2.5</v>
      </c>
    </row>
    <row r="43" spans="4:14" s="146" customFormat="1" x14ac:dyDescent="0.25">
      <c r="E43" s="158" t="s">
        <v>402</v>
      </c>
      <c r="F43" s="168">
        <v>2.2999999999999998</v>
      </c>
      <c r="G43" s="170">
        <v>-1</v>
      </c>
      <c r="H43" s="170">
        <v>3.9</v>
      </c>
      <c r="I43" s="168">
        <v>1.5</v>
      </c>
      <c r="J43" s="169">
        <v>4.0999999999999996</v>
      </c>
      <c r="K43" s="170">
        <v>1.9</v>
      </c>
      <c r="L43" s="169">
        <v>3</v>
      </c>
    </row>
    <row r="44" spans="4:14" s="146" customFormat="1" ht="17.25" thickBot="1" x14ac:dyDescent="0.3">
      <c r="E44" s="159" t="s">
        <v>403</v>
      </c>
      <c r="F44" s="171">
        <v>1.2</v>
      </c>
      <c r="G44" s="172">
        <v>0.7</v>
      </c>
      <c r="H44" s="172">
        <v>2.7</v>
      </c>
      <c r="I44" s="171">
        <v>1.7</v>
      </c>
      <c r="J44" s="173">
        <v>3.7</v>
      </c>
      <c r="K44" s="172">
        <v>2.9</v>
      </c>
      <c r="L44" s="173">
        <v>3.3</v>
      </c>
    </row>
    <row r="45" spans="4:14" s="146" customFormat="1" x14ac:dyDescent="0.3">
      <c r="E45" s="146" t="s">
        <v>408</v>
      </c>
    </row>
    <row r="46" spans="4:14" s="146" customFormat="1" x14ac:dyDescent="0.3"/>
    <row r="47" spans="4:14" s="146" customFormat="1" x14ac:dyDescent="0.3">
      <c r="E47" s="148" t="s">
        <v>381</v>
      </c>
    </row>
    <row r="48" spans="4:14" s="146" customFormat="1" ht="17.25" thickBot="1" x14ac:dyDescent="0.35">
      <c r="E48" s="151"/>
      <c r="F48" s="179">
        <v>2014</v>
      </c>
      <c r="G48" s="179">
        <v>2015</v>
      </c>
      <c r="H48" s="179">
        <v>2016</v>
      </c>
      <c r="I48" s="179">
        <v>2017</v>
      </c>
      <c r="J48" s="179">
        <v>2018</v>
      </c>
      <c r="K48" s="179">
        <v>2019</v>
      </c>
    </row>
    <row r="49" spans="4:11" s="146" customFormat="1" x14ac:dyDescent="0.3">
      <c r="E49" s="149" t="s">
        <v>380</v>
      </c>
      <c r="F49" s="181">
        <v>1.6</v>
      </c>
      <c r="G49" s="181">
        <v>0.2</v>
      </c>
      <c r="H49" s="181">
        <v>2.1</v>
      </c>
      <c r="I49" s="181">
        <v>2.2999999999999998</v>
      </c>
      <c r="J49" s="181">
        <v>2.5</v>
      </c>
      <c r="K49" s="181">
        <v>2</v>
      </c>
    </row>
    <row r="50" spans="4:11" s="146" customFormat="1" x14ac:dyDescent="0.3">
      <c r="E50" s="146" t="s">
        <v>379</v>
      </c>
      <c r="F50" s="181">
        <v>4</v>
      </c>
      <c r="G50" s="181">
        <v>4.2</v>
      </c>
      <c r="H50" s="181">
        <v>4.2</v>
      </c>
      <c r="I50" s="181">
        <v>4.3</v>
      </c>
      <c r="J50" s="181">
        <v>4.8</v>
      </c>
      <c r="K50" s="181">
        <v>4.8</v>
      </c>
    </row>
    <row r="51" spans="4:11" s="146" customFormat="1" ht="17.25" thickBot="1" x14ac:dyDescent="0.35">
      <c r="E51" s="150" t="s">
        <v>80</v>
      </c>
      <c r="F51" s="182">
        <v>2.1</v>
      </c>
      <c r="G51" s="182">
        <v>1.5</v>
      </c>
      <c r="H51" s="182">
        <v>2.2000000000000002</v>
      </c>
      <c r="I51" s="182">
        <v>2.9</v>
      </c>
      <c r="J51" s="182">
        <v>3.2</v>
      </c>
      <c r="K51" s="182">
        <v>3</v>
      </c>
    </row>
    <row r="52" spans="4:11" s="146" customFormat="1" x14ac:dyDescent="0.3"/>
    <row r="53" spans="4:11" s="146" customFormat="1" x14ac:dyDescent="0.3">
      <c r="E53" s="146" t="s">
        <v>378</v>
      </c>
    </row>
    <row r="54" spans="4:11" s="146" customFormat="1" x14ac:dyDescent="0.3"/>
    <row r="55" spans="4:11" s="146" customFormat="1" x14ac:dyDescent="0.3">
      <c r="D55" s="148" t="s">
        <v>377</v>
      </c>
    </row>
    <row r="56" spans="4:11" s="146" customFormat="1" ht="17.25" thickBot="1" x14ac:dyDescent="0.35">
      <c r="E56" s="151"/>
      <c r="F56" s="179">
        <v>2014</v>
      </c>
      <c r="G56" s="179">
        <v>2015</v>
      </c>
      <c r="H56" s="179">
        <v>2016</v>
      </c>
      <c r="J56" s="146" t="s">
        <v>376</v>
      </c>
    </row>
    <row r="57" spans="4:11" s="146" customFormat="1" x14ac:dyDescent="0.3">
      <c r="E57" s="146" t="s">
        <v>375</v>
      </c>
      <c r="F57" s="181">
        <v>6.21</v>
      </c>
      <c r="G57" s="181">
        <v>6.1</v>
      </c>
      <c r="H57" s="181">
        <v>6</v>
      </c>
    </row>
    <row r="58" spans="4:11" s="146" customFormat="1" x14ac:dyDescent="0.3">
      <c r="E58" s="146" t="s">
        <v>374</v>
      </c>
      <c r="F58" s="180">
        <v>1091</v>
      </c>
      <c r="G58" s="180">
        <v>1170</v>
      </c>
      <c r="H58" s="180">
        <v>1150</v>
      </c>
    </row>
    <row r="59" spans="4:11" s="146" customFormat="1" x14ac:dyDescent="0.3">
      <c r="E59" s="146" t="s">
        <v>373</v>
      </c>
      <c r="F59" s="181">
        <v>1.21</v>
      </c>
      <c r="G59" s="181">
        <v>1.05</v>
      </c>
      <c r="H59" s="181">
        <v>1</v>
      </c>
    </row>
    <row r="60" spans="4:11" s="146" customFormat="1" x14ac:dyDescent="0.3"/>
    <row r="61" spans="4:11" s="146" customFormat="1" x14ac:dyDescent="0.3">
      <c r="E61" s="146" t="s">
        <v>372</v>
      </c>
    </row>
    <row r="62" spans="4:11" s="146" customFormat="1" x14ac:dyDescent="0.3"/>
    <row r="63" spans="4:11" s="146" customFormat="1" x14ac:dyDescent="0.3">
      <c r="D63" s="148" t="s">
        <v>371</v>
      </c>
    </row>
    <row r="64" spans="4:11" s="146" customFormat="1" x14ac:dyDescent="0.3">
      <c r="E64" s="147" t="s">
        <v>370</v>
      </c>
    </row>
    <row r="65" spans="5:5" s="146" customFormat="1" x14ac:dyDescent="0.3">
      <c r="E65" s="146" t="s">
        <v>369</v>
      </c>
    </row>
    <row r="66" spans="5:5" s="146" customFormat="1" x14ac:dyDescent="0.3"/>
  </sheetData>
  <mergeCells count="4">
    <mergeCell ref="E4:E5"/>
    <mergeCell ref="F4:F5"/>
    <mergeCell ref="G4:I4"/>
    <mergeCell ref="J4:J5"/>
  </mergeCells>
  <phoneticPr fontId="4" type="noConversion"/>
  <hyperlinks>
    <hyperlink ref="E64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JZ596"/>
  <sheetViews>
    <sheetView showGridLines="0" tabSelected="1" topLeftCell="A498" zoomScale="85" zoomScaleNormal="85" workbookViewId="0">
      <selection activeCell="I517" sqref="I517"/>
    </sheetView>
  </sheetViews>
  <sheetFormatPr defaultColWidth="0" defaultRowHeight="13.5" outlineLevelRow="1" x14ac:dyDescent="0.25"/>
  <cols>
    <col min="1" max="2" width="2.375" style="5" customWidth="1"/>
    <col min="3" max="3" width="2.375" style="6" customWidth="1"/>
    <col min="4" max="4" width="2.375" style="25" customWidth="1"/>
    <col min="5" max="5" width="9.875" style="5" customWidth="1"/>
    <col min="6" max="6" width="14" style="5" customWidth="1"/>
    <col min="7" max="25" width="10" style="5" customWidth="1"/>
    <col min="26" max="26" width="12" style="5" customWidth="1"/>
    <col min="27" max="28" width="14.25" style="5" bestFit="1" customWidth="1"/>
    <col min="29" max="265" width="14.25" style="5" hidden="1" customWidth="1"/>
    <col min="266" max="286" width="14.375" style="5" hidden="1" customWidth="1"/>
    <col min="287" max="16384" width="8" style="5" hidden="1"/>
  </cols>
  <sheetData>
    <row r="2" spans="1:286" s="4" customFormat="1" x14ac:dyDescent="0.25">
      <c r="A2" s="4" t="s">
        <v>22</v>
      </c>
      <c r="D2" s="59"/>
    </row>
    <row r="3" spans="1:286" x14ac:dyDescent="0.25">
      <c r="E3" s="121" t="s">
        <v>23</v>
      </c>
      <c r="F3" s="122" t="s">
        <v>24</v>
      </c>
    </row>
    <row r="4" spans="1:286" x14ac:dyDescent="0.25">
      <c r="E4" s="121" t="s">
        <v>28</v>
      </c>
      <c r="F4" s="122" t="s">
        <v>24</v>
      </c>
    </row>
    <row r="5" spans="1:286" x14ac:dyDescent="0.25">
      <c r="E5" s="121" t="s">
        <v>25</v>
      </c>
      <c r="F5" s="122" t="s">
        <v>77</v>
      </c>
    </row>
    <row r="6" spans="1:286" x14ac:dyDescent="0.25">
      <c r="Z6" s="5" t="s">
        <v>219</v>
      </c>
    </row>
    <row r="7" spans="1:286" ht="16.5" x14ac:dyDescent="0.3">
      <c r="E7" s="123"/>
      <c r="F7" s="125" t="s">
        <v>27</v>
      </c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6"/>
      <c r="Z7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</row>
    <row r="8" spans="1:286" ht="16.5" x14ac:dyDescent="0.3">
      <c r="E8" s="125" t="s">
        <v>29</v>
      </c>
      <c r="F8" s="123" t="s">
        <v>30</v>
      </c>
      <c r="G8" s="127" t="s">
        <v>31</v>
      </c>
      <c r="H8" s="127" t="s">
        <v>32</v>
      </c>
      <c r="I8" s="127" t="s">
        <v>33</v>
      </c>
      <c r="J8" s="127" t="s">
        <v>34</v>
      </c>
      <c r="K8" s="127" t="s">
        <v>35</v>
      </c>
      <c r="L8" s="127" t="s">
        <v>36</v>
      </c>
      <c r="M8" s="127" t="s">
        <v>37</v>
      </c>
      <c r="N8" s="127" t="s">
        <v>38</v>
      </c>
      <c r="O8" s="127" t="s">
        <v>39</v>
      </c>
      <c r="P8" s="127" t="s">
        <v>40</v>
      </c>
      <c r="Q8" s="127" t="s">
        <v>41</v>
      </c>
      <c r="R8" s="127" t="s">
        <v>42</v>
      </c>
      <c r="S8" s="127" t="s">
        <v>43</v>
      </c>
      <c r="T8" s="127" t="s">
        <v>44</v>
      </c>
      <c r="U8" s="127" t="s">
        <v>45</v>
      </c>
      <c r="V8" s="127" t="s">
        <v>46</v>
      </c>
      <c r="W8" s="127" t="s">
        <v>47</v>
      </c>
      <c r="X8" s="127" t="s">
        <v>48</v>
      </c>
      <c r="Y8" s="128" t="s">
        <v>49</v>
      </c>
      <c r="Z8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</row>
    <row r="9" spans="1:286" ht="16.5" x14ac:dyDescent="0.3">
      <c r="E9" s="123" t="s">
        <v>60</v>
      </c>
      <c r="F9" s="123">
        <v>20.277268024060046</v>
      </c>
      <c r="G9" s="127">
        <v>20.068055000000001</v>
      </c>
      <c r="H9" s="127">
        <v>19.931936</v>
      </c>
      <c r="I9" s="127">
        <v>19.652999999999999</v>
      </c>
      <c r="J9" s="127">
        <v>20.067</v>
      </c>
      <c r="K9" s="127">
        <v>20.302</v>
      </c>
      <c r="L9" s="127">
        <v>19.959000000000003</v>
      </c>
      <c r="M9" s="127">
        <v>19.343999999999998</v>
      </c>
      <c r="N9" s="127">
        <v>16.27</v>
      </c>
      <c r="O9" s="127">
        <v>12.864552</v>
      </c>
      <c r="P9" s="127">
        <v>14.210024000000001</v>
      </c>
      <c r="Q9" s="127">
        <v>15.604528650430103</v>
      </c>
      <c r="R9" s="127">
        <v>17.564878969943006</v>
      </c>
      <c r="S9" s="127">
        <v>18.853282810541295</v>
      </c>
      <c r="T9" s="127">
        <v>20.008437551702535</v>
      </c>
      <c r="U9" s="127">
        <v>20.51218182760396</v>
      </c>
      <c r="V9" s="127">
        <v>20.763749686662941</v>
      </c>
      <c r="W9" s="127">
        <v>20.739508000000001</v>
      </c>
      <c r="X9" s="127">
        <v>20.854978000000003</v>
      </c>
      <c r="Y9" s="128">
        <v>21.065629999999999</v>
      </c>
      <c r="Z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</row>
    <row r="10" spans="1:286" ht="16.5" x14ac:dyDescent="0.3">
      <c r="E10" s="130" t="s">
        <v>62</v>
      </c>
      <c r="F10" s="130">
        <v>2.4181991817657442</v>
      </c>
      <c r="G10" s="131">
        <v>2.4663108448919395</v>
      </c>
      <c r="H10" s="131">
        <v>2.2296925720460932</v>
      </c>
      <c r="I10" s="131">
        <v>2.1716479217801772</v>
      </c>
      <c r="J10" s="131">
        <v>2.7188416848366499</v>
      </c>
      <c r="K10" s="131">
        <v>3.0654932154264558</v>
      </c>
      <c r="L10" s="131">
        <v>3.5405644901938755</v>
      </c>
      <c r="M10" s="131">
        <v>4.4634535448704202</v>
      </c>
      <c r="N10" s="131">
        <v>4.6594457145067354</v>
      </c>
      <c r="O10" s="131">
        <v>4.5686569488600073</v>
      </c>
      <c r="P10" s="131">
        <v>5.2596525251414938</v>
      </c>
      <c r="Q10" s="131">
        <v>5.6947562737542832</v>
      </c>
      <c r="R10" s="131">
        <v>5.8591261000669306</v>
      </c>
      <c r="S10" s="131">
        <v>5.9401911756280681</v>
      </c>
      <c r="T10" s="131">
        <v>5.2493111992900587</v>
      </c>
      <c r="U10" s="131">
        <v>5.2911988340504221</v>
      </c>
      <c r="V10" s="131">
        <v>5.5556213569720363</v>
      </c>
      <c r="W10" s="131">
        <v>5.8644792523114546</v>
      </c>
      <c r="X10" s="131">
        <v>6.1548902047083409</v>
      </c>
      <c r="Y10" s="132">
        <v>6.4178493692323357</v>
      </c>
      <c r="Z10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</row>
    <row r="11" spans="1:286" ht="16.5" x14ac:dyDescent="0.3">
      <c r="E11" s="130" t="s">
        <v>54</v>
      </c>
      <c r="F11" s="130">
        <v>2.2995517855289469</v>
      </c>
      <c r="G11" s="131">
        <v>2.5867910642757681</v>
      </c>
      <c r="H11" s="131">
        <v>3.436002069417829</v>
      </c>
      <c r="I11" s="131">
        <v>4.8737671577182962</v>
      </c>
      <c r="J11" s="131">
        <v>5.5771298563615348</v>
      </c>
      <c r="K11" s="131">
        <v>6.0532446155765722</v>
      </c>
      <c r="L11" s="131">
        <v>7.5211481540041705</v>
      </c>
      <c r="M11" s="131">
        <v>9.1177562357650963</v>
      </c>
      <c r="N11" s="131">
        <v>9.844108418841131</v>
      </c>
      <c r="O11" s="131">
        <v>14.171896436188455</v>
      </c>
      <c r="P11" s="131">
        <v>18.863917356914726</v>
      </c>
      <c r="Q11" s="131">
        <v>19.528565962048972</v>
      </c>
      <c r="R11" s="131">
        <v>20.532562937388818</v>
      </c>
      <c r="S11" s="131">
        <v>23.32377253345841</v>
      </c>
      <c r="T11" s="131">
        <v>24.712577821278284</v>
      </c>
      <c r="U11" s="131">
        <v>26.526015966832333</v>
      </c>
      <c r="V11" s="131">
        <v>28.810445525621816</v>
      </c>
      <c r="W11" s="131">
        <v>30.930114758801029</v>
      </c>
      <c r="X11" s="131">
        <v>32.925272972502349</v>
      </c>
      <c r="Y11" s="132">
        <v>34.428031882079608</v>
      </c>
      <c r="Z11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</row>
    <row r="12" spans="1:286" ht="16.5" x14ac:dyDescent="0.3">
      <c r="E12" s="130" t="s">
        <v>52</v>
      </c>
      <c r="F12" s="130">
        <v>1.2108977263385867</v>
      </c>
      <c r="G12" s="131">
        <v>1.313990722837296</v>
      </c>
      <c r="H12" s="131">
        <v>1.4986511780144101</v>
      </c>
      <c r="I12" s="131">
        <v>1.72509224894774</v>
      </c>
      <c r="J12" s="131">
        <v>2.0653738870456166</v>
      </c>
      <c r="K12" s="131">
        <v>2.2711330651929003</v>
      </c>
      <c r="L12" s="131">
        <v>2.0447239481336781</v>
      </c>
      <c r="M12" s="131">
        <v>2.0863402714147377</v>
      </c>
      <c r="N12" s="131">
        <v>2.2955284034873773</v>
      </c>
      <c r="O12" s="131">
        <v>2.0570377093203027</v>
      </c>
      <c r="P12" s="131">
        <v>2.7056402879801245</v>
      </c>
      <c r="Q12" s="131">
        <v>2.8534763674007158</v>
      </c>
      <c r="R12" s="131">
        <v>3.8123646148232817</v>
      </c>
      <c r="S12" s="131">
        <v>3.9157430514964067</v>
      </c>
      <c r="T12" s="131">
        <v>3.5188014377210513</v>
      </c>
      <c r="U12" s="131">
        <v>3.7593986400425887</v>
      </c>
      <c r="V12" s="131">
        <v>4.0491890860213031</v>
      </c>
      <c r="W12" s="131">
        <v>4.3304838303791229</v>
      </c>
      <c r="X12" s="131">
        <v>4.5827414472797576</v>
      </c>
      <c r="Y12" s="132">
        <v>4.825681076684333</v>
      </c>
      <c r="Z12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</row>
    <row r="13" spans="1:286" ht="16.5" x14ac:dyDescent="0.3">
      <c r="E13" s="130" t="s">
        <v>55</v>
      </c>
      <c r="F13" s="130">
        <v>7.7733776999999993</v>
      </c>
      <c r="G13" s="131">
        <v>7.6903149969999998</v>
      </c>
      <c r="H13" s="131">
        <v>7.8139514880000007</v>
      </c>
      <c r="I13" s="131">
        <v>7.5679999999999996</v>
      </c>
      <c r="J13" s="131">
        <v>7.4340000000000002</v>
      </c>
      <c r="K13" s="131">
        <v>7.5010000000000003</v>
      </c>
      <c r="L13" s="131">
        <v>7.2549999999999999</v>
      </c>
      <c r="M13" s="131">
        <v>6.9160000000000004</v>
      </c>
      <c r="N13" s="131">
        <v>6.4969999999999999</v>
      </c>
      <c r="O13" s="131">
        <v>6.3399940000000008</v>
      </c>
      <c r="P13" s="131">
        <v>6.8351670000000002</v>
      </c>
      <c r="Q13" s="131">
        <v>6.1686290000000001</v>
      </c>
      <c r="R13" s="131">
        <v>7.270041</v>
      </c>
      <c r="S13" s="131">
        <v>7.2603829999999991</v>
      </c>
      <c r="T13" s="131">
        <v>7.5233819709698349</v>
      </c>
      <c r="U13" s="131">
        <v>7.0657690557482953</v>
      </c>
      <c r="V13" s="131">
        <v>6.8330841005217557</v>
      </c>
      <c r="W13" s="131">
        <v>6.6594809999999995</v>
      </c>
      <c r="X13" s="131">
        <v>6.5209840000000003</v>
      </c>
      <c r="Y13" s="132">
        <v>6.5193670000000008</v>
      </c>
      <c r="Z13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</row>
    <row r="14" spans="1:286" ht="16.5" x14ac:dyDescent="0.3">
      <c r="E14" s="130" t="s">
        <v>57</v>
      </c>
      <c r="F14" s="130">
        <v>1.0777589168477628</v>
      </c>
      <c r="G14" s="131">
        <v>1.0748362599228021</v>
      </c>
      <c r="H14" s="131">
        <v>1.1469017700489199</v>
      </c>
      <c r="I14" s="131">
        <v>1.3495199605351433</v>
      </c>
      <c r="J14" s="131">
        <v>1.6359376442405156</v>
      </c>
      <c r="K14" s="131">
        <v>1.7365606289879429</v>
      </c>
      <c r="L14" s="131">
        <v>2.0733985239980952</v>
      </c>
      <c r="M14" s="131">
        <v>2.3304614123943628</v>
      </c>
      <c r="N14" s="131">
        <v>2.3207598748324076</v>
      </c>
      <c r="O14" s="131">
        <v>2.6016470143105379</v>
      </c>
      <c r="P14" s="131">
        <v>3.4163515044278099</v>
      </c>
      <c r="Q14" s="131">
        <v>3.6389473763851137</v>
      </c>
      <c r="R14" s="131">
        <v>3.942713429258982</v>
      </c>
      <c r="S14" s="131">
        <v>3.5029514973797458</v>
      </c>
      <c r="T14" s="131">
        <v>3.5195948228987621</v>
      </c>
      <c r="U14" s="131">
        <v>3.8587326818662642</v>
      </c>
      <c r="V14" s="131">
        <v>4.4439571176845512</v>
      </c>
      <c r="W14" s="131">
        <v>5.0842247525847286</v>
      </c>
      <c r="X14" s="131">
        <v>5.6819343149965285</v>
      </c>
      <c r="Y14" s="132">
        <v>6.4218663349301641</v>
      </c>
      <c r="Z14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</row>
    <row r="15" spans="1:286" ht="16.5" x14ac:dyDescent="0.3">
      <c r="E15" s="130" t="s">
        <v>53</v>
      </c>
      <c r="F15" s="130">
        <v>1.14290834</v>
      </c>
      <c r="G15" s="131">
        <v>1.04681</v>
      </c>
      <c r="H15" s="131">
        <v>1.0290948</v>
      </c>
      <c r="I15" s="131">
        <v>1.1231931359999998</v>
      </c>
      <c r="J15" s="131">
        <v>1.0757832323200001</v>
      </c>
      <c r="K15" s="131">
        <v>1.0116081001984001</v>
      </c>
      <c r="L15" s="131">
        <v>1.0552258722222081</v>
      </c>
      <c r="M15" s="131">
        <v>1.1701081768888733</v>
      </c>
      <c r="N15" s="131">
        <v>1.2188800000000002</v>
      </c>
      <c r="O15" s="131">
        <v>0.924786</v>
      </c>
      <c r="P15" s="131">
        <v>0.92236999999999991</v>
      </c>
      <c r="Q15" s="131">
        <v>0.86169720000000005</v>
      </c>
      <c r="R15" s="131">
        <v>0.83093048000000014</v>
      </c>
      <c r="S15" s="131">
        <v>0.84544192000000007</v>
      </c>
      <c r="T15" s="131">
        <v>0.9542228104624525</v>
      </c>
      <c r="U15" s="131">
        <v>1.0118761434335977</v>
      </c>
      <c r="V15" s="131">
        <v>1.1143498583464535</v>
      </c>
      <c r="W15" s="131">
        <v>1.2216541880498928</v>
      </c>
      <c r="X15" s="131">
        <v>1.3305208543316085</v>
      </c>
      <c r="Y15" s="132">
        <v>1.4277882050442168</v>
      </c>
      <c r="Z15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</row>
    <row r="16" spans="1:286" ht="16.5" x14ac:dyDescent="0.3">
      <c r="E16" s="130" t="s">
        <v>56</v>
      </c>
      <c r="F16" s="130">
        <v>1.3848004069747899</v>
      </c>
      <c r="G16" s="131">
        <v>1.500759</v>
      </c>
      <c r="H16" s="131">
        <v>1.572435</v>
      </c>
      <c r="I16" s="131">
        <v>1.7334149999999999</v>
      </c>
      <c r="J16" s="131">
        <v>2.0785830000000001</v>
      </c>
      <c r="K16" s="131">
        <v>2.3418950000000001</v>
      </c>
      <c r="L16" s="131">
        <v>2.92788</v>
      </c>
      <c r="M16" s="131">
        <v>3.9536050000000005</v>
      </c>
      <c r="N16" s="131">
        <v>4.2856712200000002</v>
      </c>
      <c r="O16" s="131">
        <v>1.9505919999999999</v>
      </c>
      <c r="P16" s="131">
        <v>2.3828640000000001</v>
      </c>
      <c r="Q16" s="131">
        <v>3.2714220000000003</v>
      </c>
      <c r="R16" s="131">
        <v>3.5960369999999999</v>
      </c>
      <c r="S16" s="131">
        <v>3.3993099999999998</v>
      </c>
      <c r="T16" s="131">
        <v>2.9728911052779496</v>
      </c>
      <c r="U16" s="131">
        <v>2.6536403328091591</v>
      </c>
      <c r="V16" s="131">
        <v>2.7865536422451207</v>
      </c>
      <c r="W16" s="131">
        <v>3.0181187158351634</v>
      </c>
      <c r="X16" s="131">
        <v>3.2361418389101564</v>
      </c>
      <c r="Y16" s="132">
        <v>3.4402220532168823</v>
      </c>
      <c r="Z16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  <c r="IA16" s="29"/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29"/>
      <c r="IM16" s="29"/>
      <c r="IN16" s="29"/>
      <c r="IO16" s="29"/>
      <c r="IP16" s="29"/>
      <c r="IQ16" s="29"/>
      <c r="IR16" s="29"/>
      <c r="IS16" s="29"/>
      <c r="IT16" s="29"/>
      <c r="IU16" s="29"/>
      <c r="IV16" s="29"/>
      <c r="IW16" s="29"/>
      <c r="IX16" s="29"/>
      <c r="IY16" s="29"/>
      <c r="IZ16" s="29"/>
      <c r="JA16" s="29"/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29"/>
      <c r="JP16" s="29"/>
      <c r="JQ16" s="29"/>
      <c r="JR16" s="29"/>
      <c r="JS16" s="29"/>
      <c r="JT16" s="29"/>
      <c r="JU16" s="29"/>
      <c r="JV16" s="29"/>
      <c r="JW16" s="29"/>
      <c r="JX16" s="29"/>
      <c r="JY16" s="29"/>
      <c r="JZ16" s="29"/>
    </row>
    <row r="17" spans="5:286" ht="16.5" x14ac:dyDescent="0.3">
      <c r="E17" s="130" t="s">
        <v>63</v>
      </c>
      <c r="F17" s="130">
        <v>17.153194666095448</v>
      </c>
      <c r="G17" s="131">
        <v>17.184212372480953</v>
      </c>
      <c r="H17" s="131">
        <v>16.680492791153075</v>
      </c>
      <c r="I17" s="131">
        <v>16.345251756298058</v>
      </c>
      <c r="J17" s="131">
        <v>16.859607920105642</v>
      </c>
      <c r="K17" s="131">
        <v>16.929475507400738</v>
      </c>
      <c r="L17" s="131">
        <v>17.145067526399966</v>
      </c>
      <c r="M17" s="131">
        <v>17.299085420611874</v>
      </c>
      <c r="N17" s="131">
        <v>15.797209376392177</v>
      </c>
      <c r="O17" s="131">
        <v>15.23018823605098</v>
      </c>
      <c r="P17" s="131">
        <v>14.688048937977417</v>
      </c>
      <c r="Q17" s="131">
        <v>14.692375676392178</v>
      </c>
      <c r="R17" s="131">
        <v>13.409740876392174</v>
      </c>
      <c r="S17" s="131">
        <v>13.197570835251984</v>
      </c>
      <c r="T17" s="131">
        <v>13.839470904451309</v>
      </c>
      <c r="U17" s="131">
        <v>14.287376090630582</v>
      </c>
      <c r="V17" s="131">
        <v>14.851582212616774</v>
      </c>
      <c r="W17" s="131">
        <v>15.463311273297293</v>
      </c>
      <c r="X17" s="131">
        <v>15.959455420687817</v>
      </c>
      <c r="Y17" s="132">
        <v>16.379296407461254</v>
      </c>
      <c r="Z17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9"/>
      <c r="HX17" s="29"/>
      <c r="HY17" s="29"/>
      <c r="HZ17" s="29"/>
      <c r="IA17" s="29"/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29"/>
      <c r="IM17" s="29"/>
      <c r="IN17" s="29"/>
      <c r="IO17" s="29"/>
      <c r="IP17" s="29"/>
      <c r="IQ17" s="29"/>
      <c r="IR17" s="29"/>
      <c r="IS17" s="29"/>
      <c r="IT17" s="29"/>
      <c r="IU17" s="29"/>
      <c r="IV17" s="29"/>
      <c r="IW17" s="29"/>
      <c r="IX17" s="29"/>
      <c r="IY17" s="29"/>
      <c r="IZ17" s="29"/>
      <c r="JA17" s="29"/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29"/>
      <c r="JP17" s="29"/>
      <c r="JQ17" s="29"/>
      <c r="JR17" s="29"/>
      <c r="JS17" s="29"/>
      <c r="JT17" s="29"/>
      <c r="JU17" s="29"/>
      <c r="JV17" s="29"/>
      <c r="JW17" s="29"/>
      <c r="JX17" s="29"/>
      <c r="JY17" s="29"/>
      <c r="JZ17" s="29"/>
    </row>
    <row r="18" spans="5:286" ht="16.5" x14ac:dyDescent="0.3">
      <c r="E18" s="130" t="s">
        <v>58</v>
      </c>
      <c r="F18" s="130">
        <v>1.9475953746604886</v>
      </c>
      <c r="G18" s="131">
        <v>1.703416602613276</v>
      </c>
      <c r="H18" s="131">
        <v>2.0143806908067869</v>
      </c>
      <c r="I18" s="131">
        <v>2.5190882154240608</v>
      </c>
      <c r="J18" s="131">
        <v>3.2778448652829093</v>
      </c>
      <c r="K18" s="131">
        <v>3.5826720751757475</v>
      </c>
      <c r="L18" s="131">
        <v>3.5483569896786484</v>
      </c>
      <c r="M18" s="131">
        <v>3.7334843105817246</v>
      </c>
      <c r="N18" s="131">
        <v>3.9326579284521781</v>
      </c>
      <c r="O18" s="131">
        <v>3.8317415464358748</v>
      </c>
      <c r="P18" s="131">
        <v>4.1675499373645923</v>
      </c>
      <c r="Q18" s="131">
        <v>4.3140099999999997</v>
      </c>
      <c r="R18" s="131">
        <v>3.5261819999999999</v>
      </c>
      <c r="S18" s="131">
        <v>3.1760489999999999</v>
      </c>
      <c r="T18" s="131">
        <v>3.2319209999999998</v>
      </c>
      <c r="U18" s="131">
        <v>3.569388</v>
      </c>
      <c r="V18" s="131">
        <v>3.9902510000000002</v>
      </c>
      <c r="W18" s="131">
        <v>4.3643890000000001</v>
      </c>
      <c r="X18" s="131">
        <v>4.7793359999999998</v>
      </c>
      <c r="Y18" s="132">
        <v>5.0184999999999995</v>
      </c>
      <c r="Z18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  <c r="HD18" s="29"/>
      <c r="HE18" s="29"/>
      <c r="HF18" s="29"/>
      <c r="HG18" s="29"/>
      <c r="HH18" s="29"/>
      <c r="HI18" s="29"/>
      <c r="HJ18" s="29"/>
      <c r="HK18" s="29"/>
      <c r="HL18" s="29"/>
      <c r="HM18" s="29"/>
      <c r="HN18" s="29"/>
      <c r="HO18" s="29"/>
      <c r="HP18" s="29"/>
      <c r="HQ18" s="29"/>
      <c r="HR18" s="29"/>
      <c r="HS18" s="29"/>
      <c r="HT18" s="29"/>
      <c r="HU18" s="29"/>
      <c r="HV18" s="29"/>
      <c r="HW18" s="29"/>
      <c r="HX18" s="29"/>
      <c r="HY18" s="29"/>
      <c r="HZ18" s="29"/>
      <c r="IA18" s="29"/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29"/>
      <c r="IM18" s="29"/>
      <c r="IN18" s="29"/>
      <c r="IO18" s="29"/>
      <c r="IP18" s="29"/>
      <c r="IQ18" s="29"/>
      <c r="IR18" s="29"/>
      <c r="IS18" s="29"/>
      <c r="IT18" s="29"/>
      <c r="IU18" s="29"/>
      <c r="IV18" s="29"/>
      <c r="IW18" s="29"/>
      <c r="IX18" s="29"/>
      <c r="IY18" s="29"/>
      <c r="IZ18" s="29"/>
      <c r="JA18" s="29"/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29"/>
      <c r="JP18" s="29"/>
      <c r="JQ18" s="29"/>
      <c r="JR18" s="29"/>
      <c r="JS18" s="29"/>
      <c r="JT18" s="29"/>
      <c r="JU18" s="29"/>
      <c r="JV18" s="29"/>
      <c r="JW18" s="29"/>
      <c r="JX18" s="29"/>
      <c r="JY18" s="29"/>
      <c r="JZ18" s="29"/>
    </row>
    <row r="19" spans="5:286" ht="16.5" x14ac:dyDescent="0.3">
      <c r="E19" s="130" t="s">
        <v>51</v>
      </c>
      <c r="F19" s="130">
        <v>0.61631853860946806</v>
      </c>
      <c r="G19" s="131">
        <v>0.65893242764633486</v>
      </c>
      <c r="H19" s="131">
        <v>0.65572942879583485</v>
      </c>
      <c r="I19" s="131">
        <v>0.69123077569865499</v>
      </c>
      <c r="J19" s="131">
        <v>0.80852817569789948</v>
      </c>
      <c r="K19" s="131">
        <v>0.96465414103911118</v>
      </c>
      <c r="L19" s="131">
        <v>1.0845484521367494</v>
      </c>
      <c r="M19" s="131">
        <v>1.0725907660447165</v>
      </c>
      <c r="N19" s="131">
        <v>0.94788383927774411</v>
      </c>
      <c r="O19" s="131">
        <v>0.76040399814027804</v>
      </c>
      <c r="P19" s="131">
        <v>0.86538830172997505</v>
      </c>
      <c r="Q19" s="131">
        <v>0.97502680913973627</v>
      </c>
      <c r="R19" s="131">
        <v>1.0673160933053971</v>
      </c>
      <c r="S19" s="131">
        <v>1.1417117678478952</v>
      </c>
      <c r="T19" s="131">
        <v>1.2329672166532208</v>
      </c>
      <c r="U19" s="131">
        <v>1.2928112427835781</v>
      </c>
      <c r="V19" s="131">
        <v>1.3551984976376459</v>
      </c>
      <c r="W19" s="131">
        <v>1.4151041399830355</v>
      </c>
      <c r="X19" s="131">
        <v>1.4779399505032071</v>
      </c>
      <c r="Y19" s="132">
        <v>1.5463095800099047</v>
      </c>
      <c r="Z1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  <c r="FL19" s="29"/>
      <c r="FM19" s="29"/>
      <c r="FN19" s="29"/>
      <c r="FO19" s="29"/>
      <c r="FP19" s="29"/>
      <c r="FQ19" s="29"/>
      <c r="FR19" s="29"/>
      <c r="FS19" s="29"/>
      <c r="FT19" s="29"/>
      <c r="FU19" s="29"/>
      <c r="FV19" s="29"/>
      <c r="FW19" s="29"/>
      <c r="FX19" s="29"/>
      <c r="FY19" s="29"/>
      <c r="FZ19" s="29"/>
      <c r="GA19" s="29"/>
      <c r="GB19" s="29"/>
      <c r="GC19" s="29"/>
      <c r="GD19" s="29"/>
      <c r="GE19" s="29"/>
      <c r="GF19" s="29"/>
      <c r="GG19" s="29"/>
      <c r="GH19" s="29"/>
      <c r="GI19" s="29"/>
      <c r="GJ19" s="29"/>
      <c r="GK19" s="29"/>
      <c r="GL19" s="29"/>
      <c r="GM19" s="29"/>
      <c r="GN19" s="29"/>
      <c r="GO19" s="29"/>
      <c r="GP19" s="29"/>
      <c r="GQ19" s="29"/>
      <c r="GR19" s="29"/>
      <c r="GS19" s="29"/>
      <c r="GT19" s="29"/>
      <c r="GU19" s="29"/>
      <c r="GV19" s="29"/>
      <c r="GW19" s="29"/>
      <c r="GX19" s="29"/>
      <c r="GY19" s="29"/>
      <c r="GZ19" s="29"/>
      <c r="HA19" s="29"/>
      <c r="HB19" s="29"/>
      <c r="HC19" s="29"/>
      <c r="HD19" s="29"/>
      <c r="HE19" s="29"/>
      <c r="HF19" s="29"/>
      <c r="HG19" s="29"/>
      <c r="HH19" s="29"/>
      <c r="HI19" s="29"/>
      <c r="HJ19" s="29"/>
      <c r="HK19" s="29"/>
      <c r="HL19" s="29"/>
      <c r="HM19" s="29"/>
      <c r="HN19" s="29"/>
      <c r="HO19" s="29"/>
      <c r="HP19" s="29"/>
      <c r="HQ19" s="29"/>
      <c r="HR19" s="29"/>
      <c r="HS19" s="29"/>
      <c r="HT19" s="29"/>
      <c r="HU19" s="29"/>
      <c r="HV19" s="29"/>
      <c r="HW19" s="29"/>
      <c r="HX19" s="29"/>
      <c r="HY19" s="29"/>
      <c r="HZ19" s="29"/>
      <c r="IA19" s="29"/>
      <c r="IB19" s="29"/>
      <c r="IC19" s="29"/>
      <c r="ID19" s="29"/>
      <c r="IE19" s="29"/>
      <c r="IF19" s="29"/>
      <c r="IG19" s="29"/>
      <c r="IH19" s="29"/>
      <c r="II19" s="29"/>
      <c r="IJ19" s="29"/>
      <c r="IK19" s="29"/>
      <c r="IL19" s="29"/>
      <c r="IM19" s="29"/>
      <c r="IN19" s="29"/>
      <c r="IO19" s="29"/>
      <c r="IP19" s="29"/>
      <c r="IQ19" s="29"/>
      <c r="IR19" s="29"/>
      <c r="IS19" s="29"/>
      <c r="IT19" s="29"/>
      <c r="IU19" s="29"/>
      <c r="IV19" s="29"/>
      <c r="IW19" s="29"/>
      <c r="IX19" s="29"/>
      <c r="IY19" s="29"/>
      <c r="IZ19" s="29"/>
      <c r="JA19" s="29"/>
      <c r="JB19" s="29"/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29"/>
      <c r="JP19" s="29"/>
      <c r="JQ19" s="29"/>
      <c r="JR19" s="29"/>
      <c r="JS19" s="29"/>
      <c r="JT19" s="29"/>
      <c r="JU19" s="29"/>
      <c r="JV19" s="29"/>
      <c r="JW19" s="29"/>
      <c r="JX19" s="29"/>
      <c r="JY19" s="29"/>
      <c r="JZ19" s="29"/>
    </row>
    <row r="20" spans="5:286" ht="16.5" x14ac:dyDescent="0.3">
      <c r="E20" s="130" t="s">
        <v>59</v>
      </c>
      <c r="F20" s="130">
        <v>0.29314780576057797</v>
      </c>
      <c r="G20" s="131">
        <v>0.26568189694241451</v>
      </c>
      <c r="H20" s="131">
        <v>0.33883496406927177</v>
      </c>
      <c r="I20" s="131">
        <v>0.27742723393810959</v>
      </c>
      <c r="J20" s="131">
        <v>0.31841650665862664</v>
      </c>
      <c r="K20" s="131">
        <v>0.3049478479446659</v>
      </c>
      <c r="L20" s="131">
        <v>0.36682714039472464</v>
      </c>
      <c r="M20" s="131">
        <v>0.397346112677748</v>
      </c>
      <c r="N20" s="131">
        <v>0.40603119035525936</v>
      </c>
      <c r="O20" s="131">
        <v>0.37590162269972771</v>
      </c>
      <c r="P20" s="131">
        <v>0.40484374771227966</v>
      </c>
      <c r="Q20" s="131">
        <v>0.39069625856117096</v>
      </c>
      <c r="R20" s="131">
        <v>0.4015240048194505</v>
      </c>
      <c r="S20" s="131">
        <v>0.41116504573231272</v>
      </c>
      <c r="T20" s="131">
        <v>0.421065444374497</v>
      </c>
      <c r="U20" s="131">
        <v>0.4312325662087873</v>
      </c>
      <c r="V20" s="131">
        <v>0.44167399117847805</v>
      </c>
      <c r="W20" s="131">
        <v>0.45239752003034178</v>
      </c>
      <c r="X20" s="131">
        <v>0.46341118082523947</v>
      </c>
      <c r="Y20" s="132">
        <v>0.47472323564196311</v>
      </c>
      <c r="Z20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  <c r="HD20" s="29"/>
      <c r="HE20" s="29"/>
      <c r="HF20" s="29"/>
      <c r="HG20" s="29"/>
      <c r="HH20" s="29"/>
      <c r="HI20" s="29"/>
      <c r="HJ20" s="29"/>
      <c r="HK20" s="29"/>
      <c r="HL20" s="29"/>
      <c r="HM20" s="29"/>
      <c r="HN20" s="29"/>
      <c r="HO20" s="29"/>
      <c r="HP20" s="29"/>
      <c r="HQ20" s="29"/>
      <c r="HR20" s="29"/>
      <c r="HS20" s="29"/>
      <c r="HT20" s="29"/>
      <c r="HU20" s="29"/>
      <c r="HV20" s="29"/>
      <c r="HW20" s="29"/>
      <c r="HX20" s="29"/>
      <c r="HY20" s="29"/>
      <c r="HZ20" s="29"/>
      <c r="IA20" s="29"/>
      <c r="IB20" s="29"/>
      <c r="IC20" s="29"/>
      <c r="ID20" s="29"/>
      <c r="IE20" s="29"/>
      <c r="IF20" s="29"/>
      <c r="IG20" s="29"/>
      <c r="IH20" s="29"/>
      <c r="II20" s="29"/>
      <c r="IJ20" s="29"/>
      <c r="IK20" s="29"/>
      <c r="IL20" s="29"/>
      <c r="IM20" s="29"/>
      <c r="IN20" s="29"/>
      <c r="IO20" s="29"/>
      <c r="IP20" s="29"/>
      <c r="IQ20" s="29"/>
      <c r="IR20" s="29"/>
      <c r="IS20" s="29"/>
      <c r="IT20" s="29"/>
      <c r="IU20" s="29"/>
      <c r="IV20" s="29"/>
      <c r="IW20" s="29"/>
      <c r="IX20" s="29"/>
      <c r="IY20" s="29"/>
      <c r="IZ20" s="29"/>
      <c r="JA20" s="29"/>
      <c r="JB20" s="29"/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29"/>
      <c r="JP20" s="29"/>
      <c r="JQ20" s="29"/>
      <c r="JR20" s="29"/>
      <c r="JS20" s="29"/>
      <c r="JT20" s="29"/>
      <c r="JU20" s="29"/>
      <c r="JV20" s="29"/>
      <c r="JW20" s="29"/>
      <c r="JX20" s="29"/>
      <c r="JY20" s="29"/>
      <c r="JZ20" s="29"/>
    </row>
    <row r="21" spans="5:286" ht="16.5" x14ac:dyDescent="0.3">
      <c r="E21" s="130" t="s">
        <v>61</v>
      </c>
      <c r="F21" s="130">
        <v>0.90208075392681164</v>
      </c>
      <c r="G21" s="131">
        <v>0.88916997686665056</v>
      </c>
      <c r="H21" s="131">
        <v>0.94607784116014626</v>
      </c>
      <c r="I21" s="131">
        <v>1.0347129072050572</v>
      </c>
      <c r="J21" s="131">
        <v>1.0822465261997865</v>
      </c>
      <c r="K21" s="131">
        <v>1.1202948788067284</v>
      </c>
      <c r="L21" s="131">
        <v>1.0963969571752663</v>
      </c>
      <c r="M21" s="131">
        <v>1.194061646112144</v>
      </c>
      <c r="N21" s="131">
        <v>1.1538054452917397</v>
      </c>
      <c r="O21" s="131">
        <v>1.0501259491594932</v>
      </c>
      <c r="P21" s="131">
        <v>1.1612287765746558</v>
      </c>
      <c r="Q21" s="131">
        <v>1.1377269496307578</v>
      </c>
      <c r="R21" s="131">
        <v>1.2571493799246596</v>
      </c>
      <c r="S21" s="131">
        <v>1.286269782214629</v>
      </c>
      <c r="T21" s="131">
        <v>1.25708319721205</v>
      </c>
      <c r="U21" s="131">
        <v>1.3059495120860525</v>
      </c>
      <c r="V21" s="131">
        <v>1.3544286690832028</v>
      </c>
      <c r="W21" s="131">
        <v>1.3921278332653704</v>
      </c>
      <c r="X21" s="131">
        <v>1.4095930085225477</v>
      </c>
      <c r="Y21" s="132">
        <v>1.4260272848267113</v>
      </c>
      <c r="Z21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 s="29"/>
      <c r="GL21" s="29"/>
      <c r="GM21" s="29"/>
      <c r="GN21" s="29"/>
      <c r="GO21" s="29"/>
      <c r="GP21" s="29"/>
      <c r="GQ21" s="29"/>
      <c r="GR21" s="29"/>
      <c r="GS21" s="29"/>
      <c r="GT21" s="29"/>
      <c r="GU21" s="29"/>
      <c r="GV21" s="29"/>
      <c r="GW21" s="29"/>
      <c r="GX21" s="29"/>
      <c r="GY21" s="29"/>
      <c r="GZ21" s="29"/>
      <c r="HA21" s="29"/>
      <c r="HB21" s="29"/>
      <c r="HC21" s="29"/>
      <c r="HD21" s="29"/>
      <c r="HE21" s="29"/>
      <c r="HF21" s="29"/>
      <c r="HG21" s="29"/>
      <c r="HH21" s="29"/>
      <c r="HI21" s="29"/>
      <c r="HJ21" s="29"/>
      <c r="HK21" s="29"/>
      <c r="HL21" s="29"/>
      <c r="HM21" s="29"/>
      <c r="HN21" s="29"/>
      <c r="HO21" s="29"/>
      <c r="HP21" s="29"/>
      <c r="HQ21" s="29"/>
      <c r="HR21" s="29"/>
      <c r="HS21" s="29"/>
      <c r="HT21" s="29"/>
      <c r="HU21" s="29"/>
      <c r="HV21" s="29"/>
      <c r="HW21" s="29"/>
      <c r="HX21" s="29"/>
      <c r="HY21" s="29"/>
      <c r="HZ21" s="29"/>
      <c r="IA21" s="29"/>
      <c r="IB21" s="29"/>
      <c r="IC21" s="29"/>
      <c r="ID21" s="29"/>
      <c r="IE21" s="29"/>
      <c r="IF21" s="29"/>
      <c r="IG21" s="29"/>
      <c r="IH21" s="29"/>
      <c r="II21" s="29"/>
      <c r="IJ21" s="29"/>
      <c r="IK21" s="29"/>
      <c r="IL21" s="29"/>
      <c r="IM21" s="29"/>
      <c r="IN21" s="29"/>
      <c r="IO21" s="29"/>
      <c r="IP21" s="29"/>
      <c r="IQ21" s="29"/>
      <c r="IR21" s="29"/>
      <c r="IS21" s="29"/>
      <c r="IT21" s="29"/>
      <c r="IU21" s="29"/>
      <c r="IV21" s="29"/>
      <c r="IW21" s="29"/>
      <c r="IX21" s="29"/>
      <c r="IY21" s="29"/>
      <c r="IZ21" s="29"/>
      <c r="JA21" s="29"/>
      <c r="JB21" s="29"/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29"/>
      <c r="JP21" s="29"/>
      <c r="JQ21" s="29"/>
      <c r="JR21" s="29"/>
      <c r="JS21" s="29"/>
      <c r="JT21" s="29"/>
      <c r="JU21" s="29"/>
      <c r="JV21" s="29"/>
      <c r="JW21" s="29"/>
      <c r="JX21" s="29"/>
      <c r="JY21" s="29"/>
      <c r="JZ21" s="29"/>
    </row>
    <row r="22" spans="5:286" ht="16.5" x14ac:dyDescent="0.3">
      <c r="E22" s="133" t="s">
        <v>69</v>
      </c>
      <c r="F22" s="133">
        <v>58.497099220568664</v>
      </c>
      <c r="G22" s="135">
        <v>58.449281165477444</v>
      </c>
      <c r="H22" s="135">
        <v>59.294180593512372</v>
      </c>
      <c r="I22" s="135">
        <v>61.065346313545298</v>
      </c>
      <c r="J22" s="135">
        <v>64.99929329874918</v>
      </c>
      <c r="K22" s="135">
        <v>67.184979075749254</v>
      </c>
      <c r="L22" s="135">
        <v>69.618138054337393</v>
      </c>
      <c r="M22" s="135">
        <v>73.078292897361706</v>
      </c>
      <c r="N22" s="135">
        <v>69.62898141143674</v>
      </c>
      <c r="O22" s="135">
        <v>66.727523461165646</v>
      </c>
      <c r="P22" s="135">
        <v>75.883046375823085</v>
      </c>
      <c r="Q22" s="391">
        <v>79.131858523743034</v>
      </c>
      <c r="R22" s="391">
        <v>83.070566885922702</v>
      </c>
      <c r="S22" s="391">
        <v>86.25384241955075</v>
      </c>
      <c r="T22" s="391">
        <v>88.441726482292012</v>
      </c>
      <c r="U22" s="135">
        <v>91.565570894095643</v>
      </c>
      <c r="V22" s="135">
        <v>96.350084744592081</v>
      </c>
      <c r="W22" s="135">
        <v>100.93539426453744</v>
      </c>
      <c r="X22" s="135">
        <v>105.37719919326756</v>
      </c>
      <c r="Y22" s="136">
        <v>109.39129242912738</v>
      </c>
      <c r="Z22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  <c r="HD22" s="29"/>
      <c r="HE22" s="29"/>
      <c r="HF22" s="29"/>
      <c r="HG22" s="29"/>
      <c r="HH22" s="29"/>
      <c r="HI22" s="29"/>
      <c r="HJ22" s="29"/>
      <c r="HK22" s="29"/>
      <c r="HL22" s="29"/>
      <c r="HM22" s="29"/>
      <c r="HN22" s="29"/>
      <c r="HO22" s="29"/>
      <c r="HP22" s="29"/>
      <c r="HQ22" s="29"/>
      <c r="HR22" s="29"/>
      <c r="HS22" s="29"/>
      <c r="HT22" s="29"/>
      <c r="HU22" s="29"/>
      <c r="HV22" s="29"/>
      <c r="HW22" s="29"/>
      <c r="HX22" s="29"/>
      <c r="HY22" s="29"/>
      <c r="HZ22" s="29"/>
      <c r="IA22" s="29"/>
      <c r="IB22" s="29"/>
      <c r="IC22" s="29"/>
      <c r="ID22" s="29"/>
      <c r="IE22" s="29"/>
      <c r="IF22" s="29"/>
      <c r="IG22" s="29"/>
      <c r="IH22" s="29"/>
      <c r="II22" s="29"/>
      <c r="IJ22" s="29"/>
      <c r="IK22" s="29"/>
      <c r="IL22" s="29"/>
      <c r="IM22" s="29"/>
      <c r="IN22" s="29"/>
      <c r="IO22" s="29"/>
      <c r="IP22" s="29"/>
      <c r="IQ22" s="29"/>
      <c r="IR22" s="29"/>
      <c r="IS22" s="29"/>
      <c r="IT22" s="29"/>
      <c r="IU22" s="29"/>
      <c r="IV22" s="29"/>
      <c r="IW22" s="29"/>
      <c r="IX22" s="29"/>
      <c r="IY22" s="29"/>
      <c r="IZ22" s="29"/>
      <c r="JA22" s="29"/>
      <c r="JB22" s="29"/>
      <c r="JC22" s="29"/>
      <c r="JD22" s="29"/>
      <c r="JE22" s="29"/>
      <c r="JF22" s="29"/>
      <c r="JG22" s="29"/>
      <c r="JH22" s="29"/>
      <c r="JI22" s="29"/>
      <c r="JJ22" s="29"/>
      <c r="JK22" s="29"/>
      <c r="JL22" s="29"/>
      <c r="JM22" s="29"/>
      <c r="JN22" s="29"/>
      <c r="JO22" s="29"/>
      <c r="JP22" s="29"/>
      <c r="JQ22" s="29"/>
      <c r="JR22" s="29"/>
      <c r="JS22" s="29"/>
      <c r="JT22" s="29"/>
      <c r="JU22" s="29"/>
      <c r="JV22" s="29"/>
      <c r="JW22" s="29"/>
      <c r="JX22" s="29"/>
      <c r="JY22" s="29"/>
      <c r="JZ22" s="29"/>
    </row>
    <row r="23" spans="5:286" ht="16.5" x14ac:dyDescent="0.3"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  <c r="HD23" s="29"/>
      <c r="HE23" s="29"/>
      <c r="HF23" s="29"/>
      <c r="HG23" s="29"/>
      <c r="HH23" s="29"/>
      <c r="HI23" s="29"/>
      <c r="HJ23" s="29"/>
      <c r="HK23" s="29"/>
      <c r="HL23" s="29"/>
      <c r="HM23" s="29"/>
      <c r="HN23" s="29"/>
      <c r="HO23" s="29"/>
      <c r="HP23" s="29"/>
      <c r="HQ23" s="29"/>
      <c r="HR23" s="29"/>
      <c r="HS23" s="29"/>
      <c r="HT23" s="29"/>
      <c r="HU23" s="29"/>
      <c r="HV23" s="29"/>
      <c r="HW23" s="29"/>
      <c r="HX23" s="29"/>
      <c r="HY23" s="29"/>
      <c r="HZ23" s="29"/>
      <c r="IA23" s="29"/>
      <c r="IB23" s="29"/>
      <c r="IC23" s="29"/>
      <c r="ID23" s="29"/>
      <c r="IE23" s="29"/>
      <c r="IF23" s="29"/>
      <c r="IG23" s="29"/>
      <c r="IH23" s="29"/>
      <c r="II23" s="29"/>
      <c r="IJ23" s="29"/>
      <c r="IK23" s="29"/>
      <c r="IL23" s="29"/>
      <c r="IM23" s="29"/>
      <c r="IN23" s="29"/>
      <c r="IO23" s="29"/>
      <c r="IP23" s="29"/>
      <c r="IQ23" s="29"/>
      <c r="IR23" s="29"/>
      <c r="IS23" s="29"/>
      <c r="IT23" s="29"/>
      <c r="IU23" s="29"/>
      <c r="IV23" s="29"/>
      <c r="IW23" s="29"/>
      <c r="IX23" s="29"/>
      <c r="IY23" s="29"/>
      <c r="IZ23" s="29"/>
      <c r="JA23" s="29"/>
      <c r="JB23" s="29"/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29"/>
      <c r="JP23" s="29"/>
      <c r="JQ23" s="29"/>
      <c r="JR23" s="29"/>
      <c r="JS23" s="29"/>
      <c r="JT23" s="29"/>
      <c r="JU23" s="29"/>
      <c r="JV23" s="29"/>
      <c r="JW23" s="29"/>
      <c r="JX23" s="29"/>
      <c r="JY23" s="29"/>
      <c r="JZ23" s="29"/>
    </row>
    <row r="24" spans="5:286" ht="16.5" x14ac:dyDescent="0.3"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  <c r="FL24" s="29"/>
      <c r="FM24" s="29"/>
      <c r="FN24" s="29"/>
      <c r="FO24" s="29"/>
      <c r="FP24" s="29"/>
      <c r="FQ24" s="29"/>
      <c r="FR24" s="29"/>
      <c r="FS24" s="29"/>
      <c r="FT24" s="29"/>
      <c r="FU24" s="29"/>
      <c r="FV24" s="29"/>
      <c r="FW24" s="29"/>
      <c r="FX24" s="29"/>
      <c r="FY24" s="29"/>
      <c r="FZ24" s="29"/>
      <c r="GA24" s="29"/>
      <c r="GB24" s="29"/>
      <c r="GC24" s="29"/>
      <c r="GD24" s="29"/>
      <c r="GE24" s="29"/>
      <c r="GF24" s="29"/>
      <c r="GG24" s="29"/>
      <c r="GH24" s="29"/>
      <c r="GI24" s="29"/>
      <c r="GJ24" s="29"/>
      <c r="GK24" s="29"/>
      <c r="GL24" s="29"/>
      <c r="GM24" s="29"/>
      <c r="GN24" s="29"/>
      <c r="GO24" s="29"/>
      <c r="GP24" s="29"/>
      <c r="GQ24" s="29"/>
      <c r="GR24" s="29"/>
      <c r="GS24" s="29"/>
      <c r="GT24" s="29"/>
      <c r="GU24" s="29"/>
      <c r="GV24" s="29"/>
      <c r="GW24" s="29"/>
      <c r="GX24" s="29"/>
      <c r="GY24" s="29"/>
      <c r="GZ24" s="29"/>
      <c r="HA24" s="29"/>
      <c r="HB24" s="29"/>
      <c r="HC24" s="29"/>
      <c r="HD24" s="29"/>
      <c r="HE24" s="29"/>
      <c r="HF24" s="29"/>
      <c r="HG24" s="29"/>
      <c r="HH24" s="29"/>
      <c r="HI24" s="29"/>
      <c r="HJ24" s="29"/>
      <c r="HK24" s="29"/>
      <c r="HL24" s="29"/>
      <c r="HM24" s="29"/>
      <c r="HN24" s="29"/>
      <c r="HO24" s="29"/>
      <c r="HP24" s="29"/>
      <c r="HQ24" s="29"/>
      <c r="HR24" s="29"/>
      <c r="HS24" s="29"/>
      <c r="HT24" s="29"/>
      <c r="HU24" s="29"/>
      <c r="HV24" s="29"/>
      <c r="HW24" s="29"/>
      <c r="HX24" s="29"/>
      <c r="HY24" s="29"/>
      <c r="HZ24" s="29"/>
      <c r="IA24" s="29"/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29"/>
      <c r="IM24" s="29"/>
      <c r="IN24" s="29"/>
      <c r="IO24" s="29"/>
      <c r="IP24" s="29"/>
      <c r="IQ24" s="29"/>
      <c r="IR24" s="29"/>
      <c r="IS24" s="29"/>
      <c r="IT24" s="29"/>
      <c r="IU24" s="29"/>
      <c r="IV24" s="29"/>
      <c r="IW24" s="29"/>
      <c r="IX24" s="29"/>
      <c r="IY24" s="29"/>
      <c r="IZ24" s="29"/>
      <c r="JA24" s="29"/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29"/>
      <c r="JP24" s="29"/>
      <c r="JQ24" s="29"/>
      <c r="JR24" s="29"/>
      <c r="JS24" s="29"/>
      <c r="JT24" s="29"/>
      <c r="JU24" s="29"/>
      <c r="JV24" s="29"/>
      <c r="JW24" s="29"/>
      <c r="JX24" s="29"/>
      <c r="JY24" s="29"/>
      <c r="JZ24" s="29"/>
    </row>
    <row r="25" spans="5:286" ht="16.5" x14ac:dyDescent="0.3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  <c r="HD25" s="29"/>
      <c r="HE25" s="29"/>
      <c r="HF25" s="29"/>
      <c r="HG25" s="29"/>
      <c r="HH25" s="29"/>
      <c r="HI25" s="29"/>
      <c r="HJ25" s="29"/>
      <c r="HK25" s="29"/>
      <c r="HL25" s="29"/>
      <c r="HM25" s="29"/>
      <c r="HN25" s="29"/>
      <c r="HO25" s="29"/>
      <c r="HP25" s="29"/>
      <c r="HQ25" s="29"/>
      <c r="HR25" s="29"/>
      <c r="HS25" s="29"/>
      <c r="HT25" s="29"/>
      <c r="HU25" s="29"/>
      <c r="HV25" s="29"/>
      <c r="HW25" s="29"/>
      <c r="HX25" s="29"/>
      <c r="HY25" s="29"/>
      <c r="HZ25" s="29"/>
      <c r="IA25" s="29"/>
      <c r="IB25" s="29"/>
      <c r="IC25" s="29"/>
      <c r="ID25" s="29"/>
      <c r="IE25" s="29"/>
      <c r="IF25" s="29"/>
      <c r="IG25" s="29"/>
      <c r="IH25" s="29"/>
      <c r="II25" s="29"/>
      <c r="IJ25" s="29"/>
      <c r="IK25" s="29"/>
      <c r="IL25" s="29"/>
      <c r="IM25" s="29"/>
      <c r="IN25" s="29"/>
      <c r="IO25" s="29"/>
      <c r="IP25" s="29"/>
      <c r="IQ25" s="29"/>
      <c r="IR25" s="29"/>
      <c r="IS25" s="29"/>
      <c r="IT25" s="29"/>
      <c r="IU25" s="29"/>
      <c r="IV25" s="29"/>
      <c r="IW25" s="29"/>
      <c r="IX25" s="29"/>
      <c r="IY25" s="29"/>
      <c r="IZ25" s="29"/>
      <c r="JA25" s="29"/>
      <c r="JB25" s="29"/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29"/>
      <c r="JP25" s="29"/>
      <c r="JQ25" s="29"/>
      <c r="JR25" s="29"/>
      <c r="JS25" s="29"/>
      <c r="JT25" s="29"/>
      <c r="JU25" s="29"/>
      <c r="JV25" s="29"/>
      <c r="JW25" s="29"/>
      <c r="JX25" s="29"/>
      <c r="JY25" s="29"/>
      <c r="JZ25" s="29"/>
    </row>
    <row r="26" spans="5:286" ht="16.5" x14ac:dyDescent="0.3"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  <c r="FL26" s="29"/>
      <c r="FM26" s="29"/>
      <c r="FN26" s="29"/>
      <c r="FO26" s="29"/>
      <c r="FP26" s="29"/>
      <c r="FQ26" s="29"/>
      <c r="FR26" s="29"/>
      <c r="FS26" s="29"/>
      <c r="FT26" s="29"/>
      <c r="FU26" s="29"/>
      <c r="FV26" s="29"/>
      <c r="FW26" s="29"/>
      <c r="FX26" s="29"/>
      <c r="FY26" s="29"/>
      <c r="FZ26" s="29"/>
      <c r="GA26" s="29"/>
      <c r="GB26" s="29"/>
      <c r="GC26" s="29"/>
      <c r="GD26" s="29"/>
      <c r="GE26" s="29"/>
      <c r="GF26" s="29"/>
      <c r="GG26" s="29"/>
      <c r="GH26" s="29"/>
      <c r="GI26" s="29"/>
      <c r="GJ26" s="29"/>
      <c r="GK26" s="29"/>
      <c r="GL26" s="29"/>
      <c r="GM26" s="29"/>
      <c r="GN26" s="29"/>
      <c r="GO26" s="29"/>
      <c r="GP26" s="29"/>
      <c r="GQ26" s="29"/>
      <c r="GR26" s="29"/>
      <c r="GS26" s="29"/>
      <c r="GT26" s="29"/>
      <c r="GU26" s="29"/>
      <c r="GV26" s="29"/>
      <c r="GW26" s="29"/>
      <c r="GX26" s="29"/>
      <c r="GY26" s="29"/>
      <c r="GZ26" s="29"/>
      <c r="HA26" s="29"/>
      <c r="HB26" s="29"/>
      <c r="HC26" s="29"/>
      <c r="HD26" s="29"/>
      <c r="HE26" s="29"/>
      <c r="HF26" s="29"/>
      <c r="HG26" s="29"/>
      <c r="HH26" s="29"/>
      <c r="HI26" s="29"/>
      <c r="HJ26" s="29"/>
      <c r="HK26" s="29"/>
      <c r="HL26" s="29"/>
      <c r="HM26" s="29"/>
      <c r="HN26" s="29"/>
      <c r="HO26" s="29"/>
      <c r="HP26" s="29"/>
      <c r="HQ26" s="29"/>
      <c r="HR26" s="29"/>
      <c r="HS26" s="29"/>
      <c r="HT26" s="29"/>
      <c r="HU26" s="29"/>
      <c r="HV26" s="29"/>
      <c r="HW26" s="29"/>
      <c r="HX26" s="29"/>
      <c r="HY26" s="29"/>
      <c r="HZ26" s="29"/>
      <c r="IA26" s="29"/>
      <c r="IB26" s="29"/>
      <c r="IC26" s="29"/>
      <c r="ID26" s="29"/>
      <c r="IE26" s="29"/>
      <c r="IF26" s="29"/>
      <c r="IG26" s="29"/>
      <c r="IH26" s="29"/>
      <c r="II26" s="29"/>
      <c r="IJ26" s="29"/>
      <c r="IK26" s="29"/>
      <c r="IL26" s="29"/>
      <c r="IM26" s="29"/>
      <c r="IN26" s="29"/>
      <c r="IO26" s="29"/>
      <c r="IP26" s="29"/>
      <c r="IQ26" s="29"/>
      <c r="IR26" s="29"/>
      <c r="IS26" s="29"/>
      <c r="IT26" s="29"/>
      <c r="IU26" s="29"/>
      <c r="IV26" s="29"/>
      <c r="IW26" s="29"/>
      <c r="IX26" s="29"/>
      <c r="IY26" s="29"/>
      <c r="IZ26" s="29"/>
      <c r="JA26" s="29"/>
      <c r="JB26" s="29"/>
      <c r="JC26" s="29"/>
      <c r="JD26" s="29"/>
      <c r="JE26" s="29"/>
      <c r="JF26" s="29"/>
      <c r="JG26" s="29"/>
      <c r="JH26" s="29"/>
      <c r="JI26" s="29"/>
      <c r="JJ26" s="29"/>
      <c r="JK26" s="29"/>
      <c r="JL26" s="29"/>
      <c r="JM26" s="29"/>
      <c r="JN26" s="29"/>
      <c r="JO26" s="29"/>
      <c r="JP26" s="29"/>
      <c r="JQ26" s="29"/>
      <c r="JR26" s="29"/>
      <c r="JS26" s="29"/>
      <c r="JT26" s="29"/>
      <c r="JU26" s="29"/>
      <c r="JV26" s="29"/>
      <c r="JW26" s="29"/>
      <c r="JX26" s="29"/>
      <c r="JY26" s="29"/>
      <c r="JZ26" s="29"/>
    </row>
    <row r="27" spans="5:286" ht="16.5" x14ac:dyDescent="0.3"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  <c r="HD27" s="29"/>
      <c r="HE27" s="29"/>
      <c r="HF27" s="29"/>
      <c r="HG27" s="29"/>
      <c r="HH27" s="29"/>
      <c r="HI27" s="29"/>
      <c r="HJ27" s="29"/>
      <c r="HK27" s="29"/>
      <c r="HL27" s="29"/>
      <c r="HM27" s="29"/>
      <c r="HN27" s="29"/>
      <c r="HO27" s="29"/>
      <c r="HP27" s="29"/>
      <c r="HQ27" s="29"/>
      <c r="HR27" s="29"/>
      <c r="HS27" s="29"/>
      <c r="HT27" s="29"/>
      <c r="HU27" s="29"/>
      <c r="HV27" s="29"/>
      <c r="HW27" s="29"/>
      <c r="HX27" s="29"/>
      <c r="HY27" s="29"/>
      <c r="HZ27" s="29"/>
      <c r="IA27" s="29"/>
      <c r="IB27" s="29"/>
      <c r="IC27" s="29"/>
      <c r="ID27" s="29"/>
      <c r="IE27" s="29"/>
      <c r="IF27" s="29"/>
      <c r="IG27" s="29"/>
      <c r="IH27" s="29"/>
      <c r="II27" s="29"/>
      <c r="IJ27" s="29"/>
      <c r="IK27" s="29"/>
      <c r="IL27" s="29"/>
      <c r="IM27" s="29"/>
      <c r="IN27" s="29"/>
      <c r="IO27" s="29"/>
      <c r="IP27" s="29"/>
      <c r="IQ27" s="29"/>
      <c r="IR27" s="29"/>
      <c r="IS27" s="29"/>
      <c r="IT27" s="29"/>
      <c r="IU27" s="29"/>
      <c r="IV27" s="29"/>
      <c r="IW27" s="29"/>
      <c r="IX27" s="29"/>
      <c r="IY27" s="29"/>
      <c r="IZ27" s="29"/>
      <c r="JA27" s="29"/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29"/>
      <c r="JP27" s="29"/>
      <c r="JQ27" s="29"/>
      <c r="JR27" s="29"/>
      <c r="JS27" s="29"/>
      <c r="JT27" s="29"/>
      <c r="JU27" s="29"/>
      <c r="JV27" s="29"/>
      <c r="JW27" s="29"/>
      <c r="JX27" s="29"/>
      <c r="JY27" s="29"/>
      <c r="JZ27" s="29"/>
    </row>
    <row r="28" spans="5:286" ht="16.5" x14ac:dyDescent="0.3"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29"/>
      <c r="JP28" s="29"/>
      <c r="JQ28" s="29"/>
      <c r="JR28" s="29"/>
      <c r="JS28" s="29"/>
      <c r="JT28" s="29"/>
      <c r="JU28" s="29"/>
      <c r="JV28" s="29"/>
      <c r="JW28" s="29"/>
      <c r="JX28" s="29"/>
      <c r="JY28" s="29"/>
      <c r="JZ28" s="29"/>
    </row>
    <row r="29" spans="5:286" ht="16.5" x14ac:dyDescent="0.3"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  <c r="HD29" s="29"/>
      <c r="HE29" s="29"/>
      <c r="HF29" s="29"/>
      <c r="HG29" s="29"/>
      <c r="HH29" s="29"/>
      <c r="HI29" s="29"/>
      <c r="HJ29" s="29"/>
      <c r="HK29" s="29"/>
      <c r="HL29" s="29"/>
      <c r="HM29" s="29"/>
      <c r="HN29" s="29"/>
      <c r="HO29" s="29"/>
      <c r="HP29" s="29"/>
      <c r="HQ29" s="29"/>
      <c r="HR29" s="29"/>
      <c r="HS29" s="29"/>
      <c r="HT29" s="29"/>
      <c r="HU29" s="29"/>
      <c r="HV29" s="29"/>
      <c r="HW29" s="29"/>
      <c r="HX29" s="29"/>
      <c r="HY29" s="29"/>
      <c r="HZ29" s="29"/>
      <c r="IA29" s="29"/>
      <c r="IB29" s="29"/>
      <c r="IC29" s="29"/>
      <c r="ID29" s="29"/>
      <c r="IE29" s="29"/>
      <c r="IF29" s="29"/>
      <c r="IG29" s="29"/>
      <c r="IH29" s="29"/>
      <c r="II29" s="29"/>
      <c r="IJ29" s="29"/>
      <c r="IK29" s="29"/>
      <c r="IL29" s="29"/>
      <c r="IM29" s="29"/>
      <c r="IN29" s="29"/>
      <c r="IO29" s="29"/>
      <c r="IP29" s="29"/>
      <c r="IQ29" s="29"/>
      <c r="IR29" s="29"/>
      <c r="IS29" s="29"/>
      <c r="IT29" s="29"/>
      <c r="IU29" s="29"/>
      <c r="IV29" s="29"/>
      <c r="IW29" s="29"/>
      <c r="IX29" s="29"/>
      <c r="IY29" s="29"/>
      <c r="IZ29" s="29"/>
      <c r="JA29" s="29"/>
      <c r="JB29" s="29"/>
      <c r="JC29" s="29"/>
      <c r="JD29" s="29"/>
      <c r="JE29" s="29"/>
      <c r="JF29" s="29"/>
      <c r="JG29" s="29"/>
      <c r="JH29" s="29"/>
      <c r="JI29" s="29"/>
      <c r="JJ29" s="29"/>
      <c r="JK29" s="29"/>
      <c r="JL29" s="29"/>
      <c r="JM29" s="29"/>
      <c r="JN29" s="29"/>
      <c r="JO29" s="29"/>
      <c r="JP29" s="29"/>
      <c r="JQ29" s="29"/>
      <c r="JR29" s="29"/>
      <c r="JS29" s="29"/>
      <c r="JT29" s="29"/>
      <c r="JU29" s="29"/>
      <c r="JV29" s="29"/>
      <c r="JW29" s="29"/>
      <c r="JX29" s="29"/>
      <c r="JY29" s="29"/>
      <c r="JZ29" s="29"/>
    </row>
    <row r="30" spans="5:286" ht="16.5" x14ac:dyDescent="0.3"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  <c r="HW30" s="29"/>
      <c r="HX30" s="29"/>
      <c r="HY30" s="29"/>
      <c r="HZ30" s="29"/>
      <c r="IA30" s="29"/>
      <c r="IB30" s="29"/>
      <c r="IC30" s="29"/>
      <c r="ID30" s="29"/>
      <c r="IE30" s="29"/>
      <c r="IF30" s="29"/>
      <c r="IG30" s="29"/>
      <c r="IH30" s="29"/>
      <c r="II30" s="29"/>
      <c r="IJ30" s="29"/>
      <c r="IK30" s="29"/>
      <c r="IL30" s="29"/>
      <c r="IM30" s="29"/>
      <c r="IN30" s="29"/>
      <c r="IO30" s="29"/>
      <c r="IP30" s="29"/>
      <c r="IQ30" s="29"/>
      <c r="IR30" s="29"/>
      <c r="IS30" s="29"/>
      <c r="IT30" s="29"/>
      <c r="IU30" s="29"/>
      <c r="IV30" s="29"/>
      <c r="IW30" s="29"/>
      <c r="IX30" s="29"/>
      <c r="IY30" s="29"/>
      <c r="IZ30" s="29"/>
      <c r="JA30" s="29"/>
      <c r="JB30" s="29"/>
      <c r="JC30" s="29"/>
      <c r="JD30" s="29"/>
      <c r="JE30" s="29"/>
      <c r="JF30" s="29"/>
      <c r="JG30" s="29"/>
      <c r="JH30" s="29"/>
      <c r="JI30" s="29"/>
      <c r="JJ30" s="29"/>
      <c r="JK30" s="29"/>
      <c r="JL30" s="29"/>
      <c r="JM30" s="29"/>
      <c r="JN30" s="29"/>
      <c r="JO30" s="29"/>
      <c r="JP30" s="29"/>
      <c r="JQ30" s="29"/>
      <c r="JR30" s="29"/>
      <c r="JS30" s="29"/>
      <c r="JT30" s="29"/>
      <c r="JU30" s="29"/>
      <c r="JV30" s="29"/>
      <c r="JW30" s="29"/>
      <c r="JX30" s="29"/>
      <c r="JY30" s="29"/>
      <c r="JZ30" s="29"/>
    </row>
    <row r="31" spans="5:286" ht="16.5" x14ac:dyDescent="0.3"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  <c r="HD31" s="29"/>
      <c r="HE31" s="29"/>
      <c r="HF31" s="29"/>
      <c r="HG31" s="29"/>
      <c r="HH31" s="29"/>
      <c r="HI31" s="29"/>
      <c r="HJ31" s="29"/>
      <c r="HK31" s="29"/>
      <c r="HL31" s="29"/>
      <c r="HM31" s="29"/>
      <c r="HN31" s="29"/>
      <c r="HO31" s="29"/>
      <c r="HP31" s="29"/>
      <c r="HQ31" s="29"/>
      <c r="HR31" s="29"/>
      <c r="HS31" s="29"/>
      <c r="HT31" s="29"/>
      <c r="HU31" s="29"/>
      <c r="HV31" s="29"/>
      <c r="HW31" s="29"/>
      <c r="HX31" s="29"/>
      <c r="HY31" s="29"/>
      <c r="HZ31" s="29"/>
      <c r="IA31" s="29"/>
      <c r="IB31" s="29"/>
      <c r="IC31" s="29"/>
      <c r="ID31" s="29"/>
      <c r="IE31" s="29"/>
      <c r="IF31" s="29"/>
      <c r="IG31" s="29"/>
      <c r="IH31" s="29"/>
      <c r="II31" s="29"/>
      <c r="IJ31" s="29"/>
      <c r="IK31" s="29"/>
      <c r="IL31" s="29"/>
      <c r="IM31" s="29"/>
      <c r="IN31" s="29"/>
      <c r="IO31" s="29"/>
      <c r="IP31" s="29"/>
      <c r="IQ31" s="29"/>
      <c r="IR31" s="29"/>
      <c r="IS31" s="29"/>
      <c r="IT31" s="29"/>
      <c r="IU31" s="29"/>
      <c r="IV31" s="29"/>
      <c r="IW31" s="29"/>
      <c r="IX31" s="29"/>
      <c r="IY31" s="29"/>
      <c r="IZ31" s="29"/>
      <c r="JA31" s="29"/>
      <c r="JB31" s="29"/>
      <c r="JC31" s="29"/>
      <c r="JD31" s="29"/>
      <c r="JE31" s="29"/>
      <c r="JF31" s="29"/>
      <c r="JG31" s="29"/>
      <c r="JH31" s="29"/>
      <c r="JI31" s="29"/>
      <c r="JJ31" s="29"/>
      <c r="JK31" s="29"/>
      <c r="JL31" s="29"/>
      <c r="JM31" s="29"/>
      <c r="JN31" s="29"/>
      <c r="JO31" s="29"/>
      <c r="JP31" s="29"/>
      <c r="JQ31" s="29"/>
      <c r="JR31" s="29"/>
      <c r="JS31" s="29"/>
      <c r="JT31" s="29"/>
      <c r="JU31" s="29"/>
      <c r="JV31" s="29"/>
      <c r="JW31" s="29"/>
      <c r="JX31" s="29"/>
      <c r="JY31" s="29"/>
      <c r="JZ31" s="29"/>
    </row>
    <row r="32" spans="5:286" ht="16.5" x14ac:dyDescent="0.3"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  <c r="GC32" s="29"/>
      <c r="GD32" s="29"/>
      <c r="GE32" s="29"/>
      <c r="GF32" s="29"/>
      <c r="GG32" s="29"/>
      <c r="GH32" s="29"/>
      <c r="GI32" s="29"/>
      <c r="GJ32" s="29"/>
      <c r="GK32" s="29"/>
      <c r="GL32" s="29"/>
      <c r="GM32" s="29"/>
      <c r="GN32" s="29"/>
      <c r="GO32" s="29"/>
      <c r="GP32" s="29"/>
      <c r="GQ32" s="29"/>
      <c r="GR32" s="29"/>
      <c r="GS32" s="29"/>
      <c r="GT32" s="29"/>
      <c r="GU32" s="29"/>
      <c r="GV32" s="29"/>
      <c r="GW32" s="29"/>
      <c r="GX32" s="29"/>
      <c r="GY32" s="29"/>
      <c r="GZ32" s="29"/>
      <c r="HA32" s="29"/>
      <c r="HB32" s="29"/>
      <c r="HC32" s="29"/>
      <c r="HD32" s="29"/>
      <c r="HE32" s="29"/>
      <c r="HF32" s="29"/>
      <c r="HG32" s="29"/>
      <c r="HH32" s="29"/>
      <c r="HI32" s="29"/>
      <c r="HJ32" s="29"/>
      <c r="HK32" s="29"/>
      <c r="HL32" s="29"/>
      <c r="HM32" s="29"/>
      <c r="HN32" s="29"/>
      <c r="HO32" s="29"/>
      <c r="HP32" s="29"/>
      <c r="HQ32" s="29"/>
      <c r="HR32" s="29"/>
      <c r="HS32" s="29"/>
      <c r="HT32" s="29"/>
      <c r="HU32" s="29"/>
      <c r="HV32" s="29"/>
      <c r="HW32" s="29"/>
      <c r="HX32" s="29"/>
      <c r="HY32" s="29"/>
      <c r="HZ32" s="29"/>
      <c r="IA32" s="29"/>
      <c r="IB32" s="29"/>
      <c r="IC32" s="29"/>
      <c r="ID32" s="29"/>
      <c r="IE32" s="29"/>
      <c r="IF32" s="29"/>
      <c r="IG32" s="29"/>
      <c r="IH32" s="29"/>
      <c r="II32" s="29"/>
      <c r="IJ32" s="29"/>
      <c r="IK32" s="29"/>
      <c r="IL32" s="29"/>
      <c r="IM32" s="29"/>
      <c r="IN32" s="29"/>
      <c r="IO32" s="29"/>
      <c r="IP32" s="29"/>
      <c r="IQ32" s="29"/>
      <c r="IR32" s="29"/>
      <c r="IS32" s="29"/>
      <c r="IT32" s="29"/>
      <c r="IU32" s="29"/>
      <c r="IV32" s="29"/>
      <c r="IW32" s="29"/>
      <c r="IX32" s="29"/>
      <c r="IY32" s="29"/>
      <c r="IZ32" s="29"/>
      <c r="JA32" s="29"/>
      <c r="JB32" s="29"/>
      <c r="JC32" s="29"/>
      <c r="JD32" s="29"/>
      <c r="JE32" s="29"/>
      <c r="JF32" s="29"/>
      <c r="JG32" s="29"/>
      <c r="JH32" s="29"/>
      <c r="JI32" s="29"/>
      <c r="JJ32" s="29"/>
      <c r="JK32" s="29"/>
      <c r="JL32" s="29"/>
      <c r="JM32" s="29"/>
      <c r="JN32" s="29"/>
      <c r="JO32" s="29"/>
      <c r="JP32" s="29"/>
      <c r="JQ32" s="29"/>
      <c r="JR32" s="29"/>
      <c r="JS32" s="29"/>
      <c r="JT32" s="29"/>
      <c r="JU32" s="29"/>
      <c r="JV32" s="29"/>
      <c r="JW32" s="29"/>
      <c r="JX32" s="29"/>
      <c r="JY32" s="29"/>
      <c r="JZ32" s="29"/>
    </row>
    <row r="33" spans="5:286" ht="16.5" x14ac:dyDescent="0.3"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  <c r="HD33" s="29"/>
      <c r="HE33" s="29"/>
      <c r="HF33" s="29"/>
      <c r="HG33" s="29"/>
      <c r="HH33" s="29"/>
      <c r="HI33" s="29"/>
      <c r="HJ33" s="29"/>
      <c r="HK33" s="29"/>
      <c r="HL33" s="29"/>
      <c r="HM33" s="29"/>
      <c r="HN33" s="29"/>
      <c r="HO33" s="29"/>
      <c r="HP33" s="29"/>
      <c r="HQ33" s="29"/>
      <c r="HR33" s="29"/>
      <c r="HS33" s="29"/>
      <c r="HT33" s="29"/>
      <c r="HU33" s="29"/>
      <c r="HV33" s="29"/>
      <c r="HW33" s="29"/>
      <c r="HX33" s="29"/>
      <c r="HY33" s="29"/>
      <c r="HZ33" s="29"/>
      <c r="IA33" s="29"/>
      <c r="IB33" s="29"/>
      <c r="IC33" s="29"/>
      <c r="ID33" s="29"/>
      <c r="IE33" s="29"/>
      <c r="IF33" s="29"/>
      <c r="IG33" s="29"/>
      <c r="IH33" s="29"/>
      <c r="II33" s="29"/>
      <c r="IJ33" s="29"/>
      <c r="IK33" s="29"/>
      <c r="IL33" s="29"/>
      <c r="IM33" s="29"/>
      <c r="IN33" s="29"/>
      <c r="IO33" s="29"/>
      <c r="IP33" s="29"/>
      <c r="IQ33" s="29"/>
      <c r="IR33" s="29"/>
      <c r="IS33" s="29"/>
      <c r="IT33" s="29"/>
      <c r="IU33" s="29"/>
      <c r="IV33" s="29"/>
      <c r="IW33" s="29"/>
      <c r="IX33" s="29"/>
      <c r="IY33" s="29"/>
      <c r="IZ33" s="29"/>
      <c r="JA33" s="29"/>
      <c r="JB33" s="29"/>
      <c r="JC33" s="29"/>
      <c r="JD33" s="29"/>
      <c r="JE33" s="29"/>
      <c r="JF33" s="29"/>
      <c r="JG33" s="29"/>
      <c r="JH33" s="29"/>
      <c r="JI33" s="29"/>
      <c r="JJ33" s="29"/>
      <c r="JK33" s="29"/>
      <c r="JL33" s="29"/>
      <c r="JM33" s="29"/>
      <c r="JN33" s="29"/>
      <c r="JO33" s="29"/>
      <c r="JP33" s="29"/>
      <c r="JQ33" s="29"/>
      <c r="JR33" s="29"/>
      <c r="JS33" s="29"/>
      <c r="JT33" s="29"/>
      <c r="JU33" s="29"/>
      <c r="JV33" s="29"/>
      <c r="JW33" s="29"/>
      <c r="JX33" s="29"/>
      <c r="JY33" s="29"/>
      <c r="JZ33" s="29"/>
    </row>
    <row r="34" spans="5:286" ht="16.5" x14ac:dyDescent="0.3"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D34" s="29"/>
      <c r="IE34" s="29"/>
      <c r="IF34" s="29"/>
      <c r="IG34" s="29"/>
      <c r="IH34" s="29"/>
      <c r="II34" s="29"/>
      <c r="IJ34" s="29"/>
      <c r="IK34" s="29"/>
      <c r="IL34" s="29"/>
      <c r="IM34" s="29"/>
      <c r="IN34" s="29"/>
      <c r="IO34" s="29"/>
      <c r="IP34" s="29"/>
      <c r="IQ34" s="29"/>
      <c r="IR34" s="29"/>
      <c r="IS34" s="29"/>
      <c r="IT34" s="29"/>
      <c r="IU34" s="29"/>
      <c r="IV34" s="29"/>
      <c r="IW34" s="29"/>
      <c r="IX34" s="29"/>
      <c r="IY34" s="29"/>
      <c r="IZ34" s="29"/>
      <c r="JA34" s="29"/>
      <c r="JB34" s="29"/>
      <c r="JC34" s="29"/>
      <c r="JD34" s="29"/>
      <c r="JE34" s="29"/>
      <c r="JF34" s="29"/>
      <c r="JG34" s="29"/>
      <c r="JH34" s="29"/>
      <c r="JI34" s="29"/>
      <c r="JJ34" s="29"/>
      <c r="JK34" s="29"/>
      <c r="JL34" s="29"/>
      <c r="JM34" s="29"/>
      <c r="JN34" s="29"/>
      <c r="JO34" s="29"/>
      <c r="JP34" s="29"/>
      <c r="JQ34" s="29"/>
      <c r="JR34" s="29"/>
      <c r="JS34" s="29"/>
      <c r="JT34" s="29"/>
      <c r="JU34" s="29"/>
      <c r="JV34" s="29"/>
      <c r="JW34" s="29"/>
      <c r="JX34" s="29"/>
      <c r="JY34" s="29"/>
      <c r="JZ34" s="29"/>
    </row>
    <row r="35" spans="5:286" ht="16.5" x14ac:dyDescent="0.3"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</row>
    <row r="36" spans="5:286" ht="16.5" x14ac:dyDescent="0.3"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  <c r="FL36" s="29"/>
      <c r="FM36" s="29"/>
      <c r="FN36" s="29"/>
      <c r="FO36" s="29"/>
      <c r="FP36" s="29"/>
      <c r="FQ36" s="29"/>
      <c r="FR36" s="29"/>
      <c r="FS36" s="29"/>
      <c r="FT36" s="29"/>
      <c r="FU36" s="29"/>
      <c r="FV36" s="29"/>
      <c r="FW36" s="29"/>
      <c r="FX36" s="29"/>
      <c r="FY36" s="29"/>
      <c r="FZ36" s="29"/>
      <c r="GA36" s="29"/>
      <c r="GB36" s="29"/>
      <c r="GC36" s="29"/>
      <c r="GD36" s="29"/>
      <c r="GE36" s="29"/>
      <c r="GF36" s="29"/>
      <c r="GG36" s="29"/>
      <c r="GH36" s="29"/>
      <c r="GI36" s="29"/>
      <c r="GJ36" s="29"/>
      <c r="GK36" s="29"/>
      <c r="GL36" s="29"/>
      <c r="GM36" s="29"/>
      <c r="GN36" s="29"/>
      <c r="GO36" s="29"/>
      <c r="GP36" s="29"/>
      <c r="GQ36" s="29"/>
      <c r="GR36" s="29"/>
      <c r="GS36" s="29"/>
      <c r="GT36" s="29"/>
      <c r="GU36" s="29"/>
      <c r="GV36" s="29"/>
      <c r="GW36" s="29"/>
      <c r="GX36" s="29"/>
      <c r="GY36" s="29"/>
      <c r="GZ36" s="29"/>
      <c r="HA36" s="29"/>
      <c r="HB36" s="29"/>
      <c r="HC36" s="29"/>
      <c r="HD36" s="29"/>
      <c r="HE36" s="29"/>
      <c r="HF36" s="29"/>
      <c r="HG36" s="29"/>
      <c r="HH36" s="29"/>
      <c r="HI36" s="29"/>
      <c r="HJ36" s="29"/>
      <c r="HK36" s="29"/>
      <c r="HL36" s="29"/>
      <c r="HM36" s="29"/>
      <c r="HN36" s="29"/>
      <c r="HO36" s="29"/>
      <c r="HP36" s="29"/>
      <c r="HQ36" s="29"/>
      <c r="HR36" s="29"/>
      <c r="HS36" s="29"/>
      <c r="HT36" s="29"/>
      <c r="HU36" s="29"/>
      <c r="HV36" s="29"/>
      <c r="HW36" s="29"/>
      <c r="HX36" s="29"/>
      <c r="HY36" s="29"/>
      <c r="HZ36" s="29"/>
      <c r="IA36" s="29"/>
      <c r="IB36" s="29"/>
      <c r="IC36" s="29"/>
      <c r="ID36" s="29"/>
      <c r="IE36" s="29"/>
      <c r="IF36" s="29"/>
      <c r="IG36" s="29"/>
      <c r="IH36" s="29"/>
      <c r="II36" s="29"/>
      <c r="IJ36" s="29"/>
      <c r="IK36" s="29"/>
      <c r="IL36" s="29"/>
      <c r="IM36" s="29"/>
      <c r="IN36" s="29"/>
      <c r="IO36" s="29"/>
      <c r="IP36" s="29"/>
      <c r="IQ36" s="29"/>
      <c r="IR36" s="29"/>
      <c r="IS36" s="29"/>
      <c r="IT36" s="29"/>
      <c r="IU36" s="29"/>
      <c r="IV36" s="29"/>
      <c r="IW36" s="29"/>
      <c r="IX36" s="29"/>
      <c r="IY36" s="29"/>
      <c r="IZ36" s="29"/>
      <c r="JA36" s="29"/>
      <c r="JB36" s="29"/>
      <c r="JC36" s="29"/>
      <c r="JD36" s="29"/>
      <c r="JE36" s="29"/>
      <c r="JF36" s="29"/>
      <c r="JG36" s="29"/>
      <c r="JH36" s="29"/>
      <c r="JI36" s="29"/>
      <c r="JJ36" s="29"/>
      <c r="JK36" s="29"/>
      <c r="JL36" s="29"/>
      <c r="JM36" s="29"/>
      <c r="JN36" s="29"/>
      <c r="JO36" s="29"/>
      <c r="JP36" s="29"/>
      <c r="JQ36" s="29"/>
      <c r="JR36" s="29"/>
      <c r="JS36" s="29"/>
      <c r="JT36" s="29"/>
      <c r="JU36" s="29"/>
      <c r="JV36" s="29"/>
      <c r="JW36" s="29"/>
      <c r="JX36" s="29"/>
      <c r="JY36" s="29"/>
      <c r="JZ36" s="29"/>
    </row>
    <row r="37" spans="5:286" ht="16.5" x14ac:dyDescent="0.3"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</row>
    <row r="38" spans="5:286" ht="16.5" x14ac:dyDescent="0.3"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/>
      <c r="GC38" s="29"/>
      <c r="GD38" s="29"/>
      <c r="GE38" s="29"/>
      <c r="GF38" s="29"/>
      <c r="GG38" s="29"/>
      <c r="GH38" s="29"/>
      <c r="GI38" s="29"/>
      <c r="GJ38" s="29"/>
      <c r="GK38" s="29"/>
      <c r="GL38" s="29"/>
      <c r="GM38" s="29"/>
      <c r="GN38" s="29"/>
      <c r="GO38" s="29"/>
      <c r="GP38" s="29"/>
      <c r="GQ38" s="29"/>
      <c r="GR38" s="29"/>
      <c r="GS38" s="29"/>
      <c r="GT38" s="29"/>
      <c r="GU38" s="29"/>
      <c r="GV38" s="29"/>
      <c r="GW38" s="29"/>
      <c r="GX38" s="29"/>
      <c r="GY38" s="29"/>
      <c r="GZ38" s="29"/>
      <c r="HA38" s="29"/>
      <c r="HB38" s="29"/>
      <c r="HC38" s="29"/>
      <c r="HD38" s="29"/>
      <c r="HE38" s="29"/>
      <c r="HF38" s="29"/>
      <c r="HG38" s="29"/>
      <c r="HH38" s="29"/>
      <c r="HI38" s="29"/>
      <c r="HJ38" s="29"/>
      <c r="HK38" s="29"/>
      <c r="HL38" s="29"/>
      <c r="HM38" s="29"/>
      <c r="HN38" s="29"/>
      <c r="HO38" s="29"/>
      <c r="HP38" s="29"/>
      <c r="HQ38" s="29"/>
      <c r="HR38" s="29"/>
      <c r="HS38" s="29"/>
      <c r="HT38" s="29"/>
      <c r="HU38" s="29"/>
      <c r="HV38" s="29"/>
      <c r="HW38" s="29"/>
      <c r="HX38" s="29"/>
      <c r="HY38" s="29"/>
      <c r="HZ38" s="29"/>
      <c r="IA38" s="29"/>
      <c r="IB38" s="29"/>
      <c r="IC38" s="29"/>
      <c r="ID38" s="29"/>
      <c r="IE38" s="29"/>
      <c r="IF38" s="29"/>
      <c r="IG38" s="29"/>
      <c r="IH38" s="29"/>
      <c r="II38" s="29"/>
      <c r="IJ38" s="29"/>
      <c r="IK38" s="29"/>
      <c r="IL38" s="29"/>
      <c r="IM38" s="29"/>
      <c r="IN38" s="29"/>
      <c r="IO38" s="29"/>
      <c r="IP38" s="29"/>
      <c r="IQ38" s="29"/>
      <c r="IR38" s="29"/>
      <c r="IS38" s="29"/>
      <c r="IT38" s="29"/>
      <c r="IU38" s="29"/>
      <c r="IV38" s="29"/>
      <c r="IW38" s="29"/>
      <c r="IX38" s="29"/>
      <c r="IY38" s="29"/>
      <c r="IZ38" s="29"/>
      <c r="JA38" s="29"/>
      <c r="JB38" s="29"/>
      <c r="JC38" s="29"/>
      <c r="JD38" s="29"/>
      <c r="JE38" s="29"/>
      <c r="JF38" s="29"/>
      <c r="JG38" s="29"/>
      <c r="JH38" s="29"/>
      <c r="JI38" s="29"/>
      <c r="JJ38" s="29"/>
      <c r="JK38" s="29"/>
      <c r="JL38" s="29"/>
      <c r="JM38" s="29"/>
      <c r="JN38" s="29"/>
      <c r="JO38" s="29"/>
      <c r="JP38" s="29"/>
      <c r="JQ38" s="29"/>
      <c r="JR38" s="29"/>
      <c r="JS38" s="29"/>
      <c r="JT38" s="29"/>
      <c r="JU38" s="29"/>
      <c r="JV38" s="29"/>
      <c r="JW38" s="29"/>
      <c r="JX38" s="29"/>
      <c r="JY38" s="29"/>
      <c r="JZ38" s="29"/>
    </row>
    <row r="39" spans="5:286" ht="16.5" x14ac:dyDescent="0.3"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  <c r="HD39" s="29"/>
      <c r="HE39" s="29"/>
      <c r="HF39" s="29"/>
      <c r="HG39" s="29"/>
      <c r="HH39" s="29"/>
      <c r="HI39" s="29"/>
      <c r="HJ39" s="29"/>
      <c r="HK39" s="29"/>
      <c r="HL39" s="29"/>
      <c r="HM39" s="29"/>
      <c r="HN39" s="29"/>
      <c r="HO39" s="29"/>
      <c r="HP39" s="29"/>
      <c r="HQ39" s="29"/>
      <c r="HR39" s="29"/>
      <c r="HS39" s="29"/>
      <c r="HT39" s="29"/>
      <c r="HU39" s="29"/>
      <c r="HV39" s="29"/>
      <c r="HW39" s="29"/>
      <c r="HX39" s="29"/>
      <c r="HY39" s="29"/>
      <c r="HZ39" s="29"/>
      <c r="IA39" s="29"/>
      <c r="IB39" s="29"/>
      <c r="IC39" s="29"/>
      <c r="ID39" s="29"/>
      <c r="IE39" s="29"/>
      <c r="IF39" s="29"/>
      <c r="IG39" s="29"/>
      <c r="IH39" s="29"/>
      <c r="II39" s="29"/>
      <c r="IJ39" s="29"/>
      <c r="IK39" s="29"/>
      <c r="IL39" s="29"/>
      <c r="IM39" s="29"/>
      <c r="IN39" s="29"/>
      <c r="IO39" s="29"/>
      <c r="IP39" s="29"/>
      <c r="IQ39" s="29"/>
      <c r="IR39" s="29"/>
      <c r="IS39" s="29"/>
      <c r="IT39" s="29"/>
      <c r="IU39" s="29"/>
      <c r="IV39" s="29"/>
      <c r="IW39" s="29"/>
      <c r="IX39" s="29"/>
      <c r="IY39" s="29"/>
      <c r="IZ39" s="29"/>
      <c r="JA39" s="29"/>
      <c r="JB39" s="29"/>
      <c r="JC39" s="29"/>
      <c r="JD39" s="29"/>
      <c r="JE39" s="29"/>
      <c r="JF39" s="29"/>
      <c r="JG39" s="29"/>
      <c r="JH39" s="29"/>
      <c r="JI39" s="29"/>
      <c r="JJ39" s="29"/>
      <c r="JK39" s="29"/>
      <c r="JL39" s="29"/>
      <c r="JM39" s="29"/>
      <c r="JN39" s="29"/>
      <c r="JO39" s="29"/>
      <c r="JP39" s="29"/>
      <c r="JQ39" s="29"/>
      <c r="JR39" s="29"/>
      <c r="JS39" s="29"/>
      <c r="JT39" s="29"/>
      <c r="JU39" s="29"/>
      <c r="JV39" s="29"/>
      <c r="JW39" s="29"/>
      <c r="JX39" s="29"/>
      <c r="JY39" s="29"/>
      <c r="JZ39" s="29"/>
    </row>
    <row r="40" spans="5:286" ht="16.5" x14ac:dyDescent="0.3"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  <c r="FL40" s="29"/>
      <c r="FM40" s="29"/>
      <c r="FN40" s="29"/>
      <c r="FO40" s="29"/>
      <c r="FP40" s="29"/>
      <c r="FQ40" s="29"/>
      <c r="FR40" s="29"/>
      <c r="FS40" s="29"/>
      <c r="FT40" s="29"/>
      <c r="FU40" s="29"/>
      <c r="FV40" s="29"/>
      <c r="FW40" s="29"/>
      <c r="FX40" s="29"/>
      <c r="FY40" s="29"/>
      <c r="FZ40" s="29"/>
      <c r="GA40" s="29"/>
      <c r="GB40" s="29"/>
      <c r="GC40" s="29"/>
      <c r="GD40" s="29"/>
      <c r="GE40" s="29"/>
      <c r="GF40" s="29"/>
      <c r="GG40" s="29"/>
      <c r="GH40" s="29"/>
      <c r="GI40" s="29"/>
      <c r="GJ40" s="29"/>
      <c r="GK40" s="29"/>
      <c r="GL40" s="29"/>
      <c r="GM40" s="29"/>
      <c r="GN40" s="29"/>
      <c r="GO40" s="29"/>
      <c r="GP40" s="29"/>
      <c r="GQ40" s="29"/>
      <c r="GR40" s="29"/>
      <c r="GS40" s="29"/>
      <c r="GT40" s="29"/>
      <c r="GU40" s="29"/>
      <c r="GV40" s="29"/>
      <c r="GW40" s="29"/>
      <c r="GX40" s="29"/>
      <c r="GY40" s="29"/>
      <c r="GZ40" s="29"/>
      <c r="HA40" s="29"/>
      <c r="HB40" s="29"/>
      <c r="HC40" s="29"/>
      <c r="HD40" s="29"/>
      <c r="HE40" s="29"/>
      <c r="HF40" s="29"/>
      <c r="HG40" s="29"/>
      <c r="HH40" s="29"/>
      <c r="HI40" s="29"/>
      <c r="HJ40" s="29"/>
      <c r="HK40" s="29"/>
      <c r="HL40" s="29"/>
      <c r="HM40" s="29"/>
      <c r="HN40" s="29"/>
      <c r="HO40" s="29"/>
      <c r="HP40" s="29"/>
      <c r="HQ40" s="29"/>
      <c r="HR40" s="29"/>
      <c r="HS40" s="29"/>
      <c r="HT40" s="29"/>
      <c r="HU40" s="29"/>
      <c r="HV40" s="29"/>
      <c r="HW40" s="29"/>
      <c r="HX40" s="29"/>
      <c r="HY40" s="29"/>
      <c r="HZ40" s="29"/>
      <c r="IA40" s="29"/>
      <c r="IB40" s="29"/>
      <c r="IC40" s="29"/>
      <c r="ID40" s="29"/>
      <c r="IE40" s="29"/>
      <c r="IF40" s="29"/>
      <c r="IG40" s="29"/>
      <c r="IH40" s="29"/>
      <c r="II40" s="29"/>
      <c r="IJ40" s="29"/>
      <c r="IK40" s="29"/>
      <c r="IL40" s="29"/>
      <c r="IM40" s="29"/>
      <c r="IN40" s="29"/>
      <c r="IO40" s="29"/>
      <c r="IP40" s="29"/>
      <c r="IQ40" s="29"/>
      <c r="IR40" s="29"/>
      <c r="IS40" s="29"/>
      <c r="IT40" s="29"/>
      <c r="IU40" s="29"/>
      <c r="IV40" s="29"/>
      <c r="IW40" s="29"/>
      <c r="IX40" s="29"/>
      <c r="IY40" s="29"/>
      <c r="IZ40" s="29"/>
      <c r="JA40" s="29"/>
      <c r="JB40" s="29"/>
      <c r="JC40" s="29"/>
      <c r="JD40" s="29"/>
      <c r="JE40" s="29"/>
      <c r="JF40" s="29"/>
      <c r="JG40" s="29"/>
      <c r="JH40" s="29"/>
      <c r="JI40" s="29"/>
      <c r="JJ40" s="29"/>
      <c r="JK40" s="29"/>
      <c r="JL40" s="29"/>
      <c r="JM40" s="29"/>
      <c r="JN40" s="29"/>
      <c r="JO40" s="29"/>
      <c r="JP40" s="29"/>
      <c r="JQ40" s="29"/>
      <c r="JR40" s="29"/>
      <c r="JS40" s="29"/>
      <c r="JT40" s="29"/>
      <c r="JU40" s="29"/>
      <c r="JV40" s="29"/>
      <c r="JW40" s="29"/>
      <c r="JX40" s="29"/>
      <c r="JY40" s="29"/>
      <c r="JZ40" s="29"/>
    </row>
    <row r="41" spans="5:286" ht="16.5" x14ac:dyDescent="0.3"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  <c r="HD41" s="29"/>
      <c r="HE41" s="29"/>
      <c r="HF41" s="29"/>
      <c r="HG41" s="29"/>
      <c r="HH41" s="29"/>
      <c r="HI41" s="29"/>
      <c r="HJ41" s="29"/>
      <c r="HK41" s="29"/>
      <c r="HL41" s="29"/>
      <c r="HM41" s="29"/>
      <c r="HN41" s="29"/>
      <c r="HO41" s="29"/>
      <c r="HP41" s="29"/>
      <c r="HQ41" s="29"/>
      <c r="HR41" s="29"/>
      <c r="HS41" s="29"/>
      <c r="HT41" s="29"/>
      <c r="HU41" s="29"/>
      <c r="HV41" s="29"/>
      <c r="HW41" s="29"/>
      <c r="HX41" s="29"/>
      <c r="HY41" s="29"/>
      <c r="HZ41" s="29"/>
      <c r="IA41" s="29"/>
      <c r="IB41" s="29"/>
      <c r="IC41" s="29"/>
      <c r="ID41" s="29"/>
      <c r="IE41" s="29"/>
      <c r="IF41" s="29"/>
      <c r="IG41" s="29"/>
      <c r="IH41" s="29"/>
      <c r="II41" s="29"/>
      <c r="IJ41" s="29"/>
      <c r="IK41" s="29"/>
      <c r="IL41" s="29"/>
      <c r="IM41" s="29"/>
      <c r="IN41" s="29"/>
      <c r="IO41" s="29"/>
      <c r="IP41" s="29"/>
      <c r="IQ41" s="29"/>
      <c r="IR41" s="29"/>
      <c r="IS41" s="29"/>
      <c r="IT41" s="29"/>
      <c r="IU41" s="29"/>
      <c r="IV41" s="29"/>
      <c r="IW41" s="29"/>
      <c r="IX41" s="29"/>
      <c r="IY41" s="29"/>
      <c r="IZ41" s="29"/>
      <c r="JA41" s="29"/>
      <c r="JB41" s="29"/>
      <c r="JC41" s="29"/>
      <c r="JD41" s="29"/>
      <c r="JE41" s="29"/>
      <c r="JF41" s="29"/>
      <c r="JG41" s="29"/>
      <c r="JH41" s="29"/>
      <c r="JI41" s="29"/>
      <c r="JJ41" s="29"/>
      <c r="JK41" s="29"/>
      <c r="JL41" s="29"/>
      <c r="JM41" s="29"/>
      <c r="JN41" s="29"/>
      <c r="JO41" s="29"/>
      <c r="JP41" s="29"/>
      <c r="JQ41" s="29"/>
      <c r="JR41" s="29"/>
      <c r="JS41" s="29"/>
      <c r="JT41" s="29"/>
      <c r="JU41" s="29"/>
      <c r="JV41" s="29"/>
      <c r="JW41" s="29"/>
      <c r="JX41" s="29"/>
      <c r="JY41" s="29"/>
      <c r="JZ41" s="29"/>
    </row>
    <row r="42" spans="5:286" ht="16.5" x14ac:dyDescent="0.3"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  <c r="JI42" s="29"/>
      <c r="JJ42" s="29"/>
      <c r="JK42" s="29"/>
      <c r="JL42" s="29"/>
      <c r="JM42" s="29"/>
      <c r="JN42" s="29"/>
      <c r="JO42" s="29"/>
      <c r="JP42" s="29"/>
      <c r="JQ42" s="29"/>
      <c r="JR42" s="29"/>
      <c r="JS42" s="29"/>
      <c r="JT42" s="29"/>
      <c r="JU42" s="29"/>
      <c r="JV42" s="29"/>
      <c r="JW42" s="29"/>
      <c r="JX42" s="29"/>
      <c r="JY42" s="29"/>
      <c r="JZ42" s="29"/>
    </row>
    <row r="43" spans="5:286" ht="16.5" x14ac:dyDescent="0.3"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  <c r="JI43" s="29"/>
      <c r="JJ43" s="29"/>
      <c r="JK43" s="29"/>
      <c r="JL43" s="29"/>
      <c r="JM43" s="29"/>
      <c r="JN43" s="29"/>
      <c r="JO43" s="29"/>
      <c r="JP43" s="29"/>
      <c r="JQ43" s="29"/>
      <c r="JR43" s="29"/>
      <c r="JS43" s="29"/>
      <c r="JT43" s="29"/>
      <c r="JU43" s="29"/>
      <c r="JV43" s="29"/>
      <c r="JW43" s="29"/>
      <c r="JX43" s="29"/>
      <c r="JY43" s="29"/>
      <c r="JZ43" s="29"/>
    </row>
    <row r="44" spans="5:286" ht="16.5" x14ac:dyDescent="0.3"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  <c r="JI44" s="29"/>
      <c r="JJ44" s="29"/>
      <c r="JK44" s="29"/>
      <c r="JL44" s="29"/>
      <c r="JM44" s="29"/>
      <c r="JN44" s="29"/>
      <c r="JO44" s="29"/>
      <c r="JP44" s="29"/>
      <c r="JQ44" s="29"/>
      <c r="JR44" s="29"/>
      <c r="JS44" s="29"/>
      <c r="JT44" s="29"/>
      <c r="JU44" s="29"/>
      <c r="JV44" s="29"/>
      <c r="JW44" s="29"/>
      <c r="JX44" s="29"/>
      <c r="JY44" s="29"/>
      <c r="JZ44" s="29"/>
    </row>
    <row r="45" spans="5:286" ht="16.5" x14ac:dyDescent="0.3"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  <c r="HW45" s="29"/>
      <c r="HX45" s="29"/>
      <c r="HY45" s="29"/>
      <c r="HZ45" s="29"/>
      <c r="IA45" s="29"/>
      <c r="IB45" s="29"/>
      <c r="IC45" s="29"/>
      <c r="ID45" s="29"/>
      <c r="IE45" s="29"/>
      <c r="IF45" s="29"/>
      <c r="IG45" s="29"/>
      <c r="IH45" s="29"/>
      <c r="II45" s="29"/>
      <c r="IJ45" s="29"/>
      <c r="IK45" s="29"/>
      <c r="IL45" s="29"/>
      <c r="IM45" s="29"/>
      <c r="IN45" s="29"/>
      <c r="IO45" s="29"/>
      <c r="IP45" s="29"/>
      <c r="IQ45" s="29"/>
      <c r="IR45" s="29"/>
      <c r="IS45" s="29"/>
      <c r="IT45" s="29"/>
      <c r="IU45" s="29"/>
      <c r="IV45" s="29"/>
      <c r="IW45" s="29"/>
      <c r="IX45" s="29"/>
      <c r="IY45" s="29"/>
      <c r="IZ45" s="29"/>
      <c r="JA45" s="29"/>
      <c r="JB45" s="29"/>
      <c r="JC45" s="29"/>
      <c r="JD45" s="29"/>
      <c r="JE45" s="29"/>
      <c r="JF45" s="29"/>
      <c r="JG45" s="29"/>
      <c r="JH45" s="29"/>
      <c r="JI45" s="29"/>
      <c r="JJ45" s="29"/>
      <c r="JK45" s="29"/>
      <c r="JL45" s="29"/>
      <c r="JM45" s="29"/>
      <c r="JN45" s="29"/>
      <c r="JO45" s="29"/>
      <c r="JP45" s="29"/>
      <c r="JQ45" s="29"/>
      <c r="JR45" s="29"/>
      <c r="JS45" s="29"/>
      <c r="JT45" s="29"/>
      <c r="JU45" s="29"/>
      <c r="JV45" s="29"/>
      <c r="JW45" s="29"/>
      <c r="JX45" s="29"/>
      <c r="JY45" s="29"/>
      <c r="JZ45" s="29"/>
    </row>
    <row r="46" spans="5:286" ht="16.5" x14ac:dyDescent="0.3"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  <c r="IA46" s="29"/>
      <c r="IB46" s="29"/>
      <c r="IC46" s="29"/>
      <c r="ID46" s="29"/>
      <c r="IE46" s="29"/>
      <c r="IF46" s="29"/>
      <c r="IG46" s="29"/>
      <c r="IH46" s="29"/>
      <c r="II46" s="29"/>
      <c r="IJ46" s="29"/>
      <c r="IK46" s="29"/>
      <c r="IL46" s="29"/>
      <c r="IM46" s="29"/>
      <c r="IN46" s="29"/>
      <c r="IO46" s="29"/>
      <c r="IP46" s="29"/>
      <c r="IQ46" s="29"/>
      <c r="IR46" s="29"/>
      <c r="IS46" s="29"/>
      <c r="IT46" s="29"/>
      <c r="IU46" s="29"/>
      <c r="IV46" s="29"/>
      <c r="IW46" s="29"/>
      <c r="IX46" s="29"/>
      <c r="IY46" s="29"/>
      <c r="IZ46" s="29"/>
      <c r="JA46" s="29"/>
      <c r="JB46" s="29"/>
      <c r="JC46" s="29"/>
      <c r="JD46" s="29"/>
      <c r="JE46" s="29"/>
      <c r="JF46" s="29"/>
      <c r="JG46" s="29"/>
      <c r="JH46" s="29"/>
      <c r="JI46" s="29"/>
      <c r="JJ46" s="29"/>
      <c r="JK46" s="29"/>
      <c r="JL46" s="29"/>
      <c r="JM46" s="29"/>
      <c r="JN46" s="29"/>
      <c r="JO46" s="29"/>
      <c r="JP46" s="29"/>
      <c r="JQ46" s="29"/>
      <c r="JR46" s="29"/>
      <c r="JS46" s="29"/>
      <c r="JT46" s="29"/>
      <c r="JU46" s="29"/>
      <c r="JV46" s="29"/>
      <c r="JW46" s="29"/>
      <c r="JX46" s="29"/>
      <c r="JY46" s="29"/>
      <c r="JZ46" s="29"/>
    </row>
    <row r="47" spans="5:286" ht="16.5" x14ac:dyDescent="0.3"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  <c r="IA47" s="29"/>
      <c r="IB47" s="29"/>
      <c r="IC47" s="29"/>
      <c r="ID47" s="29"/>
      <c r="IE47" s="29"/>
      <c r="IF47" s="29"/>
      <c r="IG47" s="29"/>
      <c r="IH47" s="29"/>
      <c r="II47" s="29"/>
      <c r="IJ47" s="29"/>
      <c r="IK47" s="29"/>
      <c r="IL47" s="29"/>
      <c r="IM47" s="29"/>
      <c r="IN47" s="29"/>
      <c r="IO47" s="29"/>
      <c r="IP47" s="29"/>
      <c r="IQ47" s="29"/>
      <c r="IR47" s="29"/>
      <c r="IS47" s="29"/>
      <c r="IT47" s="29"/>
      <c r="IU47" s="29"/>
      <c r="IV47" s="29"/>
      <c r="IW47" s="29"/>
      <c r="IX47" s="29"/>
      <c r="IY47" s="29"/>
      <c r="IZ47" s="29"/>
      <c r="JA47" s="29"/>
      <c r="JB47" s="29"/>
      <c r="JC47" s="29"/>
      <c r="JD47" s="29"/>
      <c r="JE47" s="29"/>
      <c r="JF47" s="29"/>
      <c r="JG47" s="29"/>
      <c r="JH47" s="29"/>
      <c r="JI47" s="29"/>
      <c r="JJ47" s="29"/>
      <c r="JK47" s="29"/>
      <c r="JL47" s="29"/>
      <c r="JM47" s="29"/>
      <c r="JN47" s="29"/>
      <c r="JO47" s="29"/>
      <c r="JP47" s="29"/>
      <c r="JQ47" s="29"/>
      <c r="JR47" s="29"/>
      <c r="JS47" s="29"/>
      <c r="JT47" s="29"/>
      <c r="JU47" s="29"/>
      <c r="JV47" s="29"/>
      <c r="JW47" s="29"/>
      <c r="JX47" s="29"/>
      <c r="JY47" s="29"/>
      <c r="JZ47" s="29"/>
    </row>
    <row r="48" spans="5:286" ht="16.5" x14ac:dyDescent="0.3"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  <c r="IA48" s="29"/>
      <c r="IB48" s="29"/>
      <c r="IC48" s="29"/>
      <c r="ID48" s="29"/>
      <c r="IE48" s="29"/>
      <c r="IF48" s="29"/>
      <c r="IG48" s="29"/>
      <c r="IH48" s="29"/>
      <c r="II48" s="29"/>
      <c r="IJ48" s="29"/>
      <c r="IK48" s="29"/>
      <c r="IL48" s="29"/>
      <c r="IM48" s="29"/>
      <c r="IN48" s="29"/>
      <c r="IO48" s="29"/>
      <c r="IP48" s="29"/>
      <c r="IQ48" s="29"/>
      <c r="IR48" s="29"/>
      <c r="IS48" s="29"/>
      <c r="IT48" s="29"/>
      <c r="IU48" s="29"/>
      <c r="IV48" s="29"/>
      <c r="IW48" s="29"/>
      <c r="IX48" s="29"/>
      <c r="IY48" s="29"/>
      <c r="IZ48" s="29"/>
      <c r="JA48" s="29"/>
      <c r="JB48" s="29"/>
      <c r="JC48" s="29"/>
      <c r="JD48" s="29"/>
      <c r="JE48" s="29"/>
      <c r="JF48" s="29"/>
      <c r="JG48" s="29"/>
      <c r="JH48" s="29"/>
      <c r="JI48" s="29"/>
      <c r="JJ48" s="29"/>
      <c r="JK48" s="29"/>
      <c r="JL48" s="29"/>
      <c r="JM48" s="29"/>
      <c r="JN48" s="29"/>
      <c r="JO48" s="29"/>
      <c r="JP48" s="29"/>
      <c r="JQ48" s="29"/>
      <c r="JR48" s="29"/>
      <c r="JS48" s="29"/>
      <c r="JT48" s="29"/>
      <c r="JU48" s="29"/>
      <c r="JV48" s="29"/>
      <c r="JW48" s="29"/>
      <c r="JX48" s="29"/>
      <c r="JY48" s="29"/>
      <c r="JZ48" s="29"/>
    </row>
    <row r="49" spans="1:286" ht="16.5" x14ac:dyDescent="0.3"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  <c r="HD49" s="29"/>
      <c r="HE49" s="29"/>
      <c r="HF49" s="29"/>
      <c r="HG49" s="29"/>
      <c r="HH49" s="29"/>
      <c r="HI49" s="29"/>
      <c r="HJ49" s="29"/>
      <c r="HK49" s="29"/>
      <c r="HL49" s="29"/>
      <c r="HM49" s="29"/>
      <c r="HN49" s="29"/>
      <c r="HO49" s="29"/>
      <c r="HP49" s="29"/>
      <c r="HQ49" s="29"/>
      <c r="HR49" s="29"/>
      <c r="HS49" s="29"/>
      <c r="HT49" s="29"/>
      <c r="HU49" s="29"/>
      <c r="HV49" s="29"/>
      <c r="HW49" s="29"/>
      <c r="HX49" s="29"/>
      <c r="HY49" s="29"/>
      <c r="HZ49" s="29"/>
      <c r="IA49" s="29"/>
      <c r="IB49" s="29"/>
      <c r="IC49" s="29"/>
      <c r="ID49" s="29"/>
      <c r="IE49" s="29"/>
      <c r="IF49" s="29"/>
      <c r="IG49" s="29"/>
      <c r="IH49" s="29"/>
      <c r="II49" s="29"/>
      <c r="IJ49" s="29"/>
      <c r="IK49" s="29"/>
      <c r="IL49" s="29"/>
      <c r="IM49" s="29"/>
      <c r="IN49" s="29"/>
      <c r="IO49" s="29"/>
      <c r="IP49" s="29"/>
      <c r="IQ49" s="29"/>
      <c r="IR49" s="29"/>
      <c r="IS49" s="29"/>
      <c r="IT49" s="29"/>
      <c r="IU49" s="29"/>
      <c r="IV49" s="29"/>
      <c r="IW49" s="29"/>
      <c r="IX49" s="29"/>
      <c r="IY49" s="29"/>
      <c r="IZ49" s="29"/>
      <c r="JA49" s="29"/>
      <c r="JB49" s="29"/>
      <c r="JC49" s="29"/>
      <c r="JD49" s="29"/>
      <c r="JE49" s="29"/>
      <c r="JF49" s="29"/>
      <c r="JG49" s="29"/>
      <c r="JH49" s="29"/>
      <c r="JI49" s="29"/>
      <c r="JJ49" s="29"/>
      <c r="JK49" s="29"/>
      <c r="JL49" s="29"/>
      <c r="JM49" s="29"/>
      <c r="JN49" s="29"/>
      <c r="JO49" s="29"/>
      <c r="JP49" s="29"/>
      <c r="JQ49" s="29"/>
      <c r="JR49" s="29"/>
      <c r="JS49" s="29"/>
      <c r="JT49" s="29"/>
      <c r="JU49" s="29"/>
      <c r="JV49" s="29"/>
      <c r="JW49" s="29"/>
      <c r="JX49" s="29"/>
      <c r="JY49" s="29"/>
      <c r="JZ49" s="29"/>
    </row>
    <row r="50" spans="1:286" ht="16.5" x14ac:dyDescent="0.3"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  <c r="GC50" s="29"/>
      <c r="GD50" s="29"/>
      <c r="GE50" s="29"/>
      <c r="GF50" s="29"/>
      <c r="GG50" s="29"/>
      <c r="GH50" s="29"/>
      <c r="GI50" s="29"/>
      <c r="GJ50" s="29"/>
      <c r="GK50" s="29"/>
      <c r="GL50" s="29"/>
      <c r="GM50" s="29"/>
      <c r="GN50" s="29"/>
      <c r="GO50" s="29"/>
      <c r="GP50" s="29"/>
      <c r="GQ50" s="29"/>
      <c r="GR50" s="29"/>
      <c r="GS50" s="29"/>
      <c r="GT50" s="29"/>
      <c r="GU50" s="29"/>
      <c r="GV50" s="29"/>
      <c r="GW50" s="29"/>
      <c r="GX50" s="29"/>
      <c r="GY50" s="29"/>
      <c r="GZ50" s="29"/>
      <c r="HA50" s="29"/>
      <c r="HB50" s="29"/>
      <c r="HC50" s="29"/>
      <c r="HD50" s="29"/>
      <c r="HE50" s="29"/>
      <c r="HF50" s="29"/>
      <c r="HG50" s="29"/>
      <c r="HH50" s="29"/>
      <c r="HI50" s="29"/>
      <c r="HJ50" s="29"/>
      <c r="HK50" s="29"/>
      <c r="HL50" s="29"/>
      <c r="HM50" s="29"/>
      <c r="HN50" s="29"/>
      <c r="HO50" s="29"/>
      <c r="HP50" s="29"/>
      <c r="HQ50" s="29"/>
      <c r="HR50" s="29"/>
      <c r="HS50" s="29"/>
      <c r="HT50" s="29"/>
      <c r="HU50" s="29"/>
      <c r="HV50" s="29"/>
      <c r="HW50" s="29"/>
      <c r="HX50" s="29"/>
      <c r="HY50" s="29"/>
      <c r="HZ50" s="29"/>
      <c r="IA50" s="29"/>
      <c r="IB50" s="29"/>
      <c r="IC50" s="29"/>
      <c r="ID50" s="29"/>
      <c r="IE50" s="29"/>
      <c r="IF50" s="29"/>
      <c r="IG50" s="29"/>
      <c r="IH50" s="29"/>
      <c r="II50" s="29"/>
      <c r="IJ50" s="29"/>
      <c r="IK50" s="29"/>
      <c r="IL50" s="29"/>
      <c r="IM50" s="29"/>
      <c r="IN50" s="29"/>
      <c r="IO50" s="29"/>
      <c r="IP50" s="29"/>
      <c r="IQ50" s="29"/>
      <c r="IR50" s="29"/>
      <c r="IS50" s="29"/>
      <c r="IT50" s="29"/>
      <c r="IU50" s="29"/>
      <c r="IV50" s="29"/>
      <c r="IW50" s="29"/>
      <c r="IX50" s="29"/>
      <c r="IY50" s="29"/>
      <c r="IZ50" s="29"/>
      <c r="JA50" s="29"/>
      <c r="JB50" s="29"/>
      <c r="JC50" s="29"/>
      <c r="JD50" s="29"/>
      <c r="JE50" s="29"/>
      <c r="JF50" s="29"/>
      <c r="JG50" s="29"/>
      <c r="JH50" s="29"/>
      <c r="JI50" s="29"/>
      <c r="JJ50" s="29"/>
      <c r="JK50" s="29"/>
      <c r="JL50" s="29"/>
      <c r="JM50" s="29"/>
      <c r="JN50" s="29"/>
      <c r="JO50" s="29"/>
      <c r="JP50" s="29"/>
      <c r="JQ50" s="29"/>
      <c r="JR50" s="29"/>
      <c r="JS50" s="29"/>
      <c r="JT50" s="29"/>
      <c r="JU50" s="29"/>
      <c r="JV50" s="29"/>
      <c r="JW50" s="29"/>
      <c r="JX50" s="29"/>
      <c r="JY50" s="29"/>
      <c r="JZ50" s="29"/>
    </row>
    <row r="51" spans="1:286" ht="16.5" x14ac:dyDescent="0.3"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9"/>
      <c r="GP51" s="29"/>
      <c r="GQ51" s="29"/>
      <c r="GR51" s="29"/>
      <c r="GS51" s="29"/>
      <c r="GT51" s="29"/>
      <c r="GU51" s="29"/>
      <c r="GV51" s="29"/>
      <c r="GW51" s="29"/>
      <c r="GX51" s="29"/>
      <c r="GY51" s="29"/>
      <c r="GZ51" s="29"/>
      <c r="HA51" s="29"/>
      <c r="HB51" s="29"/>
      <c r="HC51" s="29"/>
      <c r="HD51" s="29"/>
      <c r="HE51" s="29"/>
      <c r="HF51" s="29"/>
      <c r="HG51" s="29"/>
      <c r="HH51" s="29"/>
      <c r="HI51" s="29"/>
      <c r="HJ51" s="29"/>
      <c r="HK51" s="29"/>
      <c r="HL51" s="29"/>
      <c r="HM51" s="29"/>
      <c r="HN51" s="29"/>
      <c r="HO51" s="29"/>
      <c r="HP51" s="29"/>
      <c r="HQ51" s="29"/>
      <c r="HR51" s="29"/>
      <c r="HS51" s="29"/>
      <c r="HT51" s="29"/>
      <c r="HU51" s="29"/>
      <c r="HV51" s="29"/>
      <c r="HW51" s="29"/>
      <c r="HX51" s="29"/>
      <c r="HY51" s="29"/>
      <c r="HZ51" s="29"/>
      <c r="IA51" s="29"/>
      <c r="IB51" s="29"/>
      <c r="IC51" s="29"/>
      <c r="ID51" s="29"/>
      <c r="IE51" s="29"/>
      <c r="IF51" s="29"/>
      <c r="IG51" s="29"/>
      <c r="IH51" s="29"/>
      <c r="II51" s="29"/>
      <c r="IJ51" s="29"/>
      <c r="IK51" s="29"/>
      <c r="IL51" s="29"/>
      <c r="IM51" s="29"/>
      <c r="IN51" s="29"/>
      <c r="IO51" s="29"/>
      <c r="IP51" s="29"/>
      <c r="IQ51" s="29"/>
      <c r="IR51" s="29"/>
      <c r="IS51" s="29"/>
      <c r="IT51" s="29"/>
      <c r="IU51" s="29"/>
      <c r="IV51" s="29"/>
      <c r="IW51" s="29"/>
      <c r="IX51" s="29"/>
      <c r="IY51" s="29"/>
      <c r="IZ51" s="29"/>
      <c r="JA51" s="29"/>
      <c r="JB51" s="29"/>
      <c r="JC51" s="29"/>
      <c r="JD51" s="29"/>
      <c r="JE51" s="29"/>
      <c r="JF51" s="29"/>
      <c r="JG51" s="29"/>
      <c r="JH51" s="29"/>
      <c r="JI51" s="29"/>
      <c r="JJ51" s="29"/>
      <c r="JK51" s="29"/>
      <c r="JL51" s="29"/>
      <c r="JM51" s="29"/>
      <c r="JN51" s="29"/>
      <c r="JO51" s="29"/>
      <c r="JP51" s="29"/>
      <c r="JQ51" s="29"/>
      <c r="JR51" s="29"/>
      <c r="JS51" s="29"/>
      <c r="JT51" s="29"/>
      <c r="JU51" s="29"/>
      <c r="JV51" s="29"/>
      <c r="JW51" s="29"/>
      <c r="JX51" s="29"/>
      <c r="JY51" s="29"/>
      <c r="JZ51" s="29"/>
    </row>
    <row r="52" spans="1:286" x14ac:dyDescent="0.25"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  <c r="GC52" s="29"/>
      <c r="GD52" s="29"/>
      <c r="GE52" s="29"/>
      <c r="GF52" s="29"/>
      <c r="GG52" s="29"/>
      <c r="GH52" s="29"/>
      <c r="GI52" s="29"/>
      <c r="GJ52" s="29"/>
      <c r="GK52" s="29"/>
      <c r="GL52" s="29"/>
      <c r="GM52" s="29"/>
      <c r="GN52" s="29"/>
      <c r="GO52" s="29"/>
      <c r="GP52" s="29"/>
      <c r="GQ52" s="29"/>
      <c r="GR52" s="29"/>
      <c r="GS52" s="29"/>
      <c r="GT52" s="29"/>
      <c r="GU52" s="29"/>
      <c r="GV52" s="29"/>
      <c r="GW52" s="29"/>
      <c r="GX52" s="29"/>
      <c r="GY52" s="29"/>
      <c r="GZ52" s="29"/>
      <c r="HA52" s="29"/>
      <c r="HB52" s="29"/>
      <c r="HC52" s="29"/>
      <c r="HD52" s="29"/>
      <c r="HE52" s="29"/>
      <c r="HF52" s="29"/>
      <c r="HG52" s="29"/>
      <c r="HH52" s="29"/>
      <c r="HI52" s="29"/>
      <c r="HJ52" s="29"/>
      <c r="HK52" s="29"/>
      <c r="HL52" s="29"/>
      <c r="HM52" s="29"/>
      <c r="HN52" s="29"/>
      <c r="HO52" s="29"/>
      <c r="HP52" s="29"/>
      <c r="HQ52" s="29"/>
      <c r="HR52" s="29"/>
      <c r="HS52" s="29"/>
      <c r="HT52" s="29"/>
      <c r="HU52" s="29"/>
      <c r="HV52" s="29"/>
      <c r="HW52" s="29"/>
      <c r="HX52" s="29"/>
      <c r="HY52" s="29"/>
      <c r="HZ52" s="29"/>
      <c r="IA52" s="29"/>
      <c r="IB52" s="29"/>
      <c r="IC52" s="29"/>
      <c r="ID52" s="29"/>
      <c r="IE52" s="29"/>
      <c r="IF52" s="29"/>
      <c r="IG52" s="29"/>
      <c r="IH52" s="29"/>
      <c r="II52" s="29"/>
      <c r="IJ52" s="29"/>
      <c r="IK52" s="29"/>
      <c r="IL52" s="29"/>
      <c r="IM52" s="29"/>
      <c r="IN52" s="29"/>
      <c r="IO52" s="29"/>
      <c r="IP52" s="29"/>
      <c r="IQ52" s="29"/>
      <c r="IR52" s="29"/>
      <c r="IS52" s="29"/>
      <c r="IT52" s="29"/>
      <c r="IU52" s="29"/>
      <c r="IV52" s="29"/>
      <c r="IW52" s="29"/>
      <c r="IX52" s="29"/>
      <c r="IY52" s="29"/>
      <c r="IZ52" s="29"/>
      <c r="JA52" s="29"/>
      <c r="JB52" s="29"/>
      <c r="JC52" s="29"/>
      <c r="JD52" s="29"/>
      <c r="JE52" s="29"/>
      <c r="JF52" s="29"/>
      <c r="JG52" s="29"/>
      <c r="JH52" s="29"/>
      <c r="JI52" s="29"/>
      <c r="JJ52" s="29"/>
      <c r="JK52" s="29"/>
      <c r="JL52" s="29"/>
      <c r="JM52" s="29"/>
      <c r="JN52" s="29"/>
      <c r="JO52" s="29"/>
      <c r="JP52" s="29"/>
      <c r="JQ52" s="29"/>
      <c r="JR52" s="29"/>
      <c r="JS52" s="29"/>
      <c r="JT52" s="29"/>
      <c r="JU52" s="29"/>
      <c r="JV52" s="29"/>
      <c r="JW52" s="29"/>
      <c r="JX52" s="29"/>
      <c r="JY52" s="29"/>
      <c r="JZ52" s="29"/>
    </row>
    <row r="54" spans="1:286" s="4" customFormat="1" x14ac:dyDescent="0.25">
      <c r="A54" s="4" t="s">
        <v>329</v>
      </c>
      <c r="D54" s="59"/>
    </row>
    <row r="56" spans="1:286" s="23" customFormat="1" x14ac:dyDescent="0.25">
      <c r="A56" s="22"/>
      <c r="B56" s="23" t="s">
        <v>215</v>
      </c>
      <c r="D56" s="60"/>
    </row>
    <row r="57" spans="1:286" s="24" customFormat="1" x14ac:dyDescent="0.25">
      <c r="D57" s="61"/>
    </row>
    <row r="58" spans="1:286" x14ac:dyDescent="0.25">
      <c r="C58" s="25" t="s">
        <v>330</v>
      </c>
    </row>
    <row r="60" spans="1:286" x14ac:dyDescent="0.25">
      <c r="E60" s="122" t="s">
        <v>23</v>
      </c>
      <c r="F60" s="122" t="s">
        <v>24</v>
      </c>
    </row>
    <row r="61" spans="1:286" x14ac:dyDescent="0.25">
      <c r="E61" s="122" t="s">
        <v>28</v>
      </c>
      <c r="F61" s="122" t="s">
        <v>24</v>
      </c>
    </row>
    <row r="63" spans="1:286" x14ac:dyDescent="0.25">
      <c r="E63" s="123"/>
      <c r="F63" s="123" t="s">
        <v>27</v>
      </c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6"/>
      <c r="Z63" s="26"/>
    </row>
    <row r="64" spans="1:286" x14ac:dyDescent="0.25">
      <c r="E64" s="123" t="s">
        <v>25</v>
      </c>
      <c r="F64" s="123" t="s">
        <v>30</v>
      </c>
      <c r="G64" s="127" t="s">
        <v>31</v>
      </c>
      <c r="H64" s="127" t="s">
        <v>32</v>
      </c>
      <c r="I64" s="127" t="s">
        <v>33</v>
      </c>
      <c r="J64" s="127" t="s">
        <v>34</v>
      </c>
      <c r="K64" s="127" t="s">
        <v>35</v>
      </c>
      <c r="L64" s="127" t="s">
        <v>36</v>
      </c>
      <c r="M64" s="127" t="s">
        <v>37</v>
      </c>
      <c r="N64" s="127" t="s">
        <v>38</v>
      </c>
      <c r="O64" s="127" t="s">
        <v>39</v>
      </c>
      <c r="P64" s="127" t="s">
        <v>40</v>
      </c>
      <c r="Q64" s="127" t="s">
        <v>41</v>
      </c>
      <c r="R64" s="127" t="s">
        <v>42</v>
      </c>
      <c r="S64" s="127" t="s">
        <v>43</v>
      </c>
      <c r="T64" s="127" t="s">
        <v>44</v>
      </c>
      <c r="U64" s="127" t="s">
        <v>45</v>
      </c>
      <c r="V64" s="127" t="s">
        <v>46</v>
      </c>
      <c r="W64" s="127" t="s">
        <v>47</v>
      </c>
      <c r="X64" s="127" t="s">
        <v>48</v>
      </c>
      <c r="Y64" s="128" t="s">
        <v>49</v>
      </c>
      <c r="Z64" s="26"/>
    </row>
    <row r="65" spans="4:26" x14ac:dyDescent="0.25">
      <c r="E65" s="123" t="s">
        <v>70</v>
      </c>
      <c r="F65" s="123">
        <v>309.69555100724239</v>
      </c>
      <c r="G65" s="127">
        <v>297.03374766830024</v>
      </c>
      <c r="H65" s="127">
        <v>312.67481675685019</v>
      </c>
      <c r="I65" s="127">
        <v>321.05992047587574</v>
      </c>
      <c r="J65" s="127">
        <v>341.73757417658783</v>
      </c>
      <c r="K65" s="127">
        <v>349.4334225004153</v>
      </c>
      <c r="L65" s="127">
        <v>362.83570905045195</v>
      </c>
      <c r="M65" s="127">
        <v>379.44293884858416</v>
      </c>
      <c r="N65" s="127">
        <v>365.89691656010223</v>
      </c>
      <c r="O65" s="127">
        <v>319.5191209348568</v>
      </c>
      <c r="P65" s="127">
        <v>399.84571331361695</v>
      </c>
      <c r="Q65" s="127">
        <v>412.24661210717034</v>
      </c>
      <c r="R65" s="127">
        <v>429.23720152835915</v>
      </c>
      <c r="S65" s="127">
        <v>443.0208238972109</v>
      </c>
      <c r="T65" s="127">
        <v>450.35182766785175</v>
      </c>
      <c r="U65" s="127">
        <v>467.90901334374433</v>
      </c>
      <c r="V65" s="127">
        <v>491.52671281850297</v>
      </c>
      <c r="W65" s="127">
        <v>515.01349324466332</v>
      </c>
      <c r="X65" s="127">
        <v>538.24633560421762</v>
      </c>
      <c r="Y65" s="128">
        <v>558.06610689371519</v>
      </c>
      <c r="Z65" s="26"/>
    </row>
    <row r="66" spans="4:26" x14ac:dyDescent="0.25">
      <c r="E66" s="130" t="s">
        <v>71</v>
      </c>
      <c r="F66" s="130">
        <v>825.55279178334195</v>
      </c>
      <c r="G66" s="131">
        <v>831.812457164281</v>
      </c>
      <c r="H66" s="131">
        <v>863.08210763602744</v>
      </c>
      <c r="I66" s="131">
        <v>895.25973947369982</v>
      </c>
      <c r="J66" s="131">
        <v>944.75127744275426</v>
      </c>
      <c r="K66" s="131">
        <v>982.74868227228978</v>
      </c>
      <c r="L66" s="131">
        <v>1011.5572173987508</v>
      </c>
      <c r="M66" s="131">
        <v>1053.722275755691</v>
      </c>
      <c r="N66" s="131">
        <v>1036.526760224315</v>
      </c>
      <c r="O66" s="131">
        <v>1009.8678690472381</v>
      </c>
      <c r="P66" s="131">
        <v>1115.0939233463532</v>
      </c>
      <c r="Q66" s="131">
        <v>1164.7995224811136</v>
      </c>
      <c r="R66" s="131">
        <v>1145.7153514027707</v>
      </c>
      <c r="S66" s="131">
        <v>1190.636586713058</v>
      </c>
      <c r="T66" s="131">
        <v>1245.3731921998019</v>
      </c>
      <c r="U66" s="131">
        <v>1293.9859176855498</v>
      </c>
      <c r="V66" s="131">
        <v>1345.4447416144048</v>
      </c>
      <c r="W66" s="131">
        <v>1405.5482992685356</v>
      </c>
      <c r="X66" s="131">
        <v>1468.5785516517299</v>
      </c>
      <c r="Y66" s="132">
        <v>1525.6505872237524</v>
      </c>
      <c r="Z66" s="26"/>
    </row>
    <row r="67" spans="4:26" x14ac:dyDescent="0.25">
      <c r="E67" s="133" t="s">
        <v>69</v>
      </c>
      <c r="F67" s="133">
        <v>1135.2483427905843</v>
      </c>
      <c r="G67" s="135">
        <v>1128.8462048325812</v>
      </c>
      <c r="H67" s="135">
        <v>1175.7569243928776</v>
      </c>
      <c r="I67" s="135">
        <v>1216.3196599495755</v>
      </c>
      <c r="J67" s="135">
        <v>1286.4888516193421</v>
      </c>
      <c r="K67" s="135">
        <v>1332.1821047727051</v>
      </c>
      <c r="L67" s="135">
        <v>1374.3929264492028</v>
      </c>
      <c r="M67" s="135">
        <v>1433.1652146042752</v>
      </c>
      <c r="N67" s="135">
        <v>1402.4236767844172</v>
      </c>
      <c r="O67" s="135">
        <v>1329.3869899820947</v>
      </c>
      <c r="P67" s="135">
        <v>1514.9396366599701</v>
      </c>
      <c r="Q67" s="135">
        <v>1577.0461345882841</v>
      </c>
      <c r="R67" s="135">
        <v>1574.95255293113</v>
      </c>
      <c r="S67" s="135">
        <v>1633.6574106102689</v>
      </c>
      <c r="T67" s="135">
        <v>1695.7250198676536</v>
      </c>
      <c r="U67" s="135">
        <v>1761.8949310292942</v>
      </c>
      <c r="V67" s="135">
        <v>1836.9714544329079</v>
      </c>
      <c r="W67" s="135">
        <v>1920.561792513199</v>
      </c>
      <c r="X67" s="135">
        <v>2006.8248872559475</v>
      </c>
      <c r="Y67" s="136">
        <v>2083.7166941174673</v>
      </c>
      <c r="Z67" s="26"/>
    </row>
    <row r="68" spans="4:26" x14ac:dyDescent="0.25"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4:26" ht="14.25" thickBot="1" x14ac:dyDescent="0.3"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4:26" ht="14.25" thickBot="1" x14ac:dyDescent="0.3">
      <c r="E70" s="55" t="s">
        <v>331</v>
      </c>
      <c r="F70" s="192">
        <f t="shared" ref="F70:P70" si="0">G70-1</f>
        <v>2000</v>
      </c>
      <c r="G70" s="192">
        <f t="shared" si="0"/>
        <v>2001</v>
      </c>
      <c r="H70" s="192">
        <f t="shared" si="0"/>
        <v>2002</v>
      </c>
      <c r="I70" s="192">
        <f t="shared" si="0"/>
        <v>2003</v>
      </c>
      <c r="J70" s="192">
        <f t="shared" si="0"/>
        <v>2004</v>
      </c>
      <c r="K70" s="192">
        <f t="shared" si="0"/>
        <v>2005</v>
      </c>
      <c r="L70" s="192">
        <f t="shared" si="0"/>
        <v>2006</v>
      </c>
      <c r="M70" s="192">
        <f t="shared" si="0"/>
        <v>2007</v>
      </c>
      <c r="N70" s="192">
        <f t="shared" si="0"/>
        <v>2008</v>
      </c>
      <c r="O70" s="192">
        <f t="shared" si="0"/>
        <v>2009</v>
      </c>
      <c r="P70" s="192">
        <f t="shared" si="0"/>
        <v>2010</v>
      </c>
      <c r="Q70" s="192">
        <f>R70-1</f>
        <v>2011</v>
      </c>
      <c r="R70" s="192">
        <v>2012</v>
      </c>
      <c r="S70" s="192">
        <v>2013</v>
      </c>
      <c r="T70" s="193">
        <v>2014</v>
      </c>
      <c r="U70" s="194" t="s">
        <v>204</v>
      </c>
      <c r="V70" s="194" t="s">
        <v>205</v>
      </c>
      <c r="W70" s="194" t="s">
        <v>206</v>
      </c>
      <c r="X70" s="194" t="s">
        <v>207</v>
      </c>
      <c r="Y70" s="195" t="s">
        <v>208</v>
      </c>
    </row>
    <row r="71" spans="4:26" x14ac:dyDescent="0.25">
      <c r="E71" s="54" t="s">
        <v>332</v>
      </c>
      <c r="F71" s="26">
        <f>F65</f>
        <v>309.69555100724239</v>
      </c>
      <c r="G71" s="26">
        <f t="shared" ref="G71:Y71" si="1">G65</f>
        <v>297.03374766830024</v>
      </c>
      <c r="H71" s="26">
        <f t="shared" si="1"/>
        <v>312.67481675685019</v>
      </c>
      <c r="I71" s="26">
        <f t="shared" si="1"/>
        <v>321.05992047587574</v>
      </c>
      <c r="J71" s="26">
        <f t="shared" si="1"/>
        <v>341.73757417658783</v>
      </c>
      <c r="K71" s="26">
        <f t="shared" si="1"/>
        <v>349.4334225004153</v>
      </c>
      <c r="L71" s="26">
        <f t="shared" si="1"/>
        <v>362.83570905045195</v>
      </c>
      <c r="M71" s="26">
        <f t="shared" si="1"/>
        <v>379.44293884858416</v>
      </c>
      <c r="N71" s="26">
        <f t="shared" si="1"/>
        <v>365.89691656010223</v>
      </c>
      <c r="O71" s="26">
        <f t="shared" si="1"/>
        <v>319.5191209348568</v>
      </c>
      <c r="P71" s="26">
        <f t="shared" si="1"/>
        <v>399.84571331361695</v>
      </c>
      <c r="Q71" s="26">
        <f t="shared" si="1"/>
        <v>412.24661210717034</v>
      </c>
      <c r="R71" s="26">
        <f t="shared" si="1"/>
        <v>429.23720152835915</v>
      </c>
      <c r="S71" s="26">
        <f t="shared" si="1"/>
        <v>443.0208238972109</v>
      </c>
      <c r="T71" s="137">
        <f t="shared" si="1"/>
        <v>450.35182766785175</v>
      </c>
      <c r="U71" s="26">
        <f t="shared" si="1"/>
        <v>467.90901334374433</v>
      </c>
      <c r="V71" s="26">
        <f t="shared" si="1"/>
        <v>491.52671281850297</v>
      </c>
      <c r="W71" s="26">
        <f t="shared" si="1"/>
        <v>515.01349324466332</v>
      </c>
      <c r="X71" s="26">
        <f t="shared" si="1"/>
        <v>538.24633560421762</v>
      </c>
      <c r="Y71" s="138">
        <f t="shared" si="1"/>
        <v>558.06610689371519</v>
      </c>
    </row>
    <row r="72" spans="4:26" x14ac:dyDescent="0.25">
      <c r="E72" s="54" t="s">
        <v>333</v>
      </c>
      <c r="F72" s="26">
        <f t="shared" ref="F72:Y72" si="2">F66</f>
        <v>825.55279178334195</v>
      </c>
      <c r="G72" s="26">
        <f t="shared" si="2"/>
        <v>831.812457164281</v>
      </c>
      <c r="H72" s="26">
        <f t="shared" si="2"/>
        <v>863.08210763602744</v>
      </c>
      <c r="I72" s="26">
        <f t="shared" si="2"/>
        <v>895.25973947369982</v>
      </c>
      <c r="J72" s="26">
        <f t="shared" si="2"/>
        <v>944.75127744275426</v>
      </c>
      <c r="K72" s="26">
        <f t="shared" si="2"/>
        <v>982.74868227228978</v>
      </c>
      <c r="L72" s="26">
        <f t="shared" si="2"/>
        <v>1011.5572173987508</v>
      </c>
      <c r="M72" s="26">
        <f t="shared" si="2"/>
        <v>1053.722275755691</v>
      </c>
      <c r="N72" s="26">
        <f t="shared" si="2"/>
        <v>1036.526760224315</v>
      </c>
      <c r="O72" s="26">
        <f t="shared" si="2"/>
        <v>1009.8678690472381</v>
      </c>
      <c r="P72" s="26">
        <f t="shared" si="2"/>
        <v>1115.0939233463532</v>
      </c>
      <c r="Q72" s="26">
        <f t="shared" si="2"/>
        <v>1164.7995224811136</v>
      </c>
      <c r="R72" s="26">
        <f t="shared" si="2"/>
        <v>1145.7153514027707</v>
      </c>
      <c r="S72" s="26">
        <f t="shared" si="2"/>
        <v>1190.636586713058</v>
      </c>
      <c r="T72" s="137">
        <f t="shared" si="2"/>
        <v>1245.3731921998019</v>
      </c>
      <c r="U72" s="26">
        <f t="shared" si="2"/>
        <v>1293.9859176855498</v>
      </c>
      <c r="V72" s="26">
        <f t="shared" si="2"/>
        <v>1345.4447416144048</v>
      </c>
      <c r="W72" s="26">
        <f t="shared" si="2"/>
        <v>1405.5482992685356</v>
      </c>
      <c r="X72" s="26">
        <f t="shared" si="2"/>
        <v>1468.5785516517299</v>
      </c>
      <c r="Y72" s="138">
        <f t="shared" si="2"/>
        <v>1525.6505872237524</v>
      </c>
    </row>
    <row r="73" spans="4:26" ht="14.25" thickBot="1" x14ac:dyDescent="0.3">
      <c r="E73" s="56" t="s">
        <v>334</v>
      </c>
      <c r="F73" s="56">
        <f t="shared" ref="F73:Y73" si="3">F67</f>
        <v>1135.2483427905843</v>
      </c>
      <c r="G73" s="56">
        <f t="shared" si="3"/>
        <v>1128.8462048325812</v>
      </c>
      <c r="H73" s="56">
        <f t="shared" si="3"/>
        <v>1175.7569243928776</v>
      </c>
      <c r="I73" s="56">
        <f t="shared" si="3"/>
        <v>1216.3196599495755</v>
      </c>
      <c r="J73" s="56">
        <f t="shared" si="3"/>
        <v>1286.4888516193421</v>
      </c>
      <c r="K73" s="56">
        <f t="shared" si="3"/>
        <v>1332.1821047727051</v>
      </c>
      <c r="L73" s="56">
        <f t="shared" si="3"/>
        <v>1374.3929264492028</v>
      </c>
      <c r="M73" s="56">
        <f t="shared" si="3"/>
        <v>1433.1652146042752</v>
      </c>
      <c r="N73" s="56">
        <f t="shared" si="3"/>
        <v>1402.4236767844172</v>
      </c>
      <c r="O73" s="56">
        <f t="shared" si="3"/>
        <v>1329.3869899820947</v>
      </c>
      <c r="P73" s="56">
        <f t="shared" si="3"/>
        <v>1514.9396366599701</v>
      </c>
      <c r="Q73" s="56">
        <f t="shared" si="3"/>
        <v>1577.0461345882841</v>
      </c>
      <c r="R73" s="56">
        <f t="shared" si="3"/>
        <v>1574.95255293113</v>
      </c>
      <c r="S73" s="56">
        <f t="shared" si="3"/>
        <v>1633.6574106102689</v>
      </c>
      <c r="T73" s="139">
        <f t="shared" si="3"/>
        <v>1695.7250198676536</v>
      </c>
      <c r="U73" s="140">
        <f t="shared" si="3"/>
        <v>1761.8949310292942</v>
      </c>
      <c r="V73" s="140">
        <f t="shared" si="3"/>
        <v>1836.9714544329079</v>
      </c>
      <c r="W73" s="140">
        <f t="shared" si="3"/>
        <v>1920.561792513199</v>
      </c>
      <c r="X73" s="140">
        <f t="shared" si="3"/>
        <v>2006.8248872559475</v>
      </c>
      <c r="Y73" s="141">
        <f t="shared" si="3"/>
        <v>2083.7166941174673</v>
      </c>
    </row>
    <row r="74" spans="4:26" x14ac:dyDescent="0.25"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4:26" ht="14.25" thickBot="1" x14ac:dyDescent="0.3">
      <c r="E75" s="56" t="s">
        <v>344</v>
      </c>
      <c r="F75" s="56"/>
      <c r="G75" s="63">
        <f>G73/F73-1</f>
        <v>-5.6394162551832716E-3</v>
      </c>
      <c r="H75" s="63">
        <f t="shared" ref="H75:Y75" si="4">H73/G73-1</f>
        <v>4.1556342537603541E-2</v>
      </c>
      <c r="I75" s="63">
        <f t="shared" si="4"/>
        <v>3.4499252962208127E-2</v>
      </c>
      <c r="J75" s="63">
        <f t="shared" si="4"/>
        <v>5.768976197644915E-2</v>
      </c>
      <c r="K75" s="63">
        <f t="shared" si="4"/>
        <v>3.5517799548629991E-2</v>
      </c>
      <c r="L75" s="63">
        <f t="shared" si="4"/>
        <v>3.1685474174493411E-2</v>
      </c>
      <c r="M75" s="63">
        <f t="shared" si="4"/>
        <v>4.2762362221197447E-2</v>
      </c>
      <c r="N75" s="63">
        <f t="shared" si="4"/>
        <v>-2.1450100453593746E-2</v>
      </c>
      <c r="O75" s="63">
        <f t="shared" si="4"/>
        <v>-5.2078903124187503E-2</v>
      </c>
      <c r="P75" s="63">
        <f t="shared" si="4"/>
        <v>0.13957760086126214</v>
      </c>
      <c r="Q75" s="63">
        <f t="shared" si="4"/>
        <v>4.0996021508316938E-2</v>
      </c>
      <c r="R75" s="63">
        <f t="shared" si="4"/>
        <v>-1.3275335522766607E-3</v>
      </c>
      <c r="S75" s="63">
        <f t="shared" si="4"/>
        <v>3.727404839586046E-2</v>
      </c>
      <c r="T75" s="63">
        <f t="shared" si="4"/>
        <v>3.7993038720522732E-2</v>
      </c>
      <c r="U75" s="63">
        <f t="shared" si="4"/>
        <v>3.9021604556383149E-2</v>
      </c>
      <c r="V75" s="63">
        <f t="shared" si="4"/>
        <v>4.2611237526947399E-2</v>
      </c>
      <c r="W75" s="63">
        <f t="shared" si="4"/>
        <v>4.5504429520978107E-2</v>
      </c>
      <c r="X75" s="63">
        <f t="shared" si="4"/>
        <v>4.4915552875737896E-2</v>
      </c>
      <c r="Y75" s="63">
        <f t="shared" si="4"/>
        <v>3.8315155123802791E-2</v>
      </c>
      <c r="Z75" s="26"/>
    </row>
    <row r="76" spans="4:26" x14ac:dyDescent="0.25"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4:26" x14ac:dyDescent="0.25"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4:26" x14ac:dyDescent="0.25">
      <c r="E78" s="26"/>
      <c r="F78" s="26"/>
      <c r="G78" s="26"/>
      <c r="H78" s="26"/>
      <c r="I78" s="26"/>
      <c r="J78" s="26"/>
      <c r="K78" s="26"/>
      <c r="L78" s="26"/>
      <c r="N78" s="26" t="s">
        <v>341</v>
      </c>
      <c r="O78" s="26"/>
      <c r="P78" s="26"/>
      <c r="Q78" s="26"/>
      <c r="R78" s="26" t="s">
        <v>342</v>
      </c>
      <c r="S78" s="26"/>
      <c r="T78" s="26"/>
      <c r="U78" s="26"/>
      <c r="V78" s="26"/>
      <c r="W78" s="26"/>
      <c r="X78" s="26"/>
      <c r="Y78" s="26"/>
      <c r="Z78" s="26"/>
    </row>
    <row r="79" spans="4:26" x14ac:dyDescent="0.25">
      <c r="D79" s="65" t="s">
        <v>340</v>
      </c>
      <c r="E79" s="143"/>
      <c r="F79" s="143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4:26" x14ac:dyDescent="0.25"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4.25" thickBot="1" x14ac:dyDescent="0.3">
      <c r="E81" s="55" t="s">
        <v>331</v>
      </c>
      <c r="F81" s="192">
        <f t="shared" ref="F81:H84" si="5">R70</f>
        <v>2012</v>
      </c>
      <c r="G81" s="192">
        <f t="shared" si="5"/>
        <v>2013</v>
      </c>
      <c r="H81" s="192">
        <f t="shared" si="5"/>
        <v>2014</v>
      </c>
      <c r="I81" s="196" t="s">
        <v>343</v>
      </c>
      <c r="J81" s="142" t="s">
        <v>347</v>
      </c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</row>
    <row r="82" spans="1:26" x14ac:dyDescent="0.25">
      <c r="E82" s="54" t="s">
        <v>332</v>
      </c>
      <c r="F82" s="26">
        <f t="shared" si="5"/>
        <v>429.23720152835915</v>
      </c>
      <c r="G82" s="26">
        <f t="shared" si="5"/>
        <v>443.0208238972109</v>
      </c>
      <c r="H82" s="26">
        <f t="shared" si="5"/>
        <v>450.35182766785175</v>
      </c>
      <c r="I82" s="62">
        <f>RATE(14-12,0,-F82,H82,)</f>
        <v>2.430027051119639E-2</v>
      </c>
      <c r="J82" s="62">
        <f>H82/$H$84</f>
        <v>0.26558069403434315</v>
      </c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</row>
    <row r="83" spans="1:26" x14ac:dyDescent="0.25">
      <c r="E83" s="54" t="s">
        <v>333</v>
      </c>
      <c r="F83" s="26">
        <f t="shared" si="5"/>
        <v>1145.7153514027707</v>
      </c>
      <c r="G83" s="26">
        <f t="shared" si="5"/>
        <v>1190.636586713058</v>
      </c>
      <c r="H83" s="26">
        <f t="shared" si="5"/>
        <v>1245.3731921998019</v>
      </c>
      <c r="I83" s="62">
        <f>RATE(14-12,0,-F83,H83,)</f>
        <v>4.2584803221847871E-2</v>
      </c>
      <c r="J83" s="62">
        <f>H83/$H$84</f>
        <v>0.73441930596565685</v>
      </c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</row>
    <row r="84" spans="1:26" ht="14.25" thickBot="1" x14ac:dyDescent="0.3">
      <c r="E84" s="56" t="s">
        <v>334</v>
      </c>
      <c r="F84" s="56">
        <f t="shared" si="5"/>
        <v>1574.95255293113</v>
      </c>
      <c r="G84" s="56">
        <f t="shared" si="5"/>
        <v>1633.6574106102689</v>
      </c>
      <c r="H84" s="56">
        <f t="shared" si="5"/>
        <v>1695.7250198676536</v>
      </c>
      <c r="I84" s="63">
        <f>RATE(14-12,0,-F84,H84,)</f>
        <v>3.763348128460095E-2</v>
      </c>
      <c r="J84" s="63">
        <f>H84/$H$84</f>
        <v>1</v>
      </c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</row>
    <row r="85" spans="1:26" x14ac:dyDescent="0.25"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x14ac:dyDescent="0.25"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x14ac:dyDescent="0.25">
      <c r="D87" s="65" t="s">
        <v>335</v>
      </c>
      <c r="E87" s="143"/>
      <c r="F87" s="143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x14ac:dyDescent="0.25"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4.25" thickBot="1" x14ac:dyDescent="0.3">
      <c r="E89" s="55" t="s">
        <v>331</v>
      </c>
      <c r="F89" s="192">
        <f t="shared" ref="F89:K92" si="6">T70</f>
        <v>2014</v>
      </c>
      <c r="G89" s="192" t="str">
        <f t="shared" si="6"/>
        <v>2015F</v>
      </c>
      <c r="H89" s="192" t="str">
        <f t="shared" si="6"/>
        <v>2016F</v>
      </c>
      <c r="I89" s="192" t="str">
        <f t="shared" si="6"/>
        <v>2017F</v>
      </c>
      <c r="J89" s="192" t="str">
        <f t="shared" si="6"/>
        <v>2018F</v>
      </c>
      <c r="K89" s="192" t="str">
        <f t="shared" si="6"/>
        <v>2019F</v>
      </c>
      <c r="L89" s="196" t="s">
        <v>336</v>
      </c>
      <c r="M89" s="196" t="s">
        <v>348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x14ac:dyDescent="0.25">
      <c r="E90" s="54" t="s">
        <v>332</v>
      </c>
      <c r="F90" s="26">
        <f t="shared" si="6"/>
        <v>450.35182766785175</v>
      </c>
      <c r="G90" s="26">
        <f t="shared" si="6"/>
        <v>467.90901334374433</v>
      </c>
      <c r="H90" s="26">
        <f t="shared" si="6"/>
        <v>491.52671281850297</v>
      </c>
      <c r="I90" s="26">
        <f t="shared" si="6"/>
        <v>515.01349324466332</v>
      </c>
      <c r="J90" s="26">
        <f t="shared" si="6"/>
        <v>538.24633560421762</v>
      </c>
      <c r="K90" s="26">
        <f t="shared" si="6"/>
        <v>558.06610689371519</v>
      </c>
      <c r="L90" s="62">
        <f>RATE(19-14,0,-F90,K90,)</f>
        <v>4.3822715175417887E-2</v>
      </c>
      <c r="M90" s="62">
        <f>K90/$K$92</f>
        <v>0.26782244844953706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x14ac:dyDescent="0.25">
      <c r="E91" s="54" t="s">
        <v>333</v>
      </c>
      <c r="F91" s="26">
        <f t="shared" si="6"/>
        <v>1245.3731921998019</v>
      </c>
      <c r="G91" s="26">
        <f t="shared" si="6"/>
        <v>1293.9859176855498</v>
      </c>
      <c r="H91" s="26">
        <f t="shared" si="6"/>
        <v>1345.4447416144048</v>
      </c>
      <c r="I91" s="26">
        <f t="shared" si="6"/>
        <v>1405.5482992685356</v>
      </c>
      <c r="J91" s="26">
        <f t="shared" si="6"/>
        <v>1468.5785516517299</v>
      </c>
      <c r="K91" s="26">
        <f t="shared" si="6"/>
        <v>1525.6505872237524</v>
      </c>
      <c r="L91" s="62">
        <f>RATE(19-14,0,-F91,K91,)</f>
        <v>4.1432468682746609E-2</v>
      </c>
      <c r="M91" s="62">
        <f>K91/$K$92</f>
        <v>0.73217755155046305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4.25" thickBot="1" x14ac:dyDescent="0.3">
      <c r="E92" s="56" t="s">
        <v>334</v>
      </c>
      <c r="F92" s="56">
        <f t="shared" si="6"/>
        <v>1695.7250198676536</v>
      </c>
      <c r="G92" s="56">
        <f t="shared" si="6"/>
        <v>1761.8949310292942</v>
      </c>
      <c r="H92" s="56">
        <f t="shared" si="6"/>
        <v>1836.9714544329079</v>
      </c>
      <c r="I92" s="56">
        <f t="shared" si="6"/>
        <v>1920.561792513199</v>
      </c>
      <c r="J92" s="56">
        <f t="shared" si="6"/>
        <v>2006.8248872559475</v>
      </c>
      <c r="K92" s="56">
        <f t="shared" si="6"/>
        <v>2083.7166941174673</v>
      </c>
      <c r="L92" s="63">
        <f>RATE(19-14,0,-F92,K92,)</f>
        <v>4.2069413049629578E-2</v>
      </c>
      <c r="M92" s="63">
        <f>K92/$K$92</f>
        <v>1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x14ac:dyDescent="0.25">
      <c r="D93" s="5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x14ac:dyDescent="0.25">
      <c r="D94" s="5"/>
    </row>
    <row r="95" spans="1:26" x14ac:dyDescent="0.25"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s="4" customFormat="1" x14ac:dyDescent="0.25">
      <c r="A96" s="4" t="s">
        <v>337</v>
      </c>
      <c r="D96" s="59"/>
    </row>
    <row r="97" spans="1:26" x14ac:dyDescent="0.25"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s="23" customFormat="1" x14ac:dyDescent="0.25">
      <c r="A98" s="22"/>
      <c r="B98" s="23" t="s">
        <v>215</v>
      </c>
      <c r="D98" s="60"/>
    </row>
    <row r="99" spans="1:26" s="24" customFormat="1" x14ac:dyDescent="0.25">
      <c r="D99" s="61"/>
    </row>
    <row r="100" spans="1:26" x14ac:dyDescent="0.25">
      <c r="C100" s="25" t="s">
        <v>318</v>
      </c>
    </row>
    <row r="102" spans="1:26" x14ac:dyDescent="0.25">
      <c r="E102" s="122" t="s">
        <v>23</v>
      </c>
      <c r="F102" s="122" t="s">
        <v>24</v>
      </c>
    </row>
    <row r="103" spans="1:26" x14ac:dyDescent="0.25">
      <c r="E103" s="122" t="s">
        <v>28</v>
      </c>
      <c r="F103" s="122" t="s">
        <v>24</v>
      </c>
    </row>
    <row r="104" spans="1:26" x14ac:dyDescent="0.25">
      <c r="E104" s="122" t="s">
        <v>25</v>
      </c>
      <c r="F104" s="122" t="s">
        <v>221</v>
      </c>
    </row>
    <row r="105" spans="1:26" x14ac:dyDescent="0.25">
      <c r="Z105" s="26"/>
    </row>
    <row r="106" spans="1:26" x14ac:dyDescent="0.25">
      <c r="E106" s="123"/>
      <c r="F106" s="123" t="s">
        <v>27</v>
      </c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6"/>
    </row>
    <row r="107" spans="1:26" x14ac:dyDescent="0.25">
      <c r="E107" s="123" t="s">
        <v>29</v>
      </c>
      <c r="F107" s="123" t="s">
        <v>30</v>
      </c>
      <c r="G107" s="127" t="s">
        <v>31</v>
      </c>
      <c r="H107" s="127" t="s">
        <v>32</v>
      </c>
      <c r="I107" s="127" t="s">
        <v>33</v>
      </c>
      <c r="J107" s="127" t="s">
        <v>34</v>
      </c>
      <c r="K107" s="127" t="s">
        <v>35</v>
      </c>
      <c r="L107" s="127" t="s">
        <v>36</v>
      </c>
      <c r="M107" s="127" t="s">
        <v>37</v>
      </c>
      <c r="N107" s="127" t="s">
        <v>38</v>
      </c>
      <c r="O107" s="127" t="s">
        <v>39</v>
      </c>
      <c r="P107" s="127" t="s">
        <v>40</v>
      </c>
      <c r="Q107" s="127" t="s">
        <v>41</v>
      </c>
      <c r="R107" s="127" t="s">
        <v>42</v>
      </c>
      <c r="S107" s="127" t="s">
        <v>43</v>
      </c>
      <c r="T107" s="127" t="s">
        <v>44</v>
      </c>
      <c r="U107" s="127" t="s">
        <v>45</v>
      </c>
      <c r="V107" s="127" t="s">
        <v>46</v>
      </c>
      <c r="W107" s="127" t="s">
        <v>47</v>
      </c>
      <c r="X107" s="127" t="s">
        <v>48</v>
      </c>
      <c r="Y107" s="128" t="s">
        <v>49</v>
      </c>
    </row>
    <row r="108" spans="1:26" x14ac:dyDescent="0.25">
      <c r="E108" s="123" t="s">
        <v>60</v>
      </c>
      <c r="F108" s="123">
        <v>380.42866770999996</v>
      </c>
      <c r="G108" s="127">
        <v>357.3405686809844</v>
      </c>
      <c r="H108" s="127">
        <v>365.7749444583128</v>
      </c>
      <c r="I108" s="127">
        <v>367.29297649578029</v>
      </c>
      <c r="J108" s="127">
        <v>378.22871555271399</v>
      </c>
      <c r="K108" s="127">
        <v>383.51394395680444</v>
      </c>
      <c r="L108" s="127">
        <v>369.10340405525926</v>
      </c>
      <c r="M108" s="127">
        <v>374.16212173361589</v>
      </c>
      <c r="N108" s="127">
        <v>345.55820599212927</v>
      </c>
      <c r="O108" s="127">
        <v>308.49848139125993</v>
      </c>
      <c r="P108" s="127">
        <v>341.41177242910146</v>
      </c>
      <c r="Q108" s="127">
        <v>345.31235563846946</v>
      </c>
      <c r="R108" s="127">
        <v>349.22660838459922</v>
      </c>
      <c r="S108" s="127">
        <v>361.48980414821295</v>
      </c>
      <c r="T108" s="127">
        <v>377.42432047806818</v>
      </c>
      <c r="U108" s="127">
        <v>386.43866816072796</v>
      </c>
      <c r="V108" s="127">
        <v>394.02267392588203</v>
      </c>
      <c r="W108" s="127">
        <v>399.85731378050411</v>
      </c>
      <c r="X108" s="127">
        <v>407.15082284514813</v>
      </c>
      <c r="Y108" s="128">
        <v>412.66708250826434</v>
      </c>
    </row>
    <row r="109" spans="1:26" x14ac:dyDescent="0.25">
      <c r="E109" s="130" t="s">
        <v>62</v>
      </c>
      <c r="F109" s="130">
        <v>55.470501280749041</v>
      </c>
      <c r="G109" s="131">
        <v>56.766810779315328</v>
      </c>
      <c r="H109" s="131">
        <v>56.587398028887492</v>
      </c>
      <c r="I109" s="131">
        <v>60.497081749228542</v>
      </c>
      <c r="J109" s="131">
        <v>67.883982910611891</v>
      </c>
      <c r="K109" s="131">
        <v>71.114757296200267</v>
      </c>
      <c r="L109" s="131">
        <v>73.859710877517429</v>
      </c>
      <c r="M109" s="131">
        <v>79.530364172033345</v>
      </c>
      <c r="N109" s="131">
        <v>82.299761489021861</v>
      </c>
      <c r="O109" s="131">
        <v>78.415185580343632</v>
      </c>
      <c r="P109" s="131">
        <v>90.446145123412862</v>
      </c>
      <c r="Q109" s="131">
        <v>94.154611395102862</v>
      </c>
      <c r="R109" s="131">
        <v>94.480200860614687</v>
      </c>
      <c r="S109" s="131">
        <v>101.38096455904834</v>
      </c>
      <c r="T109" s="131">
        <v>98.804533908318959</v>
      </c>
      <c r="U109" s="131">
        <v>102.97601057282992</v>
      </c>
      <c r="V109" s="131">
        <v>108.08257943991875</v>
      </c>
      <c r="W109" s="131">
        <v>112.28085675198378</v>
      </c>
      <c r="X109" s="131">
        <v>117.49801178503819</v>
      </c>
      <c r="Y109" s="132">
        <v>122.51978285392832</v>
      </c>
    </row>
    <row r="110" spans="1:26" x14ac:dyDescent="0.25">
      <c r="E110" s="130" t="s">
        <v>54</v>
      </c>
      <c r="F110" s="130">
        <v>52.24752016801785</v>
      </c>
      <c r="G110" s="131">
        <v>58.457515522119813</v>
      </c>
      <c r="H110" s="131">
        <v>70.527732901901018</v>
      </c>
      <c r="I110" s="131">
        <v>83.928082288364962</v>
      </c>
      <c r="J110" s="131">
        <v>97.872741150759737</v>
      </c>
      <c r="K110" s="131">
        <v>107.34324272167399</v>
      </c>
      <c r="L110" s="131">
        <v>124.92969155530528</v>
      </c>
      <c r="M110" s="131">
        <v>144.57804621398535</v>
      </c>
      <c r="N110" s="131">
        <v>157.39086647804547</v>
      </c>
      <c r="O110" s="131">
        <v>191.51313632186279</v>
      </c>
      <c r="P110" s="131">
        <v>234.13144233015879</v>
      </c>
      <c r="Q110" s="131">
        <v>247.08931905996693</v>
      </c>
      <c r="R110" s="131">
        <v>257.569327453916</v>
      </c>
      <c r="S110" s="131">
        <v>284.6313200283779</v>
      </c>
      <c r="T110" s="131">
        <v>305.03773453075917</v>
      </c>
      <c r="U110" s="131">
        <v>333.24233970444078</v>
      </c>
      <c r="V110" s="131">
        <v>365.08275061775419</v>
      </c>
      <c r="W110" s="131">
        <v>402.08513695321449</v>
      </c>
      <c r="X110" s="131">
        <v>441.77300024247728</v>
      </c>
      <c r="Y110" s="132">
        <v>476.22613550785138</v>
      </c>
    </row>
    <row r="111" spans="1:26" x14ac:dyDescent="0.25">
      <c r="E111" s="130" t="s">
        <v>52</v>
      </c>
      <c r="F111" s="130">
        <v>31.39975141194229</v>
      </c>
      <c r="G111" s="131">
        <v>33.239586705400804</v>
      </c>
      <c r="H111" s="131">
        <v>36.73505302753086</v>
      </c>
      <c r="I111" s="131">
        <v>38.801018416009001</v>
      </c>
      <c r="J111" s="131">
        <v>42.157219319563545</v>
      </c>
      <c r="K111" s="131">
        <v>45.267931114207144</v>
      </c>
      <c r="L111" s="131">
        <v>45.956498445669595</v>
      </c>
      <c r="M111" s="131">
        <v>48.279039899218134</v>
      </c>
      <c r="N111" s="131">
        <v>51.422832792586178</v>
      </c>
      <c r="O111" s="131">
        <v>48.185052830302965</v>
      </c>
      <c r="P111" s="131">
        <v>56.147003382811064</v>
      </c>
      <c r="Q111" s="131">
        <v>58.266015959086673</v>
      </c>
      <c r="R111" s="131">
        <v>67.024374002800926</v>
      </c>
      <c r="S111" s="131">
        <v>71.692202894670373</v>
      </c>
      <c r="T111" s="131">
        <v>72.351132305165137</v>
      </c>
      <c r="U111" s="131">
        <v>79.127331165446051</v>
      </c>
      <c r="V111" s="131">
        <v>83.714686385769696</v>
      </c>
      <c r="W111" s="131">
        <v>88.718987183398752</v>
      </c>
      <c r="X111" s="131">
        <v>93.853394415486292</v>
      </c>
      <c r="Y111" s="132">
        <v>98.869393014164345</v>
      </c>
    </row>
    <row r="112" spans="1:26" x14ac:dyDescent="0.25">
      <c r="E112" s="130" t="s">
        <v>55</v>
      </c>
      <c r="F112" s="130">
        <v>161.40817484847324</v>
      </c>
      <c r="G112" s="131">
        <v>161.37547809100982</v>
      </c>
      <c r="H112" s="131">
        <v>168.51376894728693</v>
      </c>
      <c r="I112" s="131">
        <v>163.79258223252884</v>
      </c>
      <c r="J112" s="131">
        <v>169.37986090304133</v>
      </c>
      <c r="K112" s="131">
        <v>174.95935435185612</v>
      </c>
      <c r="L112" s="131">
        <v>181.01238121349007</v>
      </c>
      <c r="M112" s="131">
        <v>180.57324850553979</v>
      </c>
      <c r="N112" s="131">
        <v>173.7136873393932</v>
      </c>
      <c r="O112" s="131">
        <v>146.84576359932453</v>
      </c>
      <c r="P112" s="131">
        <v>167.78567481319953</v>
      </c>
      <c r="Q112" s="131">
        <v>168.83102786303562</v>
      </c>
      <c r="R112" s="131">
        <v>175.46315024814299</v>
      </c>
      <c r="S112" s="131">
        <v>178.02872114322179</v>
      </c>
      <c r="T112" s="131">
        <v>181.2739880151837</v>
      </c>
      <c r="U112" s="131">
        <v>180.06570889394754</v>
      </c>
      <c r="V112" s="131">
        <v>178.14485977536128</v>
      </c>
      <c r="W112" s="131">
        <v>177.22395226015578</v>
      </c>
      <c r="X112" s="131">
        <v>177.42095021357184</v>
      </c>
      <c r="Y112" s="132">
        <v>178.19762282453834</v>
      </c>
    </row>
    <row r="113" spans="5:26" x14ac:dyDescent="0.25">
      <c r="E113" s="130" t="s">
        <v>57</v>
      </c>
      <c r="F113" s="130">
        <v>21.970378813376545</v>
      </c>
      <c r="G113" s="131">
        <v>22.922704126368036</v>
      </c>
      <c r="H113" s="131">
        <v>25.083181831100756</v>
      </c>
      <c r="I113" s="131">
        <v>28.366321029459161</v>
      </c>
      <c r="J113" s="131">
        <v>32.250911514124496</v>
      </c>
      <c r="K113" s="131">
        <v>34.781266557741965</v>
      </c>
      <c r="L113" s="131">
        <v>38.311154705739689</v>
      </c>
      <c r="M113" s="131">
        <v>42.490104207771914</v>
      </c>
      <c r="N113" s="131">
        <v>43.734964031852002</v>
      </c>
      <c r="O113" s="131">
        <v>46.584651566802805</v>
      </c>
      <c r="P113" s="131">
        <v>56.346458513576621</v>
      </c>
      <c r="Q113" s="131">
        <v>59.824061641630216</v>
      </c>
      <c r="R113" s="131">
        <v>63.608223302938612</v>
      </c>
      <c r="S113" s="131">
        <v>61.191079454033485</v>
      </c>
      <c r="T113" s="131">
        <v>64.156605506126354</v>
      </c>
      <c r="U113" s="131">
        <v>70.380857800701776</v>
      </c>
      <c r="V113" s="131">
        <v>77.394807980070254</v>
      </c>
      <c r="W113" s="131">
        <v>84.563424188904548</v>
      </c>
      <c r="X113" s="131">
        <v>91.807676973155253</v>
      </c>
      <c r="Y113" s="132">
        <v>100.03023221639042</v>
      </c>
    </row>
    <row r="114" spans="5:26" x14ac:dyDescent="0.25">
      <c r="E114" s="130" t="s">
        <v>53</v>
      </c>
      <c r="F114" s="130">
        <v>23.888608376501729</v>
      </c>
      <c r="G114" s="131">
        <v>22.939389664803819</v>
      </c>
      <c r="H114" s="131">
        <v>24.550137919802104</v>
      </c>
      <c r="I114" s="131">
        <v>25.932903166815219</v>
      </c>
      <c r="J114" s="131">
        <v>28.493239455571363</v>
      </c>
      <c r="K114" s="131">
        <v>30.175234397726562</v>
      </c>
      <c r="L114" s="131">
        <v>34.690457295937399</v>
      </c>
      <c r="M114" s="131">
        <v>39.104892345365364</v>
      </c>
      <c r="N114" s="131">
        <v>41.198233056897536</v>
      </c>
      <c r="O114" s="131">
        <v>38.880342813751533</v>
      </c>
      <c r="P114" s="131">
        <v>41.297306850765068</v>
      </c>
      <c r="Q114" s="131">
        <v>43.900857533790422</v>
      </c>
      <c r="R114" s="131">
        <v>42.05824281239515</v>
      </c>
      <c r="S114" s="131">
        <v>41.772561080844028</v>
      </c>
      <c r="T114" s="131">
        <v>43.756146267095502</v>
      </c>
      <c r="U114" s="131">
        <v>45.881584407004404</v>
      </c>
      <c r="V114" s="131">
        <v>48.06264364436413</v>
      </c>
      <c r="W114" s="131">
        <v>50.5387155190245</v>
      </c>
      <c r="X114" s="131">
        <v>52.859071655709762</v>
      </c>
      <c r="Y114" s="132">
        <v>53.968735929207632</v>
      </c>
    </row>
    <row r="115" spans="5:26" x14ac:dyDescent="0.25">
      <c r="E115" s="130" t="s">
        <v>56</v>
      </c>
      <c r="F115" s="130">
        <v>41.945339369996503</v>
      </c>
      <c r="G115" s="131">
        <v>44.850494415205688</v>
      </c>
      <c r="H115" s="131">
        <v>47.97108834091118</v>
      </c>
      <c r="I115" s="131">
        <v>51.799221725160017</v>
      </c>
      <c r="J115" s="131">
        <v>57.69648824105591</v>
      </c>
      <c r="K115" s="131">
        <v>61.579080537354955</v>
      </c>
      <c r="L115" s="131">
        <v>66.857295276467795</v>
      </c>
      <c r="M115" s="131">
        <v>74.116722587966123</v>
      </c>
      <c r="N115" s="131">
        <v>77.310211307718845</v>
      </c>
      <c r="O115" s="131">
        <v>53.574963134863779</v>
      </c>
      <c r="P115" s="131">
        <v>64.679017859448294</v>
      </c>
      <c r="Q115" s="131">
        <v>78.386143352668427</v>
      </c>
      <c r="R115" s="131">
        <v>83.622899760704684</v>
      </c>
      <c r="S115" s="131">
        <v>83.263623095750845</v>
      </c>
      <c r="T115" s="131">
        <v>79.864253858324858</v>
      </c>
      <c r="U115" s="131">
        <v>78.290284530068249</v>
      </c>
      <c r="V115" s="131">
        <v>82.466855034791593</v>
      </c>
      <c r="W115" s="131">
        <v>88.058855493059212</v>
      </c>
      <c r="X115" s="131">
        <v>94.717996320583012</v>
      </c>
      <c r="Y115" s="132">
        <v>100.45439192342465</v>
      </c>
    </row>
    <row r="116" spans="5:26" x14ac:dyDescent="0.25">
      <c r="E116" s="130" t="s">
        <v>63</v>
      </c>
      <c r="F116" s="130">
        <v>285.2208794151793</v>
      </c>
      <c r="G116" s="131">
        <v>287.66289411406206</v>
      </c>
      <c r="H116" s="131">
        <v>289.86017709236222</v>
      </c>
      <c r="I116" s="131">
        <v>297.03554452946082</v>
      </c>
      <c r="J116" s="131">
        <v>304.43075941130894</v>
      </c>
      <c r="K116" s="131">
        <v>307.40697311112484</v>
      </c>
      <c r="L116" s="131">
        <v>318.58795517645984</v>
      </c>
      <c r="M116" s="131">
        <v>321.89842495292447</v>
      </c>
      <c r="N116" s="131">
        <v>295.37649005395065</v>
      </c>
      <c r="O116" s="131">
        <v>286.55425980863822</v>
      </c>
      <c r="P116" s="131">
        <v>319.84288606783099</v>
      </c>
      <c r="Q116" s="131">
        <v>330.86652620160436</v>
      </c>
      <c r="R116" s="131">
        <v>287.72016152234261</v>
      </c>
      <c r="S116" s="131">
        <v>291.82687602128624</v>
      </c>
      <c r="T116" s="131">
        <v>303.60232166193464</v>
      </c>
      <c r="U116" s="131">
        <v>307.88842758316667</v>
      </c>
      <c r="V116" s="131">
        <v>313.95065878446229</v>
      </c>
      <c r="W116" s="131">
        <v>323.16290583590296</v>
      </c>
      <c r="X116" s="131">
        <v>327.62972372332803</v>
      </c>
      <c r="Y116" s="132">
        <v>330.72337309028819</v>
      </c>
    </row>
    <row r="117" spans="5:26" x14ac:dyDescent="0.25">
      <c r="E117" s="130" t="s">
        <v>58</v>
      </c>
      <c r="F117" s="130">
        <v>37.128814992407072</v>
      </c>
      <c r="G117" s="131">
        <v>37.465670664406744</v>
      </c>
      <c r="H117" s="131">
        <v>41.533728781145669</v>
      </c>
      <c r="I117" s="131">
        <v>47.770313712910507</v>
      </c>
      <c r="J117" s="131">
        <v>54.846988592465173</v>
      </c>
      <c r="K117" s="131">
        <v>59.905241620123313</v>
      </c>
      <c r="L117" s="131">
        <v>63.28156600599025</v>
      </c>
      <c r="M117" s="131">
        <v>68.008401336540118</v>
      </c>
      <c r="N117" s="131">
        <v>72.298035637479884</v>
      </c>
      <c r="O117" s="131">
        <v>71.075715530157325</v>
      </c>
      <c r="P117" s="131">
        <v>79.336540614043827</v>
      </c>
      <c r="Q117" s="131">
        <v>83.997741941868441</v>
      </c>
      <c r="R117" s="131">
        <v>83.645043246913787</v>
      </c>
      <c r="S117" s="131">
        <v>85.352853861511974</v>
      </c>
      <c r="T117" s="131">
        <v>93.397631553056229</v>
      </c>
      <c r="U117" s="131">
        <v>97.932314759679983</v>
      </c>
      <c r="V117" s="131">
        <v>103.5357310107749</v>
      </c>
      <c r="W117" s="131">
        <v>109.29635451412938</v>
      </c>
      <c r="X117" s="131">
        <v>114.57777505567928</v>
      </c>
      <c r="Y117" s="132">
        <v>119.28705867781997</v>
      </c>
    </row>
    <row r="118" spans="5:26" x14ac:dyDescent="0.25">
      <c r="E118" s="130" t="s">
        <v>51</v>
      </c>
      <c r="F118" s="130">
        <v>17.000654701015055</v>
      </c>
      <c r="G118" s="131">
        <v>18.037025972703422</v>
      </c>
      <c r="H118" s="131">
        <v>19.508641704119231</v>
      </c>
      <c r="I118" s="131">
        <v>20.870250484460954</v>
      </c>
      <c r="J118" s="131">
        <v>22.14337563974032</v>
      </c>
      <c r="K118" s="131">
        <v>23.731325219756233</v>
      </c>
      <c r="L118" s="131">
        <v>24.71599728209241</v>
      </c>
      <c r="M118" s="131">
        <v>25.762456128398473</v>
      </c>
      <c r="N118" s="131">
        <v>26.931353490377671</v>
      </c>
      <c r="O118" s="131">
        <v>25.167595241062362</v>
      </c>
      <c r="P118" s="131">
        <v>27.863505603454978</v>
      </c>
      <c r="Q118" s="131">
        <v>29.90697931944419</v>
      </c>
      <c r="R118" s="131">
        <v>31.659702825455472</v>
      </c>
      <c r="S118" s="131">
        <v>33.601733957635162</v>
      </c>
      <c r="T118" s="131">
        <v>35.337091825162702</v>
      </c>
      <c r="U118" s="131">
        <v>37.480698781746909</v>
      </c>
      <c r="V118" s="131">
        <v>39.357523671687488</v>
      </c>
      <c r="W118" s="131">
        <v>41.101347982985928</v>
      </c>
      <c r="X118" s="131">
        <v>43.004728016939097</v>
      </c>
      <c r="Y118" s="132">
        <v>44.872674442967352</v>
      </c>
    </row>
    <row r="119" spans="5:26" x14ac:dyDescent="0.25">
      <c r="E119" s="130" t="s">
        <v>59</v>
      </c>
      <c r="F119" s="130">
        <v>9.0053923469126858</v>
      </c>
      <c r="G119" s="131">
        <v>9.4587506497699572</v>
      </c>
      <c r="H119" s="131">
        <v>9.927238276302397</v>
      </c>
      <c r="I119" s="131">
        <v>10.187110189558487</v>
      </c>
      <c r="J119" s="131">
        <v>10.413589834428766</v>
      </c>
      <c r="K119" s="131">
        <v>11.090851429546191</v>
      </c>
      <c r="L119" s="131">
        <v>11.337900622031199</v>
      </c>
      <c r="M119" s="131">
        <v>11.796611820300122</v>
      </c>
      <c r="N119" s="131">
        <v>12.372448980065538</v>
      </c>
      <c r="O119" s="131">
        <v>12.323055597244256</v>
      </c>
      <c r="P119" s="131">
        <v>12.665542914079975</v>
      </c>
      <c r="Q119" s="131">
        <v>12.697759983972091</v>
      </c>
      <c r="R119" s="131">
        <v>14.519344378166421</v>
      </c>
      <c r="S119" s="131">
        <v>15.173702197074743</v>
      </c>
      <c r="T119" s="131">
        <v>16.155232547715102</v>
      </c>
      <c r="U119" s="131">
        <v>16.886537975767027</v>
      </c>
      <c r="V119" s="131">
        <v>17.049024252426989</v>
      </c>
      <c r="W119" s="131">
        <v>17.385086079246356</v>
      </c>
      <c r="X119" s="131">
        <v>17.693773458869074</v>
      </c>
      <c r="Y119" s="132">
        <v>18.264096724672189</v>
      </c>
    </row>
    <row r="120" spans="5:26" x14ac:dyDescent="0.25">
      <c r="E120" s="130" t="s">
        <v>61</v>
      </c>
      <c r="F120" s="130">
        <v>18.133659356012586</v>
      </c>
      <c r="G120" s="131">
        <v>18.329315446431405</v>
      </c>
      <c r="H120" s="131">
        <v>19.183833083215074</v>
      </c>
      <c r="I120" s="131">
        <v>20.046253929838773</v>
      </c>
      <c r="J120" s="131">
        <v>20.690979093956944</v>
      </c>
      <c r="K120" s="131">
        <v>21.312902458589154</v>
      </c>
      <c r="L120" s="131">
        <v>21.748913937241916</v>
      </c>
      <c r="M120" s="131">
        <v>22.86478070061591</v>
      </c>
      <c r="N120" s="131">
        <v>22.816586134898984</v>
      </c>
      <c r="O120" s="131">
        <v>21.768786566480536</v>
      </c>
      <c r="P120" s="131">
        <v>22.986340158086609</v>
      </c>
      <c r="Q120" s="131">
        <v>23.812734697644096</v>
      </c>
      <c r="R120" s="131">
        <v>24.355274132139449</v>
      </c>
      <c r="S120" s="131">
        <v>24.251968168601177</v>
      </c>
      <c r="T120" s="131">
        <v>24.564027410743257</v>
      </c>
      <c r="U120" s="131">
        <v>25.304166693766479</v>
      </c>
      <c r="V120" s="131">
        <v>26.106659909644165</v>
      </c>
      <c r="W120" s="131">
        <v>26.288855970688815</v>
      </c>
      <c r="X120" s="131">
        <v>26.837962549962974</v>
      </c>
      <c r="Y120" s="132">
        <v>27.636114403950288</v>
      </c>
    </row>
    <row r="121" spans="5:26" x14ac:dyDescent="0.25">
      <c r="E121" s="133" t="s">
        <v>69</v>
      </c>
      <c r="F121" s="133">
        <v>1135.2483427905838</v>
      </c>
      <c r="G121" s="135">
        <v>1128.8462048325814</v>
      </c>
      <c r="H121" s="135">
        <v>1175.7569243928779</v>
      </c>
      <c r="I121" s="135">
        <v>1216.3196599495757</v>
      </c>
      <c r="J121" s="135">
        <v>1286.4888516193423</v>
      </c>
      <c r="K121" s="135">
        <v>1332.1821047727049</v>
      </c>
      <c r="L121" s="135">
        <v>1374.3929264492022</v>
      </c>
      <c r="M121" s="135">
        <v>1433.165214604275</v>
      </c>
      <c r="N121" s="135">
        <v>1402.4236767844168</v>
      </c>
      <c r="O121" s="135">
        <v>1329.3869899820947</v>
      </c>
      <c r="P121" s="135">
        <v>1514.9396366599699</v>
      </c>
      <c r="Q121" s="135">
        <v>1577.0461345882836</v>
      </c>
      <c r="R121" s="135">
        <v>1574.9525529311297</v>
      </c>
      <c r="S121" s="135">
        <v>1633.6574106102689</v>
      </c>
      <c r="T121" s="135">
        <v>1695.7250198676538</v>
      </c>
      <c r="U121" s="135">
        <v>1761.8949310292935</v>
      </c>
      <c r="V121" s="135">
        <v>1836.9714544329074</v>
      </c>
      <c r="W121" s="135">
        <v>1920.5617925131987</v>
      </c>
      <c r="X121" s="135">
        <v>2006.8248872559482</v>
      </c>
      <c r="Y121" s="136">
        <v>2083.7166941174673</v>
      </c>
    </row>
    <row r="122" spans="5:26" x14ac:dyDescent="0.25"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5:26" x14ac:dyDescent="0.25"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5:26" x14ac:dyDescent="0.25">
      <c r="E124" s="123"/>
      <c r="F124" s="8" t="s">
        <v>27</v>
      </c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10"/>
    </row>
    <row r="125" spans="5:26" x14ac:dyDescent="0.25">
      <c r="E125" s="8" t="s">
        <v>29</v>
      </c>
      <c r="F125" s="8" t="s">
        <v>30</v>
      </c>
      <c r="G125" s="12" t="s">
        <v>31</v>
      </c>
      <c r="H125" s="12" t="s">
        <v>32</v>
      </c>
      <c r="I125" s="12" t="s">
        <v>33</v>
      </c>
      <c r="J125" s="12" t="s">
        <v>34</v>
      </c>
      <c r="K125" s="12" t="s">
        <v>35</v>
      </c>
      <c r="L125" s="12" t="s">
        <v>36</v>
      </c>
      <c r="M125" s="12" t="s">
        <v>37</v>
      </c>
      <c r="N125" s="12" t="s">
        <v>38</v>
      </c>
      <c r="O125" s="12" t="s">
        <v>39</v>
      </c>
      <c r="P125" s="12" t="s">
        <v>40</v>
      </c>
      <c r="Q125" s="12" t="s">
        <v>41</v>
      </c>
      <c r="R125" s="12" t="s">
        <v>42</v>
      </c>
      <c r="S125" s="12" t="s">
        <v>43</v>
      </c>
      <c r="T125" s="12" t="s">
        <v>44</v>
      </c>
      <c r="U125" s="12" t="s">
        <v>45</v>
      </c>
      <c r="V125" s="12" t="s">
        <v>46</v>
      </c>
      <c r="W125" s="12" t="s">
        <v>47</v>
      </c>
      <c r="X125" s="12" t="s">
        <v>48</v>
      </c>
      <c r="Y125" s="13" t="s">
        <v>49</v>
      </c>
    </row>
    <row r="126" spans="5:26" x14ac:dyDescent="0.25">
      <c r="E126" s="8" t="s">
        <v>91</v>
      </c>
      <c r="F126" s="8">
        <f t="shared" ref="F126:Y126" si="7">F108</f>
        <v>380.42866770999996</v>
      </c>
      <c r="G126" s="12">
        <f t="shared" si="7"/>
        <v>357.3405686809844</v>
      </c>
      <c r="H126" s="12">
        <f t="shared" si="7"/>
        <v>365.7749444583128</v>
      </c>
      <c r="I126" s="12">
        <f t="shared" si="7"/>
        <v>367.29297649578029</v>
      </c>
      <c r="J126" s="12">
        <f t="shared" si="7"/>
        <v>378.22871555271399</v>
      </c>
      <c r="K126" s="12">
        <f t="shared" si="7"/>
        <v>383.51394395680444</v>
      </c>
      <c r="L126" s="12">
        <f t="shared" si="7"/>
        <v>369.10340405525926</v>
      </c>
      <c r="M126" s="12">
        <f t="shared" si="7"/>
        <v>374.16212173361589</v>
      </c>
      <c r="N126" s="12">
        <f t="shared" si="7"/>
        <v>345.55820599212927</v>
      </c>
      <c r="O126" s="12">
        <f t="shared" si="7"/>
        <v>308.49848139125993</v>
      </c>
      <c r="P126" s="12">
        <f t="shared" si="7"/>
        <v>341.41177242910146</v>
      </c>
      <c r="Q126" s="12">
        <f t="shared" si="7"/>
        <v>345.31235563846946</v>
      </c>
      <c r="R126" s="12">
        <f t="shared" si="7"/>
        <v>349.22660838459922</v>
      </c>
      <c r="S126" s="12">
        <f t="shared" si="7"/>
        <v>361.48980414821295</v>
      </c>
      <c r="T126" s="12">
        <f t="shared" si="7"/>
        <v>377.42432047806818</v>
      </c>
      <c r="U126" s="12">
        <f t="shared" si="7"/>
        <v>386.43866816072796</v>
      </c>
      <c r="V126" s="12">
        <f t="shared" si="7"/>
        <v>394.02267392588203</v>
      </c>
      <c r="W126" s="12">
        <f t="shared" si="7"/>
        <v>399.85731378050411</v>
      </c>
      <c r="X126" s="12">
        <f t="shared" si="7"/>
        <v>407.15082284514813</v>
      </c>
      <c r="Y126" s="13">
        <f t="shared" si="7"/>
        <v>412.66708250826434</v>
      </c>
    </row>
    <row r="127" spans="5:26" x14ac:dyDescent="0.25">
      <c r="E127" s="15" t="s">
        <v>92</v>
      </c>
      <c r="F127" s="15">
        <f t="shared" ref="F127:Y127" si="8">F109</f>
        <v>55.470501280749041</v>
      </c>
      <c r="G127" s="16">
        <f t="shared" si="8"/>
        <v>56.766810779315328</v>
      </c>
      <c r="H127" s="16">
        <f t="shared" si="8"/>
        <v>56.587398028887492</v>
      </c>
      <c r="I127" s="16">
        <f t="shared" si="8"/>
        <v>60.497081749228542</v>
      </c>
      <c r="J127" s="16">
        <f t="shared" si="8"/>
        <v>67.883982910611891</v>
      </c>
      <c r="K127" s="16">
        <f t="shared" si="8"/>
        <v>71.114757296200267</v>
      </c>
      <c r="L127" s="16">
        <f t="shared" si="8"/>
        <v>73.859710877517429</v>
      </c>
      <c r="M127" s="16">
        <f t="shared" si="8"/>
        <v>79.530364172033345</v>
      </c>
      <c r="N127" s="16">
        <f t="shared" si="8"/>
        <v>82.299761489021861</v>
      </c>
      <c r="O127" s="16">
        <f t="shared" si="8"/>
        <v>78.415185580343632</v>
      </c>
      <c r="P127" s="16">
        <f t="shared" si="8"/>
        <v>90.446145123412862</v>
      </c>
      <c r="Q127" s="16">
        <f t="shared" si="8"/>
        <v>94.154611395102862</v>
      </c>
      <c r="R127" s="16">
        <f t="shared" si="8"/>
        <v>94.480200860614687</v>
      </c>
      <c r="S127" s="16">
        <f t="shared" si="8"/>
        <v>101.38096455904834</v>
      </c>
      <c r="T127" s="16">
        <f t="shared" si="8"/>
        <v>98.804533908318959</v>
      </c>
      <c r="U127" s="16">
        <f t="shared" si="8"/>
        <v>102.97601057282992</v>
      </c>
      <c r="V127" s="16">
        <f t="shared" si="8"/>
        <v>108.08257943991875</v>
      </c>
      <c r="W127" s="16">
        <f t="shared" si="8"/>
        <v>112.28085675198378</v>
      </c>
      <c r="X127" s="16">
        <f t="shared" si="8"/>
        <v>117.49801178503819</v>
      </c>
      <c r="Y127" s="17">
        <f t="shared" si="8"/>
        <v>122.51978285392832</v>
      </c>
    </row>
    <row r="128" spans="5:26" x14ac:dyDescent="0.25">
      <c r="E128" s="15" t="s">
        <v>93</v>
      </c>
      <c r="F128" s="15">
        <f t="shared" ref="F128:Y128" si="9">F110</f>
        <v>52.24752016801785</v>
      </c>
      <c r="G128" s="16">
        <f t="shared" si="9"/>
        <v>58.457515522119813</v>
      </c>
      <c r="H128" s="16">
        <f t="shared" si="9"/>
        <v>70.527732901901018</v>
      </c>
      <c r="I128" s="16">
        <f t="shared" si="9"/>
        <v>83.928082288364962</v>
      </c>
      <c r="J128" s="16">
        <f t="shared" si="9"/>
        <v>97.872741150759737</v>
      </c>
      <c r="K128" s="16">
        <f t="shared" si="9"/>
        <v>107.34324272167399</v>
      </c>
      <c r="L128" s="16">
        <f t="shared" si="9"/>
        <v>124.92969155530528</v>
      </c>
      <c r="M128" s="16">
        <f t="shared" si="9"/>
        <v>144.57804621398535</v>
      </c>
      <c r="N128" s="16">
        <f t="shared" si="9"/>
        <v>157.39086647804547</v>
      </c>
      <c r="O128" s="16">
        <f t="shared" si="9"/>
        <v>191.51313632186279</v>
      </c>
      <c r="P128" s="16">
        <f t="shared" si="9"/>
        <v>234.13144233015879</v>
      </c>
      <c r="Q128" s="16">
        <f t="shared" si="9"/>
        <v>247.08931905996693</v>
      </c>
      <c r="R128" s="16">
        <f t="shared" si="9"/>
        <v>257.569327453916</v>
      </c>
      <c r="S128" s="16">
        <f t="shared" si="9"/>
        <v>284.6313200283779</v>
      </c>
      <c r="T128" s="16">
        <f t="shared" si="9"/>
        <v>305.03773453075917</v>
      </c>
      <c r="U128" s="16">
        <f t="shared" si="9"/>
        <v>333.24233970444078</v>
      </c>
      <c r="V128" s="16">
        <f t="shared" si="9"/>
        <v>365.08275061775419</v>
      </c>
      <c r="W128" s="16">
        <f t="shared" si="9"/>
        <v>402.08513695321449</v>
      </c>
      <c r="X128" s="16">
        <f t="shared" si="9"/>
        <v>441.77300024247728</v>
      </c>
      <c r="Y128" s="17">
        <f t="shared" si="9"/>
        <v>476.22613550785138</v>
      </c>
    </row>
    <row r="129" spans="3:26" x14ac:dyDescent="0.25">
      <c r="E129" s="15" t="s">
        <v>94</v>
      </c>
      <c r="F129" s="15">
        <f t="shared" ref="F129:Y129" si="10">SUM(F111,F112,F113)</f>
        <v>214.77830507379207</v>
      </c>
      <c r="G129" s="16">
        <f t="shared" si="10"/>
        <v>217.53776892277867</v>
      </c>
      <c r="H129" s="16">
        <f t="shared" si="10"/>
        <v>230.33200380591853</v>
      </c>
      <c r="I129" s="16">
        <f t="shared" si="10"/>
        <v>230.95992167799702</v>
      </c>
      <c r="J129" s="16">
        <f t="shared" si="10"/>
        <v>243.7879917367294</v>
      </c>
      <c r="K129" s="16">
        <f t="shared" si="10"/>
        <v>255.00855202380524</v>
      </c>
      <c r="L129" s="16">
        <f t="shared" si="10"/>
        <v>265.28003436489934</v>
      </c>
      <c r="M129" s="16">
        <f t="shared" si="10"/>
        <v>271.34239261252986</v>
      </c>
      <c r="N129" s="16">
        <f t="shared" si="10"/>
        <v>268.87148416383138</v>
      </c>
      <c r="O129" s="16">
        <f t="shared" si="10"/>
        <v>241.61546799643031</v>
      </c>
      <c r="P129" s="16">
        <f t="shared" si="10"/>
        <v>280.27913670958725</v>
      </c>
      <c r="Q129" s="16">
        <f t="shared" si="10"/>
        <v>286.9211054637525</v>
      </c>
      <c r="R129" s="16">
        <f t="shared" si="10"/>
        <v>306.09574755388252</v>
      </c>
      <c r="S129" s="16">
        <f t="shared" si="10"/>
        <v>310.91200349192565</v>
      </c>
      <c r="T129" s="16">
        <f t="shared" si="10"/>
        <v>317.78172582647522</v>
      </c>
      <c r="U129" s="16">
        <f t="shared" si="10"/>
        <v>329.57389786009537</v>
      </c>
      <c r="V129" s="16">
        <f t="shared" si="10"/>
        <v>339.25435414120125</v>
      </c>
      <c r="W129" s="16">
        <f t="shared" si="10"/>
        <v>350.50636363245911</v>
      </c>
      <c r="X129" s="16">
        <f t="shared" si="10"/>
        <v>363.08202160221339</v>
      </c>
      <c r="Y129" s="17">
        <f t="shared" si="10"/>
        <v>377.09724805509308</v>
      </c>
    </row>
    <row r="130" spans="3:26" x14ac:dyDescent="0.25">
      <c r="E130" s="15" t="s">
        <v>95</v>
      </c>
      <c r="F130" s="15">
        <f t="shared" ref="F130:Y130" si="11">SUM(F114,F115,F116)</f>
        <v>351.05482716167751</v>
      </c>
      <c r="G130" s="16">
        <f t="shared" si="11"/>
        <v>355.45277819407158</v>
      </c>
      <c r="H130" s="16">
        <f t="shared" si="11"/>
        <v>362.38140335307548</v>
      </c>
      <c r="I130" s="16">
        <f t="shared" si="11"/>
        <v>374.76766942143604</v>
      </c>
      <c r="J130" s="16">
        <f t="shared" si="11"/>
        <v>390.62048710793624</v>
      </c>
      <c r="K130" s="16">
        <f t="shared" si="11"/>
        <v>399.16128804620632</v>
      </c>
      <c r="L130" s="16">
        <f t="shared" si="11"/>
        <v>420.135707748865</v>
      </c>
      <c r="M130" s="16">
        <f t="shared" si="11"/>
        <v>435.120039886256</v>
      </c>
      <c r="N130" s="16">
        <f t="shared" si="11"/>
        <v>413.88493441856701</v>
      </c>
      <c r="O130" s="16">
        <f t="shared" si="11"/>
        <v>379.00956575725354</v>
      </c>
      <c r="P130" s="16">
        <f t="shared" si="11"/>
        <v>425.81921077804435</v>
      </c>
      <c r="Q130" s="16">
        <f t="shared" si="11"/>
        <v>453.15352708806324</v>
      </c>
      <c r="R130" s="16">
        <f t="shared" si="11"/>
        <v>413.40130409544247</v>
      </c>
      <c r="S130" s="16">
        <f t="shared" si="11"/>
        <v>416.86306019788111</v>
      </c>
      <c r="T130" s="16">
        <f t="shared" si="11"/>
        <v>427.222721787355</v>
      </c>
      <c r="U130" s="16">
        <f t="shared" si="11"/>
        <v>432.06029652023932</v>
      </c>
      <c r="V130" s="16">
        <f t="shared" si="11"/>
        <v>444.48015746361801</v>
      </c>
      <c r="W130" s="16">
        <f t="shared" si="11"/>
        <v>461.76047684798664</v>
      </c>
      <c r="X130" s="16">
        <f t="shared" si="11"/>
        <v>475.20679169962079</v>
      </c>
      <c r="Y130" s="17">
        <f t="shared" si="11"/>
        <v>485.14650094292051</v>
      </c>
    </row>
    <row r="131" spans="3:26" x14ac:dyDescent="0.25">
      <c r="E131" s="15" t="s">
        <v>96</v>
      </c>
      <c r="F131" s="15">
        <f t="shared" ref="F131:Y131" si="12">SUM(F117,F118,F119)+F120</f>
        <v>81.268521396347396</v>
      </c>
      <c r="G131" s="16">
        <f t="shared" si="12"/>
        <v>83.290762733311524</v>
      </c>
      <c r="H131" s="16">
        <f t="shared" si="12"/>
        <v>90.153441844782364</v>
      </c>
      <c r="I131" s="16">
        <f t="shared" si="12"/>
        <v>98.873928316768712</v>
      </c>
      <c r="J131" s="16">
        <f t="shared" si="12"/>
        <v>108.0949331605912</v>
      </c>
      <c r="K131" s="16">
        <f t="shared" si="12"/>
        <v>116.04032072801489</v>
      </c>
      <c r="L131" s="16">
        <f t="shared" si="12"/>
        <v>121.08437784735577</v>
      </c>
      <c r="M131" s="16">
        <f t="shared" si="12"/>
        <v>128.43224998585461</v>
      </c>
      <c r="N131" s="16">
        <f t="shared" si="12"/>
        <v>134.41842424282208</v>
      </c>
      <c r="O131" s="16">
        <f t="shared" si="12"/>
        <v>130.33515293494449</v>
      </c>
      <c r="P131" s="16">
        <f t="shared" si="12"/>
        <v>142.85192928966541</v>
      </c>
      <c r="Q131" s="16">
        <f t="shared" si="12"/>
        <v>150.41521594292882</v>
      </c>
      <c r="R131" s="16">
        <f t="shared" si="12"/>
        <v>154.17936458267511</v>
      </c>
      <c r="S131" s="16">
        <f t="shared" si="12"/>
        <v>158.38025818482305</v>
      </c>
      <c r="T131" s="16">
        <f t="shared" si="12"/>
        <v>169.45398333667728</v>
      </c>
      <c r="U131" s="16">
        <f t="shared" si="12"/>
        <v>177.60371821096041</v>
      </c>
      <c r="V131" s="16">
        <f t="shared" si="12"/>
        <v>186.04893884453355</v>
      </c>
      <c r="W131" s="16">
        <f t="shared" si="12"/>
        <v>194.07164454705045</v>
      </c>
      <c r="X131" s="16">
        <f t="shared" si="12"/>
        <v>202.11423908145042</v>
      </c>
      <c r="Y131" s="17">
        <f t="shared" si="12"/>
        <v>210.0599442494098</v>
      </c>
    </row>
    <row r="132" spans="3:26" x14ac:dyDescent="0.25">
      <c r="E132" s="18" t="s">
        <v>338</v>
      </c>
      <c r="F132" s="18">
        <f>SUM(F126:F131)</f>
        <v>1135.2483427905836</v>
      </c>
      <c r="G132" s="20">
        <f t="shared" ref="G132:Y132" si="13">SUM(G126:G131)</f>
        <v>1128.8462048325814</v>
      </c>
      <c r="H132" s="20">
        <f t="shared" si="13"/>
        <v>1175.7569243928776</v>
      </c>
      <c r="I132" s="20">
        <f t="shared" si="13"/>
        <v>1216.3196599495757</v>
      </c>
      <c r="J132" s="20">
        <f t="shared" si="13"/>
        <v>1286.4888516193423</v>
      </c>
      <c r="K132" s="20">
        <f t="shared" si="13"/>
        <v>1332.1821047727051</v>
      </c>
      <c r="L132" s="20">
        <f t="shared" si="13"/>
        <v>1374.3929264492022</v>
      </c>
      <c r="M132" s="20">
        <f t="shared" si="13"/>
        <v>1433.165214604275</v>
      </c>
      <c r="N132" s="20">
        <f t="shared" si="13"/>
        <v>1402.423676784417</v>
      </c>
      <c r="O132" s="20">
        <f t="shared" si="13"/>
        <v>1329.3869899820947</v>
      </c>
      <c r="P132" s="20">
        <f t="shared" si="13"/>
        <v>1514.9396366599701</v>
      </c>
      <c r="Q132" s="20">
        <f t="shared" si="13"/>
        <v>1577.0461345882838</v>
      </c>
      <c r="R132" s="20">
        <f t="shared" si="13"/>
        <v>1574.95255293113</v>
      </c>
      <c r="S132" s="20">
        <f t="shared" si="13"/>
        <v>1633.6574106102692</v>
      </c>
      <c r="T132" s="20">
        <f t="shared" si="13"/>
        <v>1695.7250198676536</v>
      </c>
      <c r="U132" s="20">
        <f t="shared" si="13"/>
        <v>1761.8949310292937</v>
      </c>
      <c r="V132" s="20">
        <f t="shared" si="13"/>
        <v>1836.9714544329076</v>
      </c>
      <c r="W132" s="20">
        <f t="shared" si="13"/>
        <v>1920.5617925131987</v>
      </c>
      <c r="X132" s="20">
        <f t="shared" si="13"/>
        <v>2006.8248872559482</v>
      </c>
      <c r="Y132" s="21">
        <f t="shared" si="13"/>
        <v>2083.7166941174673</v>
      </c>
    </row>
    <row r="133" spans="3:26" x14ac:dyDescent="0.25">
      <c r="F133" s="53" t="b">
        <f>F132=F121</f>
        <v>1</v>
      </c>
      <c r="G133" s="53" t="b">
        <f t="shared" ref="G133:Y133" si="14">G132=G121</f>
        <v>1</v>
      </c>
      <c r="H133" s="53" t="b">
        <f t="shared" si="14"/>
        <v>1</v>
      </c>
      <c r="I133" s="53" t="b">
        <f t="shared" si="14"/>
        <v>1</v>
      </c>
      <c r="J133" s="53" t="b">
        <f t="shared" si="14"/>
        <v>1</v>
      </c>
      <c r="K133" s="53" t="b">
        <f t="shared" si="14"/>
        <v>0</v>
      </c>
      <c r="L133" s="53" t="b">
        <f t="shared" si="14"/>
        <v>1</v>
      </c>
      <c r="M133" s="53" t="b">
        <f t="shared" si="14"/>
        <v>1</v>
      </c>
      <c r="N133" s="53" t="b">
        <f t="shared" si="14"/>
        <v>1</v>
      </c>
      <c r="O133" s="53" t="b">
        <f t="shared" si="14"/>
        <v>1</v>
      </c>
      <c r="P133" s="53" t="b">
        <f t="shared" si="14"/>
        <v>1</v>
      </c>
      <c r="Q133" s="53" t="b">
        <f t="shared" si="14"/>
        <v>1</v>
      </c>
      <c r="R133" s="53" t="b">
        <f t="shared" si="14"/>
        <v>1</v>
      </c>
      <c r="S133" s="53" t="b">
        <f t="shared" si="14"/>
        <v>1</v>
      </c>
      <c r="T133" s="53" t="b">
        <f t="shared" si="14"/>
        <v>1</v>
      </c>
      <c r="U133" s="53" t="b">
        <f t="shared" si="14"/>
        <v>1</v>
      </c>
      <c r="V133" s="53" t="b">
        <f t="shared" si="14"/>
        <v>1</v>
      </c>
      <c r="W133" s="53" t="b">
        <f t="shared" si="14"/>
        <v>1</v>
      </c>
      <c r="X133" s="53" t="b">
        <f t="shared" si="14"/>
        <v>1</v>
      </c>
      <c r="Y133" s="53" t="b">
        <f t="shared" si="14"/>
        <v>1</v>
      </c>
      <c r="Z133" s="53"/>
    </row>
    <row r="135" spans="3:26" ht="14.25" thickBot="1" x14ac:dyDescent="0.3">
      <c r="C135" s="25" t="s">
        <v>318</v>
      </c>
      <c r="Y135" s="5" t="s">
        <v>213</v>
      </c>
    </row>
    <row r="136" spans="3:26" ht="14.25" thickBot="1" x14ac:dyDescent="0.3">
      <c r="E136" s="55" t="s">
        <v>201</v>
      </c>
      <c r="F136" s="192">
        <v>2000</v>
      </c>
      <c r="G136" s="192">
        <f>F136+1</f>
        <v>2001</v>
      </c>
      <c r="H136" s="192">
        <f t="shared" ref="H136:T136" si="15">G136+1</f>
        <v>2002</v>
      </c>
      <c r="I136" s="192">
        <f t="shared" si="15"/>
        <v>2003</v>
      </c>
      <c r="J136" s="192">
        <f t="shared" si="15"/>
        <v>2004</v>
      </c>
      <c r="K136" s="192">
        <f t="shared" si="15"/>
        <v>2005</v>
      </c>
      <c r="L136" s="192">
        <f t="shared" si="15"/>
        <v>2006</v>
      </c>
      <c r="M136" s="192">
        <f t="shared" si="15"/>
        <v>2007</v>
      </c>
      <c r="N136" s="192">
        <f t="shared" si="15"/>
        <v>2008</v>
      </c>
      <c r="O136" s="192">
        <f t="shared" si="15"/>
        <v>2009</v>
      </c>
      <c r="P136" s="192">
        <f t="shared" si="15"/>
        <v>2010</v>
      </c>
      <c r="Q136" s="192">
        <f t="shared" si="15"/>
        <v>2011</v>
      </c>
      <c r="R136" s="192">
        <f t="shared" si="15"/>
        <v>2012</v>
      </c>
      <c r="S136" s="192">
        <f t="shared" si="15"/>
        <v>2013</v>
      </c>
      <c r="T136" s="193">
        <f t="shared" si="15"/>
        <v>2014</v>
      </c>
      <c r="U136" s="194" t="s">
        <v>204</v>
      </c>
      <c r="V136" s="194" t="s">
        <v>205</v>
      </c>
      <c r="W136" s="194" t="s">
        <v>206</v>
      </c>
      <c r="X136" s="194" t="s">
        <v>207</v>
      </c>
      <c r="Y136" s="195" t="s">
        <v>208</v>
      </c>
    </row>
    <row r="137" spans="3:26" x14ac:dyDescent="0.25">
      <c r="E137" s="54" t="s">
        <v>60</v>
      </c>
      <c r="F137" s="26">
        <f>F126</f>
        <v>380.42866770999996</v>
      </c>
      <c r="G137" s="26">
        <f t="shared" ref="G137:Y137" si="16">G126</f>
        <v>357.3405686809844</v>
      </c>
      <c r="H137" s="26">
        <f t="shared" si="16"/>
        <v>365.7749444583128</v>
      </c>
      <c r="I137" s="26">
        <f t="shared" si="16"/>
        <v>367.29297649578029</v>
      </c>
      <c r="J137" s="26">
        <f t="shared" si="16"/>
        <v>378.22871555271399</v>
      </c>
      <c r="K137" s="26">
        <f t="shared" si="16"/>
        <v>383.51394395680444</v>
      </c>
      <c r="L137" s="26">
        <f t="shared" si="16"/>
        <v>369.10340405525926</v>
      </c>
      <c r="M137" s="26">
        <f t="shared" si="16"/>
        <v>374.16212173361589</v>
      </c>
      <c r="N137" s="26">
        <f t="shared" si="16"/>
        <v>345.55820599212927</v>
      </c>
      <c r="O137" s="26">
        <f t="shared" si="16"/>
        <v>308.49848139125993</v>
      </c>
      <c r="P137" s="26">
        <f t="shared" si="16"/>
        <v>341.41177242910146</v>
      </c>
      <c r="Q137" s="26">
        <f t="shared" si="16"/>
        <v>345.31235563846946</v>
      </c>
      <c r="R137" s="26">
        <f t="shared" si="16"/>
        <v>349.22660838459922</v>
      </c>
      <c r="S137" s="26">
        <f t="shared" si="16"/>
        <v>361.48980414821295</v>
      </c>
      <c r="T137" s="137">
        <f t="shared" si="16"/>
        <v>377.42432047806818</v>
      </c>
      <c r="U137" s="26">
        <f t="shared" si="16"/>
        <v>386.43866816072796</v>
      </c>
      <c r="V137" s="26">
        <f t="shared" si="16"/>
        <v>394.02267392588203</v>
      </c>
      <c r="W137" s="26">
        <f t="shared" si="16"/>
        <v>399.85731378050411</v>
      </c>
      <c r="X137" s="26">
        <f t="shared" si="16"/>
        <v>407.15082284514813</v>
      </c>
      <c r="Y137" s="138">
        <f t="shared" si="16"/>
        <v>412.66708250826434</v>
      </c>
    </row>
    <row r="138" spans="3:26" x14ac:dyDescent="0.25">
      <c r="E138" s="54" t="s">
        <v>62</v>
      </c>
      <c r="F138" s="26">
        <f t="shared" ref="F138:Y138" si="17">F127</f>
        <v>55.470501280749041</v>
      </c>
      <c r="G138" s="26">
        <f t="shared" si="17"/>
        <v>56.766810779315328</v>
      </c>
      <c r="H138" s="26">
        <f t="shared" si="17"/>
        <v>56.587398028887492</v>
      </c>
      <c r="I138" s="26">
        <f t="shared" si="17"/>
        <v>60.497081749228542</v>
      </c>
      <c r="J138" s="26">
        <f t="shared" si="17"/>
        <v>67.883982910611891</v>
      </c>
      <c r="K138" s="26">
        <f t="shared" si="17"/>
        <v>71.114757296200267</v>
      </c>
      <c r="L138" s="26">
        <f t="shared" si="17"/>
        <v>73.859710877517429</v>
      </c>
      <c r="M138" s="26">
        <f t="shared" si="17"/>
        <v>79.530364172033345</v>
      </c>
      <c r="N138" s="26">
        <f t="shared" si="17"/>
        <v>82.299761489021861</v>
      </c>
      <c r="O138" s="26">
        <f t="shared" si="17"/>
        <v>78.415185580343632</v>
      </c>
      <c r="P138" s="26">
        <f t="shared" si="17"/>
        <v>90.446145123412862</v>
      </c>
      <c r="Q138" s="26">
        <f t="shared" si="17"/>
        <v>94.154611395102862</v>
      </c>
      <c r="R138" s="26">
        <f t="shared" si="17"/>
        <v>94.480200860614687</v>
      </c>
      <c r="S138" s="26">
        <f t="shared" si="17"/>
        <v>101.38096455904834</v>
      </c>
      <c r="T138" s="137">
        <f t="shared" si="17"/>
        <v>98.804533908318959</v>
      </c>
      <c r="U138" s="26">
        <f t="shared" si="17"/>
        <v>102.97601057282992</v>
      </c>
      <c r="V138" s="26">
        <f t="shared" si="17"/>
        <v>108.08257943991875</v>
      </c>
      <c r="W138" s="26">
        <f t="shared" si="17"/>
        <v>112.28085675198378</v>
      </c>
      <c r="X138" s="26">
        <f t="shared" si="17"/>
        <v>117.49801178503819</v>
      </c>
      <c r="Y138" s="138">
        <f t="shared" si="17"/>
        <v>122.51978285392832</v>
      </c>
    </row>
    <row r="139" spans="3:26" x14ac:dyDescent="0.25">
      <c r="E139" s="54" t="s">
        <v>54</v>
      </c>
      <c r="F139" s="26">
        <f t="shared" ref="F139:Y139" si="18">F128</f>
        <v>52.24752016801785</v>
      </c>
      <c r="G139" s="26">
        <f t="shared" si="18"/>
        <v>58.457515522119813</v>
      </c>
      <c r="H139" s="26">
        <f t="shared" si="18"/>
        <v>70.527732901901018</v>
      </c>
      <c r="I139" s="26">
        <f t="shared" si="18"/>
        <v>83.928082288364962</v>
      </c>
      <c r="J139" s="26">
        <f t="shared" si="18"/>
        <v>97.872741150759737</v>
      </c>
      <c r="K139" s="26">
        <f t="shared" si="18"/>
        <v>107.34324272167399</v>
      </c>
      <c r="L139" s="26">
        <f t="shared" si="18"/>
        <v>124.92969155530528</v>
      </c>
      <c r="M139" s="26">
        <f t="shared" si="18"/>
        <v>144.57804621398535</v>
      </c>
      <c r="N139" s="26">
        <f t="shared" si="18"/>
        <v>157.39086647804547</v>
      </c>
      <c r="O139" s="26">
        <f t="shared" si="18"/>
        <v>191.51313632186279</v>
      </c>
      <c r="P139" s="26">
        <f t="shared" si="18"/>
        <v>234.13144233015879</v>
      </c>
      <c r="Q139" s="26">
        <f t="shared" si="18"/>
        <v>247.08931905996693</v>
      </c>
      <c r="R139" s="26">
        <f t="shared" si="18"/>
        <v>257.569327453916</v>
      </c>
      <c r="S139" s="26">
        <f t="shared" si="18"/>
        <v>284.6313200283779</v>
      </c>
      <c r="T139" s="137">
        <f t="shared" si="18"/>
        <v>305.03773453075917</v>
      </c>
      <c r="U139" s="26">
        <f t="shared" si="18"/>
        <v>333.24233970444078</v>
      </c>
      <c r="V139" s="26">
        <f t="shared" si="18"/>
        <v>365.08275061775419</v>
      </c>
      <c r="W139" s="26">
        <f t="shared" si="18"/>
        <v>402.08513695321449</v>
      </c>
      <c r="X139" s="26">
        <f t="shared" si="18"/>
        <v>441.77300024247728</v>
      </c>
      <c r="Y139" s="138">
        <f t="shared" si="18"/>
        <v>476.22613550785138</v>
      </c>
    </row>
    <row r="140" spans="3:26" x14ac:dyDescent="0.25">
      <c r="E140" s="54" t="s">
        <v>194</v>
      </c>
      <c r="F140" s="26">
        <f t="shared" ref="F140:Y140" si="19">F129</f>
        <v>214.77830507379207</v>
      </c>
      <c r="G140" s="26">
        <f t="shared" si="19"/>
        <v>217.53776892277867</v>
      </c>
      <c r="H140" s="26">
        <f t="shared" si="19"/>
        <v>230.33200380591853</v>
      </c>
      <c r="I140" s="26">
        <f t="shared" si="19"/>
        <v>230.95992167799702</v>
      </c>
      <c r="J140" s="26">
        <f t="shared" si="19"/>
        <v>243.7879917367294</v>
      </c>
      <c r="K140" s="26">
        <f t="shared" si="19"/>
        <v>255.00855202380524</v>
      </c>
      <c r="L140" s="26">
        <f t="shared" si="19"/>
        <v>265.28003436489934</v>
      </c>
      <c r="M140" s="26">
        <f t="shared" si="19"/>
        <v>271.34239261252986</v>
      </c>
      <c r="N140" s="26">
        <f t="shared" si="19"/>
        <v>268.87148416383138</v>
      </c>
      <c r="O140" s="26">
        <f t="shared" si="19"/>
        <v>241.61546799643031</v>
      </c>
      <c r="P140" s="26">
        <f t="shared" si="19"/>
        <v>280.27913670958725</v>
      </c>
      <c r="Q140" s="26">
        <f t="shared" si="19"/>
        <v>286.9211054637525</v>
      </c>
      <c r="R140" s="26">
        <f t="shared" si="19"/>
        <v>306.09574755388252</v>
      </c>
      <c r="S140" s="26">
        <f t="shared" si="19"/>
        <v>310.91200349192565</v>
      </c>
      <c r="T140" s="137">
        <f t="shared" si="19"/>
        <v>317.78172582647522</v>
      </c>
      <c r="U140" s="26">
        <f t="shared" si="19"/>
        <v>329.57389786009537</v>
      </c>
      <c r="V140" s="26">
        <f t="shared" si="19"/>
        <v>339.25435414120125</v>
      </c>
      <c r="W140" s="26">
        <f t="shared" si="19"/>
        <v>350.50636363245911</v>
      </c>
      <c r="X140" s="26">
        <f t="shared" si="19"/>
        <v>363.08202160221339</v>
      </c>
      <c r="Y140" s="138">
        <f t="shared" si="19"/>
        <v>377.09724805509308</v>
      </c>
    </row>
    <row r="141" spans="3:26" x14ac:dyDescent="0.25">
      <c r="E141" s="54" t="s">
        <v>195</v>
      </c>
      <c r="F141" s="26">
        <f t="shared" ref="F141:Y141" si="20">F130</f>
        <v>351.05482716167751</v>
      </c>
      <c r="G141" s="26">
        <f t="shared" si="20"/>
        <v>355.45277819407158</v>
      </c>
      <c r="H141" s="26">
        <f t="shared" si="20"/>
        <v>362.38140335307548</v>
      </c>
      <c r="I141" s="26">
        <f t="shared" si="20"/>
        <v>374.76766942143604</v>
      </c>
      <c r="J141" s="26">
        <f t="shared" si="20"/>
        <v>390.62048710793624</v>
      </c>
      <c r="K141" s="26">
        <f t="shared" si="20"/>
        <v>399.16128804620632</v>
      </c>
      <c r="L141" s="26">
        <f t="shared" si="20"/>
        <v>420.135707748865</v>
      </c>
      <c r="M141" s="26">
        <f t="shared" si="20"/>
        <v>435.120039886256</v>
      </c>
      <c r="N141" s="26">
        <f t="shared" si="20"/>
        <v>413.88493441856701</v>
      </c>
      <c r="O141" s="26">
        <f t="shared" si="20"/>
        <v>379.00956575725354</v>
      </c>
      <c r="P141" s="26">
        <f t="shared" si="20"/>
        <v>425.81921077804435</v>
      </c>
      <c r="Q141" s="26">
        <f t="shared" si="20"/>
        <v>453.15352708806324</v>
      </c>
      <c r="R141" s="26">
        <f t="shared" si="20"/>
        <v>413.40130409544247</v>
      </c>
      <c r="S141" s="26">
        <f t="shared" si="20"/>
        <v>416.86306019788111</v>
      </c>
      <c r="T141" s="137">
        <f t="shared" si="20"/>
        <v>427.222721787355</v>
      </c>
      <c r="U141" s="26">
        <f t="shared" si="20"/>
        <v>432.06029652023932</v>
      </c>
      <c r="V141" s="26">
        <f t="shared" si="20"/>
        <v>444.48015746361801</v>
      </c>
      <c r="W141" s="26">
        <f t="shared" si="20"/>
        <v>461.76047684798664</v>
      </c>
      <c r="X141" s="26">
        <f t="shared" si="20"/>
        <v>475.20679169962079</v>
      </c>
      <c r="Y141" s="138">
        <f t="shared" si="20"/>
        <v>485.14650094292051</v>
      </c>
    </row>
    <row r="142" spans="3:26" x14ac:dyDescent="0.25">
      <c r="E142" s="54" t="s">
        <v>196</v>
      </c>
      <c r="F142" s="26">
        <f t="shared" ref="F142:Y142" si="21">F131</f>
        <v>81.268521396347396</v>
      </c>
      <c r="G142" s="26">
        <f t="shared" si="21"/>
        <v>83.290762733311524</v>
      </c>
      <c r="H142" s="26">
        <f t="shared" si="21"/>
        <v>90.153441844782364</v>
      </c>
      <c r="I142" s="26">
        <f t="shared" si="21"/>
        <v>98.873928316768712</v>
      </c>
      <c r="J142" s="26">
        <f t="shared" si="21"/>
        <v>108.0949331605912</v>
      </c>
      <c r="K142" s="26">
        <f t="shared" si="21"/>
        <v>116.04032072801489</v>
      </c>
      <c r="L142" s="26">
        <f t="shared" si="21"/>
        <v>121.08437784735577</v>
      </c>
      <c r="M142" s="26">
        <f t="shared" si="21"/>
        <v>128.43224998585461</v>
      </c>
      <c r="N142" s="26">
        <f t="shared" si="21"/>
        <v>134.41842424282208</v>
      </c>
      <c r="O142" s="26">
        <f t="shared" si="21"/>
        <v>130.33515293494449</v>
      </c>
      <c r="P142" s="26">
        <f t="shared" si="21"/>
        <v>142.85192928966541</v>
      </c>
      <c r="Q142" s="26">
        <f t="shared" si="21"/>
        <v>150.41521594292882</v>
      </c>
      <c r="R142" s="26">
        <f t="shared" si="21"/>
        <v>154.17936458267511</v>
      </c>
      <c r="S142" s="26">
        <f t="shared" si="21"/>
        <v>158.38025818482305</v>
      </c>
      <c r="T142" s="137">
        <f t="shared" si="21"/>
        <v>169.45398333667728</v>
      </c>
      <c r="U142" s="26">
        <f t="shared" si="21"/>
        <v>177.60371821096041</v>
      </c>
      <c r="V142" s="26">
        <f t="shared" si="21"/>
        <v>186.04893884453355</v>
      </c>
      <c r="W142" s="26">
        <f t="shared" si="21"/>
        <v>194.07164454705045</v>
      </c>
      <c r="X142" s="26">
        <f t="shared" si="21"/>
        <v>202.11423908145042</v>
      </c>
      <c r="Y142" s="138">
        <f t="shared" si="21"/>
        <v>210.0599442494098</v>
      </c>
    </row>
    <row r="143" spans="3:26" ht="14.25" thickBot="1" x14ac:dyDescent="0.3">
      <c r="E143" s="56" t="s">
        <v>338</v>
      </c>
      <c r="F143" s="56">
        <f t="shared" ref="F143:Y143" si="22">F132</f>
        <v>1135.2483427905836</v>
      </c>
      <c r="G143" s="56">
        <f t="shared" si="22"/>
        <v>1128.8462048325814</v>
      </c>
      <c r="H143" s="56">
        <f t="shared" si="22"/>
        <v>1175.7569243928776</v>
      </c>
      <c r="I143" s="56">
        <f t="shared" si="22"/>
        <v>1216.3196599495757</v>
      </c>
      <c r="J143" s="56">
        <f t="shared" si="22"/>
        <v>1286.4888516193423</v>
      </c>
      <c r="K143" s="56">
        <f t="shared" si="22"/>
        <v>1332.1821047727051</v>
      </c>
      <c r="L143" s="56">
        <f t="shared" si="22"/>
        <v>1374.3929264492022</v>
      </c>
      <c r="M143" s="56">
        <f t="shared" si="22"/>
        <v>1433.165214604275</v>
      </c>
      <c r="N143" s="56">
        <f t="shared" si="22"/>
        <v>1402.423676784417</v>
      </c>
      <c r="O143" s="56">
        <f t="shared" si="22"/>
        <v>1329.3869899820947</v>
      </c>
      <c r="P143" s="56">
        <f t="shared" si="22"/>
        <v>1514.9396366599701</v>
      </c>
      <c r="Q143" s="56">
        <f t="shared" si="22"/>
        <v>1577.0461345882838</v>
      </c>
      <c r="R143" s="56">
        <f t="shared" si="22"/>
        <v>1574.95255293113</v>
      </c>
      <c r="S143" s="56">
        <f t="shared" si="22"/>
        <v>1633.6574106102692</v>
      </c>
      <c r="T143" s="139">
        <f t="shared" si="22"/>
        <v>1695.7250198676536</v>
      </c>
      <c r="U143" s="140">
        <f t="shared" si="22"/>
        <v>1761.8949310292937</v>
      </c>
      <c r="V143" s="140">
        <f t="shared" si="22"/>
        <v>1836.9714544329076</v>
      </c>
      <c r="W143" s="140">
        <f t="shared" si="22"/>
        <v>1920.5617925131987</v>
      </c>
      <c r="X143" s="140">
        <f t="shared" si="22"/>
        <v>2006.8248872559482</v>
      </c>
      <c r="Y143" s="141">
        <f t="shared" si="22"/>
        <v>2083.7166941174673</v>
      </c>
    </row>
    <row r="144" spans="3:26" x14ac:dyDescent="0.25"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3:26" x14ac:dyDescent="0.25"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3:26" x14ac:dyDescent="0.25">
      <c r="C146" s="65" t="s">
        <v>339</v>
      </c>
      <c r="D146" s="65"/>
      <c r="E146" s="66"/>
      <c r="F146" s="66"/>
      <c r="U146" s="26"/>
      <c r="V146" s="26"/>
      <c r="W146" s="26"/>
      <c r="X146" s="26"/>
      <c r="Y146" s="26"/>
      <c r="Z146" s="26"/>
    </row>
    <row r="147" spans="3:26" ht="14.25" thickBot="1" x14ac:dyDescent="0.3">
      <c r="E147" s="55" t="s">
        <v>201</v>
      </c>
      <c r="F147" s="192">
        <f t="shared" ref="F147:H154" si="23">R136</f>
        <v>2012</v>
      </c>
      <c r="G147" s="192">
        <f t="shared" si="23"/>
        <v>2013</v>
      </c>
      <c r="H147" s="192">
        <f t="shared" si="23"/>
        <v>2014</v>
      </c>
      <c r="I147" s="196" t="s">
        <v>343</v>
      </c>
      <c r="J147" s="196" t="s">
        <v>345</v>
      </c>
      <c r="K147" s="197"/>
      <c r="U147" s="26"/>
      <c r="V147" s="26"/>
      <c r="W147" s="26"/>
      <c r="X147" s="26"/>
      <c r="Y147" s="26"/>
      <c r="Z147" s="26"/>
    </row>
    <row r="148" spans="3:26" x14ac:dyDescent="0.25">
      <c r="E148" s="54" t="s">
        <v>60</v>
      </c>
      <c r="F148" s="26">
        <f t="shared" si="23"/>
        <v>349.22660838459922</v>
      </c>
      <c r="G148" s="26">
        <f t="shared" si="23"/>
        <v>361.48980414821295</v>
      </c>
      <c r="H148" s="26">
        <f t="shared" si="23"/>
        <v>377.42432047806818</v>
      </c>
      <c r="I148" s="62">
        <f>RATE(14-12,0,-F148,H148,)</f>
        <v>3.9588047934132294E-2</v>
      </c>
      <c r="J148" s="62">
        <f t="shared" ref="J148:J154" si="24">F158/$F$164</f>
        <v>0.22257401173895816</v>
      </c>
      <c r="K148" s="26"/>
      <c r="U148" s="26"/>
      <c r="V148" s="26"/>
      <c r="W148" s="26"/>
      <c r="X148" s="26"/>
      <c r="Y148" s="26"/>
      <c r="Z148" s="26"/>
    </row>
    <row r="149" spans="3:26" x14ac:dyDescent="0.25">
      <c r="E149" s="54" t="s">
        <v>62</v>
      </c>
      <c r="F149" s="26">
        <f t="shared" si="23"/>
        <v>94.480200860614687</v>
      </c>
      <c r="G149" s="26">
        <f t="shared" si="23"/>
        <v>101.38096455904834</v>
      </c>
      <c r="H149" s="26">
        <f t="shared" si="23"/>
        <v>98.804533908318959</v>
      </c>
      <c r="I149" s="62">
        <f t="shared" ref="I149:I154" si="25">RATE(14-12,0,-F149,H149,)</f>
        <v>2.262883173797978E-2</v>
      </c>
      <c r="J149" s="62">
        <f t="shared" si="24"/>
        <v>5.8266837341369393E-2</v>
      </c>
      <c r="K149" s="26"/>
      <c r="U149" s="26"/>
      <c r="V149" s="26"/>
      <c r="W149" s="26"/>
      <c r="X149" s="26"/>
      <c r="Y149" s="26"/>
      <c r="Z149" s="26"/>
    </row>
    <row r="150" spans="3:26" x14ac:dyDescent="0.25">
      <c r="E150" s="54" t="s">
        <v>54</v>
      </c>
      <c r="F150" s="26">
        <f t="shared" si="23"/>
        <v>257.569327453916</v>
      </c>
      <c r="G150" s="26">
        <f t="shared" si="23"/>
        <v>284.6313200283779</v>
      </c>
      <c r="H150" s="26">
        <f t="shared" si="23"/>
        <v>305.03773453075917</v>
      </c>
      <c r="I150" s="62">
        <f t="shared" si="25"/>
        <v>8.8252595005582413E-2</v>
      </c>
      <c r="J150" s="62">
        <f t="shared" si="24"/>
        <v>0.17988632057488099</v>
      </c>
      <c r="K150" s="26"/>
      <c r="U150" s="26"/>
      <c r="V150" s="26"/>
      <c r="W150" s="26"/>
      <c r="X150" s="26"/>
      <c r="Y150" s="26"/>
      <c r="Z150" s="26"/>
    </row>
    <row r="151" spans="3:26" x14ac:dyDescent="0.25">
      <c r="E151" s="54" t="s">
        <v>194</v>
      </c>
      <c r="F151" s="26">
        <f t="shared" si="23"/>
        <v>306.09574755388252</v>
      </c>
      <c r="G151" s="26">
        <f t="shared" si="23"/>
        <v>310.91200349192565</v>
      </c>
      <c r="H151" s="26">
        <f t="shared" si="23"/>
        <v>317.78172582647522</v>
      </c>
      <c r="I151" s="62">
        <f t="shared" si="25"/>
        <v>1.8909969384963417E-2</v>
      </c>
      <c r="J151" s="62">
        <f t="shared" si="24"/>
        <v>0.18740168488595937</v>
      </c>
      <c r="K151" s="26"/>
      <c r="U151" s="26"/>
      <c r="V151" s="26"/>
      <c r="W151" s="26"/>
      <c r="X151" s="26"/>
      <c r="Y151" s="26"/>
      <c r="Z151" s="26"/>
    </row>
    <row r="152" spans="3:26" x14ac:dyDescent="0.25">
      <c r="E152" s="54" t="s">
        <v>195</v>
      </c>
      <c r="F152" s="26">
        <f t="shared" si="23"/>
        <v>413.40130409544247</v>
      </c>
      <c r="G152" s="26">
        <f t="shared" si="23"/>
        <v>416.86306019788111</v>
      </c>
      <c r="H152" s="26">
        <f t="shared" si="23"/>
        <v>427.222721787355</v>
      </c>
      <c r="I152" s="62">
        <f t="shared" si="25"/>
        <v>1.6579271773521059E-2</v>
      </c>
      <c r="J152" s="62">
        <f t="shared" si="24"/>
        <v>0.25194103807036972</v>
      </c>
      <c r="K152" s="26"/>
      <c r="U152" s="26"/>
      <c r="V152" s="26"/>
      <c r="W152" s="26"/>
      <c r="X152" s="26"/>
      <c r="Y152" s="26"/>
      <c r="Z152" s="26"/>
    </row>
    <row r="153" spans="3:26" x14ac:dyDescent="0.25">
      <c r="E153" s="54" t="s">
        <v>196</v>
      </c>
      <c r="F153" s="26">
        <f t="shared" si="23"/>
        <v>154.17936458267511</v>
      </c>
      <c r="G153" s="26">
        <f t="shared" si="23"/>
        <v>158.38025818482305</v>
      </c>
      <c r="H153" s="26">
        <f t="shared" si="23"/>
        <v>169.45398333667728</v>
      </c>
      <c r="I153" s="62">
        <f t="shared" si="25"/>
        <v>4.8365608082862298E-2</v>
      </c>
      <c r="J153" s="62">
        <f t="shared" si="24"/>
        <v>9.9930107388462475E-2</v>
      </c>
      <c r="K153" s="26"/>
      <c r="U153" s="26"/>
      <c r="V153" s="26"/>
      <c r="W153" s="26"/>
      <c r="X153" s="26"/>
      <c r="Y153" s="26"/>
      <c r="Z153" s="26"/>
    </row>
    <row r="154" spans="3:26" ht="14.25" thickBot="1" x14ac:dyDescent="0.3">
      <c r="E154" s="56" t="s">
        <v>338</v>
      </c>
      <c r="F154" s="56">
        <f t="shared" si="23"/>
        <v>1574.95255293113</v>
      </c>
      <c r="G154" s="56">
        <f t="shared" si="23"/>
        <v>1633.6574106102692</v>
      </c>
      <c r="H154" s="56">
        <f t="shared" si="23"/>
        <v>1695.7250198676536</v>
      </c>
      <c r="I154" s="63">
        <f t="shared" si="25"/>
        <v>3.763348128460095E-2</v>
      </c>
      <c r="J154" s="63">
        <f t="shared" si="24"/>
        <v>1</v>
      </c>
      <c r="K154" s="54"/>
      <c r="U154" s="26"/>
      <c r="V154" s="26"/>
      <c r="W154" s="26"/>
      <c r="X154" s="26"/>
      <c r="Y154" s="26"/>
      <c r="Z154" s="26"/>
    </row>
    <row r="155" spans="3:26" x14ac:dyDescent="0.25"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3:26" x14ac:dyDescent="0.25">
      <c r="C156" s="65" t="s">
        <v>339</v>
      </c>
      <c r="D156" s="65"/>
      <c r="E156" s="66"/>
      <c r="F156" s="6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3:26" ht="14.25" thickBot="1" x14ac:dyDescent="0.3">
      <c r="E157" s="55" t="s">
        <v>201</v>
      </c>
      <c r="F157" s="192">
        <f t="shared" ref="F157:K164" si="26">T136</f>
        <v>2014</v>
      </c>
      <c r="G157" s="192" t="str">
        <f t="shared" si="26"/>
        <v>2015F</v>
      </c>
      <c r="H157" s="192" t="str">
        <f t="shared" si="26"/>
        <v>2016F</v>
      </c>
      <c r="I157" s="192" t="str">
        <f t="shared" si="26"/>
        <v>2017F</v>
      </c>
      <c r="J157" s="192" t="str">
        <f t="shared" si="26"/>
        <v>2018F</v>
      </c>
      <c r="K157" s="192" t="str">
        <f t="shared" si="26"/>
        <v>2019F</v>
      </c>
      <c r="L157" s="196" t="s">
        <v>336</v>
      </c>
      <c r="M157" s="196" t="s">
        <v>346</v>
      </c>
      <c r="N157" s="198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3:26" x14ac:dyDescent="0.25">
      <c r="E158" s="54" t="s">
        <v>60</v>
      </c>
      <c r="F158" s="26">
        <f t="shared" si="26"/>
        <v>377.42432047806818</v>
      </c>
      <c r="G158" s="26">
        <f t="shared" si="26"/>
        <v>386.43866816072796</v>
      </c>
      <c r="H158" s="26">
        <f t="shared" si="26"/>
        <v>394.02267392588203</v>
      </c>
      <c r="I158" s="26">
        <f t="shared" si="26"/>
        <v>399.85731378050411</v>
      </c>
      <c r="J158" s="26">
        <f t="shared" si="26"/>
        <v>407.15082284514813</v>
      </c>
      <c r="K158" s="26">
        <f t="shared" si="26"/>
        <v>412.66708250826434</v>
      </c>
      <c r="L158" s="62">
        <f>RATE(19-14,0,-F158,K158,)</f>
        <v>1.8014559253356498E-2</v>
      </c>
      <c r="M158" s="62">
        <f t="shared" ref="M158:M164" si="27">K158/$K$164</f>
        <v>0.19804375694318868</v>
      </c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3:26" x14ac:dyDescent="0.25">
      <c r="E159" s="54" t="s">
        <v>62</v>
      </c>
      <c r="F159" s="26">
        <f t="shared" si="26"/>
        <v>98.804533908318959</v>
      </c>
      <c r="G159" s="26">
        <f t="shared" si="26"/>
        <v>102.97601057282992</v>
      </c>
      <c r="H159" s="26">
        <f t="shared" si="26"/>
        <v>108.08257943991875</v>
      </c>
      <c r="I159" s="26">
        <f t="shared" si="26"/>
        <v>112.28085675198378</v>
      </c>
      <c r="J159" s="26">
        <f t="shared" si="26"/>
        <v>117.49801178503819</v>
      </c>
      <c r="K159" s="26">
        <f t="shared" si="26"/>
        <v>122.51978285392832</v>
      </c>
      <c r="L159" s="62">
        <f t="shared" ref="L159:L164" si="28">RATE(19-14,0,-F159,K159,)</f>
        <v>4.3964832172031496E-2</v>
      </c>
      <c r="M159" s="62">
        <f t="shared" si="27"/>
        <v>5.8798676038740512E-2</v>
      </c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3:26" x14ac:dyDescent="0.25">
      <c r="E160" s="54" t="s">
        <v>54</v>
      </c>
      <c r="F160" s="26">
        <f t="shared" si="26"/>
        <v>305.03773453075917</v>
      </c>
      <c r="G160" s="26">
        <f t="shared" si="26"/>
        <v>333.24233970444078</v>
      </c>
      <c r="H160" s="26">
        <f t="shared" si="26"/>
        <v>365.08275061775419</v>
      </c>
      <c r="I160" s="26">
        <f t="shared" si="26"/>
        <v>402.08513695321449</v>
      </c>
      <c r="J160" s="26">
        <f t="shared" si="26"/>
        <v>441.77300024247728</v>
      </c>
      <c r="K160" s="26">
        <f t="shared" si="26"/>
        <v>476.22613550785138</v>
      </c>
      <c r="L160" s="62">
        <f t="shared" si="28"/>
        <v>9.318064002117056E-2</v>
      </c>
      <c r="M160" s="62">
        <f t="shared" si="27"/>
        <v>0.22854648947828829</v>
      </c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x14ac:dyDescent="0.25">
      <c r="E161" s="54" t="s">
        <v>194</v>
      </c>
      <c r="F161" s="26">
        <f t="shared" si="26"/>
        <v>317.78172582647522</v>
      </c>
      <c r="G161" s="26">
        <f t="shared" si="26"/>
        <v>329.57389786009537</v>
      </c>
      <c r="H161" s="26">
        <f t="shared" si="26"/>
        <v>339.25435414120125</v>
      </c>
      <c r="I161" s="26">
        <f t="shared" si="26"/>
        <v>350.50636363245911</v>
      </c>
      <c r="J161" s="26">
        <f t="shared" si="26"/>
        <v>363.08202160221339</v>
      </c>
      <c r="K161" s="26">
        <f t="shared" si="26"/>
        <v>377.09724805509308</v>
      </c>
      <c r="L161" s="62">
        <f t="shared" si="28"/>
        <v>3.4820178715737067E-2</v>
      </c>
      <c r="M161" s="62">
        <f t="shared" si="27"/>
        <v>0.18097337758039511</v>
      </c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x14ac:dyDescent="0.25">
      <c r="E162" s="54" t="s">
        <v>195</v>
      </c>
      <c r="F162" s="26">
        <f t="shared" si="26"/>
        <v>427.222721787355</v>
      </c>
      <c r="G162" s="26">
        <f t="shared" si="26"/>
        <v>432.06029652023932</v>
      </c>
      <c r="H162" s="26">
        <f t="shared" si="26"/>
        <v>444.48015746361801</v>
      </c>
      <c r="I162" s="26">
        <f t="shared" si="26"/>
        <v>461.76047684798664</v>
      </c>
      <c r="J162" s="26">
        <f t="shared" si="26"/>
        <v>475.20679169962079</v>
      </c>
      <c r="K162" s="26">
        <f t="shared" si="26"/>
        <v>485.14650094292051</v>
      </c>
      <c r="L162" s="62">
        <f t="shared" si="28"/>
        <v>2.5755164356828519E-2</v>
      </c>
      <c r="M162" s="62">
        <f t="shared" si="27"/>
        <v>0.2328274771289858</v>
      </c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x14ac:dyDescent="0.25">
      <c r="E163" s="54" t="s">
        <v>196</v>
      </c>
      <c r="F163" s="26">
        <f t="shared" si="26"/>
        <v>169.45398333667728</v>
      </c>
      <c r="G163" s="26">
        <f t="shared" si="26"/>
        <v>177.60371821096041</v>
      </c>
      <c r="H163" s="26">
        <f t="shared" si="26"/>
        <v>186.04893884453355</v>
      </c>
      <c r="I163" s="26">
        <f t="shared" si="26"/>
        <v>194.07164454705045</v>
      </c>
      <c r="J163" s="26">
        <f t="shared" si="26"/>
        <v>202.11423908145042</v>
      </c>
      <c r="K163" s="26">
        <f t="shared" si="26"/>
        <v>210.0599442494098</v>
      </c>
      <c r="L163" s="62">
        <f t="shared" si="28"/>
        <v>4.3898546142425103E-2</v>
      </c>
      <c r="M163" s="62">
        <f t="shared" si="27"/>
        <v>0.10081022283040167</v>
      </c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4.25" thickBot="1" x14ac:dyDescent="0.3">
      <c r="E164" s="56" t="s">
        <v>338</v>
      </c>
      <c r="F164" s="56">
        <f t="shared" si="26"/>
        <v>1695.7250198676536</v>
      </c>
      <c r="G164" s="56">
        <f t="shared" si="26"/>
        <v>1761.8949310292937</v>
      </c>
      <c r="H164" s="56">
        <f t="shared" si="26"/>
        <v>1836.9714544329076</v>
      </c>
      <c r="I164" s="56">
        <f t="shared" si="26"/>
        <v>1920.5617925131987</v>
      </c>
      <c r="J164" s="56">
        <f t="shared" si="26"/>
        <v>2006.8248872559482</v>
      </c>
      <c r="K164" s="56">
        <f t="shared" si="26"/>
        <v>2083.7166941174673</v>
      </c>
      <c r="L164" s="63">
        <f t="shared" si="28"/>
        <v>4.2069413049629578E-2</v>
      </c>
      <c r="M164" s="63">
        <f t="shared" si="27"/>
        <v>1</v>
      </c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x14ac:dyDescent="0.25">
      <c r="Y165" s="5" t="s">
        <v>213</v>
      </c>
      <c r="Z165" s="26"/>
    </row>
    <row r="167" spans="1:26" x14ac:dyDescent="0.25"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x14ac:dyDescent="0.25"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s="4" customFormat="1" x14ac:dyDescent="0.25">
      <c r="A169" s="4" t="s">
        <v>328</v>
      </c>
      <c r="D169" s="59"/>
    </row>
    <row r="171" spans="1:26" s="23" customFormat="1" x14ac:dyDescent="0.25">
      <c r="A171" s="22"/>
      <c r="B171" s="23" t="s">
        <v>215</v>
      </c>
      <c r="D171" s="60"/>
    </row>
    <row r="172" spans="1:26" s="24" customFormat="1" x14ac:dyDescent="0.25">
      <c r="D172" s="61"/>
    </row>
    <row r="173" spans="1:26" outlineLevel="1" x14ac:dyDescent="0.25">
      <c r="C173" s="25" t="s">
        <v>318</v>
      </c>
    </row>
    <row r="174" spans="1:26" outlineLevel="1" x14ac:dyDescent="0.25"/>
    <row r="175" spans="1:26" outlineLevel="1" x14ac:dyDescent="0.25">
      <c r="E175" s="7" t="s">
        <v>23</v>
      </c>
      <c r="F175" s="7" t="s">
        <v>24</v>
      </c>
    </row>
    <row r="176" spans="1:26" outlineLevel="1" x14ac:dyDescent="0.25">
      <c r="E176" s="7" t="s">
        <v>25</v>
      </c>
      <c r="F176" s="7" t="s">
        <v>26</v>
      </c>
    </row>
    <row r="177" spans="5:26" outlineLevel="1" x14ac:dyDescent="0.25"/>
    <row r="178" spans="5:26" outlineLevel="1" x14ac:dyDescent="0.25">
      <c r="E178" s="8"/>
      <c r="F178" s="9"/>
      <c r="G178" s="8" t="s">
        <v>27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10"/>
    </row>
    <row r="179" spans="5:26" outlineLevel="1" x14ac:dyDescent="0.25">
      <c r="E179" s="8" t="s">
        <v>28</v>
      </c>
      <c r="F179" s="8" t="s">
        <v>29</v>
      </c>
      <c r="G179" s="8" t="s">
        <v>30</v>
      </c>
      <c r="H179" s="12" t="s">
        <v>31</v>
      </c>
      <c r="I179" s="12" t="s">
        <v>32</v>
      </c>
      <c r="J179" s="12" t="s">
        <v>33</v>
      </c>
      <c r="K179" s="12" t="s">
        <v>34</v>
      </c>
      <c r="L179" s="12" t="s">
        <v>35</v>
      </c>
      <c r="M179" s="12" t="s">
        <v>36</v>
      </c>
      <c r="N179" s="12" t="s">
        <v>37</v>
      </c>
      <c r="O179" s="12" t="s">
        <v>38</v>
      </c>
      <c r="P179" s="12" t="s">
        <v>39</v>
      </c>
      <c r="Q179" s="12" t="s">
        <v>40</v>
      </c>
      <c r="R179" s="12" t="s">
        <v>41</v>
      </c>
      <c r="S179" s="12" t="s">
        <v>42</v>
      </c>
      <c r="T179" s="12" t="s">
        <v>43</v>
      </c>
      <c r="U179" s="12" t="s">
        <v>44</v>
      </c>
      <c r="V179" s="12" t="s">
        <v>45</v>
      </c>
      <c r="W179" s="12" t="s">
        <v>46</v>
      </c>
      <c r="X179" s="12" t="s">
        <v>47</v>
      </c>
      <c r="Y179" s="12" t="s">
        <v>48</v>
      </c>
      <c r="Z179" s="13" t="s">
        <v>49</v>
      </c>
    </row>
    <row r="180" spans="5:26" outlineLevel="1" x14ac:dyDescent="0.25">
      <c r="E180" s="8" t="s">
        <v>50</v>
      </c>
      <c r="F180" s="8" t="s">
        <v>60</v>
      </c>
      <c r="G180" s="8">
        <v>302.28826999999995</v>
      </c>
      <c r="H180" s="12">
        <v>286.71267499999999</v>
      </c>
      <c r="I180" s="12">
        <v>290.32979399999999</v>
      </c>
      <c r="J180" s="12">
        <v>289.95487947999999</v>
      </c>
      <c r="K180" s="12">
        <v>296.76233999999999</v>
      </c>
      <c r="L180" s="12">
        <v>300.37518</v>
      </c>
      <c r="M180" s="12">
        <v>289.61003999999997</v>
      </c>
      <c r="N180" s="12">
        <v>296.93305451800001</v>
      </c>
      <c r="O180" s="12">
        <v>277.33099612028821</v>
      </c>
      <c r="P180" s="12">
        <v>249.69013289066561</v>
      </c>
      <c r="Q180" s="12">
        <v>273.56319349619997</v>
      </c>
      <c r="R180" s="12">
        <v>272.60048848000002</v>
      </c>
      <c r="S180" s="12">
        <v>276.10007116000003</v>
      </c>
      <c r="T180" s="12">
        <v>287.21540892960002</v>
      </c>
      <c r="U180" s="12">
        <v>298.33409608988802</v>
      </c>
      <c r="V180" s="12">
        <v>304.74966771328741</v>
      </c>
      <c r="W180" s="12">
        <v>309.51074994949619</v>
      </c>
      <c r="X180" s="12">
        <v>311.56844408893465</v>
      </c>
      <c r="Y180" s="12">
        <v>315.45687869802111</v>
      </c>
      <c r="Z180" s="13">
        <v>317.60978793664646</v>
      </c>
    </row>
    <row r="181" spans="5:26" outlineLevel="1" x14ac:dyDescent="0.25">
      <c r="E181" s="14"/>
      <c r="F181" s="15" t="s">
        <v>62</v>
      </c>
      <c r="G181" s="15">
        <v>36.906845558400001</v>
      </c>
      <c r="H181" s="16">
        <v>38.157840594093997</v>
      </c>
      <c r="I181" s="16">
        <v>37.777485611157203</v>
      </c>
      <c r="J181" s="16">
        <v>40.02435087961333</v>
      </c>
      <c r="K181" s="16">
        <v>45.086875188766911</v>
      </c>
      <c r="L181" s="16">
        <v>47.146577771837734</v>
      </c>
      <c r="M181" s="16">
        <v>49.049802555591569</v>
      </c>
      <c r="N181" s="16">
        <v>53.456094567382628</v>
      </c>
      <c r="O181" s="16">
        <v>54.885684271221159</v>
      </c>
      <c r="P181" s="16">
        <v>54.017862798985348</v>
      </c>
      <c r="Q181" s="16">
        <v>61.495554653830965</v>
      </c>
      <c r="R181" s="16">
        <v>64.007454348442778</v>
      </c>
      <c r="S181" s="16">
        <v>65.033145634947545</v>
      </c>
      <c r="T181" s="16">
        <v>68.759696685743336</v>
      </c>
      <c r="U181" s="16">
        <v>66.288234407979047</v>
      </c>
      <c r="V181" s="16">
        <v>68.872884374591848</v>
      </c>
      <c r="W181" s="16">
        <v>72.015856981765651</v>
      </c>
      <c r="X181" s="16">
        <v>74.147591985303649</v>
      </c>
      <c r="Y181" s="16">
        <v>77.013165372425235</v>
      </c>
      <c r="Z181" s="17">
        <v>79.772516467781472</v>
      </c>
    </row>
    <row r="182" spans="5:26" outlineLevel="1" x14ac:dyDescent="0.25">
      <c r="E182" s="14"/>
      <c r="F182" s="15" t="s">
        <v>54</v>
      </c>
      <c r="G182" s="15">
        <v>11.452516829821416</v>
      </c>
      <c r="H182" s="16">
        <v>12.984662503522241</v>
      </c>
      <c r="I182" s="16">
        <v>17.028556146789992</v>
      </c>
      <c r="J182" s="16">
        <v>25.790130438485363</v>
      </c>
      <c r="K182" s="16">
        <v>30.775100505868348</v>
      </c>
      <c r="L182" s="16">
        <v>37.272916315451894</v>
      </c>
      <c r="M182" s="16">
        <v>47.532386275664201</v>
      </c>
      <c r="N182" s="16">
        <v>58.189870155421197</v>
      </c>
      <c r="O182" s="16">
        <v>65.133101522951364</v>
      </c>
      <c r="P182" s="16">
        <v>85.340381710951874</v>
      </c>
      <c r="Q182" s="16">
        <v>110.56198000000001</v>
      </c>
      <c r="R182" s="16">
        <v>121.41674500000001</v>
      </c>
      <c r="S182" s="16">
        <v>129.47038000000001</v>
      </c>
      <c r="T182" s="16">
        <v>147.67307380000003</v>
      </c>
      <c r="U182" s="16">
        <v>161.68800550803783</v>
      </c>
      <c r="V182" s="16">
        <v>181.78202470313542</v>
      </c>
      <c r="W182" s="16">
        <v>203.45005457746535</v>
      </c>
      <c r="X182" s="16">
        <v>230.06126028937493</v>
      </c>
      <c r="Y182" s="16">
        <v>258.72982903028014</v>
      </c>
      <c r="Z182" s="17">
        <v>282.7021706083371</v>
      </c>
    </row>
    <row r="183" spans="5:26" outlineLevel="1" x14ac:dyDescent="0.25">
      <c r="E183" s="14"/>
      <c r="F183" s="15" t="s">
        <v>52</v>
      </c>
      <c r="G183" s="15">
        <v>14.050662241691702</v>
      </c>
      <c r="H183" s="16">
        <v>14.700625877916458</v>
      </c>
      <c r="I183" s="16">
        <v>16.197332925470072</v>
      </c>
      <c r="J183" s="16">
        <v>17.666865585540048</v>
      </c>
      <c r="K183" s="16">
        <v>19.445859223587487</v>
      </c>
      <c r="L183" s="16">
        <v>21.190924073223016</v>
      </c>
      <c r="M183" s="16">
        <v>21.377300821829518</v>
      </c>
      <c r="N183" s="16">
        <v>22.68818842863724</v>
      </c>
      <c r="O183" s="16">
        <v>24.972086436136724</v>
      </c>
      <c r="P183" s="16">
        <v>24.10903426162135</v>
      </c>
      <c r="Q183" s="16">
        <v>28.345896292413464</v>
      </c>
      <c r="R183" s="16">
        <v>29.764207095853489</v>
      </c>
      <c r="S183" s="16">
        <v>34.754471351081747</v>
      </c>
      <c r="T183" s="16">
        <v>37.835050635086354</v>
      </c>
      <c r="U183" s="16">
        <v>39.146859006692196</v>
      </c>
      <c r="V183" s="16">
        <v>43.705475963390825</v>
      </c>
      <c r="W183" s="16">
        <v>46.64763786850115</v>
      </c>
      <c r="X183" s="16">
        <v>49.633481703992452</v>
      </c>
      <c r="Y183" s="16">
        <v>52.612757417665584</v>
      </c>
      <c r="Z183" s="17">
        <v>55.551321452237261</v>
      </c>
    </row>
    <row r="184" spans="5:26" outlineLevel="1" x14ac:dyDescent="0.25">
      <c r="E184" s="14"/>
      <c r="F184" s="15" t="s">
        <v>55</v>
      </c>
      <c r="G184" s="15">
        <v>122.58164836</v>
      </c>
      <c r="H184" s="16">
        <v>123.65148842955193</v>
      </c>
      <c r="I184" s="16">
        <v>131.14914300000001</v>
      </c>
      <c r="J184" s="16">
        <v>126.68521000000001</v>
      </c>
      <c r="K184" s="16">
        <v>131.37535</v>
      </c>
      <c r="L184" s="16">
        <v>138.02528612499998</v>
      </c>
      <c r="M184" s="16">
        <v>143.05774776250001</v>
      </c>
      <c r="N184" s="16">
        <v>142.68951352093751</v>
      </c>
      <c r="O184" s="16">
        <v>136.7728431818125</v>
      </c>
      <c r="P184" s="16">
        <v>115.93418458332812</v>
      </c>
      <c r="Q184" s="16">
        <v>133.08417470787376</v>
      </c>
      <c r="R184" s="16">
        <v>132.94319265000001</v>
      </c>
      <c r="S184" s="16">
        <v>139.08606999</v>
      </c>
      <c r="T184" s="16">
        <v>140.25145319999999</v>
      </c>
      <c r="U184" s="16">
        <v>142.75143179</v>
      </c>
      <c r="V184" s="16">
        <v>142.23553259736138</v>
      </c>
      <c r="W184" s="16">
        <v>140.61121432317609</v>
      </c>
      <c r="X184" s="16">
        <v>139.66030639780462</v>
      </c>
      <c r="Y184" s="16">
        <v>139.76822187862967</v>
      </c>
      <c r="Z184" s="17">
        <v>140.43560541940883</v>
      </c>
    </row>
    <row r="185" spans="5:26" outlineLevel="1" x14ac:dyDescent="0.25">
      <c r="E185" s="14"/>
      <c r="F185" s="15" t="s">
        <v>57</v>
      </c>
      <c r="G185" s="15">
        <v>10.186310787893737</v>
      </c>
      <c r="H185" s="16">
        <v>10.582316346342429</v>
      </c>
      <c r="I185" s="16">
        <v>11.837108914407823</v>
      </c>
      <c r="J185" s="16">
        <v>13.754537529772412</v>
      </c>
      <c r="K185" s="16">
        <v>15.989714039446195</v>
      </c>
      <c r="L185" s="16">
        <v>17.44088281808888</v>
      </c>
      <c r="M185" s="16">
        <v>19.147095725208786</v>
      </c>
      <c r="N185" s="16">
        <v>21.40946495436522</v>
      </c>
      <c r="O185" s="16">
        <v>22.557402589942981</v>
      </c>
      <c r="P185" s="16">
        <v>25.013885382747546</v>
      </c>
      <c r="Q185" s="16">
        <v>31.113898000000002</v>
      </c>
      <c r="R185" s="16">
        <v>32.64202744</v>
      </c>
      <c r="S185" s="16">
        <v>35.575719235200005</v>
      </c>
      <c r="T185" s="16">
        <v>34.682293473126094</v>
      </c>
      <c r="U185" s="16">
        <v>36.674968595427252</v>
      </c>
      <c r="V185" s="16">
        <v>40.779270281994002</v>
      </c>
      <c r="W185" s="16">
        <v>45.398526471400139</v>
      </c>
      <c r="X185" s="16">
        <v>50.021675526574199</v>
      </c>
      <c r="Y185" s="16">
        <v>54.76528846998692</v>
      </c>
      <c r="Z185" s="17">
        <v>60.388804456255798</v>
      </c>
    </row>
    <row r="186" spans="5:26" outlineLevel="1" x14ac:dyDescent="0.25">
      <c r="E186" s="14"/>
      <c r="F186" s="15" t="s">
        <v>53</v>
      </c>
      <c r="G186" s="15">
        <v>19.850400386394814</v>
      </c>
      <c r="H186" s="16">
        <v>19.129736823593809</v>
      </c>
      <c r="I186" s="16">
        <v>20.478023569999998</v>
      </c>
      <c r="J186" s="16">
        <v>21.680713950000001</v>
      </c>
      <c r="K186" s="16">
        <v>23.668524000000001</v>
      </c>
      <c r="L186" s="16">
        <v>25.098841456203036</v>
      </c>
      <c r="M186" s="16">
        <v>29.307837972199472</v>
      </c>
      <c r="N186" s="16">
        <v>33.1839876672</v>
      </c>
      <c r="O186" s="16">
        <v>35.517437408649997</v>
      </c>
      <c r="P186" s="16">
        <v>34.01706648575</v>
      </c>
      <c r="Q186" s="16">
        <v>35.960762192499999</v>
      </c>
      <c r="R186" s="16">
        <v>37.891553901500004</v>
      </c>
      <c r="S186" s="16">
        <v>36.153103673499999</v>
      </c>
      <c r="T186" s="16">
        <v>36.138121875000003</v>
      </c>
      <c r="U186" s="16">
        <v>38.11837655751701</v>
      </c>
      <c r="V186" s="16">
        <v>39.95279318231033</v>
      </c>
      <c r="W186" s="16">
        <v>41.798747158669521</v>
      </c>
      <c r="X186" s="16">
        <v>43.546095492280827</v>
      </c>
      <c r="Y186" s="16">
        <v>45.463299546763125</v>
      </c>
      <c r="Z186" s="17">
        <v>46.134738202936198</v>
      </c>
    </row>
    <row r="187" spans="5:26" outlineLevel="1" x14ac:dyDescent="0.25">
      <c r="E187" s="14"/>
      <c r="F187" s="15" t="s">
        <v>56</v>
      </c>
      <c r="G187" s="15">
        <v>29.341479030000002</v>
      </c>
      <c r="H187" s="16">
        <v>31.329501500000003</v>
      </c>
      <c r="I187" s="16">
        <v>33.897857227999999</v>
      </c>
      <c r="J187" s="16">
        <v>36.92708554</v>
      </c>
      <c r="K187" s="16">
        <v>41.641778680000002</v>
      </c>
      <c r="L187" s="16">
        <v>44.606110483119764</v>
      </c>
      <c r="M187" s="16">
        <v>48.825802837720602</v>
      </c>
      <c r="N187" s="16">
        <v>54.746010747478884</v>
      </c>
      <c r="O187" s="16">
        <v>58.333718451427174</v>
      </c>
      <c r="P187" s="16">
        <v>40.737978682132862</v>
      </c>
      <c r="Q187" s="16">
        <v>49.324036712592772</v>
      </c>
      <c r="R187" s="16">
        <v>59.850620578834373</v>
      </c>
      <c r="S187" s="16">
        <v>64.405844689537346</v>
      </c>
      <c r="T187" s="16">
        <v>63.966657601466657</v>
      </c>
      <c r="U187" s="16">
        <v>61.926127967492576</v>
      </c>
      <c r="V187" s="16">
        <v>60.555516385380109</v>
      </c>
      <c r="W187" s="16">
        <v>63.775862440844342</v>
      </c>
      <c r="X187" s="16">
        <v>68.022289912171686</v>
      </c>
      <c r="Y187" s="16">
        <v>73.321665739472138</v>
      </c>
      <c r="Z187" s="17">
        <v>77.784844765612235</v>
      </c>
    </row>
    <row r="188" spans="5:26" outlineLevel="1" x14ac:dyDescent="0.25">
      <c r="E188" s="14"/>
      <c r="F188" s="15" t="s">
        <v>63</v>
      </c>
      <c r="G188" s="15">
        <v>249.18037560370243</v>
      </c>
      <c r="H188" s="16">
        <v>251.80742465252101</v>
      </c>
      <c r="I188" s="16">
        <v>254.30382242281135</v>
      </c>
      <c r="J188" s="16">
        <v>260.08300536479578</v>
      </c>
      <c r="K188" s="16">
        <v>266.18715973775153</v>
      </c>
      <c r="L188" s="16">
        <v>267.65802634725634</v>
      </c>
      <c r="M188" s="16">
        <v>276.8574242110999</v>
      </c>
      <c r="N188" s="16">
        <v>277.25868130991438</v>
      </c>
      <c r="O188" s="16">
        <v>253.50811979224235</v>
      </c>
      <c r="P188" s="16">
        <v>253.23833230001227</v>
      </c>
      <c r="Q188" s="16">
        <v>280.39890415449207</v>
      </c>
      <c r="R188" s="16">
        <v>287.80096878117251</v>
      </c>
      <c r="S188" s="16">
        <v>250.03046088880467</v>
      </c>
      <c r="T188" s="16">
        <v>254.35805264317494</v>
      </c>
      <c r="U188" s="16">
        <v>263.92312441128394</v>
      </c>
      <c r="V188" s="16">
        <v>267.60829015338572</v>
      </c>
      <c r="W188" s="16">
        <v>272.0313764514961</v>
      </c>
      <c r="X188" s="16">
        <v>279.65936703457783</v>
      </c>
      <c r="Y188" s="16">
        <v>282.89717927086787</v>
      </c>
      <c r="Z188" s="17">
        <v>284.82137701740083</v>
      </c>
    </row>
    <row r="189" spans="5:26" outlineLevel="1" x14ac:dyDescent="0.25">
      <c r="E189" s="14"/>
      <c r="F189" s="15" t="s">
        <v>58</v>
      </c>
      <c r="G189" s="15">
        <v>23.152274808095669</v>
      </c>
      <c r="H189" s="16">
        <v>23.546154564825763</v>
      </c>
      <c r="I189" s="16">
        <v>25.842035167960724</v>
      </c>
      <c r="J189" s="16">
        <v>29.960960224747133</v>
      </c>
      <c r="K189" s="16">
        <v>34.71809665186845</v>
      </c>
      <c r="L189" s="16">
        <v>38.196083017417365</v>
      </c>
      <c r="M189" s="16">
        <v>39.901226160896542</v>
      </c>
      <c r="N189" s="16">
        <v>43.499662531368813</v>
      </c>
      <c r="O189" s="16">
        <v>46.688764263800664</v>
      </c>
      <c r="P189" s="16">
        <v>46.604670163561735</v>
      </c>
      <c r="Q189" s="16">
        <v>52.077508113897849</v>
      </c>
      <c r="R189" s="16">
        <v>54.468763598769002</v>
      </c>
      <c r="S189" s="16">
        <v>53.873224206946688</v>
      </c>
      <c r="T189" s="16">
        <v>54.754762162325704</v>
      </c>
      <c r="U189" s="16">
        <v>61.491038069213481</v>
      </c>
      <c r="V189" s="16">
        <v>64.138796182827917</v>
      </c>
      <c r="W189" s="16">
        <v>68.059418293236817</v>
      </c>
      <c r="X189" s="16">
        <v>71.713501014455247</v>
      </c>
      <c r="Y189" s="16">
        <v>74.983119572279051</v>
      </c>
      <c r="Z189" s="17">
        <v>78.112118360288719</v>
      </c>
    </row>
    <row r="190" spans="5:26" outlineLevel="1" x14ac:dyDescent="0.25">
      <c r="E190" s="14"/>
      <c r="F190" s="15" t="s">
        <v>51</v>
      </c>
      <c r="G190" s="15">
        <v>10.108303890172058</v>
      </c>
      <c r="H190" s="16">
        <v>10.664220189886262</v>
      </c>
      <c r="I190" s="16">
        <v>11.64605464276821</v>
      </c>
      <c r="J190" s="16">
        <v>12.650547834899216</v>
      </c>
      <c r="K190" s="16">
        <v>13.330629800315748</v>
      </c>
      <c r="L190" s="16">
        <v>14.357573227988819</v>
      </c>
      <c r="M190" s="16">
        <v>14.843412006606004</v>
      </c>
      <c r="N190" s="16">
        <v>15.422660407026177</v>
      </c>
      <c r="O190" s="16">
        <v>16.386750590159565</v>
      </c>
      <c r="P190" s="16">
        <v>15.425474519123512</v>
      </c>
      <c r="Q190" s="16">
        <v>17.31093639982717</v>
      </c>
      <c r="R190" s="16">
        <v>18.541014999999998</v>
      </c>
      <c r="S190" s="16">
        <v>19.301264999999997</v>
      </c>
      <c r="T190" s="16">
        <v>20.166202249999998</v>
      </c>
      <c r="U190" s="16">
        <v>20.962518095</v>
      </c>
      <c r="V190" s="16">
        <v>22.194155853539371</v>
      </c>
      <c r="W190" s="16">
        <v>23.180485239285368</v>
      </c>
      <c r="X190" s="16">
        <v>24.327122170529101</v>
      </c>
      <c r="Y190" s="16">
        <v>25.639801076790974</v>
      </c>
      <c r="Z190" s="17">
        <v>26.786972320545342</v>
      </c>
    </row>
    <row r="191" spans="5:26" outlineLevel="1" x14ac:dyDescent="0.25">
      <c r="E191" s="14"/>
      <c r="F191" s="15" t="s">
        <v>59</v>
      </c>
      <c r="G191" s="15">
        <v>5.4510572377128392</v>
      </c>
      <c r="H191" s="16">
        <v>5.7642132952888128</v>
      </c>
      <c r="I191" s="16">
        <v>6.0765071009299128</v>
      </c>
      <c r="J191" s="16">
        <v>6.257018447024751</v>
      </c>
      <c r="K191" s="16">
        <v>6.441046457890474</v>
      </c>
      <c r="L191" s="16">
        <v>6.9925906449680548</v>
      </c>
      <c r="M191" s="16">
        <v>7.1327033983726347</v>
      </c>
      <c r="N191" s="16">
        <v>7.4656518531573175</v>
      </c>
      <c r="O191" s="16">
        <v>7.9156910355694237</v>
      </c>
      <c r="P191" s="16">
        <v>7.9214742148580344</v>
      </c>
      <c r="Q191" s="16">
        <v>8.1150056705608744</v>
      </c>
      <c r="R191" s="16">
        <v>8.3802449839720907</v>
      </c>
      <c r="S191" s="16">
        <v>10.014860000000001</v>
      </c>
      <c r="T191" s="16">
        <v>10.163860000000001</v>
      </c>
      <c r="U191" s="16">
        <v>10.744155000000001</v>
      </c>
      <c r="V191" s="16">
        <v>11.111322378133199</v>
      </c>
      <c r="W191" s="16">
        <v>11.169135642241942</v>
      </c>
      <c r="X191" s="16">
        <v>11.403825824947109</v>
      </c>
      <c r="Y191" s="16">
        <v>11.613108915901124</v>
      </c>
      <c r="Z191" s="17">
        <v>12.080010302717648</v>
      </c>
    </row>
    <row r="192" spans="5:26" outlineLevel="1" x14ac:dyDescent="0.25">
      <c r="E192" s="14"/>
      <c r="F192" s="15" t="s">
        <v>61</v>
      </c>
      <c r="G192" s="15">
        <v>13.215800329881324</v>
      </c>
      <c r="H192" s="16">
        <v>13.234163730419469</v>
      </c>
      <c r="I192" s="16">
        <v>13.64442958672859</v>
      </c>
      <c r="J192" s="16">
        <v>14.223004221569269</v>
      </c>
      <c r="K192" s="16">
        <v>14.545581151812456</v>
      </c>
      <c r="L192" s="16">
        <v>14.817593637092806</v>
      </c>
      <c r="M192" s="16">
        <v>15.267514094013091</v>
      </c>
      <c r="N192" s="16">
        <v>16.063883331221934</v>
      </c>
      <c r="O192" s="16">
        <v>16.191380587129462</v>
      </c>
      <c r="P192" s="16">
        <v>15.614793544793805</v>
      </c>
      <c r="Q192" s="16">
        <v>16.589230000000001</v>
      </c>
      <c r="R192" s="16">
        <v>17.2626852</v>
      </c>
      <c r="S192" s="16">
        <v>17.713302756000001</v>
      </c>
      <c r="T192" s="16">
        <v>17.933206683560002</v>
      </c>
      <c r="U192" s="16">
        <v>18.21623336898049</v>
      </c>
      <c r="V192" s="16">
        <v>18.678043579025367</v>
      </c>
      <c r="W192" s="16">
        <v>19.084443488380632</v>
      </c>
      <c r="X192" s="16">
        <v>18.920312221242575</v>
      </c>
      <c r="Y192" s="16">
        <v>19.090282269867117</v>
      </c>
      <c r="Z192" s="17">
        <v>19.517332620059889</v>
      </c>
    </row>
    <row r="193" spans="5:26" outlineLevel="1" x14ac:dyDescent="0.25">
      <c r="E193" s="8" t="s">
        <v>64</v>
      </c>
      <c r="F193" s="9"/>
      <c r="G193" s="8">
        <v>847.7659450637658</v>
      </c>
      <c r="H193" s="12">
        <v>842.26502350796238</v>
      </c>
      <c r="I193" s="12">
        <v>870.20815031702398</v>
      </c>
      <c r="J193" s="12">
        <v>895.65830949644737</v>
      </c>
      <c r="K193" s="12">
        <v>939.96805543730761</v>
      </c>
      <c r="L193" s="12">
        <v>973.17858591764764</v>
      </c>
      <c r="M193" s="12">
        <v>1001.9102938217023</v>
      </c>
      <c r="N193" s="12">
        <v>1043.0067239921113</v>
      </c>
      <c r="O193" s="12">
        <v>1016.1939762513317</v>
      </c>
      <c r="P193" s="12">
        <v>967.66527153853201</v>
      </c>
      <c r="Q193" s="12">
        <v>1097.9410803941889</v>
      </c>
      <c r="R193" s="12">
        <v>1137.5699670585443</v>
      </c>
      <c r="S193" s="12">
        <v>1131.5119185860183</v>
      </c>
      <c r="T193" s="12">
        <v>1173.8978399390833</v>
      </c>
      <c r="U193" s="12">
        <v>1220.2651688675119</v>
      </c>
      <c r="V193" s="12">
        <v>1266.3637733483629</v>
      </c>
      <c r="W193" s="12">
        <v>1316.7335088859595</v>
      </c>
      <c r="X193" s="12">
        <v>1372.6852736621886</v>
      </c>
      <c r="Y193" s="12">
        <v>1431.3545972589502</v>
      </c>
      <c r="Z193" s="13">
        <v>1481.6975999302283</v>
      </c>
    </row>
    <row r="194" spans="5:26" outlineLevel="1" x14ac:dyDescent="0.25">
      <c r="E194" s="8" t="s">
        <v>65</v>
      </c>
      <c r="F194" s="8" t="s">
        <v>60</v>
      </c>
      <c r="G194" s="8">
        <v>52.47182171</v>
      </c>
      <c r="H194" s="12">
        <v>49.243474520000007</v>
      </c>
      <c r="I194" s="12">
        <v>52.419349910000001</v>
      </c>
      <c r="J194" s="12">
        <v>52.949890000000003</v>
      </c>
      <c r="K194" s="12">
        <v>54.057110000000002</v>
      </c>
      <c r="L194" s="12">
        <v>54.212483973782909</v>
      </c>
      <c r="M194" s="12">
        <v>50.480523751115172</v>
      </c>
      <c r="N194" s="12">
        <v>50.852530849017825</v>
      </c>
      <c r="O194" s="12">
        <v>44.144570364119716</v>
      </c>
      <c r="P194" s="12">
        <v>39.314429844494626</v>
      </c>
      <c r="Q194" s="12">
        <v>44.244544166970982</v>
      </c>
      <c r="R194" s="12">
        <v>45.938970269999999</v>
      </c>
      <c r="S194" s="12">
        <v>46.7692543</v>
      </c>
      <c r="T194" s="12">
        <v>48.018068318000005</v>
      </c>
      <c r="U194" s="12">
        <v>50.144821610339996</v>
      </c>
      <c r="V194" s="12">
        <v>51.741970953040514</v>
      </c>
      <c r="W194" s="12">
        <v>54.781015437951702</v>
      </c>
      <c r="X194" s="12">
        <v>58.504051386188358</v>
      </c>
      <c r="Y194" s="12">
        <v>61.430945590509154</v>
      </c>
      <c r="Z194" s="13">
        <v>63.835743469495519</v>
      </c>
    </row>
    <row r="195" spans="5:26" outlineLevel="1" x14ac:dyDescent="0.25">
      <c r="E195" s="14"/>
      <c r="F195" s="15" t="s">
        <v>62</v>
      </c>
      <c r="G195" s="15">
        <v>9.0809623313133123</v>
      </c>
      <c r="H195" s="16">
        <v>9.1477446834602425</v>
      </c>
      <c r="I195" s="16">
        <v>9.3333349731401771</v>
      </c>
      <c r="J195" s="16">
        <v>10.172702868508388</v>
      </c>
      <c r="K195" s="16">
        <v>11.499163196342183</v>
      </c>
      <c r="L195" s="16">
        <v>12.168488035791672</v>
      </c>
      <c r="M195" s="16">
        <v>12.808249868496816</v>
      </c>
      <c r="N195" s="16">
        <v>12.893524951103242</v>
      </c>
      <c r="O195" s="16">
        <v>13.369894023487124</v>
      </c>
      <c r="P195" s="16">
        <v>12.43268601743538</v>
      </c>
      <c r="Q195" s="16">
        <v>14.363742958733047</v>
      </c>
      <c r="R195" s="16">
        <v>15.013291483773918</v>
      </c>
      <c r="S195" s="16">
        <v>15.497527616520458</v>
      </c>
      <c r="T195" s="16">
        <v>16.967137236736477</v>
      </c>
      <c r="U195" s="16">
        <v>16.788643490063418</v>
      </c>
      <c r="V195" s="16">
        <v>17.600496059843259</v>
      </c>
      <c r="W195" s="16">
        <v>18.786387187610593</v>
      </c>
      <c r="X195" s="16">
        <v>20.012785137508061</v>
      </c>
      <c r="Y195" s="16">
        <v>21.565285358567351</v>
      </c>
      <c r="Z195" s="17">
        <v>23.053894976807999</v>
      </c>
    </row>
    <row r="196" spans="5:26" outlineLevel="1" x14ac:dyDescent="0.25">
      <c r="E196" s="14"/>
      <c r="F196" s="15" t="s">
        <v>54</v>
      </c>
      <c r="G196" s="15">
        <v>20.863261042409778</v>
      </c>
      <c r="H196" s="16">
        <v>23.621925885655479</v>
      </c>
      <c r="I196" s="16">
        <v>27.962153498167122</v>
      </c>
      <c r="J196" s="16">
        <v>31.330096676041869</v>
      </c>
      <c r="K196" s="16">
        <v>35.70761617528899</v>
      </c>
      <c r="L196" s="16">
        <v>37.999653819025809</v>
      </c>
      <c r="M196" s="16">
        <v>42.403149297170451</v>
      </c>
      <c r="N196" s="16">
        <v>46.931093740405856</v>
      </c>
      <c r="O196" s="16">
        <v>50.64317552626887</v>
      </c>
      <c r="P196" s="16">
        <v>61.778872329228278</v>
      </c>
      <c r="Q196" s="16">
        <v>73.331577577851277</v>
      </c>
      <c r="R196" s="16">
        <v>76.324064302067583</v>
      </c>
      <c r="S196" s="16">
        <v>79.34560191975028</v>
      </c>
      <c r="T196" s="16">
        <v>84.630661724115242</v>
      </c>
      <c r="U196" s="16">
        <v>89.105555538340511</v>
      </c>
      <c r="V196" s="16">
        <v>95.57217511781792</v>
      </c>
      <c r="W196" s="16">
        <v>102.94979977129718</v>
      </c>
      <c r="X196" s="16">
        <v>110.24954205204195</v>
      </c>
      <c r="Y196" s="16">
        <v>117.59048586084094</v>
      </c>
      <c r="Z196" s="17">
        <v>125.23829508825563</v>
      </c>
    </row>
    <row r="197" spans="5:26" outlineLevel="1" x14ac:dyDescent="0.25">
      <c r="E197" s="14"/>
      <c r="F197" s="15" t="s">
        <v>52</v>
      </c>
      <c r="G197" s="15">
        <v>12.60656713781521</v>
      </c>
      <c r="H197" s="16">
        <v>13.666751555797033</v>
      </c>
      <c r="I197" s="16">
        <v>15.249596611573111</v>
      </c>
      <c r="J197" s="16">
        <v>15.506415084861853</v>
      </c>
      <c r="K197" s="16">
        <v>16.838582872503597</v>
      </c>
      <c r="L197" s="16">
        <v>17.934562030603679</v>
      </c>
      <c r="M197" s="16">
        <v>18.297242515226689</v>
      </c>
      <c r="N197" s="16">
        <v>19.23933413950186</v>
      </c>
      <c r="O197" s="16">
        <v>20.072788023043273</v>
      </c>
      <c r="P197" s="16">
        <v>18.009547541596419</v>
      </c>
      <c r="Q197" s="16">
        <v>20.838968691869756</v>
      </c>
      <c r="R197" s="16">
        <v>21.12991984035633</v>
      </c>
      <c r="S197" s="16">
        <v>24.704667632598447</v>
      </c>
      <c r="T197" s="16">
        <v>25.66033932644374</v>
      </c>
      <c r="U197" s="16">
        <v>25.096493674663105</v>
      </c>
      <c r="V197" s="16">
        <v>26.769740432955533</v>
      </c>
      <c r="W197" s="16">
        <v>27.851973604640165</v>
      </c>
      <c r="X197" s="16">
        <v>29.276766573322796</v>
      </c>
      <c r="Y197" s="16">
        <v>30.813795677031923</v>
      </c>
      <c r="Z197" s="17">
        <v>32.351665582557906</v>
      </c>
    </row>
    <row r="198" spans="5:26" outlineLevel="1" x14ac:dyDescent="0.25">
      <c r="E198" s="14"/>
      <c r="F198" s="15" t="s">
        <v>55</v>
      </c>
      <c r="G198" s="15">
        <v>31.443213227433702</v>
      </c>
      <c r="H198" s="16">
        <v>29.295090053000024</v>
      </c>
      <c r="I198" s="16">
        <v>28.693871238272358</v>
      </c>
      <c r="J198" s="16">
        <v>28.019410401449299</v>
      </c>
      <c r="K198" s="16">
        <v>28.55825644109688</v>
      </c>
      <c r="L198" s="16">
        <v>27.277982214065041</v>
      </c>
      <c r="M198" s="16">
        <v>27.761777626839834</v>
      </c>
      <c r="N198" s="16">
        <v>27.535647812378073</v>
      </c>
      <c r="O198" s="16">
        <v>27.055953556892401</v>
      </c>
      <c r="P198" s="16">
        <v>23.144776568330698</v>
      </c>
      <c r="Q198" s="16">
        <v>25.506117929673493</v>
      </c>
      <c r="R198" s="16">
        <v>26.277225235161765</v>
      </c>
      <c r="S198" s="16">
        <v>26.832158108629553</v>
      </c>
      <c r="T198" s="16">
        <v>27.746630534574749</v>
      </c>
      <c r="U198" s="16">
        <v>28.056124393733711</v>
      </c>
      <c r="V198" s="16">
        <v>26.966457739225739</v>
      </c>
      <c r="W198" s="16">
        <v>26.531627086884924</v>
      </c>
      <c r="X198" s="16">
        <v>26.164860520893086</v>
      </c>
      <c r="Y198" s="16">
        <v>25.894853752376545</v>
      </c>
      <c r="Z198" s="17">
        <v>25.636915005453275</v>
      </c>
    </row>
    <row r="199" spans="5:26" outlineLevel="1" x14ac:dyDescent="0.25">
      <c r="E199" s="14"/>
      <c r="F199" s="15" t="s">
        <v>57</v>
      </c>
      <c r="G199" s="15">
        <v>2.0336272467655268</v>
      </c>
      <c r="H199" s="16">
        <v>2.193197869224865</v>
      </c>
      <c r="I199" s="16">
        <v>2.4061107414788103</v>
      </c>
      <c r="J199" s="16">
        <v>2.9632765081489647</v>
      </c>
      <c r="K199" s="16">
        <v>3.5401462394690384</v>
      </c>
      <c r="L199" s="16">
        <v>3.8210566142657036</v>
      </c>
      <c r="M199" s="16">
        <v>4.4080891090750001</v>
      </c>
      <c r="N199" s="16">
        <v>5.2622036644853791</v>
      </c>
      <c r="O199" s="16">
        <v>5.5415827711308872</v>
      </c>
      <c r="P199" s="16">
        <v>5.9165684432103349</v>
      </c>
      <c r="Q199" s="16">
        <v>7.345074061940176</v>
      </c>
      <c r="R199" s="16">
        <v>8.478586087148841</v>
      </c>
      <c r="S199" s="16">
        <v>9.1607615515520013</v>
      </c>
      <c r="T199" s="16">
        <v>8.0386042281978387</v>
      </c>
      <c r="U199" s="16">
        <v>8.2447784649254601</v>
      </c>
      <c r="V199" s="16">
        <v>9.1807152764337356</v>
      </c>
      <c r="W199" s="16">
        <v>10.336671097661426</v>
      </c>
      <c r="X199" s="16">
        <v>11.620217384499689</v>
      </c>
      <c r="Y199" s="16">
        <v>13.000179519162172</v>
      </c>
      <c r="Z199" s="17">
        <v>14.603075454312267</v>
      </c>
    </row>
    <row r="200" spans="5:26" outlineLevel="1" x14ac:dyDescent="0.25">
      <c r="E200" s="14"/>
      <c r="F200" s="15" t="s">
        <v>53</v>
      </c>
      <c r="G200" s="15">
        <v>2.2238622493758391</v>
      </c>
      <c r="H200" s="16">
        <v>1.9490599031585036</v>
      </c>
      <c r="I200" s="16">
        <v>2.1444552070152594</v>
      </c>
      <c r="J200" s="16">
        <v>2.3179069103300787</v>
      </c>
      <c r="K200" s="16">
        <v>2.8667843082392572</v>
      </c>
      <c r="L200" s="16">
        <v>3.1084833869813542</v>
      </c>
      <c r="M200" s="16">
        <v>3.2655125997399894</v>
      </c>
      <c r="N200" s="16">
        <v>3.6209314698652415</v>
      </c>
      <c r="O200" s="16">
        <v>3.5576416647249358</v>
      </c>
      <c r="P200" s="16">
        <v>3.0181528889085643</v>
      </c>
      <c r="Q200" s="16">
        <v>3.1093539304532634</v>
      </c>
      <c r="R200" s="16">
        <v>3.6694779559652568</v>
      </c>
      <c r="S200" s="16">
        <v>3.9861039488951553</v>
      </c>
      <c r="T200" s="16">
        <v>3.4494491508440257</v>
      </c>
      <c r="U200" s="16">
        <v>3.3744813738642452</v>
      </c>
      <c r="V200" s="16">
        <v>3.589904430673228</v>
      </c>
      <c r="W200" s="16">
        <v>3.8008457925797243</v>
      </c>
      <c r="X200" s="16">
        <v>4.3999774162914669</v>
      </c>
      <c r="Y200" s="16">
        <v>4.6674515201583731</v>
      </c>
      <c r="Z200" s="17">
        <v>4.9841479302385094</v>
      </c>
    </row>
    <row r="201" spans="5:26" outlineLevel="1" x14ac:dyDescent="0.25">
      <c r="E201" s="14"/>
      <c r="F201" s="15" t="s">
        <v>56</v>
      </c>
      <c r="G201" s="15">
        <v>5.5538748198920738</v>
      </c>
      <c r="H201" s="16">
        <v>5.8768311886128508</v>
      </c>
      <c r="I201" s="16">
        <v>6.1294994947730999</v>
      </c>
      <c r="J201" s="16">
        <v>6.5650141864162332</v>
      </c>
      <c r="K201" s="16">
        <v>6.9103846565483362</v>
      </c>
      <c r="L201" s="16">
        <v>7.2304214955994404</v>
      </c>
      <c r="M201" s="16">
        <v>7.5456100215759321</v>
      </c>
      <c r="N201" s="16">
        <v>7.9367663671452657</v>
      </c>
      <c r="O201" s="16">
        <v>7.8131363990692089</v>
      </c>
      <c r="P201" s="16">
        <v>5.7839566261400348</v>
      </c>
      <c r="Q201" s="16">
        <v>6.5789922849633573</v>
      </c>
      <c r="R201" s="16">
        <v>7.8256072106120786</v>
      </c>
      <c r="S201" s="16">
        <v>8.5500364823709027</v>
      </c>
      <c r="T201" s="16">
        <v>8.2832879548997749</v>
      </c>
      <c r="U201" s="16">
        <v>7.76525778721766</v>
      </c>
      <c r="V201" s="16">
        <v>7.7167079872363917</v>
      </c>
      <c r="W201" s="16">
        <v>8.1105564144420228</v>
      </c>
      <c r="X201" s="16">
        <v>8.5838993170201405</v>
      </c>
      <c r="Y201" s="16">
        <v>9.0136294104126016</v>
      </c>
      <c r="Z201" s="17">
        <v>9.3391830228521862</v>
      </c>
    </row>
    <row r="202" spans="5:26" outlineLevel="1" x14ac:dyDescent="0.25">
      <c r="E202" s="14"/>
      <c r="F202" s="15" t="s">
        <v>63</v>
      </c>
      <c r="G202" s="15">
        <v>21.685010473724407</v>
      </c>
      <c r="H202" s="16">
        <v>21.960881686261079</v>
      </c>
      <c r="I202" s="16">
        <v>21.993635374020215</v>
      </c>
      <c r="J202" s="16">
        <v>23.107209032945303</v>
      </c>
      <c r="K202" s="16">
        <v>23.956333004239603</v>
      </c>
      <c r="L202" s="16">
        <v>25.031869175288964</v>
      </c>
      <c r="M202" s="16">
        <v>26.521647532981639</v>
      </c>
      <c r="N202" s="16">
        <v>28.317966718985478</v>
      </c>
      <c r="O202" s="16">
        <v>26.504493363942608</v>
      </c>
      <c r="P202" s="16">
        <v>22.82818381734123</v>
      </c>
      <c r="Q202" s="16">
        <v>26.444844172779387</v>
      </c>
      <c r="R202" s="16">
        <v>29.036844589463353</v>
      </c>
      <c r="S202" s="16">
        <v>25.920060381897301</v>
      </c>
      <c r="T202" s="16">
        <v>24.324597584242319</v>
      </c>
      <c r="U202" s="16">
        <v>25.778458915870861</v>
      </c>
      <c r="V202" s="16">
        <v>26.079103674281708</v>
      </c>
      <c r="W202" s="16">
        <v>27.287515096216993</v>
      </c>
      <c r="X202" s="16">
        <v>28.505344016969673</v>
      </c>
      <c r="Y202" s="16">
        <v>29.405605902465744</v>
      </c>
      <c r="Z202" s="17">
        <v>30.258827047532726</v>
      </c>
    </row>
    <row r="203" spans="5:26" outlineLevel="1" x14ac:dyDescent="0.25">
      <c r="E203" s="14"/>
      <c r="F203" s="15" t="s">
        <v>58</v>
      </c>
      <c r="G203" s="15">
        <v>7.3233595274175727</v>
      </c>
      <c r="H203" s="16">
        <v>7.438675875959321</v>
      </c>
      <c r="I203" s="16">
        <v>8.5734728202002195</v>
      </c>
      <c r="J203" s="16">
        <v>9.9925300712506022</v>
      </c>
      <c r="K203" s="16">
        <v>11.619271517714335</v>
      </c>
      <c r="L203" s="16">
        <v>12.825013733289119</v>
      </c>
      <c r="M203" s="16">
        <v>14.37124</v>
      </c>
      <c r="N203" s="16">
        <v>14.931470551084896</v>
      </c>
      <c r="O203" s="16">
        <v>15.535896228613396</v>
      </c>
      <c r="P203" s="16">
        <v>14.852043499999999</v>
      </c>
      <c r="Q203" s="16">
        <v>16.15490097605106</v>
      </c>
      <c r="R203" s="16">
        <v>17.818848523782663</v>
      </c>
      <c r="S203" s="16">
        <v>17.912248455240494</v>
      </c>
      <c r="T203" s="16">
        <v>18.433143317160084</v>
      </c>
      <c r="U203" s="16">
        <v>19.144672313524303</v>
      </c>
      <c r="V203" s="16">
        <v>20.526165149002246</v>
      </c>
      <c r="W203" s="16">
        <v>21.642516121519172</v>
      </c>
      <c r="X203" s="16">
        <v>23.165072049949281</v>
      </c>
      <c r="Y203" s="16">
        <v>24.574817678124429</v>
      </c>
      <c r="Z203" s="17">
        <v>25.5637448256197</v>
      </c>
    </row>
    <row r="204" spans="5:26" outlineLevel="1" x14ac:dyDescent="0.25">
      <c r="E204" s="14"/>
      <c r="F204" s="15" t="s">
        <v>51</v>
      </c>
      <c r="G204" s="15">
        <v>4.764962967203175</v>
      </c>
      <c r="H204" s="16">
        <v>5.0233359944390896</v>
      </c>
      <c r="I204" s="16">
        <v>5.303835084872186</v>
      </c>
      <c r="J204" s="16">
        <v>5.5275341001044289</v>
      </c>
      <c r="K204" s="16">
        <v>5.9268295713647801</v>
      </c>
      <c r="L204" s="16">
        <v>6.3828725635961661</v>
      </c>
      <c r="M204" s="16">
        <v>6.7796990915811017</v>
      </c>
      <c r="N204" s="16">
        <v>7.0969724270299288</v>
      </c>
      <c r="O204" s="16">
        <v>7.2053614417717871</v>
      </c>
      <c r="P204" s="16">
        <v>6.6428016560425016</v>
      </c>
      <c r="Q204" s="16">
        <v>7.157259155545427</v>
      </c>
      <c r="R204" s="16">
        <v>7.8121935358833294</v>
      </c>
      <c r="S204" s="16">
        <v>8.5099526381378716</v>
      </c>
      <c r="T204" s="16">
        <v>9.3080681135398908</v>
      </c>
      <c r="U204" s="16">
        <v>9.9685186403036319</v>
      </c>
      <c r="V204" s="16">
        <v>10.647060557243464</v>
      </c>
      <c r="W204" s="16">
        <v>11.359966864813531</v>
      </c>
      <c r="X204" s="16">
        <v>11.784540265417169</v>
      </c>
      <c r="Y204" s="16">
        <v>12.198019798065738</v>
      </c>
      <c r="Z204" s="17">
        <v>12.752333857811774</v>
      </c>
    </row>
    <row r="205" spans="5:26" outlineLevel="1" x14ac:dyDescent="0.25">
      <c r="E205" s="14"/>
      <c r="F205" s="15" t="s">
        <v>59</v>
      </c>
      <c r="G205" s="15">
        <v>1.5615769833945485</v>
      </c>
      <c r="H205" s="16">
        <v>1.6541653504192708</v>
      </c>
      <c r="I205" s="16">
        <v>1.7511749349312049</v>
      </c>
      <c r="J205" s="16">
        <v>1.7721607162641599</v>
      </c>
      <c r="K205" s="16">
        <v>1.7668938888530821</v>
      </c>
      <c r="L205" s="16">
        <v>1.8383081162174326</v>
      </c>
      <c r="M205" s="16">
        <v>1.8860867474123957</v>
      </c>
      <c r="N205" s="16">
        <v>1.9528444599986099</v>
      </c>
      <c r="O205" s="16">
        <v>2.0137266664133264</v>
      </c>
      <c r="P205" s="16">
        <v>2.0071713646921219</v>
      </c>
      <c r="Q205" s="16">
        <v>1.9379831596411763</v>
      </c>
      <c r="R205" s="16">
        <v>1.847515</v>
      </c>
      <c r="S205" s="16">
        <v>1.8839843781664205</v>
      </c>
      <c r="T205" s="16">
        <v>2.2433121970747418</v>
      </c>
      <c r="U205" s="16">
        <v>2.4902357477150998</v>
      </c>
      <c r="V205" s="16">
        <v>2.7486843693922518</v>
      </c>
      <c r="W205" s="16">
        <v>2.7710592115735269</v>
      </c>
      <c r="X205" s="16">
        <v>2.7959927136184923</v>
      </c>
      <c r="Y205" s="16">
        <v>2.8069473385800201</v>
      </c>
      <c r="Z205" s="17">
        <v>2.8258991228257648</v>
      </c>
    </row>
    <row r="206" spans="5:26" outlineLevel="1" x14ac:dyDescent="0.25">
      <c r="E206" s="14"/>
      <c r="F206" s="15" t="s">
        <v>61</v>
      </c>
      <c r="G206" s="15">
        <v>3.5305790037068823</v>
      </c>
      <c r="H206" s="16">
        <v>3.6685298020228103</v>
      </c>
      <c r="I206" s="16">
        <v>3.7777245384705189</v>
      </c>
      <c r="J206" s="16">
        <v>3.8990461587123431</v>
      </c>
      <c r="K206" s="16">
        <v>4.1385340064027263</v>
      </c>
      <c r="L206" s="16">
        <v>4.3440934638066828</v>
      </c>
      <c r="M206" s="16">
        <v>4.3299621102300954</v>
      </c>
      <c r="N206" s="16">
        <v>4.5560509615816578</v>
      </c>
      <c r="O206" s="16">
        <v>4.4887835753774148</v>
      </c>
      <c r="P206" s="16">
        <v>4.07315</v>
      </c>
      <c r="Q206" s="16">
        <v>4.1537100000000002</v>
      </c>
      <c r="R206" s="16">
        <v>4.1489200000000004</v>
      </c>
      <c r="S206" s="16">
        <v>4.2608152160696555</v>
      </c>
      <c r="T206" s="16">
        <v>3.9871880000000002</v>
      </c>
      <c r="U206" s="16">
        <v>3.9571144</v>
      </c>
      <c r="V206" s="16">
        <v>4.1428924657831105</v>
      </c>
      <c r="W206" s="16">
        <v>4.4227267042982392</v>
      </c>
      <c r="X206" s="16">
        <v>4.6893083934346222</v>
      </c>
      <c r="Y206" s="16">
        <v>4.9775204782167535</v>
      </c>
      <c r="Z206" s="17">
        <v>5.2867580055864209</v>
      </c>
    </row>
    <row r="207" spans="5:26" outlineLevel="1" x14ac:dyDescent="0.25">
      <c r="E207" s="8" t="s">
        <v>66</v>
      </c>
      <c r="F207" s="9"/>
      <c r="G207" s="8">
        <v>175.14267872045204</v>
      </c>
      <c r="H207" s="12">
        <v>174.73966436801058</v>
      </c>
      <c r="I207" s="12">
        <v>185.73821442691428</v>
      </c>
      <c r="J207" s="12">
        <v>194.12319271503347</v>
      </c>
      <c r="K207" s="12">
        <v>207.3859058780628</v>
      </c>
      <c r="L207" s="12">
        <v>214.17528862231396</v>
      </c>
      <c r="M207" s="12">
        <v>220.85879027144512</v>
      </c>
      <c r="N207" s="12">
        <v>231.12733811258329</v>
      </c>
      <c r="O207" s="12">
        <v>227.94700360485498</v>
      </c>
      <c r="P207" s="12">
        <v>219.80234059742017</v>
      </c>
      <c r="Q207" s="12">
        <v>251.16706906647244</v>
      </c>
      <c r="R207" s="12">
        <v>265.32146403421513</v>
      </c>
      <c r="S207" s="12">
        <v>273.33317262982854</v>
      </c>
      <c r="T207" s="12">
        <v>281.09048768582886</v>
      </c>
      <c r="U207" s="12">
        <v>289.91515635056197</v>
      </c>
      <c r="V207" s="12">
        <v>303.2820742129291</v>
      </c>
      <c r="W207" s="12">
        <v>320.6326603914892</v>
      </c>
      <c r="X207" s="12">
        <v>339.75235722715473</v>
      </c>
      <c r="Y207" s="12">
        <v>357.93953788451171</v>
      </c>
      <c r="Z207" s="13">
        <v>375.73048338934973</v>
      </c>
    </row>
    <row r="208" spans="5:26" outlineLevel="1" x14ac:dyDescent="0.25">
      <c r="E208" s="8" t="s">
        <v>67</v>
      </c>
      <c r="F208" s="8" t="s">
        <v>60</v>
      </c>
      <c r="G208" s="8">
        <v>25.668576000000002</v>
      </c>
      <c r="H208" s="12">
        <v>21.38441916098445</v>
      </c>
      <c r="I208" s="12">
        <v>23.025800548312827</v>
      </c>
      <c r="J208" s="12">
        <v>24.388207015780292</v>
      </c>
      <c r="K208" s="12">
        <v>27.409265552713975</v>
      </c>
      <c r="L208" s="12">
        <v>28.926279983021562</v>
      </c>
      <c r="M208" s="12">
        <v>29.012840304144124</v>
      </c>
      <c r="N208" s="12">
        <v>26.376536366598078</v>
      </c>
      <c r="O208" s="12">
        <v>24.082639507721382</v>
      </c>
      <c r="P208" s="12">
        <v>19.493918656099638</v>
      </c>
      <c r="Q208" s="12">
        <v>23.604034765930493</v>
      </c>
      <c r="R208" s="12">
        <v>26.772896888469486</v>
      </c>
      <c r="S208" s="12">
        <v>26.357282924599186</v>
      </c>
      <c r="T208" s="12">
        <v>26.256326900612926</v>
      </c>
      <c r="U208" s="12">
        <v>28.945402777840155</v>
      </c>
      <c r="V208" s="12">
        <v>29.947029494400109</v>
      </c>
      <c r="W208" s="12">
        <v>29.730908538434175</v>
      </c>
      <c r="X208" s="12">
        <v>29.784818305381052</v>
      </c>
      <c r="Y208" s="12">
        <v>30.262998556617831</v>
      </c>
      <c r="Z208" s="13">
        <v>31.221551102122394</v>
      </c>
    </row>
    <row r="209" spans="1:26" outlineLevel="1" x14ac:dyDescent="0.25">
      <c r="E209" s="14"/>
      <c r="F209" s="15" t="s">
        <v>62</v>
      </c>
      <c r="G209" s="15">
        <v>9.4826933910357187</v>
      </c>
      <c r="H209" s="16">
        <v>9.4612255017610885</v>
      </c>
      <c r="I209" s="16">
        <v>9.4765774445901254</v>
      </c>
      <c r="J209" s="16">
        <v>10.300028001106817</v>
      </c>
      <c r="K209" s="16">
        <v>11.297944525502812</v>
      </c>
      <c r="L209" s="16">
        <v>11.799691488570849</v>
      </c>
      <c r="M209" s="16">
        <v>12.001658453429021</v>
      </c>
      <c r="N209" s="16">
        <v>13.180744653547491</v>
      </c>
      <c r="O209" s="16">
        <v>14.044183194313595</v>
      </c>
      <c r="P209" s="16">
        <v>11.964636763922925</v>
      </c>
      <c r="Q209" s="16">
        <v>14.586847510848877</v>
      </c>
      <c r="R209" s="16">
        <v>15.133865562886163</v>
      </c>
      <c r="S209" s="16">
        <v>13.949527609146703</v>
      </c>
      <c r="T209" s="16">
        <v>15.65413063656854</v>
      </c>
      <c r="U209" s="16">
        <v>15.727656010276494</v>
      </c>
      <c r="V209" s="16">
        <v>16.502630138394821</v>
      </c>
      <c r="W209" s="16">
        <v>17.280335270542491</v>
      </c>
      <c r="X209" s="16">
        <v>18.12047962917206</v>
      </c>
      <c r="Y209" s="16">
        <v>18.919561054045591</v>
      </c>
      <c r="Z209" s="17">
        <v>19.693371409338855</v>
      </c>
    </row>
    <row r="210" spans="1:26" outlineLevel="1" x14ac:dyDescent="0.25">
      <c r="E210" s="14"/>
      <c r="F210" s="15" t="s">
        <v>54</v>
      </c>
      <c r="G210" s="15">
        <v>19.931742295786652</v>
      </c>
      <c r="H210" s="16">
        <v>21.8509271329421</v>
      </c>
      <c r="I210" s="16">
        <v>25.537023256943904</v>
      </c>
      <c r="J210" s="16">
        <v>26.807855173837723</v>
      </c>
      <c r="K210" s="16">
        <v>31.390024469602384</v>
      </c>
      <c r="L210" s="16">
        <v>32.07067258719627</v>
      </c>
      <c r="M210" s="16">
        <v>34.994155982470645</v>
      </c>
      <c r="N210" s="16">
        <v>39.457082318158278</v>
      </c>
      <c r="O210" s="16">
        <v>41.614589428825234</v>
      </c>
      <c r="P210" s="16">
        <v>44.393882281682643</v>
      </c>
      <c r="Q210" s="16">
        <v>50.237884752307501</v>
      </c>
      <c r="R210" s="16">
        <v>49.348509757899329</v>
      </c>
      <c r="S210" s="16">
        <v>48.753345534165724</v>
      </c>
      <c r="T210" s="16">
        <v>52.327584504262603</v>
      </c>
      <c r="U210" s="16">
        <v>54.244173484380859</v>
      </c>
      <c r="V210" s="16">
        <v>55.88813988348744</v>
      </c>
      <c r="W210" s="16">
        <v>58.682896268991627</v>
      </c>
      <c r="X210" s="16">
        <v>61.774334611797634</v>
      </c>
      <c r="Y210" s="16">
        <v>65.452685351356166</v>
      </c>
      <c r="Z210" s="17">
        <v>68.285669811258643</v>
      </c>
    </row>
    <row r="211" spans="1:26" outlineLevel="1" x14ac:dyDescent="0.25">
      <c r="E211" s="14"/>
      <c r="F211" s="15" t="s">
        <v>52</v>
      </c>
      <c r="G211" s="15">
        <v>4.7425220324353754</v>
      </c>
      <c r="H211" s="16">
        <v>4.8722092716873009</v>
      </c>
      <c r="I211" s="16">
        <v>5.2881234904876848</v>
      </c>
      <c r="J211" s="16">
        <v>5.6277377456071003</v>
      </c>
      <c r="K211" s="16">
        <v>5.8727772234724549</v>
      </c>
      <c r="L211" s="16">
        <v>6.1424450103804515</v>
      </c>
      <c r="M211" s="16">
        <v>6.2819551086133849</v>
      </c>
      <c r="N211" s="16">
        <v>6.3515173310790294</v>
      </c>
      <c r="O211" s="16">
        <v>6.3779583334061813</v>
      </c>
      <c r="P211" s="16">
        <v>6.0664710270852051</v>
      </c>
      <c r="Q211" s="16">
        <v>6.9621383985278413</v>
      </c>
      <c r="R211" s="16">
        <v>7.3718890228768652</v>
      </c>
      <c r="S211" s="16">
        <v>7.565235019120732</v>
      </c>
      <c r="T211" s="16">
        <v>8.1968129331402988</v>
      </c>
      <c r="U211" s="16">
        <v>8.1077796238098614</v>
      </c>
      <c r="V211" s="16">
        <v>8.652114769099672</v>
      </c>
      <c r="W211" s="16">
        <v>9.2150749126283653</v>
      </c>
      <c r="X211" s="16">
        <v>9.8087389060835015</v>
      </c>
      <c r="Y211" s="16">
        <v>10.426841320788773</v>
      </c>
      <c r="Z211" s="17">
        <v>10.966405979369201</v>
      </c>
    </row>
    <row r="212" spans="1:26" outlineLevel="1" x14ac:dyDescent="0.25">
      <c r="E212" s="14"/>
      <c r="F212" s="15" t="s">
        <v>55</v>
      </c>
      <c r="G212" s="15">
        <v>7.3833132610395369</v>
      </c>
      <c r="H212" s="16">
        <v>8.428899608457856</v>
      </c>
      <c r="I212" s="16">
        <v>8.6707547090145773</v>
      </c>
      <c r="J212" s="16">
        <v>9.0879618310795145</v>
      </c>
      <c r="K212" s="16">
        <v>9.4462544619444593</v>
      </c>
      <c r="L212" s="16">
        <v>9.6560860127910821</v>
      </c>
      <c r="M212" s="16">
        <v>10.192855824150264</v>
      </c>
      <c r="N212" s="16">
        <v>10.348087172224211</v>
      </c>
      <c r="O212" s="16">
        <v>9.8848906006882871</v>
      </c>
      <c r="P212" s="16">
        <v>7.7668024476656914</v>
      </c>
      <c r="Q212" s="16">
        <v>9.1953821756522878</v>
      </c>
      <c r="R212" s="16">
        <v>9.6106099778738745</v>
      </c>
      <c r="S212" s="16">
        <v>9.5449221495134413</v>
      </c>
      <c r="T212" s="16">
        <v>10.030637408647049</v>
      </c>
      <c r="U212" s="16">
        <v>10.466431831449997</v>
      </c>
      <c r="V212" s="16">
        <v>10.863718557360434</v>
      </c>
      <c r="W212" s="16">
        <v>11.002018365300286</v>
      </c>
      <c r="X212" s="16">
        <v>11.398785341458066</v>
      </c>
      <c r="Y212" s="16">
        <v>11.757874582565625</v>
      </c>
      <c r="Z212" s="17">
        <v>12.125102399676251</v>
      </c>
    </row>
    <row r="213" spans="1:26" outlineLevel="1" x14ac:dyDescent="0.25">
      <c r="E213" s="14"/>
      <c r="F213" s="15" t="s">
        <v>57</v>
      </c>
      <c r="G213" s="15">
        <v>9.7504407787172784</v>
      </c>
      <c r="H213" s="16">
        <v>10.147189910800741</v>
      </c>
      <c r="I213" s="16">
        <v>10.839962175214126</v>
      </c>
      <c r="J213" s="16">
        <v>11.648506991537783</v>
      </c>
      <c r="K213" s="16">
        <v>12.721051235209261</v>
      </c>
      <c r="L213" s="16">
        <v>13.519327125387385</v>
      </c>
      <c r="M213" s="16">
        <v>14.755969871455905</v>
      </c>
      <c r="N213" s="16">
        <v>15.818435588921322</v>
      </c>
      <c r="O213" s="16">
        <v>15.635978670778131</v>
      </c>
      <c r="P213" s="16">
        <v>15.654197740844928</v>
      </c>
      <c r="Q213" s="16">
        <v>17.887486451636438</v>
      </c>
      <c r="R213" s="16">
        <v>18.703448114481375</v>
      </c>
      <c r="S213" s="16">
        <v>18.871742516186607</v>
      </c>
      <c r="T213" s="16">
        <v>18.47018175270955</v>
      </c>
      <c r="U213" s="16">
        <v>19.236858445773642</v>
      </c>
      <c r="V213" s="16">
        <v>20.420872242274037</v>
      </c>
      <c r="W213" s="16">
        <v>21.659610411008693</v>
      </c>
      <c r="X213" s="16">
        <v>22.921531277830667</v>
      </c>
      <c r="Y213" s="16">
        <v>24.042208984006159</v>
      </c>
      <c r="Z213" s="17">
        <v>25.03835230582234</v>
      </c>
    </row>
    <row r="214" spans="1:26" outlineLevel="1" x14ac:dyDescent="0.25">
      <c r="E214" s="14"/>
      <c r="F214" s="15" t="s">
        <v>53</v>
      </c>
      <c r="G214" s="15">
        <v>1.8143457407310759</v>
      </c>
      <c r="H214" s="16">
        <v>1.8605929380515058</v>
      </c>
      <c r="I214" s="16">
        <v>1.9276591427868413</v>
      </c>
      <c r="J214" s="16">
        <v>1.9342823064851391</v>
      </c>
      <c r="K214" s="16">
        <v>1.9579311473321093</v>
      </c>
      <c r="L214" s="16">
        <v>1.9679095545421756</v>
      </c>
      <c r="M214" s="16">
        <v>2.1171067239979435</v>
      </c>
      <c r="N214" s="16">
        <v>2.299973208300135</v>
      </c>
      <c r="O214" s="16">
        <v>2.1231539835226059</v>
      </c>
      <c r="P214" s="16">
        <v>1.845123439092974</v>
      </c>
      <c r="Q214" s="16">
        <v>2.2271907278118017</v>
      </c>
      <c r="R214" s="16">
        <v>2.3398256763251704</v>
      </c>
      <c r="S214" s="16">
        <v>1.9190351900000002</v>
      </c>
      <c r="T214" s="16">
        <v>2.1849900550000001</v>
      </c>
      <c r="U214" s="16">
        <v>2.2632883357142308</v>
      </c>
      <c r="V214" s="16">
        <v>2.3388867940208358</v>
      </c>
      <c r="W214" s="16">
        <v>2.4630506931148863</v>
      </c>
      <c r="X214" s="16">
        <v>2.5926426104522244</v>
      </c>
      <c r="Y214" s="16">
        <v>2.7283205887882587</v>
      </c>
      <c r="Z214" s="17">
        <v>2.8498497960329257</v>
      </c>
    </row>
    <row r="215" spans="1:26" outlineLevel="1" x14ac:dyDescent="0.25">
      <c r="E215" s="14"/>
      <c r="F215" s="15" t="s">
        <v>56</v>
      </c>
      <c r="G215" s="15">
        <v>7.0499855201044292</v>
      </c>
      <c r="H215" s="16">
        <v>7.6441617265928334</v>
      </c>
      <c r="I215" s="16">
        <v>7.9437316181380817</v>
      </c>
      <c r="J215" s="16">
        <v>8.3071219987437903</v>
      </c>
      <c r="K215" s="16">
        <v>9.1443249045075774</v>
      </c>
      <c r="L215" s="16">
        <v>9.7425485586357432</v>
      </c>
      <c r="M215" s="16">
        <v>10.48588241717127</v>
      </c>
      <c r="N215" s="16">
        <v>11.433945473341971</v>
      </c>
      <c r="O215" s="16">
        <v>11.163356457222461</v>
      </c>
      <c r="P215" s="16">
        <v>7.0530278265908803</v>
      </c>
      <c r="Q215" s="16">
        <v>8.7759888618921718</v>
      </c>
      <c r="R215" s="16">
        <v>10.709915563221982</v>
      </c>
      <c r="S215" s="16">
        <v>10.667018588796441</v>
      </c>
      <c r="T215" s="16">
        <v>11.013677539384407</v>
      </c>
      <c r="U215" s="16">
        <v>10.172868103614624</v>
      </c>
      <c r="V215" s="16">
        <v>10.018060157451757</v>
      </c>
      <c r="W215" s="16">
        <v>10.580436179505234</v>
      </c>
      <c r="X215" s="16">
        <v>11.452666263867387</v>
      </c>
      <c r="Y215" s="16">
        <v>12.382701170698292</v>
      </c>
      <c r="Z215" s="17">
        <v>13.330364134960247</v>
      </c>
    </row>
    <row r="216" spans="1:26" outlineLevel="1" x14ac:dyDescent="0.25">
      <c r="E216" s="14"/>
      <c r="F216" s="15" t="s">
        <v>63</v>
      </c>
      <c r="G216" s="15">
        <v>14.355493337752273</v>
      </c>
      <c r="H216" s="16">
        <v>13.894587775279767</v>
      </c>
      <c r="I216" s="16">
        <v>13.562719295530716</v>
      </c>
      <c r="J216" s="16">
        <v>13.845330131719845</v>
      </c>
      <c r="K216" s="16">
        <v>14.28726666931794</v>
      </c>
      <c r="L216" s="16">
        <v>14.717077588579517</v>
      </c>
      <c r="M216" s="16">
        <v>15.208883432378341</v>
      </c>
      <c r="N216" s="16">
        <v>16.321776924024597</v>
      </c>
      <c r="O216" s="16">
        <v>15.363876897765763</v>
      </c>
      <c r="P216" s="16">
        <v>10.487743691284816</v>
      </c>
      <c r="Q216" s="16">
        <v>12.99913774055965</v>
      </c>
      <c r="R216" s="16">
        <v>14.028712830968709</v>
      </c>
      <c r="S216" s="16">
        <v>11.769640251640444</v>
      </c>
      <c r="T216" s="16">
        <v>13.144225793868804</v>
      </c>
      <c r="U216" s="16">
        <v>13.900738334779779</v>
      </c>
      <c r="V216" s="16">
        <v>14.201033755499312</v>
      </c>
      <c r="W216" s="16">
        <v>14.631767236749463</v>
      </c>
      <c r="X216" s="16">
        <v>14.998194784355425</v>
      </c>
      <c r="Y216" s="16">
        <v>15.326938549994463</v>
      </c>
      <c r="Z216" s="17">
        <v>15.64316902535464</v>
      </c>
    </row>
    <row r="217" spans="1:26" outlineLevel="1" x14ac:dyDescent="0.25">
      <c r="E217" s="14"/>
      <c r="F217" s="15" t="s">
        <v>58</v>
      </c>
      <c r="G217" s="15">
        <v>6.6531806568938308</v>
      </c>
      <c r="H217" s="16">
        <v>6.4808402236216676</v>
      </c>
      <c r="I217" s="16">
        <v>7.1182207929847205</v>
      </c>
      <c r="J217" s="16">
        <v>7.8168234169127651</v>
      </c>
      <c r="K217" s="16">
        <v>8.5096204228823851</v>
      </c>
      <c r="L217" s="16">
        <v>8.8841448694168292</v>
      </c>
      <c r="M217" s="16">
        <v>9.0090998450937114</v>
      </c>
      <c r="N217" s="16">
        <v>9.5772682540864125</v>
      </c>
      <c r="O217" s="16">
        <v>10.073375145065821</v>
      </c>
      <c r="P217" s="16">
        <v>9.6190018665955961</v>
      </c>
      <c r="Q217" s="16">
        <v>11.104131524094925</v>
      </c>
      <c r="R217" s="16">
        <v>11.710129819316775</v>
      </c>
      <c r="S217" s="16">
        <v>11.859570584726614</v>
      </c>
      <c r="T217" s="16">
        <v>12.164948382026191</v>
      </c>
      <c r="U217" s="16">
        <v>12.761921170318447</v>
      </c>
      <c r="V217" s="16">
        <v>13.267353427849802</v>
      </c>
      <c r="W217" s="16">
        <v>13.833796596018889</v>
      </c>
      <c r="X217" s="16">
        <v>14.417781449724854</v>
      </c>
      <c r="Y217" s="16">
        <v>15.019837805275824</v>
      </c>
      <c r="Z217" s="17">
        <v>15.611195491911561</v>
      </c>
    </row>
    <row r="218" spans="1:26" outlineLevel="1" x14ac:dyDescent="0.25">
      <c r="E218" s="14"/>
      <c r="F218" s="15" t="s">
        <v>51</v>
      </c>
      <c r="G218" s="15">
        <v>2.1273878436398221</v>
      </c>
      <c r="H218" s="16">
        <v>2.3494697883780677</v>
      </c>
      <c r="I218" s="16">
        <v>2.5587519764788333</v>
      </c>
      <c r="J218" s="16">
        <v>2.6921685494573069</v>
      </c>
      <c r="K218" s="16">
        <v>2.885916268059793</v>
      </c>
      <c r="L218" s="16">
        <v>2.9908794281712434</v>
      </c>
      <c r="M218" s="16">
        <v>3.0928861839053035</v>
      </c>
      <c r="N218" s="16">
        <v>3.2428232943423696</v>
      </c>
      <c r="O218" s="16">
        <v>3.3392414584463235</v>
      </c>
      <c r="P218" s="16">
        <v>3.0993190658963456</v>
      </c>
      <c r="Q218" s="16">
        <v>3.395310048082381</v>
      </c>
      <c r="R218" s="16">
        <v>3.553770783560859</v>
      </c>
      <c r="S218" s="16">
        <v>3.8484851873176007</v>
      </c>
      <c r="T218" s="16">
        <v>4.1274635940952704</v>
      </c>
      <c r="U218" s="16">
        <v>4.4060550898590813</v>
      </c>
      <c r="V218" s="16">
        <v>4.6394823709640782</v>
      </c>
      <c r="W218" s="16">
        <v>4.8170715675885827</v>
      </c>
      <c r="X218" s="16">
        <v>4.989685547039663</v>
      </c>
      <c r="Y218" s="16">
        <v>5.1669071420823816</v>
      </c>
      <c r="Z218" s="17">
        <v>5.3333682646102396</v>
      </c>
    </row>
    <row r="219" spans="1:26" outlineLevel="1" x14ac:dyDescent="0.25">
      <c r="E219" s="14"/>
      <c r="F219" s="15" t="s">
        <v>59</v>
      </c>
      <c r="G219" s="15">
        <v>1.9927581258052964</v>
      </c>
      <c r="H219" s="16">
        <v>2.0403720040618731</v>
      </c>
      <c r="I219" s="16">
        <v>2.0995562404412791</v>
      </c>
      <c r="J219" s="16">
        <v>2.1579310262695759</v>
      </c>
      <c r="K219" s="16">
        <v>2.2056494876852093</v>
      </c>
      <c r="L219" s="16">
        <v>2.2599526683607016</v>
      </c>
      <c r="M219" s="16">
        <v>2.3191104762461672</v>
      </c>
      <c r="N219" s="16">
        <v>2.3781155071441944</v>
      </c>
      <c r="O219" s="16">
        <v>2.4430312780827887</v>
      </c>
      <c r="P219" s="16">
        <v>2.3944100176940983</v>
      </c>
      <c r="Q219" s="16">
        <v>2.6125540838779249</v>
      </c>
      <c r="R219" s="16">
        <v>2.4700000000000002</v>
      </c>
      <c r="S219" s="16">
        <v>2.6204999999999998</v>
      </c>
      <c r="T219" s="16">
        <v>2.7665299999999999</v>
      </c>
      <c r="U219" s="16">
        <v>2.9208418000000003</v>
      </c>
      <c r="V219" s="16">
        <v>3.0265312282415757</v>
      </c>
      <c r="W219" s="16">
        <v>3.1088293986115221</v>
      </c>
      <c r="X219" s="16">
        <v>3.1852675406807558</v>
      </c>
      <c r="Y219" s="16">
        <v>3.2737172043879301</v>
      </c>
      <c r="Z219" s="17">
        <v>3.358187299128776</v>
      </c>
    </row>
    <row r="220" spans="1:26" outlineLevel="1" x14ac:dyDescent="0.25">
      <c r="E220" s="14"/>
      <c r="F220" s="15" t="s">
        <v>61</v>
      </c>
      <c r="G220" s="15">
        <v>1.387280022424376</v>
      </c>
      <c r="H220" s="16">
        <v>1.4266219139891276</v>
      </c>
      <c r="I220" s="16">
        <v>1.7616789580159651</v>
      </c>
      <c r="J220" s="16">
        <v>1.924203549557161</v>
      </c>
      <c r="K220" s="16">
        <v>2.0068639357417606</v>
      </c>
      <c r="L220" s="16">
        <v>2.151215357689662</v>
      </c>
      <c r="M220" s="16">
        <v>2.1514377329987311</v>
      </c>
      <c r="N220" s="16">
        <v>2.2448464078123176</v>
      </c>
      <c r="O220" s="16">
        <v>2.1364219723921067</v>
      </c>
      <c r="P220" s="16">
        <v>2.08084302168673</v>
      </c>
      <c r="Q220" s="16">
        <v>2.2434001580866099</v>
      </c>
      <c r="R220" s="16">
        <v>2.4011294976440896</v>
      </c>
      <c r="S220" s="16">
        <v>2.3811561600697897</v>
      </c>
      <c r="T220" s="16">
        <v>2.331573485041178</v>
      </c>
      <c r="U220" s="16">
        <v>2.3906796417627687</v>
      </c>
      <c r="V220" s="16">
        <v>2.4832306489580001</v>
      </c>
      <c r="W220" s="16">
        <v>2.5994897169652971</v>
      </c>
      <c r="X220" s="16">
        <v>2.6792353560116178</v>
      </c>
      <c r="Y220" s="16">
        <v>2.7701598018791023</v>
      </c>
      <c r="Z220" s="17">
        <v>2.8320237783039741</v>
      </c>
    </row>
    <row r="221" spans="1:26" outlineLevel="1" x14ac:dyDescent="0.25">
      <c r="E221" s="8" t="s">
        <v>68</v>
      </c>
      <c r="F221" s="9"/>
      <c r="G221" s="8">
        <v>112.33971900636567</v>
      </c>
      <c r="H221" s="12">
        <v>111.8415169566084</v>
      </c>
      <c r="I221" s="12">
        <v>119.81055964893966</v>
      </c>
      <c r="J221" s="12">
        <v>126.53815773809484</v>
      </c>
      <c r="K221" s="12">
        <v>139.13489030397213</v>
      </c>
      <c r="L221" s="12">
        <v>144.82823023274349</v>
      </c>
      <c r="M221" s="12">
        <v>151.62384235605487</v>
      </c>
      <c r="N221" s="12">
        <v>159.03115249958037</v>
      </c>
      <c r="O221" s="12">
        <v>158.28269692823068</v>
      </c>
      <c r="P221" s="12">
        <v>141.91937784614245</v>
      </c>
      <c r="Q221" s="12">
        <v>165.83148719930892</v>
      </c>
      <c r="R221" s="12">
        <v>174.15470349552467</v>
      </c>
      <c r="S221" s="12">
        <v>170.10746171528328</v>
      </c>
      <c r="T221" s="12">
        <v>178.66908298535679</v>
      </c>
      <c r="U221" s="12">
        <v>185.54469464957998</v>
      </c>
      <c r="V221" s="12">
        <v>192.24908346800183</v>
      </c>
      <c r="W221" s="12">
        <v>199.60528515545951</v>
      </c>
      <c r="X221" s="12">
        <v>208.12416162385495</v>
      </c>
      <c r="Y221" s="12">
        <v>217.53075211248634</v>
      </c>
      <c r="Z221" s="13">
        <v>226.28861079789004</v>
      </c>
    </row>
    <row r="222" spans="1:26" outlineLevel="1" x14ac:dyDescent="0.25">
      <c r="E222" s="18" t="s">
        <v>69</v>
      </c>
      <c r="F222" s="19"/>
      <c r="G222" s="18">
        <v>1135.2483427905838</v>
      </c>
      <c r="H222" s="20">
        <v>1128.8462048325814</v>
      </c>
      <c r="I222" s="20">
        <v>1175.7569243928776</v>
      </c>
      <c r="J222" s="20">
        <v>1216.3196599495759</v>
      </c>
      <c r="K222" s="20">
        <v>1286.4888516193423</v>
      </c>
      <c r="L222" s="20">
        <v>1332.1821047727046</v>
      </c>
      <c r="M222" s="20">
        <v>1374.3929264492024</v>
      </c>
      <c r="N222" s="20">
        <v>1433.165214604275</v>
      </c>
      <c r="O222" s="20">
        <v>1402.4236767844172</v>
      </c>
      <c r="P222" s="20">
        <v>1329.3869899820945</v>
      </c>
      <c r="Q222" s="20">
        <v>1514.9396366599703</v>
      </c>
      <c r="R222" s="20">
        <v>1577.0461345882834</v>
      </c>
      <c r="S222" s="20">
        <v>1574.9525529311304</v>
      </c>
      <c r="T222" s="20">
        <v>1633.6574106102696</v>
      </c>
      <c r="U222" s="20">
        <v>1695.7250198676536</v>
      </c>
      <c r="V222" s="20">
        <v>1761.894931029294</v>
      </c>
      <c r="W222" s="20">
        <v>1836.9714544329086</v>
      </c>
      <c r="X222" s="20">
        <v>1920.5617925131985</v>
      </c>
      <c r="Y222" s="20">
        <v>2006.8248872559486</v>
      </c>
      <c r="Z222" s="21">
        <v>2083.7166941174692</v>
      </c>
    </row>
    <row r="224" spans="1:26" s="23" customFormat="1" x14ac:dyDescent="0.25">
      <c r="A224" s="22"/>
      <c r="B224" s="23" t="s">
        <v>216</v>
      </c>
      <c r="D224" s="60"/>
    </row>
    <row r="226" spans="3:26" x14ac:dyDescent="0.25">
      <c r="C226" s="25" t="s">
        <v>197</v>
      </c>
    </row>
    <row r="228" spans="3:26" outlineLevel="1" x14ac:dyDescent="0.25">
      <c r="E228" s="7" t="s">
        <v>23</v>
      </c>
      <c r="F228" s="7" t="s">
        <v>24</v>
      </c>
    </row>
    <row r="229" spans="3:26" outlineLevel="1" x14ac:dyDescent="0.25">
      <c r="E229" s="7" t="s">
        <v>25</v>
      </c>
      <c r="F229" s="7" t="s">
        <v>26</v>
      </c>
    </row>
    <row r="230" spans="3:26" outlineLevel="1" x14ac:dyDescent="0.25"/>
    <row r="231" spans="3:26" outlineLevel="1" x14ac:dyDescent="0.25">
      <c r="E231" s="8"/>
      <c r="F231" s="9"/>
      <c r="G231" s="8" t="s">
        <v>27</v>
      </c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10"/>
    </row>
    <row r="232" spans="3:26" outlineLevel="1" x14ac:dyDescent="0.25">
      <c r="E232" s="8" t="s">
        <v>28</v>
      </c>
      <c r="F232" s="8" t="s">
        <v>29</v>
      </c>
      <c r="G232" s="8" t="s">
        <v>30</v>
      </c>
      <c r="H232" s="12" t="s">
        <v>31</v>
      </c>
      <c r="I232" s="12" t="s">
        <v>32</v>
      </c>
      <c r="J232" s="12" t="s">
        <v>33</v>
      </c>
      <c r="K232" s="12" t="s">
        <v>34</v>
      </c>
      <c r="L232" s="12" t="s">
        <v>35</v>
      </c>
      <c r="M232" s="12" t="s">
        <v>36</v>
      </c>
      <c r="N232" s="12" t="s">
        <v>37</v>
      </c>
      <c r="O232" s="12" t="s">
        <v>38</v>
      </c>
      <c r="P232" s="12" t="s">
        <v>39</v>
      </c>
      <c r="Q232" s="12" t="s">
        <v>40</v>
      </c>
      <c r="R232" s="12" t="s">
        <v>41</v>
      </c>
      <c r="S232" s="12" t="s">
        <v>42</v>
      </c>
      <c r="T232" s="12" t="s">
        <v>43</v>
      </c>
      <c r="U232" s="12" t="s">
        <v>44</v>
      </c>
      <c r="V232" s="12" t="s">
        <v>45</v>
      </c>
      <c r="W232" s="12" t="s">
        <v>46</v>
      </c>
      <c r="X232" s="12" t="s">
        <v>47</v>
      </c>
      <c r="Y232" s="12" t="s">
        <v>48</v>
      </c>
      <c r="Z232" s="13" t="s">
        <v>49</v>
      </c>
    </row>
    <row r="233" spans="3:26" outlineLevel="1" x14ac:dyDescent="0.25">
      <c r="E233" s="8" t="s">
        <v>50</v>
      </c>
      <c r="F233" s="8" t="s">
        <v>91</v>
      </c>
      <c r="G233" s="8">
        <f t="shared" ref="G233:Z233" si="29">G180</f>
        <v>302.28826999999995</v>
      </c>
      <c r="H233" s="12">
        <f t="shared" si="29"/>
        <v>286.71267499999999</v>
      </c>
      <c r="I233" s="12">
        <f t="shared" si="29"/>
        <v>290.32979399999999</v>
      </c>
      <c r="J233" s="12">
        <f t="shared" si="29"/>
        <v>289.95487947999999</v>
      </c>
      <c r="K233" s="12">
        <f t="shared" si="29"/>
        <v>296.76233999999999</v>
      </c>
      <c r="L233" s="12">
        <f t="shared" si="29"/>
        <v>300.37518</v>
      </c>
      <c r="M233" s="12">
        <f t="shared" si="29"/>
        <v>289.61003999999997</v>
      </c>
      <c r="N233" s="12">
        <f t="shared" si="29"/>
        <v>296.93305451800001</v>
      </c>
      <c r="O233" s="12">
        <f t="shared" si="29"/>
        <v>277.33099612028821</v>
      </c>
      <c r="P233" s="12">
        <f t="shared" si="29"/>
        <v>249.69013289066561</v>
      </c>
      <c r="Q233" s="12">
        <f t="shared" si="29"/>
        <v>273.56319349619997</v>
      </c>
      <c r="R233" s="12">
        <f t="shared" si="29"/>
        <v>272.60048848000002</v>
      </c>
      <c r="S233" s="12">
        <f t="shared" si="29"/>
        <v>276.10007116000003</v>
      </c>
      <c r="T233" s="12">
        <f t="shared" si="29"/>
        <v>287.21540892960002</v>
      </c>
      <c r="U233" s="12">
        <f t="shared" si="29"/>
        <v>298.33409608988802</v>
      </c>
      <c r="V233" s="12">
        <f t="shared" si="29"/>
        <v>304.74966771328741</v>
      </c>
      <c r="W233" s="12">
        <f t="shared" si="29"/>
        <v>309.51074994949619</v>
      </c>
      <c r="X233" s="12">
        <f t="shared" si="29"/>
        <v>311.56844408893465</v>
      </c>
      <c r="Y233" s="12">
        <f t="shared" si="29"/>
        <v>315.45687869802111</v>
      </c>
      <c r="Z233" s="13">
        <f t="shared" si="29"/>
        <v>317.60978793664646</v>
      </c>
    </row>
    <row r="234" spans="3:26" outlineLevel="1" x14ac:dyDescent="0.25">
      <c r="E234" s="14"/>
      <c r="F234" s="15" t="s">
        <v>92</v>
      </c>
      <c r="G234" s="15">
        <f>G181</f>
        <v>36.906845558400001</v>
      </c>
      <c r="H234" s="16">
        <f t="shared" ref="H234:Z234" si="30">H181</f>
        <v>38.157840594093997</v>
      </c>
      <c r="I234" s="16">
        <f t="shared" si="30"/>
        <v>37.777485611157203</v>
      </c>
      <c r="J234" s="16">
        <f t="shared" si="30"/>
        <v>40.02435087961333</v>
      </c>
      <c r="K234" s="16">
        <f t="shared" si="30"/>
        <v>45.086875188766911</v>
      </c>
      <c r="L234" s="16">
        <f t="shared" si="30"/>
        <v>47.146577771837734</v>
      </c>
      <c r="M234" s="16">
        <f t="shared" si="30"/>
        <v>49.049802555591569</v>
      </c>
      <c r="N234" s="16">
        <f t="shared" si="30"/>
        <v>53.456094567382628</v>
      </c>
      <c r="O234" s="16">
        <f t="shared" si="30"/>
        <v>54.885684271221159</v>
      </c>
      <c r="P234" s="16">
        <f t="shared" si="30"/>
        <v>54.017862798985348</v>
      </c>
      <c r="Q234" s="16">
        <f t="shared" si="30"/>
        <v>61.495554653830965</v>
      </c>
      <c r="R234" s="16">
        <f t="shared" si="30"/>
        <v>64.007454348442778</v>
      </c>
      <c r="S234" s="16">
        <f t="shared" si="30"/>
        <v>65.033145634947545</v>
      </c>
      <c r="T234" s="16">
        <f t="shared" si="30"/>
        <v>68.759696685743336</v>
      </c>
      <c r="U234" s="16">
        <f t="shared" si="30"/>
        <v>66.288234407979047</v>
      </c>
      <c r="V234" s="16">
        <f t="shared" si="30"/>
        <v>68.872884374591848</v>
      </c>
      <c r="W234" s="16">
        <f t="shared" si="30"/>
        <v>72.015856981765651</v>
      </c>
      <c r="X234" s="16">
        <f t="shared" si="30"/>
        <v>74.147591985303649</v>
      </c>
      <c r="Y234" s="16">
        <f t="shared" si="30"/>
        <v>77.013165372425235</v>
      </c>
      <c r="Z234" s="17">
        <f t="shared" si="30"/>
        <v>79.772516467781472</v>
      </c>
    </row>
    <row r="235" spans="3:26" outlineLevel="1" x14ac:dyDescent="0.25">
      <c r="E235" s="14"/>
      <c r="F235" s="15" t="s">
        <v>93</v>
      </c>
      <c r="G235" s="15">
        <f t="shared" ref="G235:Z235" si="31">G182</f>
        <v>11.452516829821416</v>
      </c>
      <c r="H235" s="16">
        <f t="shared" si="31"/>
        <v>12.984662503522241</v>
      </c>
      <c r="I235" s="16">
        <f t="shared" si="31"/>
        <v>17.028556146789992</v>
      </c>
      <c r="J235" s="16">
        <f t="shared" si="31"/>
        <v>25.790130438485363</v>
      </c>
      <c r="K235" s="16">
        <f t="shared" si="31"/>
        <v>30.775100505868348</v>
      </c>
      <c r="L235" s="16">
        <f t="shared" si="31"/>
        <v>37.272916315451894</v>
      </c>
      <c r="M235" s="16">
        <f t="shared" si="31"/>
        <v>47.532386275664201</v>
      </c>
      <c r="N235" s="16">
        <f t="shared" si="31"/>
        <v>58.189870155421197</v>
      </c>
      <c r="O235" s="16">
        <f t="shared" si="31"/>
        <v>65.133101522951364</v>
      </c>
      <c r="P235" s="16">
        <f t="shared" si="31"/>
        <v>85.340381710951874</v>
      </c>
      <c r="Q235" s="16">
        <f t="shared" si="31"/>
        <v>110.56198000000001</v>
      </c>
      <c r="R235" s="16">
        <f t="shared" si="31"/>
        <v>121.41674500000001</v>
      </c>
      <c r="S235" s="16">
        <f t="shared" si="31"/>
        <v>129.47038000000001</v>
      </c>
      <c r="T235" s="16">
        <f t="shared" si="31"/>
        <v>147.67307380000003</v>
      </c>
      <c r="U235" s="16">
        <f t="shared" si="31"/>
        <v>161.68800550803783</v>
      </c>
      <c r="V235" s="16">
        <f t="shared" si="31"/>
        <v>181.78202470313542</v>
      </c>
      <c r="W235" s="16">
        <f t="shared" si="31"/>
        <v>203.45005457746535</v>
      </c>
      <c r="X235" s="16">
        <f t="shared" si="31"/>
        <v>230.06126028937493</v>
      </c>
      <c r="Y235" s="16">
        <f t="shared" si="31"/>
        <v>258.72982903028014</v>
      </c>
      <c r="Z235" s="17">
        <f t="shared" si="31"/>
        <v>282.7021706083371</v>
      </c>
    </row>
    <row r="236" spans="3:26" outlineLevel="1" x14ac:dyDescent="0.25">
      <c r="E236" s="14"/>
      <c r="F236" s="15" t="s">
        <v>94</v>
      </c>
      <c r="G236" s="15">
        <f>SUM(G183,G184,G185)</f>
        <v>146.81862138958545</v>
      </c>
      <c r="H236" s="16">
        <f t="shared" ref="H236:Z236" si="32">SUM(H183,H184,H185)</f>
        <v>148.93443065381081</v>
      </c>
      <c r="I236" s="16">
        <f t="shared" si="32"/>
        <v>159.18358483987791</v>
      </c>
      <c r="J236" s="16">
        <f t="shared" si="32"/>
        <v>158.10661311531248</v>
      </c>
      <c r="K236" s="16">
        <f t="shared" si="32"/>
        <v>166.81092326303369</v>
      </c>
      <c r="L236" s="16">
        <f t="shared" si="32"/>
        <v>176.65709301631188</v>
      </c>
      <c r="M236" s="16">
        <f t="shared" si="32"/>
        <v>183.58214430953831</v>
      </c>
      <c r="N236" s="16">
        <f t="shared" si="32"/>
        <v>186.78716690393998</v>
      </c>
      <c r="O236" s="16">
        <f t="shared" si="32"/>
        <v>184.30233220789222</v>
      </c>
      <c r="P236" s="16">
        <f t="shared" si="32"/>
        <v>165.05710422769704</v>
      </c>
      <c r="Q236" s="16">
        <f t="shared" si="32"/>
        <v>192.54396900028723</v>
      </c>
      <c r="R236" s="16">
        <f t="shared" si="32"/>
        <v>195.3494271858535</v>
      </c>
      <c r="S236" s="16">
        <f t="shared" si="32"/>
        <v>209.41626057628176</v>
      </c>
      <c r="T236" s="16">
        <f t="shared" si="32"/>
        <v>212.76879730821244</v>
      </c>
      <c r="U236" s="16">
        <f t="shared" si="32"/>
        <v>218.57325939211947</v>
      </c>
      <c r="V236" s="16">
        <f t="shared" si="32"/>
        <v>226.72027884274621</v>
      </c>
      <c r="W236" s="16">
        <f t="shared" si="32"/>
        <v>232.6573786630774</v>
      </c>
      <c r="X236" s="16">
        <f t="shared" si="32"/>
        <v>239.31546362837128</v>
      </c>
      <c r="Y236" s="16">
        <f t="shared" si="32"/>
        <v>247.14626776628219</v>
      </c>
      <c r="Z236" s="17">
        <f t="shared" si="32"/>
        <v>256.37573132790192</v>
      </c>
    </row>
    <row r="237" spans="3:26" outlineLevel="1" x14ac:dyDescent="0.25">
      <c r="E237" s="14"/>
      <c r="F237" s="15" t="s">
        <v>95</v>
      </c>
      <c r="G237" s="15">
        <f>SUM(G186,G187,G188)</f>
        <v>298.37225502009721</v>
      </c>
      <c r="H237" s="16">
        <f t="shared" ref="H237:Z237" si="33">SUM(H186,H187,H188)</f>
        <v>302.26666297611484</v>
      </c>
      <c r="I237" s="16">
        <f t="shared" si="33"/>
        <v>308.67970322081135</v>
      </c>
      <c r="J237" s="16">
        <f t="shared" si="33"/>
        <v>318.69080485479577</v>
      </c>
      <c r="K237" s="16">
        <f t="shared" si="33"/>
        <v>331.49746241775154</v>
      </c>
      <c r="L237" s="16">
        <f t="shared" si="33"/>
        <v>337.36297828657916</v>
      </c>
      <c r="M237" s="16">
        <f t="shared" si="33"/>
        <v>354.99106502101995</v>
      </c>
      <c r="N237" s="16">
        <f t="shared" si="33"/>
        <v>365.18867972459327</v>
      </c>
      <c r="O237" s="16">
        <f t="shared" si="33"/>
        <v>347.35927565231952</v>
      </c>
      <c r="P237" s="16">
        <f t="shared" si="33"/>
        <v>327.99337746789513</v>
      </c>
      <c r="Q237" s="16">
        <f t="shared" si="33"/>
        <v>365.68370305958484</v>
      </c>
      <c r="R237" s="16">
        <f t="shared" si="33"/>
        <v>385.54314326150688</v>
      </c>
      <c r="S237" s="16">
        <f t="shared" si="33"/>
        <v>350.58940925184203</v>
      </c>
      <c r="T237" s="16">
        <f t="shared" si="33"/>
        <v>354.46283211964158</v>
      </c>
      <c r="U237" s="16">
        <f t="shared" si="33"/>
        <v>363.96762893629352</v>
      </c>
      <c r="V237" s="16">
        <f t="shared" si="33"/>
        <v>368.11659972107617</v>
      </c>
      <c r="W237" s="16">
        <f t="shared" si="33"/>
        <v>377.60598605100995</v>
      </c>
      <c r="X237" s="16">
        <f t="shared" si="33"/>
        <v>391.22775243903033</v>
      </c>
      <c r="Y237" s="16">
        <f t="shared" si="33"/>
        <v>401.68214455710313</v>
      </c>
      <c r="Z237" s="17">
        <f t="shared" si="33"/>
        <v>408.7409599859493</v>
      </c>
    </row>
    <row r="238" spans="3:26" outlineLevel="1" x14ac:dyDescent="0.25">
      <c r="E238" s="14"/>
      <c r="F238" s="15" t="s">
        <v>96</v>
      </c>
      <c r="G238" s="15">
        <f>SUM(G189,G190,G191)+G192</f>
        <v>51.927436265861893</v>
      </c>
      <c r="H238" s="16">
        <f t="shared" ref="H238:Z238" si="34">SUM(H189,H190,H191)+H192</f>
        <v>53.2087517804203</v>
      </c>
      <c r="I238" s="16">
        <f t="shared" si="34"/>
        <v>57.209026498387445</v>
      </c>
      <c r="J238" s="16">
        <f t="shared" si="34"/>
        <v>63.091530728240365</v>
      </c>
      <c r="K238" s="16">
        <f t="shared" si="34"/>
        <v>69.035354061887119</v>
      </c>
      <c r="L238" s="16">
        <f t="shared" si="34"/>
        <v>74.363840527467048</v>
      </c>
      <c r="M238" s="16">
        <f t="shared" si="34"/>
        <v>77.144855659888265</v>
      </c>
      <c r="N238" s="16">
        <f t="shared" si="34"/>
        <v>82.45185812277424</v>
      </c>
      <c r="O238" s="16">
        <f t="shared" si="34"/>
        <v>87.182586476659111</v>
      </c>
      <c r="P238" s="16">
        <f t="shared" si="34"/>
        <v>85.566412442337082</v>
      </c>
      <c r="Q238" s="16">
        <f t="shared" si="34"/>
        <v>94.092680184285896</v>
      </c>
      <c r="R238" s="16">
        <f t="shared" si="34"/>
        <v>98.652708782741087</v>
      </c>
      <c r="S238" s="16">
        <f t="shared" si="34"/>
        <v>100.90265196294669</v>
      </c>
      <c r="T238" s="16">
        <f t="shared" si="34"/>
        <v>103.0180310958857</v>
      </c>
      <c r="U238" s="16">
        <f t="shared" si="34"/>
        <v>111.41394453319398</v>
      </c>
      <c r="V238" s="16">
        <f t="shared" si="34"/>
        <v>116.12231799352585</v>
      </c>
      <c r="W238" s="16">
        <f t="shared" si="34"/>
        <v>121.49348266314476</v>
      </c>
      <c r="X238" s="16">
        <f t="shared" si="34"/>
        <v>126.36476123117404</v>
      </c>
      <c r="Y238" s="16">
        <f t="shared" si="34"/>
        <v>131.32631183483826</v>
      </c>
      <c r="Z238" s="17">
        <f t="shared" si="34"/>
        <v>136.49643360361159</v>
      </c>
    </row>
    <row r="239" spans="3:26" outlineLevel="1" x14ac:dyDescent="0.25">
      <c r="E239" s="8" t="s">
        <v>64</v>
      </c>
      <c r="F239" s="9"/>
      <c r="G239" s="8">
        <f>SUM(G233:G238)</f>
        <v>847.76594506376591</v>
      </c>
      <c r="H239" s="12">
        <f t="shared" ref="H239:Z239" si="35">SUM(H233:H238)</f>
        <v>842.26502350796227</v>
      </c>
      <c r="I239" s="12">
        <f t="shared" si="35"/>
        <v>870.20815031702386</v>
      </c>
      <c r="J239" s="12">
        <f t="shared" si="35"/>
        <v>895.65830949644726</v>
      </c>
      <c r="K239" s="12">
        <f t="shared" si="35"/>
        <v>939.96805543730761</v>
      </c>
      <c r="L239" s="12">
        <f t="shared" si="35"/>
        <v>973.17858591764764</v>
      </c>
      <c r="M239" s="12">
        <f t="shared" si="35"/>
        <v>1001.9102938217022</v>
      </c>
      <c r="N239" s="12">
        <f t="shared" si="35"/>
        <v>1043.0067239921113</v>
      </c>
      <c r="O239" s="12">
        <f t="shared" si="35"/>
        <v>1016.1939762513316</v>
      </c>
      <c r="P239" s="12">
        <f t="shared" si="35"/>
        <v>967.66527153853212</v>
      </c>
      <c r="Q239" s="12">
        <f t="shared" si="35"/>
        <v>1097.9410803941889</v>
      </c>
      <c r="R239" s="12">
        <f t="shared" si="35"/>
        <v>1137.5699670585443</v>
      </c>
      <c r="S239" s="12">
        <f t="shared" si="35"/>
        <v>1131.5119185860181</v>
      </c>
      <c r="T239" s="12">
        <f t="shared" si="35"/>
        <v>1173.897839939083</v>
      </c>
      <c r="U239" s="12">
        <f t="shared" si="35"/>
        <v>1220.2651688675119</v>
      </c>
      <c r="V239" s="12">
        <f t="shared" si="35"/>
        <v>1266.3637733483631</v>
      </c>
      <c r="W239" s="12">
        <f t="shared" si="35"/>
        <v>1316.7335088859593</v>
      </c>
      <c r="X239" s="12">
        <f t="shared" si="35"/>
        <v>1372.6852736621888</v>
      </c>
      <c r="Y239" s="12">
        <f t="shared" si="35"/>
        <v>1431.35459725895</v>
      </c>
      <c r="Z239" s="13">
        <f t="shared" si="35"/>
        <v>1481.6975999302279</v>
      </c>
    </row>
    <row r="240" spans="3:26" outlineLevel="1" x14ac:dyDescent="0.25">
      <c r="E240" s="8" t="s">
        <v>65</v>
      </c>
      <c r="F240" s="8" t="s">
        <v>91</v>
      </c>
      <c r="G240" s="8">
        <f t="shared" ref="G240:Z240" si="36">G194</f>
        <v>52.47182171</v>
      </c>
      <c r="H240" s="12">
        <f t="shared" si="36"/>
        <v>49.243474520000007</v>
      </c>
      <c r="I240" s="12">
        <f t="shared" si="36"/>
        <v>52.419349910000001</v>
      </c>
      <c r="J240" s="12">
        <f t="shared" si="36"/>
        <v>52.949890000000003</v>
      </c>
      <c r="K240" s="12">
        <f t="shared" si="36"/>
        <v>54.057110000000002</v>
      </c>
      <c r="L240" s="12">
        <f t="shared" si="36"/>
        <v>54.212483973782909</v>
      </c>
      <c r="M240" s="12">
        <f t="shared" si="36"/>
        <v>50.480523751115172</v>
      </c>
      <c r="N240" s="12">
        <f t="shared" si="36"/>
        <v>50.852530849017825</v>
      </c>
      <c r="O240" s="12">
        <f t="shared" si="36"/>
        <v>44.144570364119716</v>
      </c>
      <c r="P240" s="12">
        <f t="shared" si="36"/>
        <v>39.314429844494626</v>
      </c>
      <c r="Q240" s="12">
        <f t="shared" si="36"/>
        <v>44.244544166970982</v>
      </c>
      <c r="R240" s="12">
        <f t="shared" si="36"/>
        <v>45.938970269999999</v>
      </c>
      <c r="S240" s="12">
        <f t="shared" si="36"/>
        <v>46.7692543</v>
      </c>
      <c r="T240" s="12">
        <f t="shared" si="36"/>
        <v>48.018068318000005</v>
      </c>
      <c r="U240" s="12">
        <f t="shared" si="36"/>
        <v>50.144821610339996</v>
      </c>
      <c r="V240" s="12">
        <f t="shared" si="36"/>
        <v>51.741970953040514</v>
      </c>
      <c r="W240" s="12">
        <f t="shared" si="36"/>
        <v>54.781015437951702</v>
      </c>
      <c r="X240" s="12">
        <f t="shared" si="36"/>
        <v>58.504051386188358</v>
      </c>
      <c r="Y240" s="12">
        <f t="shared" si="36"/>
        <v>61.430945590509154</v>
      </c>
      <c r="Z240" s="13">
        <f t="shared" si="36"/>
        <v>63.835743469495519</v>
      </c>
    </row>
    <row r="241" spans="5:26" outlineLevel="1" x14ac:dyDescent="0.25">
      <c r="E241" s="14"/>
      <c r="F241" s="15" t="s">
        <v>92</v>
      </c>
      <c r="G241" s="15">
        <f t="shared" ref="G241:Z241" si="37">G195</f>
        <v>9.0809623313133123</v>
      </c>
      <c r="H241" s="16">
        <f t="shared" si="37"/>
        <v>9.1477446834602425</v>
      </c>
      <c r="I241" s="16">
        <f t="shared" si="37"/>
        <v>9.3333349731401771</v>
      </c>
      <c r="J241" s="16">
        <f t="shared" si="37"/>
        <v>10.172702868508388</v>
      </c>
      <c r="K241" s="16">
        <f t="shared" si="37"/>
        <v>11.499163196342183</v>
      </c>
      <c r="L241" s="16">
        <f t="shared" si="37"/>
        <v>12.168488035791672</v>
      </c>
      <c r="M241" s="16">
        <f t="shared" si="37"/>
        <v>12.808249868496816</v>
      </c>
      <c r="N241" s="16">
        <f t="shared" si="37"/>
        <v>12.893524951103242</v>
      </c>
      <c r="O241" s="16">
        <f t="shared" si="37"/>
        <v>13.369894023487124</v>
      </c>
      <c r="P241" s="16">
        <f t="shared" si="37"/>
        <v>12.43268601743538</v>
      </c>
      <c r="Q241" s="16">
        <f t="shared" si="37"/>
        <v>14.363742958733047</v>
      </c>
      <c r="R241" s="16">
        <f t="shared" si="37"/>
        <v>15.013291483773918</v>
      </c>
      <c r="S241" s="16">
        <f t="shared" si="37"/>
        <v>15.497527616520458</v>
      </c>
      <c r="T241" s="16">
        <f t="shared" si="37"/>
        <v>16.967137236736477</v>
      </c>
      <c r="U241" s="16">
        <f t="shared" si="37"/>
        <v>16.788643490063418</v>
      </c>
      <c r="V241" s="16">
        <f t="shared" si="37"/>
        <v>17.600496059843259</v>
      </c>
      <c r="W241" s="16">
        <f t="shared" si="37"/>
        <v>18.786387187610593</v>
      </c>
      <c r="X241" s="16">
        <f t="shared" si="37"/>
        <v>20.012785137508061</v>
      </c>
      <c r="Y241" s="16">
        <f t="shared" si="37"/>
        <v>21.565285358567351</v>
      </c>
      <c r="Z241" s="17">
        <f t="shared" si="37"/>
        <v>23.053894976807999</v>
      </c>
    </row>
    <row r="242" spans="5:26" outlineLevel="1" x14ac:dyDescent="0.25">
      <c r="E242" s="14"/>
      <c r="F242" s="15" t="s">
        <v>93</v>
      </c>
      <c r="G242" s="15">
        <f t="shared" ref="G242:Z242" si="38">G196</f>
        <v>20.863261042409778</v>
      </c>
      <c r="H242" s="16">
        <f t="shared" si="38"/>
        <v>23.621925885655479</v>
      </c>
      <c r="I242" s="16">
        <f t="shared" si="38"/>
        <v>27.962153498167122</v>
      </c>
      <c r="J242" s="16">
        <f t="shared" si="38"/>
        <v>31.330096676041869</v>
      </c>
      <c r="K242" s="16">
        <f t="shared" si="38"/>
        <v>35.70761617528899</v>
      </c>
      <c r="L242" s="16">
        <f t="shared" si="38"/>
        <v>37.999653819025809</v>
      </c>
      <c r="M242" s="16">
        <f t="shared" si="38"/>
        <v>42.403149297170451</v>
      </c>
      <c r="N242" s="16">
        <f t="shared" si="38"/>
        <v>46.931093740405856</v>
      </c>
      <c r="O242" s="16">
        <f t="shared" si="38"/>
        <v>50.64317552626887</v>
      </c>
      <c r="P242" s="16">
        <f t="shared" si="38"/>
        <v>61.778872329228278</v>
      </c>
      <c r="Q242" s="16">
        <f t="shared" si="38"/>
        <v>73.331577577851277</v>
      </c>
      <c r="R242" s="16">
        <f t="shared" si="38"/>
        <v>76.324064302067583</v>
      </c>
      <c r="S242" s="16">
        <f t="shared" si="38"/>
        <v>79.34560191975028</v>
      </c>
      <c r="T242" s="16">
        <f t="shared" si="38"/>
        <v>84.630661724115242</v>
      </c>
      <c r="U242" s="16">
        <f t="shared" si="38"/>
        <v>89.105555538340511</v>
      </c>
      <c r="V242" s="16">
        <f t="shared" si="38"/>
        <v>95.57217511781792</v>
      </c>
      <c r="W242" s="16">
        <f t="shared" si="38"/>
        <v>102.94979977129718</v>
      </c>
      <c r="X242" s="16">
        <f t="shared" si="38"/>
        <v>110.24954205204195</v>
      </c>
      <c r="Y242" s="16">
        <f t="shared" si="38"/>
        <v>117.59048586084094</v>
      </c>
      <c r="Z242" s="17">
        <f t="shared" si="38"/>
        <v>125.23829508825563</v>
      </c>
    </row>
    <row r="243" spans="5:26" outlineLevel="1" x14ac:dyDescent="0.25">
      <c r="E243" s="14"/>
      <c r="F243" s="15" t="s">
        <v>97</v>
      </c>
      <c r="G243" s="15">
        <f>SUM(G197,G198,G199)</f>
        <v>46.08340761201444</v>
      </c>
      <c r="H243" s="16">
        <f t="shared" ref="H243:Z243" si="39">SUM(H197,H198,H199)</f>
        <v>45.155039478021926</v>
      </c>
      <c r="I243" s="16">
        <f t="shared" si="39"/>
        <v>46.349578591324281</v>
      </c>
      <c r="J243" s="16">
        <f t="shared" si="39"/>
        <v>46.489101994460114</v>
      </c>
      <c r="K243" s="16">
        <f t="shared" si="39"/>
        <v>48.936985553069519</v>
      </c>
      <c r="L243" s="16">
        <f t="shared" si="39"/>
        <v>49.03360085893442</v>
      </c>
      <c r="M243" s="16">
        <f t="shared" si="39"/>
        <v>50.467109251141522</v>
      </c>
      <c r="N243" s="16">
        <f t="shared" si="39"/>
        <v>52.037185616365313</v>
      </c>
      <c r="O243" s="16">
        <f t="shared" si="39"/>
        <v>52.670324351066569</v>
      </c>
      <c r="P243" s="16">
        <f t="shared" si="39"/>
        <v>47.070892553137455</v>
      </c>
      <c r="Q243" s="16">
        <f t="shared" si="39"/>
        <v>53.69016068348342</v>
      </c>
      <c r="R243" s="16">
        <f t="shared" si="39"/>
        <v>55.885731162666936</v>
      </c>
      <c r="S243" s="16">
        <f t="shared" si="39"/>
        <v>60.69758729278</v>
      </c>
      <c r="T243" s="16">
        <f t="shared" si="39"/>
        <v>61.445574089216329</v>
      </c>
      <c r="U243" s="16">
        <f t="shared" si="39"/>
        <v>61.397396533322279</v>
      </c>
      <c r="V243" s="16">
        <f t="shared" si="39"/>
        <v>62.916913448615013</v>
      </c>
      <c r="W243" s="16">
        <f t="shared" si="39"/>
        <v>64.720271789186512</v>
      </c>
      <c r="X243" s="16">
        <f t="shared" si="39"/>
        <v>67.061844478715571</v>
      </c>
      <c r="Y243" s="16">
        <f t="shared" si="39"/>
        <v>69.708828948570641</v>
      </c>
      <c r="Z243" s="17">
        <f t="shared" si="39"/>
        <v>72.59165604232345</v>
      </c>
    </row>
    <row r="244" spans="5:26" outlineLevel="1" x14ac:dyDescent="0.25">
      <c r="E244" s="14"/>
      <c r="F244" s="15" t="s">
        <v>98</v>
      </c>
      <c r="G244" s="15">
        <f>SUM(G200,G201,G202)</f>
        <v>29.462747542992318</v>
      </c>
      <c r="H244" s="16">
        <f t="shared" ref="H244:Z244" si="40">SUM(H200,H201,H202)</f>
        <v>29.786772778032432</v>
      </c>
      <c r="I244" s="16">
        <f t="shared" si="40"/>
        <v>30.267590075808574</v>
      </c>
      <c r="J244" s="16">
        <f t="shared" si="40"/>
        <v>31.990130129691615</v>
      </c>
      <c r="K244" s="16">
        <f t="shared" si="40"/>
        <v>33.733501969027195</v>
      </c>
      <c r="L244" s="16">
        <f t="shared" si="40"/>
        <v>35.37077405786976</v>
      </c>
      <c r="M244" s="16">
        <f t="shared" si="40"/>
        <v>37.332770154297563</v>
      </c>
      <c r="N244" s="16">
        <f t="shared" si="40"/>
        <v>39.875664555995982</v>
      </c>
      <c r="O244" s="16">
        <f t="shared" si="40"/>
        <v>37.875271427736749</v>
      </c>
      <c r="P244" s="16">
        <f t="shared" si="40"/>
        <v>31.630293332389829</v>
      </c>
      <c r="Q244" s="16">
        <f t="shared" si="40"/>
        <v>36.133190388196006</v>
      </c>
      <c r="R244" s="16">
        <f t="shared" si="40"/>
        <v>40.531929756040689</v>
      </c>
      <c r="S244" s="16">
        <f t="shared" si="40"/>
        <v>38.456200813163363</v>
      </c>
      <c r="T244" s="16">
        <f t="shared" si="40"/>
        <v>36.057334689986121</v>
      </c>
      <c r="U244" s="16">
        <f t="shared" si="40"/>
        <v>36.918198076952763</v>
      </c>
      <c r="V244" s="16">
        <f t="shared" si="40"/>
        <v>37.385716092191331</v>
      </c>
      <c r="W244" s="16">
        <f t="shared" si="40"/>
        <v>39.198917303238744</v>
      </c>
      <c r="X244" s="16">
        <f t="shared" si="40"/>
        <v>41.489220750281277</v>
      </c>
      <c r="Y244" s="16">
        <f t="shared" si="40"/>
        <v>43.086686833036723</v>
      </c>
      <c r="Z244" s="17">
        <f t="shared" si="40"/>
        <v>44.582158000623423</v>
      </c>
    </row>
    <row r="245" spans="5:26" outlineLevel="1" x14ac:dyDescent="0.25">
      <c r="E245" s="14"/>
      <c r="F245" s="15" t="s">
        <v>99</v>
      </c>
      <c r="G245" s="15">
        <f>SUM(G203,G204,G205,G206)</f>
        <v>17.180478481722179</v>
      </c>
      <c r="H245" s="16">
        <f t="shared" ref="H245:Z245" si="41">SUM(H203,H204,H205,H206)</f>
        <v>17.784707022840493</v>
      </c>
      <c r="I245" s="16">
        <f t="shared" si="41"/>
        <v>19.406207378474129</v>
      </c>
      <c r="J245" s="16">
        <f t="shared" si="41"/>
        <v>21.191271046331536</v>
      </c>
      <c r="K245" s="16">
        <f t="shared" si="41"/>
        <v>23.451528984334924</v>
      </c>
      <c r="L245" s="16">
        <f t="shared" si="41"/>
        <v>25.390287876909401</v>
      </c>
      <c r="M245" s="16">
        <f t="shared" si="41"/>
        <v>27.366987949223592</v>
      </c>
      <c r="N245" s="16">
        <f t="shared" si="41"/>
        <v>28.537338399695091</v>
      </c>
      <c r="O245" s="16">
        <f t="shared" si="41"/>
        <v>29.243767912175922</v>
      </c>
      <c r="P245" s="16">
        <f t="shared" si="41"/>
        <v>27.575166520734626</v>
      </c>
      <c r="Q245" s="16">
        <f t="shared" si="41"/>
        <v>29.403853291237663</v>
      </c>
      <c r="R245" s="16">
        <f t="shared" si="41"/>
        <v>31.627477059665996</v>
      </c>
      <c r="S245" s="16">
        <f t="shared" si="41"/>
        <v>32.567000687614438</v>
      </c>
      <c r="T245" s="16">
        <f t="shared" si="41"/>
        <v>33.971711627774724</v>
      </c>
      <c r="U245" s="16">
        <f t="shared" si="41"/>
        <v>35.560541101543038</v>
      </c>
      <c r="V245" s="16">
        <f t="shared" si="41"/>
        <v>38.064802541421074</v>
      </c>
      <c r="W245" s="16">
        <f t="shared" si="41"/>
        <v>40.196268902204473</v>
      </c>
      <c r="X245" s="16">
        <f t="shared" si="41"/>
        <v>42.434913422419562</v>
      </c>
      <c r="Y245" s="16">
        <f t="shared" si="41"/>
        <v>44.557305292986946</v>
      </c>
      <c r="Z245" s="17">
        <f t="shared" si="41"/>
        <v>46.428735811843659</v>
      </c>
    </row>
    <row r="246" spans="5:26" outlineLevel="1" x14ac:dyDescent="0.25">
      <c r="E246" s="8" t="s">
        <v>66</v>
      </c>
      <c r="F246" s="9"/>
      <c r="G246" s="8">
        <f>SUM(G240:G245)</f>
        <v>175.14267872045204</v>
      </c>
      <c r="H246" s="12">
        <f t="shared" ref="H246:Z246" si="42">SUM(H240:H245)</f>
        <v>174.73966436801061</v>
      </c>
      <c r="I246" s="12">
        <f t="shared" si="42"/>
        <v>185.73821442691431</v>
      </c>
      <c r="J246" s="12">
        <f t="shared" si="42"/>
        <v>194.1231927150335</v>
      </c>
      <c r="K246" s="12">
        <f t="shared" si="42"/>
        <v>207.38590587806283</v>
      </c>
      <c r="L246" s="12">
        <f t="shared" si="42"/>
        <v>214.17528862231399</v>
      </c>
      <c r="M246" s="12">
        <f t="shared" si="42"/>
        <v>220.85879027144512</v>
      </c>
      <c r="N246" s="12">
        <f t="shared" si="42"/>
        <v>231.12733811258335</v>
      </c>
      <c r="O246" s="12">
        <f t="shared" si="42"/>
        <v>227.94700360485493</v>
      </c>
      <c r="P246" s="12">
        <f t="shared" si="42"/>
        <v>219.8023405974202</v>
      </c>
      <c r="Q246" s="12">
        <f t="shared" si="42"/>
        <v>251.16706906647238</v>
      </c>
      <c r="R246" s="12">
        <f t="shared" si="42"/>
        <v>265.32146403421513</v>
      </c>
      <c r="S246" s="12">
        <f t="shared" si="42"/>
        <v>273.33317262982854</v>
      </c>
      <c r="T246" s="12">
        <f t="shared" si="42"/>
        <v>281.09048768582892</v>
      </c>
      <c r="U246" s="12">
        <f t="shared" si="42"/>
        <v>289.91515635056203</v>
      </c>
      <c r="V246" s="12">
        <f t="shared" si="42"/>
        <v>303.28207421292905</v>
      </c>
      <c r="W246" s="12">
        <f t="shared" si="42"/>
        <v>320.6326603914892</v>
      </c>
      <c r="X246" s="12">
        <f t="shared" si="42"/>
        <v>339.75235722715479</v>
      </c>
      <c r="Y246" s="12">
        <f t="shared" si="42"/>
        <v>357.93953788451171</v>
      </c>
      <c r="Z246" s="13">
        <f t="shared" si="42"/>
        <v>375.73048338934967</v>
      </c>
    </row>
    <row r="247" spans="5:26" outlineLevel="1" x14ac:dyDescent="0.25">
      <c r="E247" s="8" t="s">
        <v>67</v>
      </c>
      <c r="F247" s="8" t="s">
        <v>100</v>
      </c>
      <c r="G247" s="8">
        <f>G208</f>
        <v>25.668576000000002</v>
      </c>
      <c r="H247" s="12">
        <f t="shared" ref="H247:Z247" si="43">H208</f>
        <v>21.38441916098445</v>
      </c>
      <c r="I247" s="12">
        <f t="shared" si="43"/>
        <v>23.025800548312827</v>
      </c>
      <c r="J247" s="12">
        <f t="shared" si="43"/>
        <v>24.388207015780292</v>
      </c>
      <c r="K247" s="12">
        <f t="shared" si="43"/>
        <v>27.409265552713975</v>
      </c>
      <c r="L247" s="12">
        <f t="shared" si="43"/>
        <v>28.926279983021562</v>
      </c>
      <c r="M247" s="12">
        <f t="shared" si="43"/>
        <v>29.012840304144124</v>
      </c>
      <c r="N247" s="12">
        <f t="shared" si="43"/>
        <v>26.376536366598078</v>
      </c>
      <c r="O247" s="12">
        <f t="shared" si="43"/>
        <v>24.082639507721382</v>
      </c>
      <c r="P247" s="12">
        <f t="shared" si="43"/>
        <v>19.493918656099638</v>
      </c>
      <c r="Q247" s="12">
        <f t="shared" si="43"/>
        <v>23.604034765930493</v>
      </c>
      <c r="R247" s="12">
        <f t="shared" si="43"/>
        <v>26.772896888469486</v>
      </c>
      <c r="S247" s="12">
        <f t="shared" si="43"/>
        <v>26.357282924599186</v>
      </c>
      <c r="T247" s="12">
        <f t="shared" si="43"/>
        <v>26.256326900612926</v>
      </c>
      <c r="U247" s="12">
        <f t="shared" si="43"/>
        <v>28.945402777840155</v>
      </c>
      <c r="V247" s="12">
        <f t="shared" si="43"/>
        <v>29.947029494400109</v>
      </c>
      <c r="W247" s="12">
        <f t="shared" si="43"/>
        <v>29.730908538434175</v>
      </c>
      <c r="X247" s="12">
        <f t="shared" si="43"/>
        <v>29.784818305381052</v>
      </c>
      <c r="Y247" s="12">
        <f t="shared" si="43"/>
        <v>30.262998556617831</v>
      </c>
      <c r="Z247" s="13">
        <f t="shared" si="43"/>
        <v>31.221551102122394</v>
      </c>
    </row>
    <row r="248" spans="5:26" outlineLevel="1" x14ac:dyDescent="0.25">
      <c r="E248" s="14"/>
      <c r="F248" s="15" t="s">
        <v>101</v>
      </c>
      <c r="G248" s="15">
        <f>G209</f>
        <v>9.4826933910357187</v>
      </c>
      <c r="H248" s="16">
        <f t="shared" ref="H248:Z248" si="44">H209</f>
        <v>9.4612255017610885</v>
      </c>
      <c r="I248" s="16">
        <f t="shared" si="44"/>
        <v>9.4765774445901254</v>
      </c>
      <c r="J248" s="16">
        <f t="shared" si="44"/>
        <v>10.300028001106817</v>
      </c>
      <c r="K248" s="16">
        <f t="shared" si="44"/>
        <v>11.297944525502812</v>
      </c>
      <c r="L248" s="16">
        <f t="shared" si="44"/>
        <v>11.799691488570849</v>
      </c>
      <c r="M248" s="16">
        <f t="shared" si="44"/>
        <v>12.001658453429021</v>
      </c>
      <c r="N248" s="16">
        <f t="shared" si="44"/>
        <v>13.180744653547491</v>
      </c>
      <c r="O248" s="16">
        <f t="shared" si="44"/>
        <v>14.044183194313595</v>
      </c>
      <c r="P248" s="16">
        <f t="shared" si="44"/>
        <v>11.964636763922925</v>
      </c>
      <c r="Q248" s="16">
        <f t="shared" si="44"/>
        <v>14.586847510848877</v>
      </c>
      <c r="R248" s="16">
        <f t="shared" si="44"/>
        <v>15.133865562886163</v>
      </c>
      <c r="S248" s="16">
        <f t="shared" si="44"/>
        <v>13.949527609146703</v>
      </c>
      <c r="T248" s="16">
        <f t="shared" si="44"/>
        <v>15.65413063656854</v>
      </c>
      <c r="U248" s="16">
        <f t="shared" si="44"/>
        <v>15.727656010276494</v>
      </c>
      <c r="V248" s="16">
        <f t="shared" si="44"/>
        <v>16.502630138394821</v>
      </c>
      <c r="W248" s="16">
        <f t="shared" si="44"/>
        <v>17.280335270542491</v>
      </c>
      <c r="X248" s="16">
        <f t="shared" si="44"/>
        <v>18.12047962917206</v>
      </c>
      <c r="Y248" s="16">
        <f t="shared" si="44"/>
        <v>18.919561054045591</v>
      </c>
      <c r="Z248" s="17">
        <f t="shared" si="44"/>
        <v>19.693371409338855</v>
      </c>
    </row>
    <row r="249" spans="5:26" outlineLevel="1" x14ac:dyDescent="0.25">
      <c r="E249" s="14"/>
      <c r="F249" s="15" t="s">
        <v>102</v>
      </c>
      <c r="G249" s="15">
        <f>G210</f>
        <v>19.931742295786652</v>
      </c>
      <c r="H249" s="16">
        <f t="shared" ref="H249:Z249" si="45">H210</f>
        <v>21.8509271329421</v>
      </c>
      <c r="I249" s="16">
        <f t="shared" si="45"/>
        <v>25.537023256943904</v>
      </c>
      <c r="J249" s="16">
        <f t="shared" si="45"/>
        <v>26.807855173837723</v>
      </c>
      <c r="K249" s="16">
        <f t="shared" si="45"/>
        <v>31.390024469602384</v>
      </c>
      <c r="L249" s="16">
        <f t="shared" si="45"/>
        <v>32.07067258719627</v>
      </c>
      <c r="M249" s="16">
        <f t="shared" si="45"/>
        <v>34.994155982470645</v>
      </c>
      <c r="N249" s="16">
        <f t="shared" si="45"/>
        <v>39.457082318158278</v>
      </c>
      <c r="O249" s="16">
        <f t="shared" si="45"/>
        <v>41.614589428825234</v>
      </c>
      <c r="P249" s="16">
        <f t="shared" si="45"/>
        <v>44.393882281682643</v>
      </c>
      <c r="Q249" s="16">
        <f t="shared" si="45"/>
        <v>50.237884752307501</v>
      </c>
      <c r="R249" s="16">
        <f t="shared" si="45"/>
        <v>49.348509757899329</v>
      </c>
      <c r="S249" s="16">
        <f t="shared" si="45"/>
        <v>48.753345534165724</v>
      </c>
      <c r="T249" s="16">
        <f t="shared" si="45"/>
        <v>52.327584504262603</v>
      </c>
      <c r="U249" s="16">
        <f t="shared" si="45"/>
        <v>54.244173484380859</v>
      </c>
      <c r="V249" s="16">
        <f t="shared" si="45"/>
        <v>55.88813988348744</v>
      </c>
      <c r="W249" s="16">
        <f t="shared" si="45"/>
        <v>58.682896268991627</v>
      </c>
      <c r="X249" s="16">
        <f t="shared" si="45"/>
        <v>61.774334611797634</v>
      </c>
      <c r="Y249" s="16">
        <f t="shared" si="45"/>
        <v>65.452685351356166</v>
      </c>
      <c r="Z249" s="17">
        <f t="shared" si="45"/>
        <v>68.285669811258643</v>
      </c>
    </row>
    <row r="250" spans="5:26" outlineLevel="1" x14ac:dyDescent="0.25">
      <c r="E250" s="14"/>
      <c r="F250" s="15" t="s">
        <v>97</v>
      </c>
      <c r="G250" s="15">
        <f>G211+G212+G213</f>
        <v>21.876276072192191</v>
      </c>
      <c r="H250" s="16">
        <f t="shared" ref="H250:Z250" si="46">H211+H212+H213</f>
        <v>23.448298790945898</v>
      </c>
      <c r="I250" s="16">
        <f t="shared" si="46"/>
        <v>24.798840374716388</v>
      </c>
      <c r="J250" s="16">
        <f t="shared" si="46"/>
        <v>26.364206568224397</v>
      </c>
      <c r="K250" s="16">
        <f t="shared" si="46"/>
        <v>28.040082920626176</v>
      </c>
      <c r="L250" s="16">
        <f t="shared" si="46"/>
        <v>29.317858148558919</v>
      </c>
      <c r="M250" s="16">
        <f t="shared" si="46"/>
        <v>31.230780804219556</v>
      </c>
      <c r="N250" s="16">
        <f t="shared" si="46"/>
        <v>32.518040092224567</v>
      </c>
      <c r="O250" s="16">
        <f t="shared" si="46"/>
        <v>31.898827604872601</v>
      </c>
      <c r="P250" s="16">
        <f t="shared" si="46"/>
        <v>29.487471215595825</v>
      </c>
      <c r="Q250" s="16">
        <f t="shared" si="46"/>
        <v>34.045007025816567</v>
      </c>
      <c r="R250" s="16">
        <f t="shared" si="46"/>
        <v>35.685947115232111</v>
      </c>
      <c r="S250" s="16">
        <f t="shared" si="46"/>
        <v>35.981899684820782</v>
      </c>
      <c r="T250" s="16">
        <f t="shared" si="46"/>
        <v>36.697632094496896</v>
      </c>
      <c r="U250" s="16">
        <f t="shared" si="46"/>
        <v>37.811069901033498</v>
      </c>
      <c r="V250" s="16">
        <f t="shared" si="46"/>
        <v>39.936705568734141</v>
      </c>
      <c r="W250" s="16">
        <f t="shared" si="46"/>
        <v>41.87670368893734</v>
      </c>
      <c r="X250" s="16">
        <f t="shared" si="46"/>
        <v>44.129055525372237</v>
      </c>
      <c r="Y250" s="16">
        <f t="shared" si="46"/>
        <v>46.226924887360553</v>
      </c>
      <c r="Z250" s="17">
        <f t="shared" si="46"/>
        <v>48.129860684867793</v>
      </c>
    </row>
    <row r="251" spans="5:26" outlineLevel="1" x14ac:dyDescent="0.25">
      <c r="E251" s="14"/>
      <c r="F251" s="15" t="s">
        <v>98</v>
      </c>
      <c r="G251" s="15">
        <f>G214+G215+G216</f>
        <v>23.219824598587778</v>
      </c>
      <c r="H251" s="16">
        <f t="shared" ref="H251:Z251" si="47">H214+H215+H216</f>
        <v>23.399342439924105</v>
      </c>
      <c r="I251" s="16">
        <f t="shared" si="47"/>
        <v>23.434110056455637</v>
      </c>
      <c r="J251" s="16">
        <f t="shared" si="47"/>
        <v>24.086734436948774</v>
      </c>
      <c r="K251" s="16">
        <f t="shared" si="47"/>
        <v>25.389522721157626</v>
      </c>
      <c r="L251" s="16">
        <f t="shared" si="47"/>
        <v>26.427535701757435</v>
      </c>
      <c r="M251" s="16">
        <f t="shared" si="47"/>
        <v>27.811872573547554</v>
      </c>
      <c r="N251" s="16">
        <f t="shared" si="47"/>
        <v>30.055695605666703</v>
      </c>
      <c r="O251" s="16">
        <f t="shared" si="47"/>
        <v>28.650387338510832</v>
      </c>
      <c r="P251" s="16">
        <f t="shared" si="47"/>
        <v>19.38589495696867</v>
      </c>
      <c r="Q251" s="16">
        <f t="shared" si="47"/>
        <v>24.002317330263622</v>
      </c>
      <c r="R251" s="16">
        <f t="shared" si="47"/>
        <v>27.078454070515861</v>
      </c>
      <c r="S251" s="16">
        <f t="shared" si="47"/>
        <v>24.355694030436887</v>
      </c>
      <c r="T251" s="16">
        <f t="shared" si="47"/>
        <v>26.342893388253209</v>
      </c>
      <c r="U251" s="16">
        <f t="shared" si="47"/>
        <v>26.336894774108636</v>
      </c>
      <c r="V251" s="16">
        <f t="shared" si="47"/>
        <v>26.557980706971904</v>
      </c>
      <c r="W251" s="16">
        <f t="shared" si="47"/>
        <v>27.675254109369583</v>
      </c>
      <c r="X251" s="16">
        <f t="shared" si="47"/>
        <v>29.043503658675036</v>
      </c>
      <c r="Y251" s="16">
        <f t="shared" si="47"/>
        <v>30.437960309481014</v>
      </c>
      <c r="Z251" s="17">
        <f t="shared" si="47"/>
        <v>31.823382956347814</v>
      </c>
    </row>
    <row r="252" spans="5:26" outlineLevel="1" x14ac:dyDescent="0.25">
      <c r="E252" s="14"/>
      <c r="F252" s="15" t="s">
        <v>99</v>
      </c>
      <c r="G252" s="15">
        <f>G217+G218+G219+G220</f>
        <v>12.160606648763325</v>
      </c>
      <c r="H252" s="16">
        <f t="shared" ref="H252:Z252" si="48">H217+H218+H219+H220</f>
        <v>12.297303930050735</v>
      </c>
      <c r="I252" s="16">
        <f t="shared" si="48"/>
        <v>13.538207967920798</v>
      </c>
      <c r="J252" s="16">
        <f t="shared" si="48"/>
        <v>14.591126542196809</v>
      </c>
      <c r="K252" s="16">
        <f t="shared" si="48"/>
        <v>15.608050114369147</v>
      </c>
      <c r="L252" s="16">
        <f t="shared" si="48"/>
        <v>16.286192323638438</v>
      </c>
      <c r="M252" s="16">
        <f t="shared" si="48"/>
        <v>16.572534238243911</v>
      </c>
      <c r="N252" s="16">
        <f t="shared" si="48"/>
        <v>17.443053463385294</v>
      </c>
      <c r="O252" s="16">
        <f t="shared" si="48"/>
        <v>17.99206985398704</v>
      </c>
      <c r="P252" s="16">
        <f t="shared" si="48"/>
        <v>17.19357397187277</v>
      </c>
      <c r="Q252" s="16">
        <f t="shared" si="48"/>
        <v>19.355395814141843</v>
      </c>
      <c r="R252" s="16">
        <f t="shared" si="48"/>
        <v>20.135030100521721</v>
      </c>
      <c r="S252" s="16">
        <f t="shared" si="48"/>
        <v>20.709711932114004</v>
      </c>
      <c r="T252" s="16">
        <f t="shared" si="48"/>
        <v>21.390515461162639</v>
      </c>
      <c r="U252" s="16">
        <f t="shared" si="48"/>
        <v>22.4794977019403</v>
      </c>
      <c r="V252" s="16">
        <f t="shared" si="48"/>
        <v>23.416597676013456</v>
      </c>
      <c r="W252" s="16">
        <f t="shared" si="48"/>
        <v>24.35918727918429</v>
      </c>
      <c r="X252" s="16">
        <f t="shared" si="48"/>
        <v>25.271969893456891</v>
      </c>
      <c r="Y252" s="16">
        <f t="shared" si="48"/>
        <v>26.230621953625239</v>
      </c>
      <c r="Z252" s="17">
        <f t="shared" si="48"/>
        <v>27.134774833954552</v>
      </c>
    </row>
    <row r="253" spans="5:26" outlineLevel="1" x14ac:dyDescent="0.25">
      <c r="E253" s="8" t="s">
        <v>68</v>
      </c>
      <c r="F253" s="9"/>
      <c r="G253" s="8">
        <f>SUM(G247:G252)</f>
        <v>112.33971900636566</v>
      </c>
      <c r="H253" s="12">
        <f t="shared" ref="H253:Z253" si="49">SUM(H247:H252)</f>
        <v>111.84151695660839</v>
      </c>
      <c r="I253" s="12">
        <f t="shared" si="49"/>
        <v>119.81055964893967</v>
      </c>
      <c r="J253" s="12">
        <f t="shared" si="49"/>
        <v>126.53815773809481</v>
      </c>
      <c r="K253" s="12">
        <f t="shared" si="49"/>
        <v>139.13489030397213</v>
      </c>
      <c r="L253" s="12">
        <f t="shared" si="49"/>
        <v>144.82823023274346</v>
      </c>
      <c r="M253" s="12">
        <f t="shared" si="49"/>
        <v>151.62384235605484</v>
      </c>
      <c r="N253" s="12">
        <f t="shared" si="49"/>
        <v>159.0311524995804</v>
      </c>
      <c r="O253" s="12">
        <f t="shared" si="49"/>
        <v>158.28269692823068</v>
      </c>
      <c r="P253" s="12">
        <f t="shared" si="49"/>
        <v>141.91937784614248</v>
      </c>
      <c r="Q253" s="12">
        <f t="shared" si="49"/>
        <v>165.8314871993089</v>
      </c>
      <c r="R253" s="12">
        <f t="shared" si="49"/>
        <v>174.15470349552467</v>
      </c>
      <c r="S253" s="12">
        <f t="shared" si="49"/>
        <v>170.10746171528328</v>
      </c>
      <c r="T253" s="12">
        <f t="shared" si="49"/>
        <v>178.66908298535679</v>
      </c>
      <c r="U253" s="12">
        <f t="shared" si="49"/>
        <v>185.54469464957992</v>
      </c>
      <c r="V253" s="12">
        <f t="shared" si="49"/>
        <v>192.24908346800188</v>
      </c>
      <c r="W253" s="12">
        <f t="shared" si="49"/>
        <v>199.60528515545948</v>
      </c>
      <c r="X253" s="12">
        <f t="shared" si="49"/>
        <v>208.12416162385492</v>
      </c>
      <c r="Y253" s="12">
        <f t="shared" si="49"/>
        <v>217.5307521124864</v>
      </c>
      <c r="Z253" s="13">
        <f t="shared" si="49"/>
        <v>226.28861079789004</v>
      </c>
    </row>
    <row r="254" spans="5:26" outlineLevel="1" x14ac:dyDescent="0.25">
      <c r="E254" s="18" t="s">
        <v>69</v>
      </c>
      <c r="F254" s="19"/>
      <c r="G254" s="18">
        <f>SUM(G239,G246,G253)</f>
        <v>1135.2483427905836</v>
      </c>
      <c r="H254" s="20">
        <f t="shared" ref="H254:Z254" si="50">SUM(H239,H246,H253)</f>
        <v>1128.8462048325812</v>
      </c>
      <c r="I254" s="20">
        <f t="shared" si="50"/>
        <v>1175.7569243928779</v>
      </c>
      <c r="J254" s="20">
        <f t="shared" si="50"/>
        <v>1216.3196599495755</v>
      </c>
      <c r="K254" s="20">
        <f t="shared" si="50"/>
        <v>1286.4888516193425</v>
      </c>
      <c r="L254" s="20">
        <f t="shared" si="50"/>
        <v>1332.1821047727051</v>
      </c>
      <c r="M254" s="20">
        <f t="shared" si="50"/>
        <v>1374.3929264492022</v>
      </c>
      <c r="N254" s="20">
        <f t="shared" si="50"/>
        <v>1433.1652146042752</v>
      </c>
      <c r="O254" s="20">
        <f t="shared" si="50"/>
        <v>1402.4236767844172</v>
      </c>
      <c r="P254" s="20">
        <f t="shared" si="50"/>
        <v>1329.3869899820947</v>
      </c>
      <c r="Q254" s="20">
        <f t="shared" si="50"/>
        <v>1514.9396366599701</v>
      </c>
      <c r="R254" s="20">
        <f t="shared" si="50"/>
        <v>1577.0461345882841</v>
      </c>
      <c r="S254" s="20">
        <f t="shared" si="50"/>
        <v>1574.95255293113</v>
      </c>
      <c r="T254" s="20">
        <f t="shared" si="50"/>
        <v>1633.6574106102689</v>
      </c>
      <c r="U254" s="20">
        <f t="shared" si="50"/>
        <v>1695.7250198676538</v>
      </c>
      <c r="V254" s="20">
        <f t="shared" si="50"/>
        <v>1761.894931029294</v>
      </c>
      <c r="W254" s="20">
        <f t="shared" si="50"/>
        <v>1836.9714544329081</v>
      </c>
      <c r="X254" s="20">
        <f t="shared" si="50"/>
        <v>1920.5617925131985</v>
      </c>
      <c r="Y254" s="20">
        <f t="shared" si="50"/>
        <v>2006.8248872559482</v>
      </c>
      <c r="Z254" s="21">
        <f t="shared" si="50"/>
        <v>2083.7166941174678</v>
      </c>
    </row>
    <row r="255" spans="5:26" outlineLevel="1" x14ac:dyDescent="0.25">
      <c r="G255" s="53" t="b">
        <f>ROUND(G254,0)=ROUND(G222,0)</f>
        <v>1</v>
      </c>
      <c r="H255" s="53" t="b">
        <f t="shared" ref="H255:Z255" si="51">ROUND(H254,0)=ROUND(H222,0)</f>
        <v>1</v>
      </c>
      <c r="I255" s="53" t="b">
        <f t="shared" si="51"/>
        <v>1</v>
      </c>
      <c r="J255" s="53" t="b">
        <f t="shared" si="51"/>
        <v>1</v>
      </c>
      <c r="K255" s="53" t="b">
        <f t="shared" si="51"/>
        <v>1</v>
      </c>
      <c r="L255" s="53" t="b">
        <f t="shared" si="51"/>
        <v>1</v>
      </c>
      <c r="M255" s="53" t="b">
        <f t="shared" si="51"/>
        <v>1</v>
      </c>
      <c r="N255" s="53" t="b">
        <f t="shared" si="51"/>
        <v>1</v>
      </c>
      <c r="O255" s="53" t="b">
        <f t="shared" si="51"/>
        <v>1</v>
      </c>
      <c r="P255" s="53" t="b">
        <f t="shared" si="51"/>
        <v>1</v>
      </c>
      <c r="Q255" s="53" t="b">
        <f t="shared" si="51"/>
        <v>1</v>
      </c>
      <c r="R255" s="53" t="b">
        <f t="shared" si="51"/>
        <v>1</v>
      </c>
      <c r="S255" s="53" t="b">
        <f t="shared" si="51"/>
        <v>1</v>
      </c>
      <c r="T255" s="53" t="b">
        <f t="shared" si="51"/>
        <v>1</v>
      </c>
      <c r="U255" s="53" t="b">
        <f t="shared" si="51"/>
        <v>1</v>
      </c>
      <c r="V255" s="53" t="b">
        <f t="shared" si="51"/>
        <v>1</v>
      </c>
      <c r="W255" s="53" t="b">
        <f t="shared" si="51"/>
        <v>1</v>
      </c>
      <c r="X255" s="53" t="b">
        <f t="shared" si="51"/>
        <v>1</v>
      </c>
      <c r="Y255" s="53" t="b">
        <f t="shared" si="51"/>
        <v>1</v>
      </c>
      <c r="Z255" s="53" t="b">
        <f t="shared" si="51"/>
        <v>1</v>
      </c>
    </row>
    <row r="257" spans="5:14" x14ac:dyDescent="0.25">
      <c r="E257" s="7" t="s">
        <v>23</v>
      </c>
      <c r="F257" s="7" t="s">
        <v>24</v>
      </c>
    </row>
    <row r="258" spans="5:14" x14ac:dyDescent="0.25">
      <c r="E258" s="7" t="s">
        <v>25</v>
      </c>
      <c r="F258" s="7" t="s">
        <v>26</v>
      </c>
    </row>
    <row r="259" spans="5:14" x14ac:dyDescent="0.25">
      <c r="N259" s="5" t="s">
        <v>213</v>
      </c>
    </row>
    <row r="260" spans="5:14" ht="14.25" thickBot="1" x14ac:dyDescent="0.3">
      <c r="E260" s="55" t="s">
        <v>203</v>
      </c>
      <c r="F260" s="55" t="s">
        <v>201</v>
      </c>
      <c r="G260" s="192">
        <v>2012</v>
      </c>
      <c r="H260" s="192">
        <v>2013</v>
      </c>
      <c r="I260" s="192">
        <v>2014</v>
      </c>
      <c r="J260" s="192" t="s">
        <v>204</v>
      </c>
      <c r="K260" s="192" t="s">
        <v>205</v>
      </c>
      <c r="L260" s="192" t="s">
        <v>206</v>
      </c>
      <c r="M260" s="192" t="s">
        <v>207</v>
      </c>
      <c r="N260" s="192" t="s">
        <v>208</v>
      </c>
    </row>
    <row r="261" spans="5:14" x14ac:dyDescent="0.25">
      <c r="E261" s="54" t="s">
        <v>50</v>
      </c>
      <c r="F261" s="54" t="s">
        <v>60</v>
      </c>
      <c r="G261" s="26">
        <f t="shared" ref="G261:G282" si="52">S233</f>
        <v>276.10007116000003</v>
      </c>
      <c r="H261" s="26">
        <f t="shared" ref="H261:H282" si="53">T233</f>
        <v>287.21540892960002</v>
      </c>
      <c r="I261" s="26">
        <f t="shared" ref="I261:I282" si="54">U233</f>
        <v>298.33409608988802</v>
      </c>
      <c r="J261" s="26">
        <f t="shared" ref="J261:J282" si="55">V233</f>
        <v>304.74966771328741</v>
      </c>
      <c r="K261" s="26">
        <f t="shared" ref="K261:K282" si="56">W233</f>
        <v>309.51074994949619</v>
      </c>
      <c r="L261" s="26">
        <f t="shared" ref="L261:L282" si="57">X233</f>
        <v>311.56844408893465</v>
      </c>
      <c r="M261" s="26">
        <f t="shared" ref="M261:M282" si="58">Y233</f>
        <v>315.45687869802111</v>
      </c>
      <c r="N261" s="26">
        <f t="shared" ref="N261:N282" si="59">Z233</f>
        <v>317.60978793664646</v>
      </c>
    </row>
    <row r="262" spans="5:14" x14ac:dyDescent="0.25">
      <c r="E262" s="26"/>
      <c r="F262" s="54" t="s">
        <v>62</v>
      </c>
      <c r="G262" s="26">
        <f t="shared" si="52"/>
        <v>65.033145634947545</v>
      </c>
      <c r="H262" s="26">
        <f t="shared" si="53"/>
        <v>68.759696685743336</v>
      </c>
      <c r="I262" s="26">
        <f t="shared" si="54"/>
        <v>66.288234407979047</v>
      </c>
      <c r="J262" s="26">
        <f t="shared" si="55"/>
        <v>68.872884374591848</v>
      </c>
      <c r="K262" s="26">
        <f t="shared" si="56"/>
        <v>72.015856981765651</v>
      </c>
      <c r="L262" s="26">
        <f t="shared" si="57"/>
        <v>74.147591985303649</v>
      </c>
      <c r="M262" s="26">
        <f t="shared" si="58"/>
        <v>77.013165372425235</v>
      </c>
      <c r="N262" s="26">
        <f t="shared" si="59"/>
        <v>79.772516467781472</v>
      </c>
    </row>
    <row r="263" spans="5:14" x14ac:dyDescent="0.25">
      <c r="E263" s="26"/>
      <c r="F263" s="54" t="s">
        <v>54</v>
      </c>
      <c r="G263" s="26">
        <f t="shared" si="52"/>
        <v>129.47038000000001</v>
      </c>
      <c r="H263" s="26">
        <f t="shared" si="53"/>
        <v>147.67307380000003</v>
      </c>
      <c r="I263" s="26">
        <f t="shared" si="54"/>
        <v>161.68800550803783</v>
      </c>
      <c r="J263" s="26">
        <f t="shared" si="55"/>
        <v>181.78202470313542</v>
      </c>
      <c r="K263" s="26">
        <f t="shared" si="56"/>
        <v>203.45005457746535</v>
      </c>
      <c r="L263" s="26">
        <f t="shared" si="57"/>
        <v>230.06126028937493</v>
      </c>
      <c r="M263" s="26">
        <f t="shared" si="58"/>
        <v>258.72982903028014</v>
      </c>
      <c r="N263" s="26">
        <f t="shared" si="59"/>
        <v>282.7021706083371</v>
      </c>
    </row>
    <row r="264" spans="5:14" x14ac:dyDescent="0.25">
      <c r="E264" s="26"/>
      <c r="F264" s="54" t="s">
        <v>194</v>
      </c>
      <c r="G264" s="26">
        <f t="shared" si="52"/>
        <v>209.41626057628176</v>
      </c>
      <c r="H264" s="26">
        <f t="shared" si="53"/>
        <v>212.76879730821244</v>
      </c>
      <c r="I264" s="26">
        <f t="shared" si="54"/>
        <v>218.57325939211947</v>
      </c>
      <c r="J264" s="26">
        <f t="shared" si="55"/>
        <v>226.72027884274621</v>
      </c>
      <c r="K264" s="26">
        <f t="shared" si="56"/>
        <v>232.6573786630774</v>
      </c>
      <c r="L264" s="26">
        <f t="shared" si="57"/>
        <v>239.31546362837128</v>
      </c>
      <c r="M264" s="26">
        <f t="shared" si="58"/>
        <v>247.14626776628219</v>
      </c>
      <c r="N264" s="26">
        <f t="shared" si="59"/>
        <v>256.37573132790192</v>
      </c>
    </row>
    <row r="265" spans="5:14" x14ac:dyDescent="0.25">
      <c r="E265" s="26"/>
      <c r="F265" s="54" t="s">
        <v>195</v>
      </c>
      <c r="G265" s="26">
        <f t="shared" si="52"/>
        <v>350.58940925184203</v>
      </c>
      <c r="H265" s="26">
        <f t="shared" si="53"/>
        <v>354.46283211964158</v>
      </c>
      <c r="I265" s="26">
        <f t="shared" si="54"/>
        <v>363.96762893629352</v>
      </c>
      <c r="J265" s="26">
        <f t="shared" si="55"/>
        <v>368.11659972107617</v>
      </c>
      <c r="K265" s="26">
        <f t="shared" si="56"/>
        <v>377.60598605100995</v>
      </c>
      <c r="L265" s="26">
        <f t="shared" si="57"/>
        <v>391.22775243903033</v>
      </c>
      <c r="M265" s="26">
        <f t="shared" si="58"/>
        <v>401.68214455710313</v>
      </c>
      <c r="N265" s="26">
        <f t="shared" si="59"/>
        <v>408.7409599859493</v>
      </c>
    </row>
    <row r="266" spans="5:14" x14ac:dyDescent="0.25">
      <c r="E266" s="26"/>
      <c r="F266" s="54" t="s">
        <v>196</v>
      </c>
      <c r="G266" s="26">
        <f t="shared" si="52"/>
        <v>100.90265196294669</v>
      </c>
      <c r="H266" s="26">
        <f t="shared" si="53"/>
        <v>103.0180310958857</v>
      </c>
      <c r="I266" s="26">
        <f t="shared" si="54"/>
        <v>111.41394453319398</v>
      </c>
      <c r="J266" s="26">
        <f t="shared" si="55"/>
        <v>116.12231799352585</v>
      </c>
      <c r="K266" s="26">
        <f t="shared" si="56"/>
        <v>121.49348266314476</v>
      </c>
      <c r="L266" s="26">
        <f t="shared" si="57"/>
        <v>126.36476123117404</v>
      </c>
      <c r="M266" s="26">
        <f t="shared" si="58"/>
        <v>131.32631183483826</v>
      </c>
      <c r="N266" s="26">
        <f t="shared" si="59"/>
        <v>136.49643360361159</v>
      </c>
    </row>
    <row r="267" spans="5:14" ht="14.25" thickBot="1" x14ac:dyDescent="0.3">
      <c r="E267" s="56" t="s">
        <v>199</v>
      </c>
      <c r="F267" s="56"/>
      <c r="G267" s="56">
        <f t="shared" si="52"/>
        <v>1131.5119185860181</v>
      </c>
      <c r="H267" s="56">
        <f t="shared" si="53"/>
        <v>1173.897839939083</v>
      </c>
      <c r="I267" s="56">
        <f t="shared" si="54"/>
        <v>1220.2651688675119</v>
      </c>
      <c r="J267" s="56">
        <f t="shared" si="55"/>
        <v>1266.3637733483631</v>
      </c>
      <c r="K267" s="56">
        <f t="shared" si="56"/>
        <v>1316.7335088859593</v>
      </c>
      <c r="L267" s="56">
        <f t="shared" si="57"/>
        <v>1372.6852736621888</v>
      </c>
      <c r="M267" s="56">
        <f t="shared" si="58"/>
        <v>1431.35459725895</v>
      </c>
      <c r="N267" s="56">
        <f t="shared" si="59"/>
        <v>1481.6975999302279</v>
      </c>
    </row>
    <row r="268" spans="5:14" x14ac:dyDescent="0.25">
      <c r="E268" s="54" t="s">
        <v>65</v>
      </c>
      <c r="F268" s="54" t="s">
        <v>60</v>
      </c>
      <c r="G268" s="26">
        <f t="shared" si="52"/>
        <v>46.7692543</v>
      </c>
      <c r="H268" s="26">
        <f t="shared" si="53"/>
        <v>48.018068318000005</v>
      </c>
      <c r="I268" s="26">
        <f t="shared" si="54"/>
        <v>50.144821610339996</v>
      </c>
      <c r="J268" s="26">
        <f t="shared" si="55"/>
        <v>51.741970953040514</v>
      </c>
      <c r="K268" s="26">
        <f t="shared" si="56"/>
        <v>54.781015437951702</v>
      </c>
      <c r="L268" s="26">
        <f t="shared" si="57"/>
        <v>58.504051386188358</v>
      </c>
      <c r="M268" s="26">
        <f t="shared" si="58"/>
        <v>61.430945590509154</v>
      </c>
      <c r="N268" s="26">
        <f t="shared" si="59"/>
        <v>63.835743469495519</v>
      </c>
    </row>
    <row r="269" spans="5:14" x14ac:dyDescent="0.25">
      <c r="E269" s="26"/>
      <c r="F269" s="54" t="s">
        <v>62</v>
      </c>
      <c r="G269" s="26">
        <f t="shared" si="52"/>
        <v>15.497527616520458</v>
      </c>
      <c r="H269" s="26">
        <f t="shared" si="53"/>
        <v>16.967137236736477</v>
      </c>
      <c r="I269" s="26">
        <f t="shared" si="54"/>
        <v>16.788643490063418</v>
      </c>
      <c r="J269" s="26">
        <f t="shared" si="55"/>
        <v>17.600496059843259</v>
      </c>
      <c r="K269" s="26">
        <f t="shared" si="56"/>
        <v>18.786387187610593</v>
      </c>
      <c r="L269" s="26">
        <f t="shared" si="57"/>
        <v>20.012785137508061</v>
      </c>
      <c r="M269" s="26">
        <f t="shared" si="58"/>
        <v>21.565285358567351</v>
      </c>
      <c r="N269" s="26">
        <f t="shared" si="59"/>
        <v>23.053894976807999</v>
      </c>
    </row>
    <row r="270" spans="5:14" x14ac:dyDescent="0.25">
      <c r="E270" s="26"/>
      <c r="F270" s="54" t="s">
        <v>54</v>
      </c>
      <c r="G270" s="26">
        <f t="shared" si="52"/>
        <v>79.34560191975028</v>
      </c>
      <c r="H270" s="26">
        <f t="shared" si="53"/>
        <v>84.630661724115242</v>
      </c>
      <c r="I270" s="26">
        <f t="shared" si="54"/>
        <v>89.105555538340511</v>
      </c>
      <c r="J270" s="26">
        <f t="shared" si="55"/>
        <v>95.57217511781792</v>
      </c>
      <c r="K270" s="26">
        <f t="shared" si="56"/>
        <v>102.94979977129718</v>
      </c>
      <c r="L270" s="26">
        <f t="shared" si="57"/>
        <v>110.24954205204195</v>
      </c>
      <c r="M270" s="26">
        <f t="shared" si="58"/>
        <v>117.59048586084094</v>
      </c>
      <c r="N270" s="26">
        <f t="shared" si="59"/>
        <v>125.23829508825563</v>
      </c>
    </row>
    <row r="271" spans="5:14" x14ac:dyDescent="0.25">
      <c r="E271" s="26"/>
      <c r="F271" s="54" t="s">
        <v>194</v>
      </c>
      <c r="G271" s="26">
        <f t="shared" si="52"/>
        <v>60.69758729278</v>
      </c>
      <c r="H271" s="26">
        <f t="shared" si="53"/>
        <v>61.445574089216329</v>
      </c>
      <c r="I271" s="26">
        <f t="shared" si="54"/>
        <v>61.397396533322279</v>
      </c>
      <c r="J271" s="26">
        <f t="shared" si="55"/>
        <v>62.916913448615013</v>
      </c>
      <c r="K271" s="26">
        <f t="shared" si="56"/>
        <v>64.720271789186512</v>
      </c>
      <c r="L271" s="26">
        <f t="shared" si="57"/>
        <v>67.061844478715571</v>
      </c>
      <c r="M271" s="26">
        <f t="shared" si="58"/>
        <v>69.708828948570641</v>
      </c>
      <c r="N271" s="26">
        <f t="shared" si="59"/>
        <v>72.59165604232345</v>
      </c>
    </row>
    <row r="272" spans="5:14" x14ac:dyDescent="0.25">
      <c r="E272" s="26"/>
      <c r="F272" s="54" t="s">
        <v>195</v>
      </c>
      <c r="G272" s="26">
        <f t="shared" si="52"/>
        <v>38.456200813163363</v>
      </c>
      <c r="H272" s="26">
        <f t="shared" si="53"/>
        <v>36.057334689986121</v>
      </c>
      <c r="I272" s="26">
        <f t="shared" si="54"/>
        <v>36.918198076952763</v>
      </c>
      <c r="J272" s="26">
        <f t="shared" si="55"/>
        <v>37.385716092191331</v>
      </c>
      <c r="K272" s="26">
        <f t="shared" si="56"/>
        <v>39.198917303238744</v>
      </c>
      <c r="L272" s="26">
        <f t="shared" si="57"/>
        <v>41.489220750281277</v>
      </c>
      <c r="M272" s="26">
        <f t="shared" si="58"/>
        <v>43.086686833036723</v>
      </c>
      <c r="N272" s="26">
        <f t="shared" si="59"/>
        <v>44.582158000623423</v>
      </c>
    </row>
    <row r="273" spans="4:18" x14ac:dyDescent="0.25">
      <c r="E273" s="26"/>
      <c r="F273" s="54" t="s">
        <v>196</v>
      </c>
      <c r="G273" s="26">
        <f t="shared" si="52"/>
        <v>32.567000687614438</v>
      </c>
      <c r="H273" s="26">
        <f t="shared" si="53"/>
        <v>33.971711627774724</v>
      </c>
      <c r="I273" s="26">
        <f t="shared" si="54"/>
        <v>35.560541101543038</v>
      </c>
      <c r="J273" s="26">
        <f t="shared" si="55"/>
        <v>38.064802541421074</v>
      </c>
      <c r="K273" s="26">
        <f t="shared" si="56"/>
        <v>40.196268902204473</v>
      </c>
      <c r="L273" s="26">
        <f t="shared" si="57"/>
        <v>42.434913422419562</v>
      </c>
      <c r="M273" s="26">
        <f t="shared" si="58"/>
        <v>44.557305292986946</v>
      </c>
      <c r="N273" s="26">
        <f t="shared" si="59"/>
        <v>46.428735811843659</v>
      </c>
    </row>
    <row r="274" spans="4:18" ht="14.25" thickBot="1" x14ac:dyDescent="0.3">
      <c r="E274" s="56" t="s">
        <v>210</v>
      </c>
      <c r="F274" s="56"/>
      <c r="G274" s="56">
        <f t="shared" si="52"/>
        <v>273.33317262982854</v>
      </c>
      <c r="H274" s="56">
        <f t="shared" si="53"/>
        <v>281.09048768582892</v>
      </c>
      <c r="I274" s="56">
        <f t="shared" si="54"/>
        <v>289.91515635056203</v>
      </c>
      <c r="J274" s="56">
        <f t="shared" si="55"/>
        <v>303.28207421292905</v>
      </c>
      <c r="K274" s="56">
        <f t="shared" si="56"/>
        <v>320.6326603914892</v>
      </c>
      <c r="L274" s="56">
        <f t="shared" si="57"/>
        <v>339.75235722715479</v>
      </c>
      <c r="M274" s="56">
        <f t="shared" si="58"/>
        <v>357.93953788451171</v>
      </c>
      <c r="N274" s="56">
        <f t="shared" si="59"/>
        <v>375.73048338934967</v>
      </c>
    </row>
    <row r="275" spans="4:18" x14ac:dyDescent="0.25">
      <c r="E275" s="54" t="s">
        <v>67</v>
      </c>
      <c r="F275" s="54" t="s">
        <v>60</v>
      </c>
      <c r="G275" s="26">
        <f t="shared" si="52"/>
        <v>26.357282924599186</v>
      </c>
      <c r="H275" s="26">
        <f t="shared" si="53"/>
        <v>26.256326900612926</v>
      </c>
      <c r="I275" s="26">
        <f t="shared" si="54"/>
        <v>28.945402777840155</v>
      </c>
      <c r="J275" s="26">
        <f t="shared" si="55"/>
        <v>29.947029494400109</v>
      </c>
      <c r="K275" s="26">
        <f t="shared" si="56"/>
        <v>29.730908538434175</v>
      </c>
      <c r="L275" s="26">
        <f t="shared" si="57"/>
        <v>29.784818305381052</v>
      </c>
      <c r="M275" s="26">
        <f t="shared" si="58"/>
        <v>30.262998556617831</v>
      </c>
      <c r="N275" s="26">
        <f t="shared" si="59"/>
        <v>31.221551102122394</v>
      </c>
    </row>
    <row r="276" spans="4:18" x14ac:dyDescent="0.25">
      <c r="E276" s="26"/>
      <c r="F276" s="54" t="s">
        <v>62</v>
      </c>
      <c r="G276" s="26">
        <f t="shared" si="52"/>
        <v>13.949527609146703</v>
      </c>
      <c r="H276" s="26">
        <f t="shared" si="53"/>
        <v>15.65413063656854</v>
      </c>
      <c r="I276" s="26">
        <f t="shared" si="54"/>
        <v>15.727656010276494</v>
      </c>
      <c r="J276" s="26">
        <f t="shared" si="55"/>
        <v>16.502630138394821</v>
      </c>
      <c r="K276" s="26">
        <f t="shared" si="56"/>
        <v>17.280335270542491</v>
      </c>
      <c r="L276" s="26">
        <f t="shared" si="57"/>
        <v>18.12047962917206</v>
      </c>
      <c r="M276" s="26">
        <f t="shared" si="58"/>
        <v>18.919561054045591</v>
      </c>
      <c r="N276" s="26">
        <f t="shared" si="59"/>
        <v>19.693371409338855</v>
      </c>
    </row>
    <row r="277" spans="4:18" x14ac:dyDescent="0.25">
      <c r="E277" s="26"/>
      <c r="F277" s="54" t="s">
        <v>54</v>
      </c>
      <c r="G277" s="26">
        <f t="shared" si="52"/>
        <v>48.753345534165724</v>
      </c>
      <c r="H277" s="26">
        <f t="shared" si="53"/>
        <v>52.327584504262603</v>
      </c>
      <c r="I277" s="26">
        <f t="shared" si="54"/>
        <v>54.244173484380859</v>
      </c>
      <c r="J277" s="26">
        <f t="shared" si="55"/>
        <v>55.88813988348744</v>
      </c>
      <c r="K277" s="26">
        <f t="shared" si="56"/>
        <v>58.682896268991627</v>
      </c>
      <c r="L277" s="26">
        <f t="shared" si="57"/>
        <v>61.774334611797634</v>
      </c>
      <c r="M277" s="26">
        <f t="shared" si="58"/>
        <v>65.452685351356166</v>
      </c>
      <c r="N277" s="26">
        <f t="shared" si="59"/>
        <v>68.285669811258643</v>
      </c>
    </row>
    <row r="278" spans="4:18" x14ac:dyDescent="0.25">
      <c r="E278" s="26"/>
      <c r="F278" s="54" t="s">
        <v>194</v>
      </c>
      <c r="G278" s="26">
        <f t="shared" si="52"/>
        <v>35.981899684820782</v>
      </c>
      <c r="H278" s="26">
        <f t="shared" si="53"/>
        <v>36.697632094496896</v>
      </c>
      <c r="I278" s="26">
        <f t="shared" si="54"/>
        <v>37.811069901033498</v>
      </c>
      <c r="J278" s="26">
        <f t="shared" si="55"/>
        <v>39.936705568734141</v>
      </c>
      <c r="K278" s="26">
        <f t="shared" si="56"/>
        <v>41.87670368893734</v>
      </c>
      <c r="L278" s="26">
        <f t="shared" si="57"/>
        <v>44.129055525372237</v>
      </c>
      <c r="M278" s="26">
        <f t="shared" si="58"/>
        <v>46.226924887360553</v>
      </c>
      <c r="N278" s="26">
        <f t="shared" si="59"/>
        <v>48.129860684867793</v>
      </c>
    </row>
    <row r="279" spans="4:18" x14ac:dyDescent="0.25">
      <c r="E279" s="26"/>
      <c r="F279" s="54" t="s">
        <v>195</v>
      </c>
      <c r="G279" s="26">
        <f t="shared" si="52"/>
        <v>24.355694030436887</v>
      </c>
      <c r="H279" s="26">
        <f t="shared" si="53"/>
        <v>26.342893388253209</v>
      </c>
      <c r="I279" s="26">
        <f t="shared" si="54"/>
        <v>26.336894774108636</v>
      </c>
      <c r="J279" s="26">
        <f t="shared" si="55"/>
        <v>26.557980706971904</v>
      </c>
      <c r="K279" s="26">
        <f t="shared" si="56"/>
        <v>27.675254109369583</v>
      </c>
      <c r="L279" s="26">
        <f t="shared" si="57"/>
        <v>29.043503658675036</v>
      </c>
      <c r="M279" s="26">
        <f t="shared" si="58"/>
        <v>30.437960309481014</v>
      </c>
      <c r="N279" s="26">
        <f t="shared" si="59"/>
        <v>31.823382956347814</v>
      </c>
    </row>
    <row r="280" spans="4:18" x14ac:dyDescent="0.25">
      <c r="E280" s="26"/>
      <c r="F280" s="54" t="s">
        <v>196</v>
      </c>
      <c r="G280" s="26">
        <f t="shared" si="52"/>
        <v>20.709711932114004</v>
      </c>
      <c r="H280" s="26">
        <f t="shared" si="53"/>
        <v>21.390515461162639</v>
      </c>
      <c r="I280" s="26">
        <f t="shared" si="54"/>
        <v>22.4794977019403</v>
      </c>
      <c r="J280" s="26">
        <f t="shared" si="55"/>
        <v>23.416597676013456</v>
      </c>
      <c r="K280" s="26">
        <f t="shared" si="56"/>
        <v>24.35918727918429</v>
      </c>
      <c r="L280" s="26">
        <f t="shared" si="57"/>
        <v>25.271969893456891</v>
      </c>
      <c r="M280" s="26">
        <f t="shared" si="58"/>
        <v>26.230621953625239</v>
      </c>
      <c r="N280" s="26">
        <f t="shared" si="59"/>
        <v>27.134774833954552</v>
      </c>
    </row>
    <row r="281" spans="4:18" ht="14.25" thickBot="1" x14ac:dyDescent="0.3">
      <c r="E281" s="56" t="s">
        <v>212</v>
      </c>
      <c r="F281" s="56"/>
      <c r="G281" s="56">
        <f t="shared" si="52"/>
        <v>170.10746171528328</v>
      </c>
      <c r="H281" s="56">
        <f t="shared" si="53"/>
        <v>178.66908298535679</v>
      </c>
      <c r="I281" s="56">
        <f t="shared" si="54"/>
        <v>185.54469464957992</v>
      </c>
      <c r="J281" s="56">
        <f t="shared" si="55"/>
        <v>192.24908346800188</v>
      </c>
      <c r="K281" s="56">
        <f t="shared" si="56"/>
        <v>199.60528515545948</v>
      </c>
      <c r="L281" s="56">
        <f t="shared" si="57"/>
        <v>208.12416162385492</v>
      </c>
      <c r="M281" s="56">
        <f t="shared" si="58"/>
        <v>217.5307521124864</v>
      </c>
      <c r="N281" s="56">
        <f t="shared" si="59"/>
        <v>226.28861079789004</v>
      </c>
    </row>
    <row r="282" spans="4:18" ht="14.25" thickBot="1" x14ac:dyDescent="0.3">
      <c r="E282" s="57" t="s">
        <v>69</v>
      </c>
      <c r="F282" s="57"/>
      <c r="G282" s="57">
        <f t="shared" si="52"/>
        <v>1574.95255293113</v>
      </c>
      <c r="H282" s="57">
        <f t="shared" si="53"/>
        <v>1633.6574106102689</v>
      </c>
      <c r="I282" s="57">
        <f t="shared" si="54"/>
        <v>1695.7250198676538</v>
      </c>
      <c r="J282" s="57">
        <f t="shared" si="55"/>
        <v>1761.894931029294</v>
      </c>
      <c r="K282" s="57">
        <f t="shared" si="56"/>
        <v>1836.9714544329081</v>
      </c>
      <c r="L282" s="57">
        <f t="shared" si="57"/>
        <v>1920.5617925131985</v>
      </c>
      <c r="M282" s="57">
        <f t="shared" si="58"/>
        <v>2006.8248872559482</v>
      </c>
      <c r="N282" s="57">
        <f t="shared" si="59"/>
        <v>2083.7166941174678</v>
      </c>
    </row>
    <row r="285" spans="4:18" x14ac:dyDescent="0.25">
      <c r="D285" s="65" t="s">
        <v>217</v>
      </c>
      <c r="E285" s="66"/>
      <c r="F285" s="66"/>
    </row>
    <row r="286" spans="4:18" x14ac:dyDescent="0.25">
      <c r="L286" s="5" t="s">
        <v>218</v>
      </c>
    </row>
    <row r="287" spans="4:18" ht="14.25" thickBot="1" x14ac:dyDescent="0.3">
      <c r="E287" s="55" t="s">
        <v>202</v>
      </c>
      <c r="F287" s="55" t="s">
        <v>200</v>
      </c>
      <c r="G287" s="192">
        <v>2014</v>
      </c>
      <c r="H287" s="192" t="s">
        <v>204</v>
      </c>
      <c r="I287" s="192" t="s">
        <v>205</v>
      </c>
      <c r="J287" s="192" t="s">
        <v>206</v>
      </c>
      <c r="K287" s="192" t="s">
        <v>207</v>
      </c>
      <c r="L287" s="192" t="s">
        <v>208</v>
      </c>
      <c r="M287" s="192" t="s">
        <v>220</v>
      </c>
      <c r="O287" s="55" t="s">
        <v>202</v>
      </c>
      <c r="P287" s="55" t="s">
        <v>200</v>
      </c>
      <c r="Q287" s="58">
        <f t="shared" ref="Q287:Q309" si="60">I260</f>
        <v>2014</v>
      </c>
      <c r="R287" s="58" t="str">
        <f t="shared" ref="R287:R309" si="61">N260</f>
        <v>2019F</v>
      </c>
    </row>
    <row r="288" spans="4:18" x14ac:dyDescent="0.25">
      <c r="E288" s="54" t="s">
        <v>50</v>
      </c>
      <c r="F288" s="54" t="s">
        <v>60</v>
      </c>
      <c r="G288" s="26">
        <f t="shared" ref="G288:G309" si="62">I261</f>
        <v>298.33409608988802</v>
      </c>
      <c r="H288" s="26">
        <f t="shared" ref="H288:H309" si="63">J261</f>
        <v>304.74966771328741</v>
      </c>
      <c r="I288" s="26">
        <f t="shared" ref="I288:I309" si="64">K261</f>
        <v>309.51074994949619</v>
      </c>
      <c r="J288" s="26">
        <f t="shared" ref="J288:J309" si="65">L261</f>
        <v>311.56844408893465</v>
      </c>
      <c r="K288" s="26">
        <f t="shared" ref="K288:K309" si="66">M261</f>
        <v>315.45687869802111</v>
      </c>
      <c r="L288" s="26">
        <f t="shared" ref="L288:L309" si="67">N261</f>
        <v>317.60978793664646</v>
      </c>
      <c r="M288" s="62">
        <f>RATE(19-14, 0, -Q288, R288,)</f>
        <v>1.2600639607110052E-2</v>
      </c>
      <c r="O288" s="54" t="s">
        <v>50</v>
      </c>
      <c r="P288" s="54" t="s">
        <v>60</v>
      </c>
      <c r="Q288" s="26">
        <f t="shared" si="60"/>
        <v>298.33409608988802</v>
      </c>
      <c r="R288" s="26">
        <f t="shared" si="61"/>
        <v>317.60978793664646</v>
      </c>
    </row>
    <row r="289" spans="5:18" x14ac:dyDescent="0.25">
      <c r="E289" s="26"/>
      <c r="F289" s="54" t="s">
        <v>62</v>
      </c>
      <c r="G289" s="26">
        <f t="shared" si="62"/>
        <v>66.288234407979047</v>
      </c>
      <c r="H289" s="26">
        <f t="shared" si="63"/>
        <v>68.872884374591848</v>
      </c>
      <c r="I289" s="26">
        <f t="shared" si="64"/>
        <v>72.015856981765651</v>
      </c>
      <c r="J289" s="26">
        <f t="shared" si="65"/>
        <v>74.147591985303649</v>
      </c>
      <c r="K289" s="26">
        <f t="shared" si="66"/>
        <v>77.013165372425235</v>
      </c>
      <c r="L289" s="26">
        <f t="shared" si="67"/>
        <v>79.772516467781472</v>
      </c>
      <c r="M289" s="62">
        <f t="shared" ref="M289:M309" si="68">RATE(19-14, 0, -Q289, R289,)</f>
        <v>3.7727601172021723E-2</v>
      </c>
      <c r="O289" s="26"/>
      <c r="P289" s="54" t="s">
        <v>62</v>
      </c>
      <c r="Q289" s="26">
        <f t="shared" si="60"/>
        <v>66.288234407979047</v>
      </c>
      <c r="R289" s="26">
        <f t="shared" si="61"/>
        <v>79.772516467781472</v>
      </c>
    </row>
    <row r="290" spans="5:18" x14ac:dyDescent="0.25">
      <c r="E290" s="26"/>
      <c r="F290" s="54" t="s">
        <v>54</v>
      </c>
      <c r="G290" s="26">
        <f t="shared" si="62"/>
        <v>161.68800550803783</v>
      </c>
      <c r="H290" s="26">
        <f t="shared" si="63"/>
        <v>181.78202470313542</v>
      </c>
      <c r="I290" s="26">
        <f t="shared" si="64"/>
        <v>203.45005457746535</v>
      </c>
      <c r="J290" s="26">
        <f t="shared" si="65"/>
        <v>230.06126028937493</v>
      </c>
      <c r="K290" s="26">
        <f t="shared" si="66"/>
        <v>258.72982903028014</v>
      </c>
      <c r="L290" s="26">
        <f t="shared" si="67"/>
        <v>282.7021706083371</v>
      </c>
      <c r="M290" s="62">
        <f t="shared" si="68"/>
        <v>0.11822775593899204</v>
      </c>
      <c r="O290" s="26"/>
      <c r="P290" s="54" t="s">
        <v>54</v>
      </c>
      <c r="Q290" s="26">
        <f t="shared" si="60"/>
        <v>161.68800550803783</v>
      </c>
      <c r="R290" s="26">
        <f t="shared" si="61"/>
        <v>282.7021706083371</v>
      </c>
    </row>
    <row r="291" spans="5:18" x14ac:dyDescent="0.25">
      <c r="E291" s="26"/>
      <c r="F291" s="54" t="s">
        <v>194</v>
      </c>
      <c r="G291" s="26">
        <f t="shared" si="62"/>
        <v>218.57325939211947</v>
      </c>
      <c r="H291" s="26">
        <f t="shared" si="63"/>
        <v>226.72027884274621</v>
      </c>
      <c r="I291" s="26">
        <f t="shared" si="64"/>
        <v>232.6573786630774</v>
      </c>
      <c r="J291" s="26">
        <f t="shared" si="65"/>
        <v>239.31546362837128</v>
      </c>
      <c r="K291" s="26">
        <f t="shared" si="66"/>
        <v>247.14626776628219</v>
      </c>
      <c r="L291" s="26">
        <f t="shared" si="67"/>
        <v>256.37573132790192</v>
      </c>
      <c r="M291" s="62">
        <f t="shared" si="68"/>
        <v>3.2418972186885345E-2</v>
      </c>
      <c r="O291" s="26"/>
      <c r="P291" s="54" t="s">
        <v>194</v>
      </c>
      <c r="Q291" s="26">
        <f t="shared" si="60"/>
        <v>218.57325939211947</v>
      </c>
      <c r="R291" s="26">
        <f t="shared" si="61"/>
        <v>256.37573132790192</v>
      </c>
    </row>
    <row r="292" spans="5:18" x14ac:dyDescent="0.25">
      <c r="E292" s="26"/>
      <c r="F292" s="54" t="s">
        <v>195</v>
      </c>
      <c r="G292" s="26">
        <f t="shared" si="62"/>
        <v>363.96762893629352</v>
      </c>
      <c r="H292" s="26">
        <f t="shared" si="63"/>
        <v>368.11659972107617</v>
      </c>
      <c r="I292" s="26">
        <f t="shared" si="64"/>
        <v>377.60598605100995</v>
      </c>
      <c r="J292" s="26">
        <f t="shared" si="65"/>
        <v>391.22775243903033</v>
      </c>
      <c r="K292" s="26">
        <f t="shared" si="66"/>
        <v>401.68214455710313</v>
      </c>
      <c r="L292" s="26">
        <f t="shared" si="67"/>
        <v>408.7409599859493</v>
      </c>
      <c r="M292" s="62">
        <f t="shared" si="68"/>
        <v>2.3474626308317887E-2</v>
      </c>
      <c r="O292" s="26"/>
      <c r="P292" s="54" t="s">
        <v>195</v>
      </c>
      <c r="Q292" s="26">
        <f t="shared" si="60"/>
        <v>363.96762893629352</v>
      </c>
      <c r="R292" s="26">
        <f t="shared" si="61"/>
        <v>408.7409599859493</v>
      </c>
    </row>
    <row r="293" spans="5:18" x14ac:dyDescent="0.25">
      <c r="E293" s="26"/>
      <c r="F293" s="54" t="s">
        <v>196</v>
      </c>
      <c r="G293" s="26">
        <f t="shared" si="62"/>
        <v>111.41394453319398</v>
      </c>
      <c r="H293" s="26">
        <f t="shared" si="63"/>
        <v>116.12231799352585</v>
      </c>
      <c r="I293" s="26">
        <f t="shared" si="64"/>
        <v>121.49348266314476</v>
      </c>
      <c r="J293" s="26">
        <f t="shared" si="65"/>
        <v>126.36476123117404</v>
      </c>
      <c r="K293" s="26">
        <f t="shared" si="66"/>
        <v>131.32631183483826</v>
      </c>
      <c r="L293" s="26">
        <f t="shared" si="67"/>
        <v>136.49643360361159</v>
      </c>
      <c r="M293" s="62">
        <f t="shared" si="68"/>
        <v>4.1445027590038729E-2</v>
      </c>
      <c r="O293" s="26"/>
      <c r="P293" s="54" t="s">
        <v>196</v>
      </c>
      <c r="Q293" s="26">
        <f t="shared" si="60"/>
        <v>111.41394453319398</v>
      </c>
      <c r="R293" s="26">
        <f t="shared" si="61"/>
        <v>136.49643360361159</v>
      </c>
    </row>
    <row r="294" spans="5:18" ht="14.25" thickBot="1" x14ac:dyDescent="0.3">
      <c r="E294" s="56" t="s">
        <v>198</v>
      </c>
      <c r="F294" s="56"/>
      <c r="G294" s="56">
        <f t="shared" si="62"/>
        <v>1220.2651688675119</v>
      </c>
      <c r="H294" s="56">
        <f t="shared" si="63"/>
        <v>1266.3637733483631</v>
      </c>
      <c r="I294" s="56">
        <f t="shared" si="64"/>
        <v>1316.7335088859593</v>
      </c>
      <c r="J294" s="56">
        <f t="shared" si="65"/>
        <v>1372.6852736621888</v>
      </c>
      <c r="K294" s="56">
        <f t="shared" si="66"/>
        <v>1431.35459725895</v>
      </c>
      <c r="L294" s="56">
        <f t="shared" si="67"/>
        <v>1481.6975999302279</v>
      </c>
      <c r="M294" s="63">
        <f t="shared" si="68"/>
        <v>3.9587556444944653E-2</v>
      </c>
      <c r="O294" s="56" t="s">
        <v>198</v>
      </c>
      <c r="P294" s="56"/>
      <c r="Q294" s="56">
        <f t="shared" si="60"/>
        <v>1220.2651688675119</v>
      </c>
      <c r="R294" s="56">
        <f t="shared" si="61"/>
        <v>1481.6975999302279</v>
      </c>
    </row>
    <row r="295" spans="5:18" x14ac:dyDescent="0.25">
      <c r="E295" s="54" t="s">
        <v>65</v>
      </c>
      <c r="F295" s="54" t="s">
        <v>60</v>
      </c>
      <c r="G295" s="26">
        <f t="shared" si="62"/>
        <v>50.144821610339996</v>
      </c>
      <c r="H295" s="26">
        <f t="shared" si="63"/>
        <v>51.741970953040514</v>
      </c>
      <c r="I295" s="26">
        <f t="shared" si="64"/>
        <v>54.781015437951702</v>
      </c>
      <c r="J295" s="26">
        <f t="shared" si="65"/>
        <v>58.504051386188358</v>
      </c>
      <c r="K295" s="26">
        <f t="shared" si="66"/>
        <v>61.430945590509154</v>
      </c>
      <c r="L295" s="26">
        <f t="shared" si="67"/>
        <v>63.835743469495519</v>
      </c>
      <c r="M295" s="62">
        <f t="shared" si="68"/>
        <v>4.9464049676744164E-2</v>
      </c>
      <c r="O295" s="54" t="s">
        <v>65</v>
      </c>
      <c r="P295" s="54" t="s">
        <v>60</v>
      </c>
      <c r="Q295" s="26">
        <f t="shared" si="60"/>
        <v>50.144821610339996</v>
      </c>
      <c r="R295" s="26">
        <f t="shared" si="61"/>
        <v>63.835743469495519</v>
      </c>
    </row>
    <row r="296" spans="5:18" x14ac:dyDescent="0.25">
      <c r="E296" s="26"/>
      <c r="F296" s="54" t="s">
        <v>62</v>
      </c>
      <c r="G296" s="26">
        <f t="shared" si="62"/>
        <v>16.788643490063418</v>
      </c>
      <c r="H296" s="26">
        <f t="shared" si="63"/>
        <v>17.600496059843259</v>
      </c>
      <c r="I296" s="26">
        <f t="shared" si="64"/>
        <v>18.786387187610593</v>
      </c>
      <c r="J296" s="26">
        <f t="shared" si="65"/>
        <v>20.012785137508061</v>
      </c>
      <c r="K296" s="26">
        <f t="shared" si="66"/>
        <v>21.565285358567351</v>
      </c>
      <c r="L296" s="26">
        <f t="shared" si="67"/>
        <v>23.053894976807999</v>
      </c>
      <c r="M296" s="62">
        <f t="shared" si="68"/>
        <v>6.5481076197622279E-2</v>
      </c>
      <c r="O296" s="26"/>
      <c r="P296" s="54" t="s">
        <v>62</v>
      </c>
      <c r="Q296" s="26">
        <f t="shared" si="60"/>
        <v>16.788643490063418</v>
      </c>
      <c r="R296" s="26">
        <f t="shared" si="61"/>
        <v>23.053894976807999</v>
      </c>
    </row>
    <row r="297" spans="5:18" x14ac:dyDescent="0.25">
      <c r="E297" s="26"/>
      <c r="F297" s="54" t="s">
        <v>54</v>
      </c>
      <c r="G297" s="26">
        <f t="shared" si="62"/>
        <v>89.105555538340511</v>
      </c>
      <c r="H297" s="26">
        <f t="shared" si="63"/>
        <v>95.57217511781792</v>
      </c>
      <c r="I297" s="26">
        <f t="shared" si="64"/>
        <v>102.94979977129718</v>
      </c>
      <c r="J297" s="26">
        <f t="shared" si="65"/>
        <v>110.24954205204195</v>
      </c>
      <c r="K297" s="26">
        <f t="shared" si="66"/>
        <v>117.59048586084094</v>
      </c>
      <c r="L297" s="26">
        <f t="shared" si="67"/>
        <v>125.23829508825563</v>
      </c>
      <c r="M297" s="62">
        <f t="shared" si="68"/>
        <v>7.0450212998571043E-2</v>
      </c>
      <c r="O297" s="26"/>
      <c r="P297" s="54" t="s">
        <v>54</v>
      </c>
      <c r="Q297" s="26">
        <f t="shared" si="60"/>
        <v>89.105555538340511</v>
      </c>
      <c r="R297" s="26">
        <f t="shared" si="61"/>
        <v>125.23829508825563</v>
      </c>
    </row>
    <row r="298" spans="5:18" x14ac:dyDescent="0.25">
      <c r="E298" s="26"/>
      <c r="F298" s="54" t="s">
        <v>194</v>
      </c>
      <c r="G298" s="26">
        <f t="shared" si="62"/>
        <v>61.397396533322279</v>
      </c>
      <c r="H298" s="26">
        <f t="shared" si="63"/>
        <v>62.916913448615013</v>
      </c>
      <c r="I298" s="26">
        <f t="shared" si="64"/>
        <v>64.720271789186512</v>
      </c>
      <c r="J298" s="26">
        <f t="shared" si="65"/>
        <v>67.061844478715571</v>
      </c>
      <c r="K298" s="26">
        <f t="shared" si="66"/>
        <v>69.708828948570641</v>
      </c>
      <c r="L298" s="26">
        <f t="shared" si="67"/>
        <v>72.59165604232345</v>
      </c>
      <c r="M298" s="62">
        <f t="shared" si="68"/>
        <v>3.4063835285026788E-2</v>
      </c>
      <c r="O298" s="26"/>
      <c r="P298" s="54" t="s">
        <v>194</v>
      </c>
      <c r="Q298" s="26">
        <f t="shared" si="60"/>
        <v>61.397396533322279</v>
      </c>
      <c r="R298" s="26">
        <f t="shared" si="61"/>
        <v>72.59165604232345</v>
      </c>
    </row>
    <row r="299" spans="5:18" x14ac:dyDescent="0.25">
      <c r="E299" s="26"/>
      <c r="F299" s="54" t="s">
        <v>195</v>
      </c>
      <c r="G299" s="26">
        <f t="shared" si="62"/>
        <v>36.918198076952763</v>
      </c>
      <c r="H299" s="26">
        <f t="shared" si="63"/>
        <v>37.385716092191331</v>
      </c>
      <c r="I299" s="26">
        <f t="shared" si="64"/>
        <v>39.198917303238744</v>
      </c>
      <c r="J299" s="26">
        <f t="shared" si="65"/>
        <v>41.489220750281277</v>
      </c>
      <c r="K299" s="26">
        <f t="shared" si="66"/>
        <v>43.086686833036723</v>
      </c>
      <c r="L299" s="26">
        <f t="shared" si="67"/>
        <v>44.582158000623423</v>
      </c>
      <c r="M299" s="62">
        <f t="shared" si="68"/>
        <v>3.8446479206652E-2</v>
      </c>
      <c r="O299" s="26"/>
      <c r="P299" s="54" t="s">
        <v>195</v>
      </c>
      <c r="Q299" s="26">
        <f t="shared" si="60"/>
        <v>36.918198076952763</v>
      </c>
      <c r="R299" s="26">
        <f t="shared" si="61"/>
        <v>44.582158000623423</v>
      </c>
    </row>
    <row r="300" spans="5:18" x14ac:dyDescent="0.25">
      <c r="E300" s="26"/>
      <c r="F300" s="54" t="s">
        <v>196</v>
      </c>
      <c r="G300" s="26">
        <f t="shared" si="62"/>
        <v>35.560541101543038</v>
      </c>
      <c r="H300" s="26">
        <f t="shared" si="63"/>
        <v>38.064802541421074</v>
      </c>
      <c r="I300" s="26">
        <f t="shared" si="64"/>
        <v>40.196268902204473</v>
      </c>
      <c r="J300" s="26">
        <f t="shared" si="65"/>
        <v>42.434913422419562</v>
      </c>
      <c r="K300" s="26">
        <f t="shared" si="66"/>
        <v>44.557305292986946</v>
      </c>
      <c r="L300" s="26">
        <f t="shared" si="67"/>
        <v>46.428735811843659</v>
      </c>
      <c r="M300" s="62">
        <f t="shared" si="68"/>
        <v>5.4784403681592021E-2</v>
      </c>
      <c r="O300" s="26"/>
      <c r="P300" s="54" t="s">
        <v>196</v>
      </c>
      <c r="Q300" s="26">
        <f t="shared" si="60"/>
        <v>35.560541101543038</v>
      </c>
      <c r="R300" s="26">
        <f t="shared" si="61"/>
        <v>46.428735811843659</v>
      </c>
    </row>
    <row r="301" spans="5:18" ht="14.25" thickBot="1" x14ac:dyDescent="0.3">
      <c r="E301" s="56" t="s">
        <v>209</v>
      </c>
      <c r="F301" s="56"/>
      <c r="G301" s="56">
        <f t="shared" si="62"/>
        <v>289.91515635056203</v>
      </c>
      <c r="H301" s="56">
        <f t="shared" si="63"/>
        <v>303.28207421292905</v>
      </c>
      <c r="I301" s="56">
        <f t="shared" si="64"/>
        <v>320.6326603914892</v>
      </c>
      <c r="J301" s="56">
        <f t="shared" si="65"/>
        <v>339.75235722715479</v>
      </c>
      <c r="K301" s="56">
        <f t="shared" si="66"/>
        <v>357.93953788451171</v>
      </c>
      <c r="L301" s="56">
        <f t="shared" si="67"/>
        <v>375.73048338934967</v>
      </c>
      <c r="M301" s="63">
        <f t="shared" si="68"/>
        <v>5.3224861669863142E-2</v>
      </c>
      <c r="O301" s="56" t="s">
        <v>209</v>
      </c>
      <c r="P301" s="56"/>
      <c r="Q301" s="56">
        <f t="shared" si="60"/>
        <v>289.91515635056203</v>
      </c>
      <c r="R301" s="56">
        <f t="shared" si="61"/>
        <v>375.73048338934967</v>
      </c>
    </row>
    <row r="302" spans="5:18" x14ac:dyDescent="0.25">
      <c r="E302" s="54" t="s">
        <v>67</v>
      </c>
      <c r="F302" s="54" t="s">
        <v>60</v>
      </c>
      <c r="G302" s="26">
        <f t="shared" si="62"/>
        <v>28.945402777840155</v>
      </c>
      <c r="H302" s="26">
        <f t="shared" si="63"/>
        <v>29.947029494400109</v>
      </c>
      <c r="I302" s="26">
        <f t="shared" si="64"/>
        <v>29.730908538434175</v>
      </c>
      <c r="J302" s="26">
        <f t="shared" si="65"/>
        <v>29.784818305381052</v>
      </c>
      <c r="K302" s="26">
        <f t="shared" si="66"/>
        <v>30.262998556617831</v>
      </c>
      <c r="L302" s="26">
        <f t="shared" si="67"/>
        <v>31.221551102122394</v>
      </c>
      <c r="M302" s="62">
        <f t="shared" si="68"/>
        <v>1.5254622683189422E-2</v>
      </c>
      <c r="O302" s="54" t="s">
        <v>67</v>
      </c>
      <c r="P302" s="54" t="s">
        <v>60</v>
      </c>
      <c r="Q302" s="26">
        <f t="shared" si="60"/>
        <v>28.945402777840155</v>
      </c>
      <c r="R302" s="26">
        <f t="shared" si="61"/>
        <v>31.221551102122394</v>
      </c>
    </row>
    <row r="303" spans="5:18" x14ac:dyDescent="0.25">
      <c r="E303" s="26"/>
      <c r="F303" s="54" t="s">
        <v>62</v>
      </c>
      <c r="G303" s="26">
        <f t="shared" si="62"/>
        <v>15.727656010276494</v>
      </c>
      <c r="H303" s="26">
        <f t="shared" si="63"/>
        <v>16.502630138394821</v>
      </c>
      <c r="I303" s="26">
        <f t="shared" si="64"/>
        <v>17.280335270542491</v>
      </c>
      <c r="J303" s="26">
        <f t="shared" si="65"/>
        <v>18.12047962917206</v>
      </c>
      <c r="K303" s="26">
        <f t="shared" si="66"/>
        <v>18.919561054045591</v>
      </c>
      <c r="L303" s="26">
        <f t="shared" si="67"/>
        <v>19.693371409338855</v>
      </c>
      <c r="M303" s="62">
        <f t="shared" si="68"/>
        <v>4.5998866602744194E-2</v>
      </c>
      <c r="O303" s="26"/>
      <c r="P303" s="54" t="s">
        <v>62</v>
      </c>
      <c r="Q303" s="26">
        <f t="shared" si="60"/>
        <v>15.727656010276494</v>
      </c>
      <c r="R303" s="26">
        <f t="shared" si="61"/>
        <v>19.693371409338855</v>
      </c>
    </row>
    <row r="304" spans="5:18" x14ac:dyDescent="0.25">
      <c r="E304" s="26"/>
      <c r="F304" s="54" t="s">
        <v>54</v>
      </c>
      <c r="G304" s="26">
        <f t="shared" si="62"/>
        <v>54.244173484380859</v>
      </c>
      <c r="H304" s="26">
        <f t="shared" si="63"/>
        <v>55.88813988348744</v>
      </c>
      <c r="I304" s="26">
        <f t="shared" si="64"/>
        <v>58.682896268991627</v>
      </c>
      <c r="J304" s="26">
        <f t="shared" si="65"/>
        <v>61.774334611797634</v>
      </c>
      <c r="K304" s="26">
        <f t="shared" si="66"/>
        <v>65.452685351356166</v>
      </c>
      <c r="L304" s="26">
        <f t="shared" si="67"/>
        <v>68.285669811258643</v>
      </c>
      <c r="M304" s="62">
        <f t="shared" si="68"/>
        <v>4.7117205070152796E-2</v>
      </c>
      <c r="O304" s="26"/>
      <c r="P304" s="54" t="s">
        <v>54</v>
      </c>
      <c r="Q304" s="26">
        <f t="shared" si="60"/>
        <v>54.244173484380859</v>
      </c>
      <c r="R304" s="26">
        <f t="shared" si="61"/>
        <v>68.285669811258643</v>
      </c>
    </row>
    <row r="305" spans="4:20" x14ac:dyDescent="0.25">
      <c r="E305" s="26"/>
      <c r="F305" s="54" t="s">
        <v>194</v>
      </c>
      <c r="G305" s="26">
        <f t="shared" si="62"/>
        <v>37.811069901033498</v>
      </c>
      <c r="H305" s="26">
        <f t="shared" si="63"/>
        <v>39.936705568734141</v>
      </c>
      <c r="I305" s="26">
        <f t="shared" si="64"/>
        <v>41.87670368893734</v>
      </c>
      <c r="J305" s="26">
        <f t="shared" si="65"/>
        <v>44.129055525372237</v>
      </c>
      <c r="K305" s="26">
        <f t="shared" si="66"/>
        <v>46.226924887360553</v>
      </c>
      <c r="L305" s="26">
        <f t="shared" si="67"/>
        <v>48.129860684867793</v>
      </c>
      <c r="M305" s="62">
        <f t="shared" si="68"/>
        <v>4.9443658702338744E-2</v>
      </c>
      <c r="O305" s="26"/>
      <c r="P305" s="54" t="s">
        <v>194</v>
      </c>
      <c r="Q305" s="26">
        <f t="shared" si="60"/>
        <v>37.811069901033498</v>
      </c>
      <c r="R305" s="26">
        <f t="shared" si="61"/>
        <v>48.129860684867793</v>
      </c>
    </row>
    <row r="306" spans="4:20" x14ac:dyDescent="0.25">
      <c r="E306" s="26"/>
      <c r="F306" s="54" t="s">
        <v>195</v>
      </c>
      <c r="G306" s="26">
        <f t="shared" si="62"/>
        <v>26.336894774108636</v>
      </c>
      <c r="H306" s="26">
        <f t="shared" si="63"/>
        <v>26.557980706971904</v>
      </c>
      <c r="I306" s="26">
        <f t="shared" si="64"/>
        <v>27.675254109369583</v>
      </c>
      <c r="J306" s="26">
        <f t="shared" si="65"/>
        <v>29.043503658675036</v>
      </c>
      <c r="K306" s="26">
        <f t="shared" si="66"/>
        <v>30.437960309481014</v>
      </c>
      <c r="L306" s="26">
        <f t="shared" si="67"/>
        <v>31.823382956347814</v>
      </c>
      <c r="M306" s="62">
        <f t="shared" si="68"/>
        <v>3.8571391386126683E-2</v>
      </c>
      <c r="O306" s="26"/>
      <c r="P306" s="54" t="s">
        <v>195</v>
      </c>
      <c r="Q306" s="26">
        <f t="shared" si="60"/>
        <v>26.336894774108636</v>
      </c>
      <c r="R306" s="26">
        <f t="shared" si="61"/>
        <v>31.823382956347814</v>
      </c>
    </row>
    <row r="307" spans="4:20" x14ac:dyDescent="0.25">
      <c r="E307" s="26"/>
      <c r="F307" s="54" t="s">
        <v>196</v>
      </c>
      <c r="G307" s="26">
        <f t="shared" si="62"/>
        <v>22.4794977019403</v>
      </c>
      <c r="H307" s="26">
        <f t="shared" si="63"/>
        <v>23.416597676013456</v>
      </c>
      <c r="I307" s="26">
        <f t="shared" si="64"/>
        <v>24.35918727918429</v>
      </c>
      <c r="J307" s="26">
        <f t="shared" si="65"/>
        <v>25.271969893456891</v>
      </c>
      <c r="K307" s="26">
        <f t="shared" si="66"/>
        <v>26.230621953625239</v>
      </c>
      <c r="L307" s="26">
        <f t="shared" si="67"/>
        <v>27.134774833954552</v>
      </c>
      <c r="M307" s="62">
        <f t="shared" si="68"/>
        <v>3.8359938074345762E-2</v>
      </c>
      <c r="O307" s="26"/>
      <c r="P307" s="54" t="s">
        <v>196</v>
      </c>
      <c r="Q307" s="26">
        <f t="shared" si="60"/>
        <v>22.4794977019403</v>
      </c>
      <c r="R307" s="26">
        <f t="shared" si="61"/>
        <v>27.134774833954552</v>
      </c>
    </row>
    <row r="308" spans="4:20" ht="14.25" thickBot="1" x14ac:dyDescent="0.3">
      <c r="E308" s="56" t="s">
        <v>211</v>
      </c>
      <c r="F308" s="56"/>
      <c r="G308" s="56">
        <f t="shared" si="62"/>
        <v>185.54469464957992</v>
      </c>
      <c r="H308" s="56">
        <f t="shared" si="63"/>
        <v>192.24908346800188</v>
      </c>
      <c r="I308" s="56">
        <f t="shared" si="64"/>
        <v>199.60528515545948</v>
      </c>
      <c r="J308" s="56">
        <f t="shared" si="65"/>
        <v>208.12416162385492</v>
      </c>
      <c r="K308" s="56">
        <f t="shared" si="66"/>
        <v>217.5307521124864</v>
      </c>
      <c r="L308" s="56">
        <f t="shared" si="67"/>
        <v>226.28861079789004</v>
      </c>
      <c r="M308" s="63">
        <f t="shared" si="68"/>
        <v>4.050178855661505E-2</v>
      </c>
      <c r="O308" s="56" t="s">
        <v>211</v>
      </c>
      <c r="P308" s="56"/>
      <c r="Q308" s="56">
        <f t="shared" si="60"/>
        <v>185.54469464957992</v>
      </c>
      <c r="R308" s="56">
        <f t="shared" si="61"/>
        <v>226.28861079789004</v>
      </c>
    </row>
    <row r="309" spans="4:20" ht="14.25" thickBot="1" x14ac:dyDescent="0.3">
      <c r="E309" s="57" t="s">
        <v>69</v>
      </c>
      <c r="F309" s="57"/>
      <c r="G309" s="57">
        <f t="shared" si="62"/>
        <v>1695.7250198676538</v>
      </c>
      <c r="H309" s="57">
        <f t="shared" si="63"/>
        <v>1761.894931029294</v>
      </c>
      <c r="I309" s="57">
        <f t="shared" si="64"/>
        <v>1836.9714544329081</v>
      </c>
      <c r="J309" s="57">
        <f t="shared" si="65"/>
        <v>1920.5617925131985</v>
      </c>
      <c r="K309" s="57">
        <f t="shared" si="66"/>
        <v>2006.8248872559482</v>
      </c>
      <c r="L309" s="57">
        <f t="shared" si="67"/>
        <v>2083.7166941174678</v>
      </c>
      <c r="M309" s="64">
        <f t="shared" si="68"/>
        <v>4.2069413049629668E-2</v>
      </c>
      <c r="O309" s="57" t="s">
        <v>69</v>
      </c>
      <c r="P309" s="57"/>
      <c r="Q309" s="57">
        <f t="shared" si="60"/>
        <v>1695.7250198676538</v>
      </c>
      <c r="R309" s="57">
        <f t="shared" si="61"/>
        <v>2083.7166941174678</v>
      </c>
    </row>
    <row r="312" spans="4:20" x14ac:dyDescent="0.25">
      <c r="D312" s="65" t="s">
        <v>317</v>
      </c>
      <c r="E312" s="66"/>
      <c r="F312" s="66"/>
      <c r="N312" s="65" t="s">
        <v>316</v>
      </c>
      <c r="O312" s="66"/>
      <c r="P312" s="66"/>
    </row>
    <row r="313" spans="4:20" x14ac:dyDescent="0.25">
      <c r="I313" s="5" t="s">
        <v>218</v>
      </c>
    </row>
    <row r="314" spans="4:20" ht="14.25" thickBot="1" x14ac:dyDescent="0.3">
      <c r="E314" s="55" t="s">
        <v>202</v>
      </c>
      <c r="F314" s="55" t="s">
        <v>200</v>
      </c>
      <c r="G314" s="192">
        <f t="shared" ref="G314:I336" si="69">G260</f>
        <v>2012</v>
      </c>
      <c r="H314" s="192">
        <f t="shared" si="69"/>
        <v>2013</v>
      </c>
      <c r="I314" s="192">
        <f t="shared" si="69"/>
        <v>2014</v>
      </c>
      <c r="J314" s="192" t="s">
        <v>314</v>
      </c>
      <c r="K314" s="196" t="s">
        <v>362</v>
      </c>
      <c r="N314" s="55" t="s">
        <v>202</v>
      </c>
      <c r="O314" s="55" t="s">
        <v>200</v>
      </c>
      <c r="P314" s="192">
        <f t="shared" ref="P314:S321" si="70">G314</f>
        <v>2012</v>
      </c>
      <c r="Q314" s="192">
        <f t="shared" si="70"/>
        <v>2013</v>
      </c>
      <c r="R314" s="192">
        <f t="shared" si="70"/>
        <v>2014</v>
      </c>
      <c r="S314" s="192" t="str">
        <f t="shared" si="70"/>
        <v>CAGR('12-14)</v>
      </c>
      <c r="T314" s="104"/>
    </row>
    <row r="315" spans="4:20" x14ac:dyDescent="0.25">
      <c r="E315" s="54" t="s">
        <v>50</v>
      </c>
      <c r="F315" s="54" t="s">
        <v>60</v>
      </c>
      <c r="G315" s="26">
        <f t="shared" si="69"/>
        <v>276.10007116000003</v>
      </c>
      <c r="H315" s="26">
        <f t="shared" si="69"/>
        <v>287.21540892960002</v>
      </c>
      <c r="I315" s="26">
        <f t="shared" si="69"/>
        <v>298.33409608988802</v>
      </c>
      <c r="J315" s="62">
        <f>RATE(14-12, 0, -G315, I315,)</f>
        <v>3.9484902947228902E-2</v>
      </c>
      <c r="K315" s="62">
        <f>I315/$I$336</f>
        <v>0.17593306261009942</v>
      </c>
      <c r="N315" s="54" t="s">
        <v>50</v>
      </c>
      <c r="O315" s="54" t="s">
        <v>60</v>
      </c>
      <c r="P315" s="26">
        <f t="shared" si="70"/>
        <v>276.10007116000003</v>
      </c>
      <c r="Q315" s="26">
        <f t="shared" si="70"/>
        <v>287.21540892960002</v>
      </c>
      <c r="R315" s="26">
        <f t="shared" si="70"/>
        <v>298.33409608988802</v>
      </c>
      <c r="S315" s="62">
        <f t="shared" si="70"/>
        <v>3.9484902947228902E-2</v>
      </c>
      <c r="T315" s="26"/>
    </row>
    <row r="316" spans="4:20" x14ac:dyDescent="0.25">
      <c r="E316" s="26"/>
      <c r="F316" s="54" t="s">
        <v>62</v>
      </c>
      <c r="G316" s="26">
        <f t="shared" si="69"/>
        <v>65.033145634947545</v>
      </c>
      <c r="H316" s="26">
        <f t="shared" si="69"/>
        <v>68.759696685743336</v>
      </c>
      <c r="I316" s="26">
        <f t="shared" si="69"/>
        <v>66.288234407979047</v>
      </c>
      <c r="J316" s="62">
        <f t="shared" ref="J316:J336" si="71">RATE(14-12, 0, -G316, I316,)</f>
        <v>9.6034948147377033E-3</v>
      </c>
      <c r="K316" s="62">
        <f t="shared" ref="K316:K336" si="72">I316/$I$336</f>
        <v>3.9091381934762422E-2</v>
      </c>
      <c r="N316" s="26"/>
      <c r="O316" s="54" t="s">
        <v>62</v>
      </c>
      <c r="P316" s="26">
        <f t="shared" si="70"/>
        <v>65.033145634947545</v>
      </c>
      <c r="Q316" s="26">
        <f t="shared" si="70"/>
        <v>68.759696685743336</v>
      </c>
      <c r="R316" s="26">
        <f t="shared" si="70"/>
        <v>66.288234407979047</v>
      </c>
      <c r="S316" s="62">
        <f t="shared" si="70"/>
        <v>9.6034948147377033E-3</v>
      </c>
      <c r="T316" s="26"/>
    </row>
    <row r="317" spans="4:20" x14ac:dyDescent="0.25">
      <c r="E317" s="26"/>
      <c r="F317" s="54" t="s">
        <v>54</v>
      </c>
      <c r="G317" s="26">
        <f t="shared" si="69"/>
        <v>129.47038000000001</v>
      </c>
      <c r="H317" s="26">
        <f t="shared" si="69"/>
        <v>147.67307380000003</v>
      </c>
      <c r="I317" s="26">
        <f t="shared" si="69"/>
        <v>161.68800550803783</v>
      </c>
      <c r="J317" s="62">
        <f t="shared" si="71"/>
        <v>0.11751584753185898</v>
      </c>
      <c r="K317" s="62">
        <f t="shared" si="72"/>
        <v>9.5350368493505561E-2</v>
      </c>
      <c r="N317" s="26"/>
      <c r="O317" s="54" t="s">
        <v>54</v>
      </c>
      <c r="P317" s="26">
        <f t="shared" si="70"/>
        <v>129.47038000000001</v>
      </c>
      <c r="Q317" s="26">
        <f t="shared" si="70"/>
        <v>147.67307380000003</v>
      </c>
      <c r="R317" s="26">
        <f t="shared" si="70"/>
        <v>161.68800550803783</v>
      </c>
      <c r="S317" s="62">
        <f t="shared" si="70"/>
        <v>0.11751584753185898</v>
      </c>
      <c r="T317" s="26"/>
    </row>
    <row r="318" spans="4:20" x14ac:dyDescent="0.25">
      <c r="E318" s="26"/>
      <c r="F318" s="54" t="s">
        <v>194</v>
      </c>
      <c r="G318" s="26">
        <f t="shared" si="69"/>
        <v>209.41626057628176</v>
      </c>
      <c r="H318" s="26">
        <f t="shared" si="69"/>
        <v>212.76879730821244</v>
      </c>
      <c r="I318" s="26">
        <f t="shared" si="69"/>
        <v>218.57325939211947</v>
      </c>
      <c r="J318" s="62">
        <f t="shared" si="71"/>
        <v>2.1629239388920075E-2</v>
      </c>
      <c r="K318" s="62">
        <f t="shared" si="72"/>
        <v>0.12889664116012067</v>
      </c>
      <c r="N318" s="26"/>
      <c r="O318" s="54" t="s">
        <v>194</v>
      </c>
      <c r="P318" s="26">
        <f t="shared" si="70"/>
        <v>209.41626057628176</v>
      </c>
      <c r="Q318" s="26">
        <f t="shared" si="70"/>
        <v>212.76879730821244</v>
      </c>
      <c r="R318" s="26">
        <f t="shared" si="70"/>
        <v>218.57325939211947</v>
      </c>
      <c r="S318" s="62">
        <f t="shared" si="70"/>
        <v>2.1629239388920075E-2</v>
      </c>
      <c r="T318" s="26"/>
    </row>
    <row r="319" spans="4:20" x14ac:dyDescent="0.25">
      <c r="E319" s="26"/>
      <c r="F319" s="54" t="s">
        <v>195</v>
      </c>
      <c r="G319" s="26">
        <f t="shared" si="69"/>
        <v>350.58940925184203</v>
      </c>
      <c r="H319" s="26">
        <f t="shared" si="69"/>
        <v>354.46283211964158</v>
      </c>
      <c r="I319" s="26">
        <f t="shared" si="69"/>
        <v>363.96762893629352</v>
      </c>
      <c r="J319" s="62">
        <f t="shared" si="71"/>
        <v>1.8900988158987605E-2</v>
      </c>
      <c r="K319" s="62">
        <f t="shared" si="72"/>
        <v>0.21463835508229989</v>
      </c>
      <c r="N319" s="26"/>
      <c r="O319" s="54" t="s">
        <v>195</v>
      </c>
      <c r="P319" s="26">
        <f t="shared" si="70"/>
        <v>350.58940925184203</v>
      </c>
      <c r="Q319" s="26">
        <f t="shared" si="70"/>
        <v>354.46283211964158</v>
      </c>
      <c r="R319" s="26">
        <f t="shared" si="70"/>
        <v>363.96762893629352</v>
      </c>
      <c r="S319" s="62">
        <f t="shared" si="70"/>
        <v>1.8900988158987605E-2</v>
      </c>
      <c r="T319" s="26"/>
    </row>
    <row r="320" spans="4:20" x14ac:dyDescent="0.25">
      <c r="E320" s="26"/>
      <c r="F320" s="54" t="s">
        <v>196</v>
      </c>
      <c r="G320" s="26">
        <f t="shared" si="69"/>
        <v>100.90265196294669</v>
      </c>
      <c r="H320" s="26">
        <f t="shared" si="69"/>
        <v>103.0180310958857</v>
      </c>
      <c r="I320" s="26">
        <f t="shared" si="69"/>
        <v>111.41394453319398</v>
      </c>
      <c r="J320" s="62">
        <f t="shared" si="71"/>
        <v>5.0796178903148352E-2</v>
      </c>
      <c r="K320" s="62">
        <f t="shared" si="72"/>
        <v>6.5702836974056975E-2</v>
      </c>
      <c r="N320" s="26"/>
      <c r="O320" s="54" t="s">
        <v>196</v>
      </c>
      <c r="P320" s="26">
        <f t="shared" si="70"/>
        <v>100.90265196294669</v>
      </c>
      <c r="Q320" s="26">
        <f t="shared" si="70"/>
        <v>103.0180310958857</v>
      </c>
      <c r="R320" s="26">
        <f t="shared" si="70"/>
        <v>111.41394453319398</v>
      </c>
      <c r="S320" s="62">
        <f t="shared" si="70"/>
        <v>5.0796178903148352E-2</v>
      </c>
      <c r="T320" s="26"/>
    </row>
    <row r="321" spans="5:20" ht="14.25" thickBot="1" x14ac:dyDescent="0.3">
      <c r="E321" s="56" t="s">
        <v>198</v>
      </c>
      <c r="F321" s="56"/>
      <c r="G321" s="56">
        <f t="shared" si="69"/>
        <v>1131.5119185860181</v>
      </c>
      <c r="H321" s="56">
        <f t="shared" si="69"/>
        <v>1173.897839939083</v>
      </c>
      <c r="I321" s="56">
        <f t="shared" si="69"/>
        <v>1220.2651688675119</v>
      </c>
      <c r="J321" s="63">
        <f t="shared" si="71"/>
        <v>3.8478575196304571E-2</v>
      </c>
      <c r="K321" s="63">
        <f t="shared" si="72"/>
        <v>0.71961264625484489</v>
      </c>
      <c r="N321" s="56" t="s">
        <v>198</v>
      </c>
      <c r="O321" s="56"/>
      <c r="P321" s="56">
        <f t="shared" si="70"/>
        <v>1131.5119185860181</v>
      </c>
      <c r="Q321" s="56">
        <f t="shared" si="70"/>
        <v>1173.897839939083</v>
      </c>
      <c r="R321" s="56">
        <f t="shared" si="70"/>
        <v>1220.2651688675119</v>
      </c>
      <c r="S321" s="63">
        <f t="shared" si="70"/>
        <v>3.8478575196304571E-2</v>
      </c>
      <c r="T321" s="54"/>
    </row>
    <row r="322" spans="5:20" x14ac:dyDescent="0.25">
      <c r="E322" s="54" t="s">
        <v>65</v>
      </c>
      <c r="F322" s="54" t="s">
        <v>60</v>
      </c>
      <c r="G322" s="26">
        <f t="shared" si="69"/>
        <v>46.7692543</v>
      </c>
      <c r="H322" s="26">
        <f t="shared" si="69"/>
        <v>48.018068318000005</v>
      </c>
      <c r="I322" s="26">
        <f t="shared" si="69"/>
        <v>50.144821610339996</v>
      </c>
      <c r="J322" s="62">
        <f t="shared" si="71"/>
        <v>3.5458798131726567E-2</v>
      </c>
      <c r="K322" s="62">
        <f t="shared" si="72"/>
        <v>2.9571316706911387E-2</v>
      </c>
      <c r="N322" s="54" t="s">
        <v>315</v>
      </c>
      <c r="O322" s="54" t="s">
        <v>60</v>
      </c>
      <c r="P322" s="26">
        <f t="shared" ref="P322:R328" si="73">G322+G329</f>
        <v>73.12653722459919</v>
      </c>
      <c r="Q322" s="26">
        <f t="shared" si="73"/>
        <v>74.274395218612938</v>
      </c>
      <c r="R322" s="26">
        <f t="shared" si="73"/>
        <v>79.090224388180147</v>
      </c>
      <c r="S322" s="62">
        <f>RATE(14-12, 0, -P322, R322,)</f>
        <v>3.9977394879001767E-2</v>
      </c>
      <c r="T322" s="26"/>
    </row>
    <row r="323" spans="5:20" x14ac:dyDescent="0.25">
      <c r="E323" s="26"/>
      <c r="F323" s="54" t="s">
        <v>62</v>
      </c>
      <c r="G323" s="26">
        <f t="shared" si="69"/>
        <v>15.497527616520458</v>
      </c>
      <c r="H323" s="26">
        <f t="shared" si="69"/>
        <v>16.967137236736477</v>
      </c>
      <c r="I323" s="26">
        <f t="shared" si="69"/>
        <v>16.788643490063418</v>
      </c>
      <c r="J323" s="62">
        <f t="shared" si="71"/>
        <v>4.0822312948052775E-2</v>
      </c>
      <c r="K323" s="62">
        <f t="shared" si="72"/>
        <v>9.9005695459831802E-3</v>
      </c>
      <c r="N323" s="26"/>
      <c r="O323" s="54" t="s">
        <v>62</v>
      </c>
      <c r="P323" s="26">
        <f t="shared" si="73"/>
        <v>29.44705522566716</v>
      </c>
      <c r="Q323" s="26">
        <f t="shared" si="73"/>
        <v>32.621267873305015</v>
      </c>
      <c r="R323" s="26">
        <f t="shared" si="73"/>
        <v>32.516299500339912</v>
      </c>
      <c r="S323" s="62">
        <f t="shared" ref="S323:S328" si="74">RATE(14-12, 0, -P323, R323,)</f>
        <v>5.0823126409827481E-2</v>
      </c>
      <c r="T323" s="26"/>
    </row>
    <row r="324" spans="5:20" x14ac:dyDescent="0.25">
      <c r="E324" s="26"/>
      <c r="F324" s="54" t="s">
        <v>54</v>
      </c>
      <c r="G324" s="26">
        <f t="shared" si="69"/>
        <v>79.34560191975028</v>
      </c>
      <c r="H324" s="26">
        <f t="shared" si="69"/>
        <v>84.630661724115242</v>
      </c>
      <c r="I324" s="26">
        <f t="shared" si="69"/>
        <v>89.105555538340511</v>
      </c>
      <c r="J324" s="62">
        <f t="shared" si="71"/>
        <v>5.9719587020158289E-2</v>
      </c>
      <c r="K324" s="62">
        <f t="shared" si="72"/>
        <v>5.2547172739890888E-2</v>
      </c>
      <c r="N324" s="26"/>
      <c r="O324" s="54" t="s">
        <v>54</v>
      </c>
      <c r="P324" s="26">
        <f t="shared" si="73"/>
        <v>128.098947453916</v>
      </c>
      <c r="Q324" s="26">
        <f t="shared" si="73"/>
        <v>136.95824622837785</v>
      </c>
      <c r="R324" s="26">
        <f t="shared" si="73"/>
        <v>143.34972902272136</v>
      </c>
      <c r="S324" s="62">
        <f t="shared" si="74"/>
        <v>5.7853817175090673E-2</v>
      </c>
      <c r="T324" s="26"/>
    </row>
    <row r="325" spans="5:20" x14ac:dyDescent="0.25">
      <c r="E325" s="26"/>
      <c r="F325" s="54" t="s">
        <v>194</v>
      </c>
      <c r="G325" s="26">
        <f t="shared" si="69"/>
        <v>60.69758729278</v>
      </c>
      <c r="H325" s="26">
        <f t="shared" si="69"/>
        <v>61.445574089216329</v>
      </c>
      <c r="I325" s="26">
        <f t="shared" si="69"/>
        <v>61.397396533322279</v>
      </c>
      <c r="J325" s="62">
        <f t="shared" si="71"/>
        <v>5.7481995106441683E-3</v>
      </c>
      <c r="K325" s="62">
        <f t="shared" si="72"/>
        <v>3.6207165556897992E-2</v>
      </c>
      <c r="N325" s="26"/>
      <c r="O325" s="54" t="s">
        <v>194</v>
      </c>
      <c r="P325" s="26">
        <f t="shared" si="73"/>
        <v>96.679486977600789</v>
      </c>
      <c r="Q325" s="26">
        <f t="shared" si="73"/>
        <v>98.143206183713232</v>
      </c>
      <c r="R325" s="26">
        <f t="shared" si="73"/>
        <v>99.208466434355785</v>
      </c>
      <c r="S325" s="62">
        <f t="shared" si="74"/>
        <v>1.2994761695091865E-2</v>
      </c>
      <c r="T325" s="26"/>
    </row>
    <row r="326" spans="5:20" x14ac:dyDescent="0.25">
      <c r="E326" s="26"/>
      <c r="F326" s="54" t="s">
        <v>195</v>
      </c>
      <c r="G326" s="26">
        <f t="shared" si="69"/>
        <v>38.456200813163363</v>
      </c>
      <c r="H326" s="26">
        <f t="shared" si="69"/>
        <v>36.057334689986121</v>
      </c>
      <c r="I326" s="26">
        <f t="shared" si="69"/>
        <v>36.918198076952763</v>
      </c>
      <c r="J326" s="62">
        <f t="shared" si="71"/>
        <v>-2.0200847831848816E-2</v>
      </c>
      <c r="K326" s="62">
        <f t="shared" si="72"/>
        <v>2.1771335354734647E-2</v>
      </c>
      <c r="N326" s="26"/>
      <c r="O326" s="54" t="s">
        <v>195</v>
      </c>
      <c r="P326" s="26">
        <f t="shared" si="73"/>
        <v>62.81189484360025</v>
      </c>
      <c r="Q326" s="26">
        <f t="shared" si="73"/>
        <v>62.40022807823933</v>
      </c>
      <c r="R326" s="26">
        <f t="shared" si="73"/>
        <v>63.255092851061399</v>
      </c>
      <c r="S326" s="62">
        <f t="shared" si="74"/>
        <v>3.5217768715427623E-3</v>
      </c>
      <c r="T326" s="26"/>
    </row>
    <row r="327" spans="5:20" x14ac:dyDescent="0.25">
      <c r="E327" s="26"/>
      <c r="F327" s="54" t="s">
        <v>196</v>
      </c>
      <c r="G327" s="26">
        <f t="shared" si="69"/>
        <v>32.567000687614438</v>
      </c>
      <c r="H327" s="26">
        <f t="shared" si="69"/>
        <v>33.971711627774724</v>
      </c>
      <c r="I327" s="26">
        <f t="shared" si="69"/>
        <v>35.560541101543038</v>
      </c>
      <c r="J327" s="62">
        <f t="shared" si="71"/>
        <v>4.4949490842339818E-2</v>
      </c>
      <c r="K327" s="62">
        <f t="shared" si="72"/>
        <v>2.0970700252048193E-2</v>
      </c>
      <c r="N327" s="26"/>
      <c r="O327" s="54" t="s">
        <v>196</v>
      </c>
      <c r="P327" s="26">
        <f t="shared" si="73"/>
        <v>53.276712619728443</v>
      </c>
      <c r="Q327" s="26">
        <f t="shared" si="73"/>
        <v>55.36222708893736</v>
      </c>
      <c r="R327" s="26">
        <f t="shared" si="73"/>
        <v>58.040038803483341</v>
      </c>
      <c r="S327" s="62">
        <f t="shared" si="74"/>
        <v>4.374675288155265E-2</v>
      </c>
      <c r="T327" s="26"/>
    </row>
    <row r="328" spans="5:20" ht="14.25" thickBot="1" x14ac:dyDescent="0.3">
      <c r="E328" s="56" t="s">
        <v>209</v>
      </c>
      <c r="F328" s="56"/>
      <c r="G328" s="56">
        <f t="shared" si="69"/>
        <v>273.33317262982854</v>
      </c>
      <c r="H328" s="56">
        <f t="shared" si="69"/>
        <v>281.09048768582892</v>
      </c>
      <c r="I328" s="56">
        <f t="shared" si="69"/>
        <v>289.91515635056203</v>
      </c>
      <c r="J328" s="63">
        <f t="shared" si="71"/>
        <v>2.9886318859686751E-2</v>
      </c>
      <c r="K328" s="63">
        <f t="shared" si="72"/>
        <v>0.1709682601564663</v>
      </c>
      <c r="N328" s="56" t="s">
        <v>209</v>
      </c>
      <c r="O328" s="56"/>
      <c r="P328" s="56">
        <f t="shared" si="73"/>
        <v>443.44063434511179</v>
      </c>
      <c r="Q328" s="56">
        <f t="shared" si="73"/>
        <v>459.75957067118571</v>
      </c>
      <c r="R328" s="56">
        <f t="shared" si="73"/>
        <v>475.45985100014195</v>
      </c>
      <c r="S328" s="63">
        <f t="shared" si="74"/>
        <v>3.5473959452108399E-2</v>
      </c>
      <c r="T328" s="54"/>
    </row>
    <row r="329" spans="5:20" x14ac:dyDescent="0.25">
      <c r="E329" s="54" t="s">
        <v>67</v>
      </c>
      <c r="F329" s="54" t="s">
        <v>60</v>
      </c>
      <c r="G329" s="26">
        <f t="shared" si="69"/>
        <v>26.357282924599186</v>
      </c>
      <c r="H329" s="26">
        <f t="shared" si="69"/>
        <v>26.256326900612926</v>
      </c>
      <c r="I329" s="26">
        <f t="shared" si="69"/>
        <v>28.945402777840155</v>
      </c>
      <c r="J329" s="62">
        <f t="shared" si="71"/>
        <v>4.7947387683513754E-2</v>
      </c>
      <c r="K329" s="62">
        <f t="shared" si="72"/>
        <v>1.7069632421947312E-2</v>
      </c>
      <c r="N329" s="54"/>
      <c r="O329" s="54"/>
      <c r="P329" s="26"/>
      <c r="Q329" s="26"/>
      <c r="R329" s="26"/>
      <c r="S329" s="62"/>
      <c r="T329" s="26"/>
    </row>
    <row r="330" spans="5:20" x14ac:dyDescent="0.25">
      <c r="E330" s="26"/>
      <c r="F330" s="54" t="s">
        <v>62</v>
      </c>
      <c r="G330" s="26">
        <f t="shared" si="69"/>
        <v>13.949527609146703</v>
      </c>
      <c r="H330" s="26">
        <f t="shared" si="69"/>
        <v>15.65413063656854</v>
      </c>
      <c r="I330" s="26">
        <f t="shared" si="69"/>
        <v>15.727656010276494</v>
      </c>
      <c r="J330" s="62">
        <f t="shared" si="71"/>
        <v>6.1823298862024277E-2</v>
      </c>
      <c r="K330" s="62">
        <f t="shared" si="72"/>
        <v>9.2748858606237876E-3</v>
      </c>
      <c r="N330" s="26"/>
      <c r="O330" s="54"/>
      <c r="P330" s="26"/>
      <c r="Q330" s="26"/>
      <c r="R330" s="26"/>
      <c r="S330" s="62"/>
      <c r="T330" s="26"/>
    </row>
    <row r="331" spans="5:20" x14ac:dyDescent="0.25">
      <c r="E331" s="26"/>
      <c r="F331" s="54" t="s">
        <v>54</v>
      </c>
      <c r="G331" s="26">
        <f t="shared" si="69"/>
        <v>48.753345534165724</v>
      </c>
      <c r="H331" s="26">
        <f t="shared" si="69"/>
        <v>52.327584504262603</v>
      </c>
      <c r="I331" s="26">
        <f t="shared" si="69"/>
        <v>54.244173484380859</v>
      </c>
      <c r="J331" s="62">
        <f t="shared" si="71"/>
        <v>5.4810238475497264E-2</v>
      </c>
      <c r="K331" s="62">
        <f t="shared" si="72"/>
        <v>3.1988779341484537E-2</v>
      </c>
      <c r="N331" s="26"/>
      <c r="O331" s="54"/>
      <c r="P331" s="26"/>
      <c r="Q331" s="26"/>
      <c r="R331" s="26"/>
      <c r="S331" s="62"/>
      <c r="T331" s="26"/>
    </row>
    <row r="332" spans="5:20" x14ac:dyDescent="0.25">
      <c r="E332" s="26"/>
      <c r="F332" s="54" t="s">
        <v>194</v>
      </c>
      <c r="G332" s="26">
        <f t="shared" si="69"/>
        <v>35.981899684820782</v>
      </c>
      <c r="H332" s="26">
        <f t="shared" si="69"/>
        <v>36.697632094496896</v>
      </c>
      <c r="I332" s="26">
        <f t="shared" si="69"/>
        <v>37.811069901033498</v>
      </c>
      <c r="J332" s="62">
        <f t="shared" si="71"/>
        <v>2.5102845260469409E-2</v>
      </c>
      <c r="K332" s="62">
        <f t="shared" si="72"/>
        <v>2.2297878168940702E-2</v>
      </c>
      <c r="N332" s="26"/>
      <c r="O332" s="54"/>
      <c r="P332" s="26"/>
      <c r="Q332" s="26"/>
      <c r="R332" s="26"/>
      <c r="S332" s="62"/>
      <c r="T332" s="26"/>
    </row>
    <row r="333" spans="5:20" x14ac:dyDescent="0.25">
      <c r="E333" s="26"/>
      <c r="F333" s="54" t="s">
        <v>195</v>
      </c>
      <c r="G333" s="26">
        <f t="shared" si="69"/>
        <v>24.355694030436887</v>
      </c>
      <c r="H333" s="26">
        <f t="shared" si="69"/>
        <v>26.342893388253209</v>
      </c>
      <c r="I333" s="26">
        <f t="shared" si="69"/>
        <v>26.336894774108636</v>
      </c>
      <c r="J333" s="62">
        <f t="shared" si="71"/>
        <v>3.9877136280167112E-2</v>
      </c>
      <c r="K333" s="62">
        <f t="shared" si="72"/>
        <v>1.5531347633335121E-2</v>
      </c>
      <c r="N333" s="26"/>
      <c r="O333" s="54"/>
      <c r="P333" s="26"/>
      <c r="Q333" s="26"/>
      <c r="R333" s="26"/>
      <c r="S333" s="62"/>
      <c r="T333" s="26"/>
    </row>
    <row r="334" spans="5:20" x14ac:dyDescent="0.25">
      <c r="E334" s="26"/>
      <c r="F334" s="54" t="s">
        <v>196</v>
      </c>
      <c r="G334" s="26">
        <f t="shared" si="69"/>
        <v>20.709711932114004</v>
      </c>
      <c r="H334" s="26">
        <f t="shared" si="69"/>
        <v>21.390515461162639</v>
      </c>
      <c r="I334" s="26">
        <f t="shared" si="69"/>
        <v>22.4794977019403</v>
      </c>
      <c r="J334" s="62">
        <f t="shared" si="71"/>
        <v>4.1852582114801355E-2</v>
      </c>
      <c r="K334" s="62">
        <f t="shared" si="72"/>
        <v>1.3256570162357312E-2</v>
      </c>
      <c r="N334" s="26"/>
      <c r="O334" s="54"/>
      <c r="P334" s="26"/>
      <c r="Q334" s="26"/>
      <c r="R334" s="26"/>
      <c r="S334" s="62"/>
      <c r="T334" s="26"/>
    </row>
    <row r="335" spans="5:20" ht="14.25" thickBot="1" x14ac:dyDescent="0.3">
      <c r="E335" s="56" t="s">
        <v>211</v>
      </c>
      <c r="F335" s="56"/>
      <c r="G335" s="56">
        <f t="shared" si="69"/>
        <v>170.10746171528328</v>
      </c>
      <c r="H335" s="56">
        <f t="shared" si="69"/>
        <v>178.66908298535679</v>
      </c>
      <c r="I335" s="56">
        <f t="shared" si="69"/>
        <v>185.54469464957992</v>
      </c>
      <c r="J335" s="63">
        <f t="shared" si="71"/>
        <v>4.4389719901023937E-2</v>
      </c>
      <c r="K335" s="63">
        <f t="shared" si="72"/>
        <v>0.10941909358868876</v>
      </c>
      <c r="N335" s="54"/>
      <c r="O335" s="54"/>
      <c r="P335" s="54"/>
      <c r="Q335" s="54"/>
      <c r="R335" s="54"/>
      <c r="S335" s="120"/>
      <c r="T335" s="54"/>
    </row>
    <row r="336" spans="5:20" ht="14.25" thickBot="1" x14ac:dyDescent="0.3">
      <c r="E336" s="57" t="s">
        <v>69</v>
      </c>
      <c r="F336" s="57"/>
      <c r="G336" s="57">
        <f t="shared" si="69"/>
        <v>1574.95255293113</v>
      </c>
      <c r="H336" s="57">
        <f t="shared" si="69"/>
        <v>1633.6574106102689</v>
      </c>
      <c r="I336" s="57">
        <f t="shared" si="69"/>
        <v>1695.7250198676538</v>
      </c>
      <c r="J336" s="64">
        <f t="shared" si="71"/>
        <v>3.7633481284601013E-2</v>
      </c>
      <c r="K336" s="64">
        <f t="shared" si="72"/>
        <v>1</v>
      </c>
      <c r="N336" s="54"/>
      <c r="O336" s="54"/>
      <c r="P336" s="54"/>
      <c r="Q336" s="54"/>
      <c r="R336" s="54"/>
      <c r="S336" s="120"/>
      <c r="T336" s="54"/>
    </row>
    <row r="340" spans="1:26" s="4" customFormat="1" x14ac:dyDescent="0.25">
      <c r="A340" s="4" t="s">
        <v>319</v>
      </c>
      <c r="D340" s="59"/>
    </row>
    <row r="342" spans="1:26" s="23" customFormat="1" x14ac:dyDescent="0.25">
      <c r="A342" s="22"/>
      <c r="B342" s="23" t="s">
        <v>215</v>
      </c>
      <c r="D342" s="60"/>
    </row>
    <row r="343" spans="1:26" s="24" customFormat="1" x14ac:dyDescent="0.25">
      <c r="D343" s="61"/>
    </row>
    <row r="344" spans="1:26" x14ac:dyDescent="0.25">
      <c r="C344" s="25" t="s">
        <v>320</v>
      </c>
    </row>
    <row r="346" spans="1:26" x14ac:dyDescent="0.25">
      <c r="E346" s="122" t="s">
        <v>23</v>
      </c>
      <c r="F346" s="122" t="s">
        <v>24</v>
      </c>
    </row>
    <row r="347" spans="1:26" x14ac:dyDescent="0.25">
      <c r="E347" s="122" t="s">
        <v>25</v>
      </c>
      <c r="F347" s="122" t="s">
        <v>74</v>
      </c>
    </row>
    <row r="348" spans="1:26" x14ac:dyDescent="0.25">
      <c r="Z348" s="5" t="s">
        <v>321</v>
      </c>
    </row>
    <row r="349" spans="1:26" x14ac:dyDescent="0.25">
      <c r="E349" s="123"/>
      <c r="F349" s="124"/>
      <c r="G349" s="123" t="s">
        <v>27</v>
      </c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6"/>
    </row>
    <row r="350" spans="1:26" x14ac:dyDescent="0.25">
      <c r="E350" s="123" t="s">
        <v>28</v>
      </c>
      <c r="F350" s="123" t="s">
        <v>29</v>
      </c>
      <c r="G350" s="123" t="s">
        <v>30</v>
      </c>
      <c r="H350" s="127" t="s">
        <v>31</v>
      </c>
      <c r="I350" s="127" t="s">
        <v>32</v>
      </c>
      <c r="J350" s="127" t="s">
        <v>33</v>
      </c>
      <c r="K350" s="127" t="s">
        <v>34</v>
      </c>
      <c r="L350" s="127" t="s">
        <v>35</v>
      </c>
      <c r="M350" s="127" t="s">
        <v>36</v>
      </c>
      <c r="N350" s="127" t="s">
        <v>37</v>
      </c>
      <c r="O350" s="127" t="s">
        <v>38</v>
      </c>
      <c r="P350" s="127" t="s">
        <v>39</v>
      </c>
      <c r="Q350" s="127" t="s">
        <v>40</v>
      </c>
      <c r="R350" s="127" t="s">
        <v>41</v>
      </c>
      <c r="S350" s="127" t="s">
        <v>42</v>
      </c>
      <c r="T350" s="127" t="s">
        <v>43</v>
      </c>
      <c r="U350" s="127" t="s">
        <v>44</v>
      </c>
      <c r="V350" s="127" t="s">
        <v>45</v>
      </c>
      <c r="W350" s="127" t="s">
        <v>46</v>
      </c>
      <c r="X350" s="127" t="s">
        <v>47</v>
      </c>
      <c r="Y350" s="127" t="s">
        <v>48</v>
      </c>
      <c r="Z350" s="128" t="s">
        <v>49</v>
      </c>
    </row>
    <row r="351" spans="1:26" x14ac:dyDescent="0.25">
      <c r="E351" s="123" t="s">
        <v>50</v>
      </c>
      <c r="F351" s="123" t="s">
        <v>60</v>
      </c>
      <c r="G351" s="123">
        <v>268.88800000000003</v>
      </c>
      <c r="H351" s="127">
        <v>240.489</v>
      </c>
      <c r="I351" s="127">
        <v>230.65800000000002</v>
      </c>
      <c r="J351" s="127">
        <v>223.756</v>
      </c>
      <c r="K351" s="127">
        <v>220.91149999999999</v>
      </c>
      <c r="L351" s="127">
        <v>210.73477000000003</v>
      </c>
      <c r="M351" s="127">
        <v>188.07326259999999</v>
      </c>
      <c r="N351" s="127">
        <v>178.34192047000002</v>
      </c>
      <c r="O351" s="127">
        <v>163.95392757940002</v>
      </c>
      <c r="P351" s="127">
        <v>143.71</v>
      </c>
      <c r="Q351" s="127">
        <v>162.607596303625</v>
      </c>
      <c r="R351" s="127">
        <v>162.227</v>
      </c>
      <c r="S351" s="127">
        <v>156.29628599999998</v>
      </c>
      <c r="T351" s="127">
        <v>152.49967107599997</v>
      </c>
      <c r="U351" s="127">
        <v>153.40731314121598</v>
      </c>
      <c r="V351" s="127">
        <v>165.16911976280545</v>
      </c>
      <c r="W351" s="127">
        <v>172.05667764332205</v>
      </c>
      <c r="X351" s="127">
        <v>178.11351421053135</v>
      </c>
      <c r="Y351" s="127">
        <v>183.54461906716847</v>
      </c>
      <c r="Z351" s="128">
        <v>182.68652815205056</v>
      </c>
    </row>
    <row r="352" spans="1:26" x14ac:dyDescent="0.25">
      <c r="E352" s="129"/>
      <c r="F352" s="130" t="s">
        <v>62</v>
      </c>
      <c r="G352" s="130">
        <v>41.765740636121279</v>
      </c>
      <c r="H352" s="131">
        <v>38.527096630737638</v>
      </c>
      <c r="I352" s="131">
        <v>41.844897204802201</v>
      </c>
      <c r="J352" s="131">
        <v>46.598991103091244</v>
      </c>
      <c r="K352" s="131">
        <v>52.253586545875244</v>
      </c>
      <c r="L352" s="131">
        <v>52.8187134998362</v>
      </c>
      <c r="M352" s="131">
        <v>53.361239584880522</v>
      </c>
      <c r="N352" s="131">
        <v>57.371162636458493</v>
      </c>
      <c r="O352" s="131">
        <v>52.838156836453962</v>
      </c>
      <c r="P352" s="131">
        <v>47.901446718502115</v>
      </c>
      <c r="Q352" s="131">
        <v>50.144984639715872</v>
      </c>
      <c r="R352" s="131">
        <v>49.666853151446411</v>
      </c>
      <c r="S352" s="131">
        <v>48.017741681856592</v>
      </c>
      <c r="T352" s="131">
        <v>48.518449140023897</v>
      </c>
      <c r="U352" s="131">
        <v>49.233056882427725</v>
      </c>
      <c r="V352" s="131">
        <v>50.905592271804835</v>
      </c>
      <c r="W352" s="131">
        <v>53.252971655758166</v>
      </c>
      <c r="X352" s="131">
        <v>54.926564209989316</v>
      </c>
      <c r="Y352" s="131">
        <v>56.964268399623059</v>
      </c>
      <c r="Z352" s="132">
        <v>58.850962951973372</v>
      </c>
    </row>
    <row r="353" spans="5:26" x14ac:dyDescent="0.25">
      <c r="E353" s="129"/>
      <c r="F353" s="130" t="s">
        <v>54</v>
      </c>
      <c r="G353" s="130">
        <v>22.004116272349961</v>
      </c>
      <c r="H353" s="131">
        <v>24.217297613769404</v>
      </c>
      <c r="I353" s="131">
        <v>32.043936215000002</v>
      </c>
      <c r="J353" s="131">
        <v>46.011227511250006</v>
      </c>
      <c r="K353" s="131">
        <v>63.290624173611114</v>
      </c>
      <c r="L353" s="131">
        <v>88.83869399999999</v>
      </c>
      <c r="M353" s="131">
        <v>110.93073699999999</v>
      </c>
      <c r="N353" s="131">
        <v>156.77858752739178</v>
      </c>
      <c r="O353" s="131">
        <v>177.47075041230437</v>
      </c>
      <c r="P353" s="131">
        <v>192.87976231783841</v>
      </c>
      <c r="Q353" s="131">
        <v>233</v>
      </c>
      <c r="R353" s="131">
        <v>250.941</v>
      </c>
      <c r="S353" s="131">
        <v>276.27085</v>
      </c>
      <c r="T353" s="131">
        <v>305.00301840000003</v>
      </c>
      <c r="U353" s="131">
        <v>337.33333835040008</v>
      </c>
      <c r="V353" s="131">
        <v>347.45333850091208</v>
      </c>
      <c r="W353" s="131">
        <v>366.56327211846224</v>
      </c>
      <c r="X353" s="131">
        <v>394.42208079946539</v>
      </c>
      <c r="Y353" s="131">
        <v>425.18700310182373</v>
      </c>
      <c r="Z353" s="132">
        <v>452.82415830344223</v>
      </c>
    </row>
    <row r="354" spans="5:26" x14ac:dyDescent="0.25">
      <c r="E354" s="129"/>
      <c r="F354" s="130" t="s">
        <v>52</v>
      </c>
      <c r="G354" s="130">
        <v>25.83</v>
      </c>
      <c r="H354" s="131">
        <v>27.101388245858214</v>
      </c>
      <c r="I354" s="131">
        <v>29.766744000000003</v>
      </c>
      <c r="J354" s="131">
        <v>35.5366936</v>
      </c>
      <c r="K354" s="131">
        <v>45.319192480000005</v>
      </c>
      <c r="L354" s="131">
        <v>52.739234640000006</v>
      </c>
      <c r="M354" s="131">
        <v>54.768590463999999</v>
      </c>
      <c r="N354" s="131">
        <v>62.692608668100711</v>
      </c>
      <c r="O354" s="131">
        <v>74.924402300505619</v>
      </c>
      <c r="P354" s="131">
        <v>72.839819311284373</v>
      </c>
      <c r="Q354" s="131">
        <v>92.872788025263148</v>
      </c>
      <c r="R354" s="131">
        <v>99.69279169882293</v>
      </c>
      <c r="S354" s="131">
        <v>100.95153078400068</v>
      </c>
      <c r="T354" s="131">
        <v>106.46984343203889</v>
      </c>
      <c r="U354" s="131">
        <v>120.0920534821708</v>
      </c>
      <c r="V354" s="131">
        <v>130.22982833110203</v>
      </c>
      <c r="W354" s="131">
        <v>140.04429768524113</v>
      </c>
      <c r="X354" s="131">
        <v>148.22077972320088</v>
      </c>
      <c r="Y354" s="131">
        <v>154.5646521409287</v>
      </c>
      <c r="Z354" s="132">
        <v>161.45324153413867</v>
      </c>
    </row>
    <row r="355" spans="5:26" x14ac:dyDescent="0.25">
      <c r="E355" s="129"/>
      <c r="F355" s="130" t="s">
        <v>55</v>
      </c>
      <c r="G355" s="130">
        <v>188.51925893923789</v>
      </c>
      <c r="H355" s="131">
        <v>186.68766337474253</v>
      </c>
      <c r="I355" s="131">
        <v>195.96003644472194</v>
      </c>
      <c r="J355" s="131">
        <v>202.17840081808856</v>
      </c>
      <c r="K355" s="131">
        <v>210.7692747506519</v>
      </c>
      <c r="L355" s="131">
        <v>219.91765046823664</v>
      </c>
      <c r="M355" s="131">
        <v>219.08708396355428</v>
      </c>
      <c r="N355" s="131">
        <v>226.59229235990969</v>
      </c>
      <c r="O355" s="131">
        <v>227.19987774191424</v>
      </c>
      <c r="P355" s="131">
        <v>181.20098996772282</v>
      </c>
      <c r="Q355" s="131">
        <v>221.68599999999998</v>
      </c>
      <c r="R355" s="131">
        <v>224.27325000000002</v>
      </c>
      <c r="S355" s="131">
        <v>219.398</v>
      </c>
      <c r="T355" s="131">
        <v>218.95531999999997</v>
      </c>
      <c r="U355" s="131">
        <v>220.71042295999999</v>
      </c>
      <c r="V355" s="131">
        <v>225.15856926585514</v>
      </c>
      <c r="W355" s="131">
        <v>225.5559604488196</v>
      </c>
      <c r="X355" s="131">
        <v>224.88113528744498</v>
      </c>
      <c r="Y355" s="131">
        <v>224.90947913816066</v>
      </c>
      <c r="Z355" s="132">
        <v>225.15706909641113</v>
      </c>
    </row>
    <row r="356" spans="5:26" x14ac:dyDescent="0.25">
      <c r="E356" s="129"/>
      <c r="F356" s="130" t="s">
        <v>57</v>
      </c>
      <c r="G356" s="130">
        <v>6.4048412499999996</v>
      </c>
      <c r="H356" s="131">
        <v>8.2485889624999995</v>
      </c>
      <c r="I356" s="131">
        <v>9.9465263699999991</v>
      </c>
      <c r="J356" s="131">
        <v>11.477231</v>
      </c>
      <c r="K356" s="131">
        <v>13.511891</v>
      </c>
      <c r="L356" s="131">
        <v>14.835434999999999</v>
      </c>
      <c r="M356" s="131">
        <v>16.207214999999998</v>
      </c>
      <c r="N356" s="131">
        <v>18.020268000000002</v>
      </c>
      <c r="O356" s="131">
        <v>19.292570999999999</v>
      </c>
      <c r="P356" s="131">
        <v>20.308160000000001</v>
      </c>
      <c r="Q356" s="131">
        <v>27.569395</v>
      </c>
      <c r="R356" s="131">
        <v>29.42130678752395</v>
      </c>
      <c r="S356" s="131">
        <v>32.339999999999996</v>
      </c>
      <c r="T356" s="131">
        <v>30.9038367098786</v>
      </c>
      <c r="U356" s="131">
        <v>31.959836685454501</v>
      </c>
      <c r="V356" s="131">
        <v>34.398734039828675</v>
      </c>
      <c r="W356" s="131">
        <v>38.226077853401925</v>
      </c>
      <c r="X356" s="131">
        <v>42.335430876169191</v>
      </c>
      <c r="Y356" s="131">
        <v>46.706430462991179</v>
      </c>
      <c r="Z356" s="132">
        <v>51.804279191111597</v>
      </c>
    </row>
    <row r="357" spans="5:26" x14ac:dyDescent="0.25">
      <c r="E357" s="129"/>
      <c r="F357" s="130" t="s">
        <v>53</v>
      </c>
      <c r="G357" s="130">
        <v>38.307848034047893</v>
      </c>
      <c r="H357" s="131">
        <v>42.132969000000003</v>
      </c>
      <c r="I357" s="131">
        <v>49.427284</v>
      </c>
      <c r="J357" s="131">
        <v>50.785869000000005</v>
      </c>
      <c r="K357" s="131">
        <v>55.891340999999997</v>
      </c>
      <c r="L357" s="131">
        <v>57.824049208775392</v>
      </c>
      <c r="M357" s="131">
        <v>62.366632842768645</v>
      </c>
      <c r="N357" s="131">
        <v>64.277468198246623</v>
      </c>
      <c r="O357" s="131">
        <v>63.278397200000001</v>
      </c>
      <c r="P357" s="131">
        <v>66.877018160000006</v>
      </c>
      <c r="Q357" s="131">
        <v>77.200229542000002</v>
      </c>
      <c r="R357" s="131">
        <v>83.945007040000007</v>
      </c>
      <c r="S357" s="131">
        <v>80.530300000000011</v>
      </c>
      <c r="T357" s="131">
        <v>86.656993599999993</v>
      </c>
      <c r="U357" s="131">
        <v>89.989035204000004</v>
      </c>
      <c r="V357" s="131">
        <v>96.351927072360013</v>
      </c>
      <c r="W357" s="131">
        <v>101.43245071551762</v>
      </c>
      <c r="X357" s="131">
        <v>106.91938532122538</v>
      </c>
      <c r="Y357" s="131">
        <v>111.54778778650366</v>
      </c>
      <c r="Z357" s="132">
        <v>115.33540878284197</v>
      </c>
    </row>
    <row r="358" spans="5:26" x14ac:dyDescent="0.25">
      <c r="E358" s="129"/>
      <c r="F358" s="130" t="s">
        <v>56</v>
      </c>
      <c r="G358" s="130">
        <v>26.85627887852435</v>
      </c>
      <c r="H358" s="131">
        <v>28.831894580310575</v>
      </c>
      <c r="I358" s="131">
        <v>35.965596729776252</v>
      </c>
      <c r="J358" s="131">
        <v>42.027661445783139</v>
      </c>
      <c r="K358" s="131">
        <v>45.346282716117926</v>
      </c>
      <c r="L358" s="131">
        <v>48.756610154471794</v>
      </c>
      <c r="M358" s="131">
        <v>49.630801204819278</v>
      </c>
      <c r="N358" s="131">
        <v>52.161124999999998</v>
      </c>
      <c r="O358" s="131">
        <v>51.863447499999999</v>
      </c>
      <c r="P358" s="131">
        <v>48.220606143974052</v>
      </c>
      <c r="Q358" s="131">
        <v>55.287502269200004</v>
      </c>
      <c r="R358" s="131">
        <v>60.19</v>
      </c>
      <c r="S358" s="131">
        <v>57.677000000000007</v>
      </c>
      <c r="T358" s="131">
        <v>61.980700000000006</v>
      </c>
      <c r="U358" s="131">
        <v>63.862011000000003</v>
      </c>
      <c r="V358" s="131">
        <v>63.240164640000003</v>
      </c>
      <c r="W358" s="131">
        <v>66.070711445279997</v>
      </c>
      <c r="X358" s="131">
        <v>69.396820883417845</v>
      </c>
      <c r="Y358" s="131">
        <v>73.931997810147521</v>
      </c>
      <c r="Z358" s="132">
        <v>78.441144418548447</v>
      </c>
    </row>
    <row r="359" spans="5:26" x14ac:dyDescent="0.25">
      <c r="E359" s="129"/>
      <c r="F359" s="130" t="s">
        <v>63</v>
      </c>
      <c r="G359" s="130">
        <v>215.53687300000001</v>
      </c>
      <c r="H359" s="131">
        <v>209.52500000000001</v>
      </c>
      <c r="I359" s="131">
        <v>206.40300000000002</v>
      </c>
      <c r="J359" s="131">
        <v>206.74255615600092</v>
      </c>
      <c r="K359" s="131">
        <v>213.2944928170007</v>
      </c>
      <c r="L359" s="131">
        <v>206.0882752760007</v>
      </c>
      <c r="M359" s="131">
        <v>205.69513842648064</v>
      </c>
      <c r="N359" s="131">
        <v>202.74581317006516</v>
      </c>
      <c r="O359" s="131">
        <v>184.02001904005505</v>
      </c>
      <c r="P359" s="131">
        <v>154.65062766033702</v>
      </c>
      <c r="Q359" s="131">
        <v>167.90475864268097</v>
      </c>
      <c r="R359" s="131">
        <v>172.73544472838822</v>
      </c>
      <c r="S359" s="131">
        <v>151.45985138653657</v>
      </c>
      <c r="T359" s="131">
        <v>148.680205</v>
      </c>
      <c r="U359" s="131">
        <v>150.20475959999999</v>
      </c>
      <c r="V359" s="131">
        <v>151.15754650695999</v>
      </c>
      <c r="W359" s="131">
        <v>149.87213818333481</v>
      </c>
      <c r="X359" s="131">
        <v>149.99489079702659</v>
      </c>
      <c r="Y359" s="131">
        <v>148.86005503356958</v>
      </c>
      <c r="Z359" s="132">
        <v>147.09582800639566</v>
      </c>
    </row>
    <row r="360" spans="5:26" x14ac:dyDescent="0.25">
      <c r="E360" s="129"/>
      <c r="F360" s="130" t="s">
        <v>58</v>
      </c>
      <c r="G360" s="130">
        <v>12.741828010025024</v>
      </c>
      <c r="H360" s="131">
        <v>14.623762020075151</v>
      </c>
      <c r="I360" s="131">
        <v>17.051751586526876</v>
      </c>
      <c r="J360" s="131">
        <v>19.577608656351401</v>
      </c>
      <c r="K360" s="131">
        <v>20.173829284633161</v>
      </c>
      <c r="L360" s="131">
        <v>21.417428081056325</v>
      </c>
      <c r="M360" s="131">
        <v>22.783092293214775</v>
      </c>
      <c r="N360" s="131">
        <v>23.069740293214775</v>
      </c>
      <c r="O360" s="131">
        <v>22.415944479255405</v>
      </c>
      <c r="P360" s="131">
        <v>20.879326131724589</v>
      </c>
      <c r="Q360" s="131">
        <v>23.046114413955909</v>
      </c>
      <c r="R360" s="131">
        <v>25.452570431909738</v>
      </c>
      <c r="S360" s="131">
        <v>22.724376275761472</v>
      </c>
      <c r="T360" s="131">
        <v>20.75193864818533</v>
      </c>
      <c r="U360" s="131">
        <v>22.414632513003859</v>
      </c>
      <c r="V360" s="131">
        <v>23.456989138654052</v>
      </c>
      <c r="W360" s="131">
        <v>25.069098052519458</v>
      </c>
      <c r="X360" s="131">
        <v>26.182199710670631</v>
      </c>
      <c r="Y360" s="131">
        <v>26.527272109252028</v>
      </c>
      <c r="Z360" s="132">
        <v>27.871783035804228</v>
      </c>
    </row>
    <row r="361" spans="5:26" x14ac:dyDescent="0.25">
      <c r="E361" s="129"/>
      <c r="F361" s="130" t="s">
        <v>51</v>
      </c>
      <c r="G361" s="130">
        <v>9.928072932300001</v>
      </c>
      <c r="H361" s="131">
        <v>9.6678623616229995</v>
      </c>
      <c r="I361" s="131">
        <v>10.493615897047345</v>
      </c>
      <c r="J361" s="131">
        <v>10.831045569604447</v>
      </c>
      <c r="K361" s="131">
        <v>10.989459734484225</v>
      </c>
      <c r="L361" s="131">
        <v>10.369176155479087</v>
      </c>
      <c r="M361" s="131">
        <v>9.5546846364226337</v>
      </c>
      <c r="N361" s="131">
        <v>8.6577359574368842</v>
      </c>
      <c r="O361" s="131">
        <v>9.1540027255890273</v>
      </c>
      <c r="P361" s="131">
        <v>7.7475474832865165</v>
      </c>
      <c r="Q361" s="131">
        <v>6.874909867984897</v>
      </c>
      <c r="R361" s="131">
        <v>8.5378825428604888</v>
      </c>
      <c r="S361" s="131">
        <v>8.5779961781501637</v>
      </c>
      <c r="T361" s="131">
        <v>7.1809459870576724</v>
      </c>
      <c r="U361" s="131">
        <v>8.0296556367341143</v>
      </c>
      <c r="V361" s="131">
        <v>8.2878633754024662</v>
      </c>
      <c r="W361" s="131">
        <v>8.5478779185195286</v>
      </c>
      <c r="X361" s="131">
        <v>8.829776055695211</v>
      </c>
      <c r="Y361" s="131">
        <v>9.1916969187578701</v>
      </c>
      <c r="Z361" s="132">
        <v>9.4952540429495365</v>
      </c>
    </row>
    <row r="362" spans="5:26" x14ac:dyDescent="0.25">
      <c r="E362" s="129"/>
      <c r="F362" s="130" t="s">
        <v>59</v>
      </c>
      <c r="G362" s="130">
        <v>1.3092076466421068</v>
      </c>
      <c r="H362" s="131">
        <v>1.3044629376409156</v>
      </c>
      <c r="I362" s="131">
        <v>1.2160644236238312</v>
      </c>
      <c r="J362" s="131">
        <v>1.2222248322568547</v>
      </c>
      <c r="K362" s="131">
        <v>1.2015167681288375</v>
      </c>
      <c r="L362" s="131">
        <v>1.1493071034914142</v>
      </c>
      <c r="M362" s="131">
        <v>0.96435097940245851</v>
      </c>
      <c r="N362" s="131">
        <v>0.58515279999999992</v>
      </c>
      <c r="O362" s="131">
        <v>0.46103585599999997</v>
      </c>
      <c r="P362" s="131">
        <v>0.41493227039999997</v>
      </c>
      <c r="Q362" s="131">
        <v>0.43567888391999998</v>
      </c>
      <c r="R362" s="131">
        <v>0.34854310713600001</v>
      </c>
      <c r="S362" s="131">
        <v>0.3136887964224</v>
      </c>
      <c r="T362" s="131">
        <v>0.28999999999999998</v>
      </c>
      <c r="U362" s="131">
        <v>0.29580000000000001</v>
      </c>
      <c r="V362" s="131">
        <v>0.30171600000000004</v>
      </c>
      <c r="W362" s="131">
        <v>0.30775032000000002</v>
      </c>
      <c r="X362" s="131">
        <v>0.31390532640000002</v>
      </c>
      <c r="Y362" s="131">
        <v>0.320183432928</v>
      </c>
      <c r="Z362" s="132">
        <v>0.32658710158656001</v>
      </c>
    </row>
    <row r="363" spans="5:26" x14ac:dyDescent="0.25">
      <c r="E363" s="129"/>
      <c r="F363" s="130" t="s">
        <v>61</v>
      </c>
      <c r="G363" s="130">
        <v>7.9494762679999997</v>
      </c>
      <c r="H363" s="131">
        <v>7.8502589179999998</v>
      </c>
      <c r="I363" s="131">
        <v>6.8000000000000007</v>
      </c>
      <c r="J363" s="131">
        <v>6.6999999999999993</v>
      </c>
      <c r="K363" s="131">
        <v>7.2349999999999994</v>
      </c>
      <c r="L363" s="131">
        <v>6.3692499999999992</v>
      </c>
      <c r="M363" s="131">
        <v>5.9961649999999977</v>
      </c>
      <c r="N363" s="131">
        <v>4.8001817499999984</v>
      </c>
      <c r="O363" s="131">
        <v>5.2401817499999988</v>
      </c>
      <c r="P363" s="131">
        <v>3.112109049999999</v>
      </c>
      <c r="Q363" s="131">
        <v>0.12510545250000008</v>
      </c>
      <c r="R363" s="131">
        <v>0</v>
      </c>
      <c r="S363" s="131">
        <v>0</v>
      </c>
      <c r="T363" s="131">
        <v>0</v>
      </c>
      <c r="U363" s="131">
        <v>0</v>
      </c>
      <c r="V363" s="131">
        <v>0</v>
      </c>
      <c r="W363" s="131">
        <v>0</v>
      </c>
      <c r="X363" s="131">
        <v>0</v>
      </c>
      <c r="Y363" s="131">
        <v>0</v>
      </c>
      <c r="Z363" s="132">
        <v>0</v>
      </c>
    </row>
    <row r="364" spans="5:26" x14ac:dyDescent="0.25">
      <c r="E364" s="123" t="s">
        <v>64</v>
      </c>
      <c r="F364" s="124"/>
      <c r="G364" s="123">
        <v>866.04154186724861</v>
      </c>
      <c r="H364" s="127">
        <v>839.20724464525722</v>
      </c>
      <c r="I364" s="127">
        <v>867.57745287149839</v>
      </c>
      <c r="J364" s="127">
        <v>903.44550969242653</v>
      </c>
      <c r="K364" s="127">
        <v>960.18799127050295</v>
      </c>
      <c r="L364" s="127">
        <v>991.8585935873474</v>
      </c>
      <c r="M364" s="127">
        <v>999.41899399554313</v>
      </c>
      <c r="N364" s="127">
        <v>1056.0940568308242</v>
      </c>
      <c r="O364" s="127">
        <v>1052.1127144214774</v>
      </c>
      <c r="P364" s="127">
        <v>960.74234521506992</v>
      </c>
      <c r="Q364" s="127">
        <v>1118.7550630408457</v>
      </c>
      <c r="R364" s="127">
        <v>1167.4316494880877</v>
      </c>
      <c r="S364" s="127">
        <v>1154.5576211027278</v>
      </c>
      <c r="T364" s="127">
        <v>1187.8909219931843</v>
      </c>
      <c r="U364" s="127">
        <v>1247.531915455407</v>
      </c>
      <c r="V364" s="127">
        <v>1296.1113889056846</v>
      </c>
      <c r="W364" s="127">
        <v>1346.9992840401765</v>
      </c>
      <c r="X364" s="127">
        <v>1404.5364832012365</v>
      </c>
      <c r="Y364" s="127">
        <v>1462.2554454018543</v>
      </c>
      <c r="Z364" s="128">
        <v>1511.342244617254</v>
      </c>
    </row>
    <row r="365" spans="5:26" x14ac:dyDescent="0.25">
      <c r="E365" s="123" t="s">
        <v>65</v>
      </c>
      <c r="F365" s="123" t="s">
        <v>60</v>
      </c>
      <c r="G365" s="123">
        <v>45.892624340386988</v>
      </c>
      <c r="H365" s="127">
        <v>43.368604246012239</v>
      </c>
      <c r="I365" s="127">
        <v>46.28897135770999</v>
      </c>
      <c r="J365" s="127">
        <v>44.655672616873389</v>
      </c>
      <c r="K365" s="127">
        <v>45.352114023311081</v>
      </c>
      <c r="L365" s="127">
        <v>45.532317829427704</v>
      </c>
      <c r="M365" s="127">
        <v>41.419120007192774</v>
      </c>
      <c r="N365" s="127">
        <v>39.296378496518365</v>
      </c>
      <c r="O365" s="127">
        <v>36.274093357641142</v>
      </c>
      <c r="P365" s="127">
        <v>30.808999999999997</v>
      </c>
      <c r="Q365" s="127">
        <v>36.888599999999997</v>
      </c>
      <c r="R365" s="127">
        <v>39.618099999999998</v>
      </c>
      <c r="S365" s="127">
        <v>39.457029599999998</v>
      </c>
      <c r="T365" s="127">
        <v>38.778155832000003</v>
      </c>
      <c r="U365" s="127">
        <v>41.225584534879999</v>
      </c>
      <c r="V365" s="127">
        <v>42.244414147529682</v>
      </c>
      <c r="W365" s="127">
        <v>44.6661536190935</v>
      </c>
      <c r="X365" s="127">
        <v>45.443133580143297</v>
      </c>
      <c r="Y365" s="127">
        <v>46.046739686410334</v>
      </c>
      <c r="Z365" s="128">
        <v>46.450421354996237</v>
      </c>
    </row>
    <row r="366" spans="5:26" x14ac:dyDescent="0.25">
      <c r="E366" s="129"/>
      <c r="F366" s="130" t="s">
        <v>62</v>
      </c>
      <c r="G366" s="130">
        <v>8.363213067328001</v>
      </c>
      <c r="H366" s="131">
        <v>8.4526632313676799</v>
      </c>
      <c r="I366" s="131">
        <v>8.8957191283087109</v>
      </c>
      <c r="J366" s="131">
        <v>9.7144609293782374</v>
      </c>
      <c r="K366" s="131">
        <v>9.4556586550945525</v>
      </c>
      <c r="L366" s="131">
        <v>10.298292760479692</v>
      </c>
      <c r="M366" s="131">
        <v>10.766808108920014</v>
      </c>
      <c r="N366" s="131">
        <v>11.707219431033153</v>
      </c>
      <c r="O366" s="131">
        <v>10.906630083295703</v>
      </c>
      <c r="P366" s="131">
        <v>10.383743643567907</v>
      </c>
      <c r="Q366" s="131">
        <v>11.944867238142736</v>
      </c>
      <c r="R366" s="131">
        <v>12.406363072964744</v>
      </c>
      <c r="S366" s="131">
        <v>12.81272951868338</v>
      </c>
      <c r="T366" s="131">
        <v>13.266828612246432</v>
      </c>
      <c r="U366" s="131">
        <v>13.273423497525698</v>
      </c>
      <c r="V366" s="131">
        <v>13.649154488280587</v>
      </c>
      <c r="W366" s="131">
        <v>14.553546526876211</v>
      </c>
      <c r="X366" s="131">
        <v>15.46349747767122</v>
      </c>
      <c r="Y366" s="131">
        <v>16.660730509990891</v>
      </c>
      <c r="Z366" s="132">
        <v>17.808424632448158</v>
      </c>
    </row>
    <row r="367" spans="5:26" x14ac:dyDescent="0.25">
      <c r="E367" s="129"/>
      <c r="F367" s="130" t="s">
        <v>54</v>
      </c>
      <c r="G367" s="130">
        <v>26.925883727650039</v>
      </c>
      <c r="H367" s="131">
        <v>30.142702386230596</v>
      </c>
      <c r="I367" s="131">
        <v>36.586063784999993</v>
      </c>
      <c r="J367" s="131">
        <v>39.88877248875</v>
      </c>
      <c r="K367" s="131">
        <v>43.57937582638889</v>
      </c>
      <c r="L367" s="131">
        <v>50.051305999999997</v>
      </c>
      <c r="M367" s="131">
        <v>56.809263000000016</v>
      </c>
      <c r="N367" s="131">
        <v>64.762559820000007</v>
      </c>
      <c r="O367" s="131">
        <v>67.353062212800012</v>
      </c>
      <c r="P367" s="131">
        <v>76.108960300464005</v>
      </c>
      <c r="Q367" s="131">
        <v>91.315530568496726</v>
      </c>
      <c r="R367" s="131">
        <v>94.511574138394096</v>
      </c>
      <c r="S367" s="131">
        <v>99.237152845313801</v>
      </c>
      <c r="T367" s="131">
        <v>108.16849660139205</v>
      </c>
      <c r="U367" s="131">
        <v>118.22816678532151</v>
      </c>
      <c r="V367" s="131">
        <v>124.49425962494354</v>
      </c>
      <c r="W367" s="131">
        <v>134.45380039493904</v>
      </c>
      <c r="X367" s="131">
        <v>146.15128102929873</v>
      </c>
      <c r="Y367" s="131">
        <v>157.55108094958405</v>
      </c>
      <c r="Z367" s="132">
        <v>168.26455445415579</v>
      </c>
    </row>
    <row r="368" spans="5:26" x14ac:dyDescent="0.25">
      <c r="E368" s="129"/>
      <c r="F368" s="130" t="s">
        <v>52</v>
      </c>
      <c r="G368" s="130">
        <v>15.20854132190947</v>
      </c>
      <c r="H368" s="131">
        <v>15.473301540706455</v>
      </c>
      <c r="I368" s="131">
        <v>16.510667032335562</v>
      </c>
      <c r="J368" s="131">
        <v>19.758280835170059</v>
      </c>
      <c r="K368" s="131">
        <v>20.32596978091345</v>
      </c>
      <c r="L368" s="131">
        <v>20.91809718662018</v>
      </c>
      <c r="M368" s="131">
        <v>22.782417043532146</v>
      </c>
      <c r="N368" s="131">
        <v>24.198053551924772</v>
      </c>
      <c r="O368" s="131">
        <v>23.375810681560576</v>
      </c>
      <c r="P368" s="131">
        <v>20.996602234606719</v>
      </c>
      <c r="Q368" s="131">
        <v>25.933905854884422</v>
      </c>
      <c r="R368" s="131">
        <v>26.26453945055172</v>
      </c>
      <c r="S368" s="131">
        <v>28.335762706737256</v>
      </c>
      <c r="T368" s="131">
        <v>29.557226146871685</v>
      </c>
      <c r="U368" s="131">
        <v>29.398868373714151</v>
      </c>
      <c r="V368" s="131">
        <v>31.556550292354874</v>
      </c>
      <c r="W368" s="131">
        <v>32.978876817677914</v>
      </c>
      <c r="X368" s="131">
        <v>34.620024743896401</v>
      </c>
      <c r="Y368" s="131">
        <v>36.223990696068519</v>
      </c>
      <c r="Z368" s="132">
        <v>37.661881645640456</v>
      </c>
    </row>
    <row r="369" spans="5:26" x14ac:dyDescent="0.25">
      <c r="E369" s="129"/>
      <c r="F369" s="130" t="s">
        <v>55</v>
      </c>
      <c r="G369" s="130">
        <v>46.545379304770542</v>
      </c>
      <c r="H369" s="131">
        <v>44.357485799087428</v>
      </c>
      <c r="I369" s="131">
        <v>41.964364663014422</v>
      </c>
      <c r="J369" s="131">
        <v>40.880688422576156</v>
      </c>
      <c r="K369" s="131">
        <v>40.947922191027679</v>
      </c>
      <c r="L369" s="131">
        <v>41.219922191027678</v>
      </c>
      <c r="M369" s="131">
        <v>41.351922191027676</v>
      </c>
      <c r="N369" s="131">
        <v>39.962922191027673</v>
      </c>
      <c r="O369" s="131">
        <v>41.312365418552972</v>
      </c>
      <c r="P369" s="131">
        <v>34.88614445599638</v>
      </c>
      <c r="Q369" s="131">
        <v>41.922001790715939</v>
      </c>
      <c r="R369" s="131">
        <v>41.491721844437421</v>
      </c>
      <c r="S369" s="131">
        <v>40.543607407548677</v>
      </c>
      <c r="T369" s="131">
        <v>42.526105051993966</v>
      </c>
      <c r="U369" s="131">
        <v>42.860274526734003</v>
      </c>
      <c r="V369" s="131">
        <v>39.661213568795645</v>
      </c>
      <c r="W369" s="131">
        <v>38.958536935780955</v>
      </c>
      <c r="X369" s="131">
        <v>38.631295148569052</v>
      </c>
      <c r="Y369" s="131">
        <v>38.285437641878339</v>
      </c>
      <c r="Z369" s="132">
        <v>37.936685309458852</v>
      </c>
    </row>
    <row r="370" spans="5:26" x14ac:dyDescent="0.25">
      <c r="E370" s="129"/>
      <c r="F370" s="130" t="s">
        <v>57</v>
      </c>
      <c r="G370" s="130">
        <v>2.115359437027899</v>
      </c>
      <c r="H370" s="131">
        <v>2.3218994588792943</v>
      </c>
      <c r="I370" s="131">
        <v>2.8437395864120516</v>
      </c>
      <c r="J370" s="131">
        <v>3.3182685767814979</v>
      </c>
      <c r="K370" s="131">
        <v>3.9490501659952777</v>
      </c>
      <c r="L370" s="131">
        <v>4.5950621859147116</v>
      </c>
      <c r="M370" s="131">
        <v>4.9824067952104469</v>
      </c>
      <c r="N370" s="131">
        <v>5.318504154252536</v>
      </c>
      <c r="O370" s="131">
        <v>5.8700096619651623</v>
      </c>
      <c r="P370" s="131">
        <v>5.6087760000000006</v>
      </c>
      <c r="Q370" s="131">
        <v>6.2251264387959999</v>
      </c>
      <c r="R370" s="131">
        <v>6.9584742993470261</v>
      </c>
      <c r="S370" s="131">
        <v>8.1059999999999999</v>
      </c>
      <c r="T370" s="131">
        <v>8.1219999999999999</v>
      </c>
      <c r="U370" s="131">
        <v>8.4106799999999993</v>
      </c>
      <c r="V370" s="131">
        <v>9.2363130000000009</v>
      </c>
      <c r="W370" s="131">
        <v>10.250683686000002</v>
      </c>
      <c r="X370" s="131">
        <v>11.456941805820003</v>
      </c>
      <c r="Y370" s="131">
        <v>12.784560537956763</v>
      </c>
      <c r="Z370" s="132">
        <v>14.317260595472487</v>
      </c>
    </row>
    <row r="371" spans="5:26" x14ac:dyDescent="0.25">
      <c r="E371" s="129"/>
      <c r="F371" s="130" t="s">
        <v>53</v>
      </c>
      <c r="G371" s="130">
        <v>2.9224510352581552</v>
      </c>
      <c r="H371" s="131">
        <v>2.9966730105369188</v>
      </c>
      <c r="I371" s="131">
        <v>4.2914945739274462</v>
      </c>
      <c r="J371" s="131">
        <v>4.9970467691218614</v>
      </c>
      <c r="K371" s="131">
        <v>5.7466988521432754</v>
      </c>
      <c r="L371" s="131">
        <v>6.7459048799365959</v>
      </c>
      <c r="M371" s="131">
        <v>7.2252355591310771</v>
      </c>
      <c r="N371" s="131">
        <v>9.3376311250141164</v>
      </c>
      <c r="O371" s="131">
        <v>9.3533300750549255</v>
      </c>
      <c r="P371" s="131">
        <v>7.1430492086027542</v>
      </c>
      <c r="Q371" s="131">
        <v>8.8061146507625647</v>
      </c>
      <c r="R371" s="131">
        <v>10.673110193453208</v>
      </c>
      <c r="S371" s="131">
        <v>12.279340023358969</v>
      </c>
      <c r="T371" s="131">
        <v>12.421611128127946</v>
      </c>
      <c r="U371" s="131">
        <v>14.031261595315151</v>
      </c>
      <c r="V371" s="131">
        <v>13.420619311721456</v>
      </c>
      <c r="W371" s="131">
        <v>13.907383564677096</v>
      </c>
      <c r="X371" s="131">
        <v>14.626766025036849</v>
      </c>
      <c r="Y371" s="131">
        <v>15.013002241568989</v>
      </c>
      <c r="Z371" s="132">
        <v>15.434528524486915</v>
      </c>
    </row>
    <row r="372" spans="5:26" x14ac:dyDescent="0.25">
      <c r="E372" s="129"/>
      <c r="F372" s="130" t="s">
        <v>56</v>
      </c>
      <c r="G372" s="130">
        <v>4.9353911396143904</v>
      </c>
      <c r="H372" s="131">
        <v>5.8038398252642684</v>
      </c>
      <c r="I372" s="131">
        <v>5.2824342963027826</v>
      </c>
      <c r="J372" s="131">
        <v>5.5231323281468789</v>
      </c>
      <c r="K372" s="131">
        <v>5.7662474115897844</v>
      </c>
      <c r="L372" s="131">
        <v>6.3627012628277235</v>
      </c>
      <c r="M372" s="131">
        <v>6.563398392084328</v>
      </c>
      <c r="N372" s="131">
        <v>6.7264542488193708</v>
      </c>
      <c r="O372" s="131">
        <v>5.9545581378360373</v>
      </c>
      <c r="P372" s="131">
        <v>4.7264182651975748</v>
      </c>
      <c r="Q372" s="131">
        <v>5.4221335230557735</v>
      </c>
      <c r="R372" s="131">
        <v>7.471401546791796</v>
      </c>
      <c r="S372" s="131">
        <v>7.6471979930628748</v>
      </c>
      <c r="T372" s="131">
        <v>7.0849494619717275</v>
      </c>
      <c r="U372" s="131">
        <v>7.0763534640109258</v>
      </c>
      <c r="V372" s="131">
        <v>6.9626178635821425</v>
      </c>
      <c r="W372" s="131">
        <v>7.2562198802419671</v>
      </c>
      <c r="X372" s="131">
        <v>7.5901731726496191</v>
      </c>
      <c r="Y372" s="131">
        <v>7.8901391309163795</v>
      </c>
      <c r="Z372" s="132">
        <v>8.174984186382817</v>
      </c>
    </row>
    <row r="373" spans="5:26" x14ac:dyDescent="0.25">
      <c r="E373" s="129"/>
      <c r="F373" s="130" t="s">
        <v>63</v>
      </c>
      <c r="G373" s="130">
        <v>20.500934863452549</v>
      </c>
      <c r="H373" s="131">
        <v>20.723399092141602</v>
      </c>
      <c r="I373" s="131">
        <v>19.631978891859248</v>
      </c>
      <c r="J373" s="131">
        <v>20.271753717094366</v>
      </c>
      <c r="K373" s="131">
        <v>21.644880579289708</v>
      </c>
      <c r="L373" s="131">
        <v>22.130021127862392</v>
      </c>
      <c r="M373" s="131">
        <v>22.934773275277255</v>
      </c>
      <c r="N373" s="131">
        <v>24.390619142215641</v>
      </c>
      <c r="O373" s="131">
        <v>22.500746214877601</v>
      </c>
      <c r="P373" s="131">
        <v>18.336814891043414</v>
      </c>
      <c r="Q373" s="131">
        <v>18.072047866564876</v>
      </c>
      <c r="R373" s="131">
        <v>18.605522343672039</v>
      </c>
      <c r="S373" s="131">
        <v>16.632490556178279</v>
      </c>
      <c r="T373" s="131">
        <v>15.311610136712037</v>
      </c>
      <c r="U373" s="131">
        <v>15.975866502218844</v>
      </c>
      <c r="V373" s="131">
        <v>16.120143437752276</v>
      </c>
      <c r="W373" s="131">
        <v>16.371959399856625</v>
      </c>
      <c r="X373" s="131">
        <v>16.586308091359822</v>
      </c>
      <c r="Y373" s="131">
        <v>16.647951843894095</v>
      </c>
      <c r="Z373" s="132">
        <v>16.655700603995129</v>
      </c>
    </row>
    <row r="374" spans="5:26" x14ac:dyDescent="0.25">
      <c r="E374" s="129"/>
      <c r="F374" s="130" t="s">
        <v>58</v>
      </c>
      <c r="G374" s="130">
        <v>5.5166279999999999</v>
      </c>
      <c r="H374" s="131">
        <v>5.4883539999999993</v>
      </c>
      <c r="I374" s="131">
        <v>5.6009999999999991</v>
      </c>
      <c r="J374" s="131">
        <v>5.4532739999999995</v>
      </c>
      <c r="K374" s="131">
        <v>6.5390079999999999</v>
      </c>
      <c r="L374" s="131">
        <v>7.6521265000195982</v>
      </c>
      <c r="M374" s="131">
        <v>9.0211506500254792</v>
      </c>
      <c r="N374" s="131">
        <v>9.6042809560264963</v>
      </c>
      <c r="O374" s="131">
        <v>8.988069717888969</v>
      </c>
      <c r="P374" s="131">
        <v>8.1601358608239671</v>
      </c>
      <c r="Q374" s="131">
        <v>9.6033367702966252</v>
      </c>
      <c r="R374" s="131">
        <v>10.95</v>
      </c>
      <c r="S374" s="131">
        <v>10.845369999999999</v>
      </c>
      <c r="T374" s="131">
        <v>10.73452095</v>
      </c>
      <c r="U374" s="131">
        <v>11.121029183249998</v>
      </c>
      <c r="V374" s="131">
        <v>11.70232966382625</v>
      </c>
      <c r="W374" s="131">
        <v>12.09672697770695</v>
      </c>
      <c r="X374" s="131">
        <v>12.600056142169368</v>
      </c>
      <c r="Y374" s="131">
        <v>13.008324117459344</v>
      </c>
      <c r="Z374" s="132">
        <v>13.499438497392036</v>
      </c>
    </row>
    <row r="375" spans="5:26" x14ac:dyDescent="0.25">
      <c r="E375" s="129"/>
      <c r="F375" s="130" t="s">
        <v>51</v>
      </c>
      <c r="G375" s="130">
        <v>3.453127251211749</v>
      </c>
      <c r="H375" s="131">
        <v>3.5342609492332353</v>
      </c>
      <c r="I375" s="131">
        <v>3.7309513845489866</v>
      </c>
      <c r="J375" s="131">
        <v>4.3316687242178951</v>
      </c>
      <c r="K375" s="131">
        <v>4.3847397283156049</v>
      </c>
      <c r="L375" s="131">
        <v>4.2247048184161082</v>
      </c>
      <c r="M375" s="131">
        <v>4.3568370715035281</v>
      </c>
      <c r="N375" s="131">
        <v>4.0155717214485671</v>
      </c>
      <c r="O375" s="131">
        <v>3.8784307739372377</v>
      </c>
      <c r="P375" s="131">
        <v>3.1165602067437423</v>
      </c>
      <c r="Q375" s="131">
        <v>2.7810782467442081</v>
      </c>
      <c r="R375" s="131">
        <v>3.1499099177687517</v>
      </c>
      <c r="S375" s="131">
        <v>3.5083512223240731</v>
      </c>
      <c r="T375" s="131">
        <v>3.4196397122863456</v>
      </c>
      <c r="U375" s="131">
        <v>3.7027693889296773</v>
      </c>
      <c r="V375" s="131">
        <v>3.8654037406972828</v>
      </c>
      <c r="W375" s="131">
        <v>4.0357197276996919</v>
      </c>
      <c r="X375" s="131">
        <v>4.1327105068866663</v>
      </c>
      <c r="Y375" s="131">
        <v>4.2320480112732044</v>
      </c>
      <c r="Z375" s="132">
        <v>4.4363916077338477</v>
      </c>
    </row>
    <row r="376" spans="5:26" x14ac:dyDescent="0.25">
      <c r="E376" s="129"/>
      <c r="F376" s="130" t="s">
        <v>59</v>
      </c>
      <c r="G376" s="130">
        <v>0.56775428175868736</v>
      </c>
      <c r="H376" s="131">
        <v>0.58780852043404086</v>
      </c>
      <c r="I376" s="131">
        <v>0.60689477109375123</v>
      </c>
      <c r="J376" s="131">
        <v>0.39835028270157413</v>
      </c>
      <c r="K376" s="131">
        <v>0.43585703576805829</v>
      </c>
      <c r="L376" s="131">
        <v>0.4973561764834194</v>
      </c>
      <c r="M376" s="131">
        <v>0.42601216693369581</v>
      </c>
      <c r="N376" s="131">
        <v>0.48329723999999991</v>
      </c>
      <c r="O376" s="131">
        <v>0.49012868479999999</v>
      </c>
      <c r="P376" s="131">
        <v>0.45091839001600004</v>
      </c>
      <c r="Q376" s="131">
        <v>0.40582655101440002</v>
      </c>
      <c r="R376" s="131">
        <v>0.32466124081151998</v>
      </c>
      <c r="S376" s="131">
        <v>0.35712736489267199</v>
      </c>
      <c r="T376" s="131">
        <v>0.41069646962657275</v>
      </c>
      <c r="U376" s="131">
        <v>0.43123129310790143</v>
      </c>
      <c r="V376" s="131">
        <v>0.47435442241869158</v>
      </c>
      <c r="W376" s="131">
        <v>0.47909796664287857</v>
      </c>
      <c r="X376" s="131">
        <v>0.48388894630930729</v>
      </c>
      <c r="Y376" s="131">
        <v>0.48872783577240037</v>
      </c>
      <c r="Z376" s="132">
        <v>0.49361511413012438</v>
      </c>
    </row>
    <row r="377" spans="5:26" x14ac:dyDescent="0.25">
      <c r="E377" s="129"/>
      <c r="F377" s="130" t="s">
        <v>61</v>
      </c>
      <c r="G377" s="130">
        <v>1.4803573183499528</v>
      </c>
      <c r="H377" s="131">
        <v>1.6147185523499528</v>
      </c>
      <c r="I377" s="131">
        <v>1.6631124340334522</v>
      </c>
      <c r="J377" s="131">
        <v>1.6744592512987904</v>
      </c>
      <c r="K377" s="131">
        <v>1.7378904847731422</v>
      </c>
      <c r="L377" s="131">
        <v>1.748851136797926</v>
      </c>
      <c r="M377" s="131">
        <v>1.6684975610913337</v>
      </c>
      <c r="N377" s="131">
        <v>1.4996539508431765</v>
      </c>
      <c r="O377" s="131">
        <v>1.4996539508431765</v>
      </c>
      <c r="P377" s="131">
        <v>0.80627433334922594</v>
      </c>
      <c r="Q377" s="131">
        <v>0.52303618906927185</v>
      </c>
      <c r="R377" s="131">
        <v>0</v>
      </c>
      <c r="S377" s="131">
        <v>0</v>
      </c>
      <c r="T377" s="131">
        <v>0</v>
      </c>
      <c r="U377" s="131">
        <v>0</v>
      </c>
      <c r="V377" s="131">
        <v>0</v>
      </c>
      <c r="W377" s="131">
        <v>0</v>
      </c>
      <c r="X377" s="131">
        <v>0</v>
      </c>
      <c r="Y377" s="131">
        <v>0</v>
      </c>
      <c r="Z377" s="132">
        <v>0</v>
      </c>
    </row>
    <row r="378" spans="5:26" x14ac:dyDescent="0.25">
      <c r="E378" s="123" t="s">
        <v>66</v>
      </c>
      <c r="F378" s="124"/>
      <c r="G378" s="123">
        <v>184.42764508871841</v>
      </c>
      <c r="H378" s="127">
        <v>184.8657106122437</v>
      </c>
      <c r="I378" s="127">
        <v>193.89739190454637</v>
      </c>
      <c r="J378" s="127">
        <v>200.86582894211068</v>
      </c>
      <c r="K378" s="127">
        <v>209.86541273461052</v>
      </c>
      <c r="L378" s="127">
        <v>221.97666405581373</v>
      </c>
      <c r="M378" s="127">
        <v>230.30784182192977</v>
      </c>
      <c r="N378" s="127">
        <v>241.30314602912387</v>
      </c>
      <c r="O378" s="127">
        <v>237.75688897105348</v>
      </c>
      <c r="P378" s="127">
        <v>221.53339779041167</v>
      </c>
      <c r="Q378" s="127">
        <v>259.84360568854351</v>
      </c>
      <c r="R378" s="127">
        <v>272.42537804819227</v>
      </c>
      <c r="S378" s="127">
        <v>279.76215923809997</v>
      </c>
      <c r="T378" s="127">
        <v>289.80184010322887</v>
      </c>
      <c r="U378" s="127">
        <v>305.73550914500777</v>
      </c>
      <c r="V378" s="127">
        <v>313.38737356190239</v>
      </c>
      <c r="W378" s="127">
        <v>330.00870549719286</v>
      </c>
      <c r="X378" s="127">
        <v>347.78607666981031</v>
      </c>
      <c r="Y378" s="127">
        <v>364.83273320277328</v>
      </c>
      <c r="Z378" s="128">
        <v>381.13388652629277</v>
      </c>
    </row>
    <row r="379" spans="5:26" x14ac:dyDescent="0.25">
      <c r="E379" s="123" t="s">
        <v>67</v>
      </c>
      <c r="F379" s="123" t="s">
        <v>60</v>
      </c>
      <c r="G379" s="123">
        <v>18.226331917847535</v>
      </c>
      <c r="H379" s="127">
        <v>14.856160760575381</v>
      </c>
      <c r="I379" s="127">
        <v>17.06480237353507</v>
      </c>
      <c r="J379" s="127">
        <v>17.766248661923584</v>
      </c>
      <c r="K379" s="127">
        <v>19.005623260500659</v>
      </c>
      <c r="L379" s="127">
        <v>19.084816749575758</v>
      </c>
      <c r="M379" s="127">
        <v>17.983793084567274</v>
      </c>
      <c r="N379" s="127">
        <v>18.396602600486982</v>
      </c>
      <c r="O379" s="127">
        <v>16.461084340438283</v>
      </c>
      <c r="P379" s="127">
        <v>12.248867472350627</v>
      </c>
      <c r="Q379" s="127">
        <v>15.269</v>
      </c>
      <c r="R379" s="127">
        <v>17.434999999999999</v>
      </c>
      <c r="S379" s="127">
        <v>16.467849999999999</v>
      </c>
      <c r="T379" s="127">
        <v>17.175039900000002</v>
      </c>
      <c r="U379" s="127">
        <v>17.862989215199999</v>
      </c>
      <c r="V379" s="127">
        <v>18.608260643808002</v>
      </c>
      <c r="W379" s="127">
        <v>18.759507646308002</v>
      </c>
      <c r="X379" s="127">
        <v>19.190864268360659</v>
      </c>
      <c r="Y379" s="127">
        <v>19.479073004778421</v>
      </c>
      <c r="Z379" s="128">
        <v>19.555716024143155</v>
      </c>
    </row>
    <row r="380" spans="5:26" x14ac:dyDescent="0.25">
      <c r="E380" s="129"/>
      <c r="F380" s="130" t="s">
        <v>62</v>
      </c>
      <c r="G380" s="130">
        <v>7.9461884088936943</v>
      </c>
      <c r="H380" s="131">
        <v>7.8056822102741847</v>
      </c>
      <c r="I380" s="131">
        <v>8.3940196784388519</v>
      </c>
      <c r="J380" s="131">
        <v>8.9954877927508345</v>
      </c>
      <c r="K380" s="131">
        <v>9.4753455797836317</v>
      </c>
      <c r="L380" s="131">
        <v>9.6112684874421124</v>
      </c>
      <c r="M380" s="131">
        <v>10.067855864930385</v>
      </c>
      <c r="N380" s="131">
        <v>11.062761791534674</v>
      </c>
      <c r="O380" s="131">
        <v>10.490825683106175</v>
      </c>
      <c r="P380" s="131">
        <v>8.6773671294709089</v>
      </c>
      <c r="Q380" s="131">
        <v>10.502553306570501</v>
      </c>
      <c r="R380" s="131">
        <v>10.739195767627287</v>
      </c>
      <c r="S380" s="131">
        <v>10.269133305488744</v>
      </c>
      <c r="T380" s="131">
        <v>10.902699218529934</v>
      </c>
      <c r="U380" s="131">
        <v>10.846815029808916</v>
      </c>
      <c r="V380" s="131">
        <v>11.422220067726027</v>
      </c>
      <c r="W380" s="131">
        <v>12.03845104186243</v>
      </c>
      <c r="X380" s="131">
        <v>12.550382170686431</v>
      </c>
      <c r="Y380" s="131">
        <v>13.053530627298557</v>
      </c>
      <c r="Z380" s="132">
        <v>13.555555216961354</v>
      </c>
    </row>
    <row r="381" spans="5:26" x14ac:dyDescent="0.25">
      <c r="E381" s="129"/>
      <c r="F381" s="130" t="s">
        <v>54</v>
      </c>
      <c r="G381" s="130">
        <v>26.399511999999994</v>
      </c>
      <c r="H381" s="131">
        <v>29.039463199999997</v>
      </c>
      <c r="I381" s="131">
        <v>33.104988047999996</v>
      </c>
      <c r="J381" s="131">
        <v>37.077586613759998</v>
      </c>
      <c r="K381" s="131">
        <v>44.122328070374394</v>
      </c>
      <c r="L381" s="131">
        <v>46.328444473893114</v>
      </c>
      <c r="M381" s="131">
        <v>49.571435587065636</v>
      </c>
      <c r="N381" s="131">
        <v>57.00715092512548</v>
      </c>
      <c r="O381" s="131">
        <v>59.857508471381756</v>
      </c>
      <c r="P381" s="131">
        <v>62.25180881023703</v>
      </c>
      <c r="Q381" s="131">
        <v>73.22</v>
      </c>
      <c r="R381" s="131">
        <v>73</v>
      </c>
      <c r="S381" s="131">
        <v>75.11699999999999</v>
      </c>
      <c r="T381" s="131">
        <v>79.624019999999987</v>
      </c>
      <c r="U381" s="131">
        <v>85.834693559999991</v>
      </c>
      <c r="V381" s="131">
        <v>89.69725477019999</v>
      </c>
      <c r="W381" s="131">
        <v>93.73363123485899</v>
      </c>
      <c r="X381" s="131">
        <v>98.420312796601948</v>
      </c>
      <c r="Y381" s="131">
        <v>103.83343000041504</v>
      </c>
      <c r="Z381" s="132">
        <v>109.33660179043704</v>
      </c>
    </row>
    <row r="382" spans="5:26" x14ac:dyDescent="0.25">
      <c r="E382" s="129"/>
      <c r="F382" s="130" t="s">
        <v>52</v>
      </c>
      <c r="G382" s="130">
        <v>6.6309886780905307</v>
      </c>
      <c r="H382" s="131">
        <v>6.685894577002478</v>
      </c>
      <c r="I382" s="131">
        <v>6.4221732352244389</v>
      </c>
      <c r="J382" s="131">
        <v>6.5463996904589434</v>
      </c>
      <c r="K382" s="131">
        <v>6.8632679055881001</v>
      </c>
      <c r="L382" s="131">
        <v>7.0089929029929294</v>
      </c>
      <c r="M382" s="131">
        <v>6.9793762201810479</v>
      </c>
      <c r="N382" s="131">
        <v>7.8733825123712951</v>
      </c>
      <c r="O382" s="131">
        <v>7.5012969082307386</v>
      </c>
      <c r="P382" s="131">
        <v>6.7886217489835339</v>
      </c>
      <c r="Q382" s="131">
        <v>8.5143502549089352</v>
      </c>
      <c r="R382" s="131">
        <v>9.0366056069016434</v>
      </c>
      <c r="S382" s="131">
        <v>8.8030109647636099</v>
      </c>
      <c r="T382" s="131">
        <v>9.406151686877795</v>
      </c>
      <c r="U382" s="131">
        <v>9.7505166424339063</v>
      </c>
      <c r="V382" s="131">
        <v>10.315240772281811</v>
      </c>
      <c r="W382" s="131">
        <v>10.967745230955403</v>
      </c>
      <c r="X382" s="131">
        <v>11.514031614698078</v>
      </c>
      <c r="Y382" s="131">
        <v>12.124685628917115</v>
      </c>
      <c r="Z382" s="132">
        <v>12.622521243209409</v>
      </c>
    </row>
    <row r="383" spans="5:26" x14ac:dyDescent="0.25">
      <c r="E383" s="129"/>
      <c r="F383" s="130" t="s">
        <v>55</v>
      </c>
      <c r="G383" s="130">
        <v>16.346716786817712</v>
      </c>
      <c r="H383" s="131">
        <v>15.746907698249228</v>
      </c>
      <c r="I383" s="131">
        <v>16.83335308316169</v>
      </c>
      <c r="J383" s="131">
        <v>17.751176613993305</v>
      </c>
      <c r="K383" s="131">
        <v>18.483880146273172</v>
      </c>
      <c r="L383" s="131">
        <v>19.346788947735902</v>
      </c>
      <c r="M383" s="131">
        <v>19.582354174077416</v>
      </c>
      <c r="N383" s="131">
        <v>19.412507300189031</v>
      </c>
      <c r="O383" s="131">
        <v>19.067431935179577</v>
      </c>
      <c r="P383" s="131">
        <v>13.493826019068802</v>
      </c>
      <c r="Q383" s="131">
        <v>16.015880360784998</v>
      </c>
      <c r="R383" s="131">
        <v>16.447286342745745</v>
      </c>
      <c r="S383" s="131">
        <v>16.363286342745745</v>
      </c>
      <c r="T383" s="131">
        <v>16.307000659883034</v>
      </c>
      <c r="U383" s="131">
        <v>16.407060699476013</v>
      </c>
      <c r="V383" s="131">
        <v>16.425997802702231</v>
      </c>
      <c r="W383" s="131">
        <v>16.532962955737183</v>
      </c>
      <c r="X383" s="131">
        <v>16.750638875085194</v>
      </c>
      <c r="Y383" s="131">
        <v>16.98585511373086</v>
      </c>
      <c r="Z383" s="132">
        <v>17.239818184840274</v>
      </c>
    </row>
    <row r="384" spans="5:26" x14ac:dyDescent="0.25">
      <c r="E384" s="129"/>
      <c r="F384" s="130" t="s">
        <v>57</v>
      </c>
      <c r="G384" s="130">
        <v>9.0668296291275947</v>
      </c>
      <c r="H384" s="131">
        <v>8.535634660583975</v>
      </c>
      <c r="I384" s="131">
        <v>9.6188532673722946</v>
      </c>
      <c r="J384" s="131">
        <v>10.853855690046018</v>
      </c>
      <c r="K384" s="131">
        <v>11.216292846946478</v>
      </c>
      <c r="L384" s="131">
        <v>11.969634935415943</v>
      </c>
      <c r="M384" s="131">
        <v>12.424488154770101</v>
      </c>
      <c r="N384" s="131">
        <v>13.203502912508608</v>
      </c>
      <c r="O384" s="131">
        <v>13.452550141633694</v>
      </c>
      <c r="P384" s="131">
        <v>14.16384193305003</v>
      </c>
      <c r="Q384" s="131">
        <v>15.78897150238053</v>
      </c>
      <c r="R384" s="131">
        <v>16.155511507345743</v>
      </c>
      <c r="S384" s="131">
        <v>17.074131625076703</v>
      </c>
      <c r="T384" s="131">
        <v>16.657679257578234</v>
      </c>
      <c r="U384" s="131">
        <v>17.302849417729799</v>
      </c>
      <c r="V384" s="131">
        <v>18.519087789909396</v>
      </c>
      <c r="W384" s="131">
        <v>19.675243335301559</v>
      </c>
      <c r="X384" s="131">
        <v>20.904025740345983</v>
      </c>
      <c r="Y384" s="131">
        <v>21.941571387655497</v>
      </c>
      <c r="Z384" s="132">
        <v>22.857390967435602</v>
      </c>
    </row>
    <row r="385" spans="1:26" x14ac:dyDescent="0.25">
      <c r="E385" s="129"/>
      <c r="F385" s="130" t="s">
        <v>53</v>
      </c>
      <c r="G385" s="130">
        <v>3.4701924873533914</v>
      </c>
      <c r="H385" s="131">
        <v>3.5142779208208887</v>
      </c>
      <c r="I385" s="131">
        <v>3.700710121034787</v>
      </c>
      <c r="J385" s="131">
        <v>4.2649846122439499</v>
      </c>
      <c r="K385" s="131">
        <v>4.5634068090688258</v>
      </c>
      <c r="L385" s="131">
        <v>4.8504435186898736</v>
      </c>
      <c r="M385" s="131">
        <v>5.2991824907468175</v>
      </c>
      <c r="N385" s="131">
        <v>5.3613146535625109</v>
      </c>
      <c r="O385" s="131">
        <v>5.0995051055294125</v>
      </c>
      <c r="P385" s="131">
        <v>3.6257918343179423</v>
      </c>
      <c r="Q385" s="131">
        <v>5.3804145497366269</v>
      </c>
      <c r="R385" s="131">
        <v>6.5125856377085922</v>
      </c>
      <c r="S385" s="131">
        <v>5.8436684994460757</v>
      </c>
      <c r="T385" s="131">
        <v>6.4724230743629878</v>
      </c>
      <c r="U385" s="131">
        <v>6.3296391191575783</v>
      </c>
      <c r="V385" s="131">
        <v>6.1889326607323056</v>
      </c>
      <c r="W385" s="131">
        <v>6.4329038110942749</v>
      </c>
      <c r="X385" s="131">
        <v>6.7010941927993626</v>
      </c>
      <c r="Y385" s="131">
        <v>7.0838061651772053</v>
      </c>
      <c r="Z385" s="132">
        <v>7.3721920394471443</v>
      </c>
    </row>
    <row r="386" spans="1:26" x14ac:dyDescent="0.25">
      <c r="E386" s="129"/>
      <c r="F386" s="130" t="s">
        <v>56</v>
      </c>
      <c r="G386" s="130">
        <v>7.4430865855737718</v>
      </c>
      <c r="H386" s="131">
        <v>7.6347074188657764</v>
      </c>
      <c r="I386" s="131">
        <v>6.9590505573977346</v>
      </c>
      <c r="J386" s="131">
        <v>7.9862206839013137</v>
      </c>
      <c r="K386" s="131">
        <v>8.6293483036473315</v>
      </c>
      <c r="L386" s="131">
        <v>9.3623350243259278</v>
      </c>
      <c r="M386" s="131">
        <v>9.7871659271383358</v>
      </c>
      <c r="N386" s="131">
        <v>10.399310665643972</v>
      </c>
      <c r="O386" s="131">
        <v>9.4001840616922259</v>
      </c>
      <c r="P386" s="131">
        <v>6.2074733403767279</v>
      </c>
      <c r="Q386" s="131">
        <v>6.9250687202035355</v>
      </c>
      <c r="R386" s="131">
        <v>7.6036520850727376</v>
      </c>
      <c r="S386" s="131">
        <v>6.7526866680581898</v>
      </c>
      <c r="T386" s="131">
        <v>6.5773162014193529</v>
      </c>
      <c r="U386" s="131">
        <v>6.0174925949761278</v>
      </c>
      <c r="V386" s="131">
        <v>6.1278458941172902</v>
      </c>
      <c r="W386" s="131">
        <v>6.380489898210878</v>
      </c>
      <c r="X386" s="131">
        <v>6.8446643220835579</v>
      </c>
      <c r="Y386" s="131">
        <v>7.2623899360463398</v>
      </c>
      <c r="Z386" s="132">
        <v>7.576769327323694</v>
      </c>
    </row>
    <row r="387" spans="1:26" x14ac:dyDescent="0.25">
      <c r="E387" s="129"/>
      <c r="F387" s="130" t="s">
        <v>63</v>
      </c>
      <c r="G387" s="130">
        <v>15.76732560048104</v>
      </c>
      <c r="H387" s="131">
        <v>13.463025658362032</v>
      </c>
      <c r="I387" s="131">
        <v>12.864623092525829</v>
      </c>
      <c r="J387" s="131">
        <v>13.531149323451087</v>
      </c>
      <c r="K387" s="131">
        <v>13.480820816685597</v>
      </c>
      <c r="L387" s="131">
        <v>12.579932880769027</v>
      </c>
      <c r="M387" s="131">
        <v>13.779979179599998</v>
      </c>
      <c r="N387" s="131">
        <v>13.243685425719999</v>
      </c>
      <c r="O387" s="131">
        <v>12.571972611862002</v>
      </c>
      <c r="P387" s="131">
        <v>8.4720979812689006</v>
      </c>
      <c r="Q387" s="131">
        <v>11.558870000000001</v>
      </c>
      <c r="R387" s="131">
        <v>11.853440599999999</v>
      </c>
      <c r="S387" s="131">
        <v>10.163021292</v>
      </c>
      <c r="T387" s="131">
        <v>10.30110139846</v>
      </c>
      <c r="U387" s="131">
        <v>10.405500302521601</v>
      </c>
      <c r="V387" s="131">
        <v>10.661378325911514</v>
      </c>
      <c r="W387" s="131">
        <v>10.845193176776071</v>
      </c>
      <c r="X387" s="131">
        <v>10.885718845535537</v>
      </c>
      <c r="Y387" s="131">
        <v>10.931969313397357</v>
      </c>
      <c r="Z387" s="132">
        <v>10.973744962584629</v>
      </c>
    </row>
    <row r="388" spans="1:26" x14ac:dyDescent="0.25">
      <c r="E388" s="129"/>
      <c r="F388" s="130" t="s">
        <v>58</v>
      </c>
      <c r="G388" s="130">
        <v>3.0473840000000001</v>
      </c>
      <c r="H388" s="131">
        <v>2.9744120000000001</v>
      </c>
      <c r="I388" s="131">
        <v>3.2966250000000001</v>
      </c>
      <c r="J388" s="131">
        <v>3.8494590000000004</v>
      </c>
      <c r="K388" s="131">
        <v>3.8403679999999998</v>
      </c>
      <c r="L388" s="131">
        <v>4.0496285000076693</v>
      </c>
      <c r="M388" s="131">
        <v>4.4117170500099707</v>
      </c>
      <c r="N388" s="131">
        <v>4.5250459025104695</v>
      </c>
      <c r="O388" s="131">
        <v>4.3933165495857835</v>
      </c>
      <c r="P388" s="131">
        <v>3.5227438967100486</v>
      </c>
      <c r="Q388" s="131">
        <v>3.9348744484400004</v>
      </c>
      <c r="R388" s="131">
        <v>4.3879999999999999</v>
      </c>
      <c r="S388" s="131">
        <v>4.0366</v>
      </c>
      <c r="T388" s="131">
        <v>3.7782209999999998</v>
      </c>
      <c r="U388" s="131">
        <v>3.9976964700000002</v>
      </c>
      <c r="V388" s="131">
        <v>4.1751582582000006</v>
      </c>
      <c r="W388" s="131">
        <v>4.3749395449830004</v>
      </c>
      <c r="X388" s="131">
        <v>4.5587553799570655</v>
      </c>
      <c r="Y388" s="131">
        <v>4.722512260055133</v>
      </c>
      <c r="Z388" s="132">
        <v>4.8412338499798775</v>
      </c>
    </row>
    <row r="389" spans="1:26" x14ac:dyDescent="0.25">
      <c r="E389" s="129"/>
      <c r="F389" s="130" t="s">
        <v>51</v>
      </c>
      <c r="G389" s="130">
        <v>1.2142939292694441</v>
      </c>
      <c r="H389" s="131">
        <v>1.2488613891520095</v>
      </c>
      <c r="I389" s="131">
        <v>1.3644186169350498</v>
      </c>
      <c r="J389" s="131">
        <v>1.4302269892737509</v>
      </c>
      <c r="K389" s="131">
        <v>1.4445668610636868</v>
      </c>
      <c r="L389" s="131">
        <v>1.4352152845650858</v>
      </c>
      <c r="M389" s="131">
        <v>1.5225044503550886</v>
      </c>
      <c r="N389" s="131">
        <v>1.5438111714971874</v>
      </c>
      <c r="O389" s="131">
        <v>1.3255238752916734</v>
      </c>
      <c r="P389" s="131">
        <v>1.0764839241953781</v>
      </c>
      <c r="Q389" s="131">
        <v>0.9227567247871411</v>
      </c>
      <c r="R389" s="131">
        <v>1.0762763145117702</v>
      </c>
      <c r="S389" s="131">
        <v>0.98370872772390405</v>
      </c>
      <c r="T389" s="131">
        <v>0.99197359097057203</v>
      </c>
      <c r="U389" s="131">
        <v>1.0988724729966639</v>
      </c>
      <c r="V389" s="131">
        <v>1.1453016345297797</v>
      </c>
      <c r="W389" s="131">
        <v>1.1987444681246817</v>
      </c>
      <c r="X389" s="131">
        <v>1.2451322022414779</v>
      </c>
      <c r="Y389" s="131">
        <v>1.293568333278325</v>
      </c>
      <c r="Z389" s="132">
        <v>1.3335636593955151</v>
      </c>
    </row>
    <row r="390" spans="1:26" x14ac:dyDescent="0.25">
      <c r="E390" s="129"/>
      <c r="F390" s="130" t="s">
        <v>59</v>
      </c>
      <c r="G390" s="130">
        <v>0.82605476533363154</v>
      </c>
      <c r="H390" s="131">
        <v>0.8447545419250434</v>
      </c>
      <c r="I390" s="131">
        <v>0.75369612528241736</v>
      </c>
      <c r="J390" s="131">
        <v>0.78470031144157104</v>
      </c>
      <c r="K390" s="131">
        <v>0.87606013103110403</v>
      </c>
      <c r="L390" s="131">
        <v>0.93023556471396618</v>
      </c>
      <c r="M390" s="131">
        <v>0.88901627600824562</v>
      </c>
      <c r="N390" s="131">
        <v>0.89544524000000014</v>
      </c>
      <c r="O390" s="131">
        <v>0.88883904479999998</v>
      </c>
      <c r="P390" s="131">
        <v>0.90661582569600008</v>
      </c>
      <c r="Q390" s="131">
        <v>0.93381430046688008</v>
      </c>
      <c r="R390" s="131">
        <v>0.9</v>
      </c>
      <c r="S390" s="131">
        <v>0.90900000000000003</v>
      </c>
      <c r="T390" s="131">
        <v>0.91809000000000007</v>
      </c>
      <c r="U390" s="131">
        <v>0.93645180000000006</v>
      </c>
      <c r="V390" s="131">
        <v>0.95518083600000003</v>
      </c>
      <c r="W390" s="131">
        <v>0.97428445272000008</v>
      </c>
      <c r="X390" s="131">
        <v>0.99377014177440015</v>
      </c>
      <c r="Y390" s="131">
        <v>1.0136455446098882</v>
      </c>
      <c r="Z390" s="132">
        <v>1.0339184555020859</v>
      </c>
    </row>
    <row r="391" spans="1:26" x14ac:dyDescent="0.25">
      <c r="E391" s="129"/>
      <c r="F391" s="130" t="s">
        <v>61</v>
      </c>
      <c r="G391" s="130">
        <v>0.7</v>
      </c>
      <c r="H391" s="131">
        <v>0.5</v>
      </c>
      <c r="I391" s="131">
        <v>0.36</v>
      </c>
      <c r="J391" s="131">
        <v>0.36359999999999998</v>
      </c>
      <c r="K391" s="131">
        <v>0.36723600000000001</v>
      </c>
      <c r="L391" s="131">
        <v>0.37090835999999999</v>
      </c>
      <c r="M391" s="131">
        <v>0.38203561079999998</v>
      </c>
      <c r="N391" s="131">
        <v>0.11461068323999998</v>
      </c>
      <c r="O391" s="131">
        <v>0.11804900373719998</v>
      </c>
      <c r="P391" s="131">
        <v>0.10624410336347999</v>
      </c>
      <c r="Q391" s="131">
        <v>4.2497641345391995E-2</v>
      </c>
      <c r="R391" s="131">
        <v>0</v>
      </c>
      <c r="S391" s="131">
        <v>0</v>
      </c>
      <c r="T391" s="131">
        <v>0</v>
      </c>
      <c r="U391" s="131">
        <v>0</v>
      </c>
      <c r="V391" s="131">
        <v>0</v>
      </c>
      <c r="W391" s="131">
        <v>0</v>
      </c>
      <c r="X391" s="131">
        <v>0</v>
      </c>
      <c r="Y391" s="131">
        <v>0</v>
      </c>
      <c r="Z391" s="132">
        <v>0</v>
      </c>
    </row>
    <row r="392" spans="1:26" x14ac:dyDescent="0.25">
      <c r="E392" s="123" t="s">
        <v>68</v>
      </c>
      <c r="F392" s="124"/>
      <c r="G392" s="123">
        <v>117.08490478878834</v>
      </c>
      <c r="H392" s="127">
        <v>112.84978203581099</v>
      </c>
      <c r="I392" s="127">
        <v>120.73731319890817</v>
      </c>
      <c r="J392" s="127">
        <v>131.20109598324439</v>
      </c>
      <c r="K392" s="127">
        <v>142.36854473096298</v>
      </c>
      <c r="L392" s="127">
        <v>146.92864563012728</v>
      </c>
      <c r="M392" s="127">
        <v>152.68090407025031</v>
      </c>
      <c r="N392" s="127">
        <v>163.03913178439021</v>
      </c>
      <c r="O392" s="127">
        <v>160.62808773246854</v>
      </c>
      <c r="P392" s="127">
        <v>141.54178401908939</v>
      </c>
      <c r="Q392" s="127">
        <v>169.00905180962457</v>
      </c>
      <c r="R392" s="127">
        <v>175.14755386191351</v>
      </c>
      <c r="S392" s="127">
        <v>172.78309742530291</v>
      </c>
      <c r="T392" s="127">
        <v>179.11171598808187</v>
      </c>
      <c r="U392" s="127">
        <v>186.79057732430056</v>
      </c>
      <c r="V392" s="127">
        <v>194.24185945611839</v>
      </c>
      <c r="W392" s="127">
        <v>201.91409679693248</v>
      </c>
      <c r="X392" s="127">
        <v>210.5593905501697</v>
      </c>
      <c r="Y392" s="127">
        <v>219.72603731535975</v>
      </c>
      <c r="Z392" s="128">
        <v>228.2990257212598</v>
      </c>
    </row>
    <row r="393" spans="1:26" x14ac:dyDescent="0.25">
      <c r="E393" s="133" t="s">
        <v>69</v>
      </c>
      <c r="F393" s="134"/>
      <c r="G393" s="133">
        <v>1167.5540917447552</v>
      </c>
      <c r="H393" s="135">
        <v>1136.9227372933119</v>
      </c>
      <c r="I393" s="135">
        <v>1182.2121579749528</v>
      </c>
      <c r="J393" s="135">
        <v>1235.5124346177811</v>
      </c>
      <c r="K393" s="135">
        <v>1312.4219487360763</v>
      </c>
      <c r="L393" s="135">
        <v>1360.7639032732884</v>
      </c>
      <c r="M393" s="135">
        <v>1382.4077398877232</v>
      </c>
      <c r="N393" s="135">
        <v>1460.4363346443383</v>
      </c>
      <c r="O393" s="135">
        <v>1450.4976911249998</v>
      </c>
      <c r="P393" s="135">
        <v>1323.8175270245711</v>
      </c>
      <c r="Q393" s="135">
        <v>1547.6077205390138</v>
      </c>
      <c r="R393" s="135">
        <v>1615.0045813981933</v>
      </c>
      <c r="S393" s="135">
        <v>1607.1028777661313</v>
      </c>
      <c r="T393" s="135">
        <v>1656.8044780844948</v>
      </c>
      <c r="U393" s="135">
        <v>1740.0580019247152</v>
      </c>
      <c r="V393" s="135">
        <v>1803.7406219237059</v>
      </c>
      <c r="W393" s="135">
        <v>1878.9220863343019</v>
      </c>
      <c r="X393" s="135">
        <v>1962.8819504212165</v>
      </c>
      <c r="Y393" s="135">
        <v>2046.8142159199876</v>
      </c>
      <c r="Z393" s="136">
        <v>2120.7751568648068</v>
      </c>
    </row>
    <row r="395" spans="1:26" s="23" customFormat="1" x14ac:dyDescent="0.25">
      <c r="A395" s="22"/>
      <c r="B395" s="23" t="s">
        <v>214</v>
      </c>
      <c r="D395" s="60"/>
    </row>
    <row r="397" spans="1:26" x14ac:dyDescent="0.25">
      <c r="C397" s="25" t="s">
        <v>322</v>
      </c>
    </row>
    <row r="399" spans="1:26" outlineLevel="1" x14ac:dyDescent="0.25">
      <c r="E399" s="7" t="s">
        <v>23</v>
      </c>
      <c r="F399" s="7" t="s">
        <v>24</v>
      </c>
    </row>
    <row r="400" spans="1:26" outlineLevel="1" x14ac:dyDescent="0.25">
      <c r="E400" s="7" t="s">
        <v>25</v>
      </c>
      <c r="F400" s="7" t="s">
        <v>324</v>
      </c>
    </row>
    <row r="401" spans="5:26" outlineLevel="1" x14ac:dyDescent="0.25"/>
    <row r="402" spans="5:26" outlineLevel="1" x14ac:dyDescent="0.25">
      <c r="E402" s="8"/>
      <c r="F402" s="9"/>
      <c r="G402" s="8" t="s">
        <v>27</v>
      </c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10"/>
    </row>
    <row r="403" spans="5:26" outlineLevel="1" x14ac:dyDescent="0.25">
      <c r="E403" s="8" t="s">
        <v>28</v>
      </c>
      <c r="F403" s="8" t="s">
        <v>29</v>
      </c>
      <c r="G403" s="8" t="s">
        <v>30</v>
      </c>
      <c r="H403" s="12" t="s">
        <v>31</v>
      </c>
      <c r="I403" s="12" t="s">
        <v>32</v>
      </c>
      <c r="J403" s="12" t="s">
        <v>33</v>
      </c>
      <c r="K403" s="12" t="s">
        <v>34</v>
      </c>
      <c r="L403" s="12" t="s">
        <v>35</v>
      </c>
      <c r="M403" s="12" t="s">
        <v>36</v>
      </c>
      <c r="N403" s="12" t="s">
        <v>37</v>
      </c>
      <c r="O403" s="12" t="s">
        <v>38</v>
      </c>
      <c r="P403" s="12" t="s">
        <v>39</v>
      </c>
      <c r="Q403" s="12" t="s">
        <v>40</v>
      </c>
      <c r="R403" s="12" t="s">
        <v>41</v>
      </c>
      <c r="S403" s="12" t="s">
        <v>42</v>
      </c>
      <c r="T403" s="12" t="s">
        <v>43</v>
      </c>
      <c r="U403" s="12" t="s">
        <v>44</v>
      </c>
      <c r="V403" s="12" t="s">
        <v>45</v>
      </c>
      <c r="W403" s="12" t="s">
        <v>46</v>
      </c>
      <c r="X403" s="12" t="s">
        <v>47</v>
      </c>
      <c r="Y403" s="12" t="s">
        <v>48</v>
      </c>
      <c r="Z403" s="13" t="s">
        <v>49</v>
      </c>
    </row>
    <row r="404" spans="5:26" outlineLevel="1" x14ac:dyDescent="0.25">
      <c r="E404" s="8" t="s">
        <v>50</v>
      </c>
      <c r="F404" s="8" t="s">
        <v>91</v>
      </c>
      <c r="G404" s="8">
        <f t="shared" ref="G404:Z404" si="75">G351</f>
        <v>268.88800000000003</v>
      </c>
      <c r="H404" s="12">
        <f t="shared" si="75"/>
        <v>240.489</v>
      </c>
      <c r="I404" s="12">
        <f t="shared" si="75"/>
        <v>230.65800000000002</v>
      </c>
      <c r="J404" s="12">
        <f t="shared" si="75"/>
        <v>223.756</v>
      </c>
      <c r="K404" s="12">
        <f t="shared" si="75"/>
        <v>220.91149999999999</v>
      </c>
      <c r="L404" s="12">
        <f t="shared" si="75"/>
        <v>210.73477000000003</v>
      </c>
      <c r="M404" s="12">
        <f t="shared" si="75"/>
        <v>188.07326259999999</v>
      </c>
      <c r="N404" s="12">
        <f t="shared" si="75"/>
        <v>178.34192047000002</v>
      </c>
      <c r="O404" s="12">
        <f t="shared" si="75"/>
        <v>163.95392757940002</v>
      </c>
      <c r="P404" s="12">
        <f t="shared" si="75"/>
        <v>143.71</v>
      </c>
      <c r="Q404" s="12">
        <f t="shared" si="75"/>
        <v>162.607596303625</v>
      </c>
      <c r="R404" s="12">
        <f t="shared" si="75"/>
        <v>162.227</v>
      </c>
      <c r="S404" s="12">
        <f t="shared" si="75"/>
        <v>156.29628599999998</v>
      </c>
      <c r="T404" s="12">
        <f t="shared" si="75"/>
        <v>152.49967107599997</v>
      </c>
      <c r="U404" s="12">
        <f t="shared" si="75"/>
        <v>153.40731314121598</v>
      </c>
      <c r="V404" s="12">
        <f t="shared" si="75"/>
        <v>165.16911976280545</v>
      </c>
      <c r="W404" s="12">
        <f t="shared" si="75"/>
        <v>172.05667764332205</v>
      </c>
      <c r="X404" s="12">
        <f t="shared" si="75"/>
        <v>178.11351421053135</v>
      </c>
      <c r="Y404" s="12">
        <f t="shared" si="75"/>
        <v>183.54461906716847</v>
      </c>
      <c r="Z404" s="13">
        <f t="shared" si="75"/>
        <v>182.68652815205056</v>
      </c>
    </row>
    <row r="405" spans="5:26" outlineLevel="1" x14ac:dyDescent="0.25">
      <c r="E405" s="14"/>
      <c r="F405" s="15" t="s">
        <v>92</v>
      </c>
      <c r="G405" s="15">
        <f>G352</f>
        <v>41.765740636121279</v>
      </c>
      <c r="H405" s="16">
        <f t="shared" ref="H405:Z405" si="76">H352</f>
        <v>38.527096630737638</v>
      </c>
      <c r="I405" s="16">
        <f t="shared" si="76"/>
        <v>41.844897204802201</v>
      </c>
      <c r="J405" s="16">
        <f t="shared" si="76"/>
        <v>46.598991103091244</v>
      </c>
      <c r="K405" s="16">
        <f t="shared" si="76"/>
        <v>52.253586545875244</v>
      </c>
      <c r="L405" s="16">
        <f t="shared" si="76"/>
        <v>52.8187134998362</v>
      </c>
      <c r="M405" s="16">
        <f t="shared" si="76"/>
        <v>53.361239584880522</v>
      </c>
      <c r="N405" s="16">
        <f t="shared" si="76"/>
        <v>57.371162636458493</v>
      </c>
      <c r="O405" s="16">
        <f t="shared" si="76"/>
        <v>52.838156836453962</v>
      </c>
      <c r="P405" s="16">
        <f t="shared" si="76"/>
        <v>47.901446718502115</v>
      </c>
      <c r="Q405" s="16">
        <f t="shared" si="76"/>
        <v>50.144984639715872</v>
      </c>
      <c r="R405" s="16">
        <f t="shared" si="76"/>
        <v>49.666853151446411</v>
      </c>
      <c r="S405" s="16">
        <f t="shared" si="76"/>
        <v>48.017741681856592</v>
      </c>
      <c r="T405" s="16">
        <f t="shared" si="76"/>
        <v>48.518449140023897</v>
      </c>
      <c r="U405" s="16">
        <f t="shared" si="76"/>
        <v>49.233056882427725</v>
      </c>
      <c r="V405" s="16">
        <f t="shared" si="76"/>
        <v>50.905592271804835</v>
      </c>
      <c r="W405" s="16">
        <f t="shared" si="76"/>
        <v>53.252971655758166</v>
      </c>
      <c r="X405" s="16">
        <f t="shared" si="76"/>
        <v>54.926564209989316</v>
      </c>
      <c r="Y405" s="16">
        <f t="shared" si="76"/>
        <v>56.964268399623059</v>
      </c>
      <c r="Z405" s="17">
        <f t="shared" si="76"/>
        <v>58.850962951973372</v>
      </c>
    </row>
    <row r="406" spans="5:26" outlineLevel="1" x14ac:dyDescent="0.25">
      <c r="E406" s="14"/>
      <c r="F406" s="15" t="s">
        <v>93</v>
      </c>
      <c r="G406" s="15">
        <f t="shared" ref="G406:Z406" si="77">G353</f>
        <v>22.004116272349961</v>
      </c>
      <c r="H406" s="16">
        <f t="shared" si="77"/>
        <v>24.217297613769404</v>
      </c>
      <c r="I406" s="16">
        <f t="shared" si="77"/>
        <v>32.043936215000002</v>
      </c>
      <c r="J406" s="16">
        <f t="shared" si="77"/>
        <v>46.011227511250006</v>
      </c>
      <c r="K406" s="16">
        <f t="shared" si="77"/>
        <v>63.290624173611114</v>
      </c>
      <c r="L406" s="16">
        <f t="shared" si="77"/>
        <v>88.83869399999999</v>
      </c>
      <c r="M406" s="16">
        <f t="shared" si="77"/>
        <v>110.93073699999999</v>
      </c>
      <c r="N406" s="16">
        <f t="shared" si="77"/>
        <v>156.77858752739178</v>
      </c>
      <c r="O406" s="16">
        <f t="shared" si="77"/>
        <v>177.47075041230437</v>
      </c>
      <c r="P406" s="16">
        <f t="shared" si="77"/>
        <v>192.87976231783841</v>
      </c>
      <c r="Q406" s="16">
        <f t="shared" si="77"/>
        <v>233</v>
      </c>
      <c r="R406" s="16">
        <f t="shared" si="77"/>
        <v>250.941</v>
      </c>
      <c r="S406" s="16">
        <f t="shared" si="77"/>
        <v>276.27085</v>
      </c>
      <c r="T406" s="16">
        <f t="shared" si="77"/>
        <v>305.00301840000003</v>
      </c>
      <c r="U406" s="16">
        <f t="shared" si="77"/>
        <v>337.33333835040008</v>
      </c>
      <c r="V406" s="16">
        <f t="shared" si="77"/>
        <v>347.45333850091208</v>
      </c>
      <c r="W406" s="16">
        <f t="shared" si="77"/>
        <v>366.56327211846224</v>
      </c>
      <c r="X406" s="16">
        <f t="shared" si="77"/>
        <v>394.42208079946539</v>
      </c>
      <c r="Y406" s="16">
        <f t="shared" si="77"/>
        <v>425.18700310182373</v>
      </c>
      <c r="Z406" s="17">
        <f t="shared" si="77"/>
        <v>452.82415830344223</v>
      </c>
    </row>
    <row r="407" spans="5:26" outlineLevel="1" x14ac:dyDescent="0.25">
      <c r="E407" s="14"/>
      <c r="F407" s="15" t="s">
        <v>94</v>
      </c>
      <c r="G407" s="15">
        <f>SUM(G354,G355,G356)</f>
        <v>220.75410018923787</v>
      </c>
      <c r="H407" s="16">
        <f t="shared" ref="H407:Z407" si="78">SUM(H354,H355,H356)</f>
        <v>222.03764058310074</v>
      </c>
      <c r="I407" s="16">
        <f t="shared" si="78"/>
        <v>235.67330681472194</v>
      </c>
      <c r="J407" s="16">
        <f t="shared" si="78"/>
        <v>249.19232541808856</v>
      </c>
      <c r="K407" s="16">
        <f t="shared" si="78"/>
        <v>269.60035823065192</v>
      </c>
      <c r="L407" s="16">
        <f t="shared" si="78"/>
        <v>287.4923201082367</v>
      </c>
      <c r="M407" s="16">
        <f t="shared" si="78"/>
        <v>290.0628894275543</v>
      </c>
      <c r="N407" s="16">
        <f t="shared" si="78"/>
        <v>307.30516902801037</v>
      </c>
      <c r="O407" s="16">
        <f t="shared" si="78"/>
        <v>321.41685104241986</v>
      </c>
      <c r="P407" s="16">
        <f t="shared" si="78"/>
        <v>274.34896927900718</v>
      </c>
      <c r="Q407" s="16">
        <f t="shared" si="78"/>
        <v>342.12818302526313</v>
      </c>
      <c r="R407" s="16">
        <f t="shared" si="78"/>
        <v>353.38734848634692</v>
      </c>
      <c r="S407" s="16">
        <f t="shared" si="78"/>
        <v>352.68953078400062</v>
      </c>
      <c r="T407" s="16">
        <f t="shared" si="78"/>
        <v>356.32900014191745</v>
      </c>
      <c r="U407" s="16">
        <f t="shared" si="78"/>
        <v>372.7623131276253</v>
      </c>
      <c r="V407" s="16">
        <f t="shared" si="78"/>
        <v>389.78713163678583</v>
      </c>
      <c r="W407" s="16">
        <f t="shared" si="78"/>
        <v>403.82633598746264</v>
      </c>
      <c r="X407" s="16">
        <f t="shared" si="78"/>
        <v>415.43734588681502</v>
      </c>
      <c r="Y407" s="16">
        <f t="shared" si="78"/>
        <v>426.18056174208056</v>
      </c>
      <c r="Z407" s="17">
        <f t="shared" si="78"/>
        <v>438.41458982166142</v>
      </c>
    </row>
    <row r="408" spans="5:26" outlineLevel="1" x14ac:dyDescent="0.25">
      <c r="E408" s="14"/>
      <c r="F408" s="15" t="s">
        <v>95</v>
      </c>
      <c r="G408" s="15">
        <f>SUM(G357,G358,G359)</f>
        <v>280.70099991257223</v>
      </c>
      <c r="H408" s="16">
        <f t="shared" ref="H408:Z408" si="79">SUM(H357,H358,H359)</f>
        <v>280.48986358031061</v>
      </c>
      <c r="I408" s="16">
        <f t="shared" si="79"/>
        <v>291.79588072977629</v>
      </c>
      <c r="J408" s="16">
        <f t="shared" si="79"/>
        <v>299.55608660178405</v>
      </c>
      <c r="K408" s="16">
        <f t="shared" si="79"/>
        <v>314.5321165331186</v>
      </c>
      <c r="L408" s="16">
        <f t="shared" si="79"/>
        <v>312.66893463924788</v>
      </c>
      <c r="M408" s="16">
        <f t="shared" si="79"/>
        <v>317.69257247406858</v>
      </c>
      <c r="N408" s="16">
        <f t="shared" si="79"/>
        <v>319.18440636831178</v>
      </c>
      <c r="O408" s="16">
        <f t="shared" si="79"/>
        <v>299.16186374005508</v>
      </c>
      <c r="P408" s="16">
        <f t="shared" si="79"/>
        <v>269.74825196431107</v>
      </c>
      <c r="Q408" s="16">
        <f t="shared" si="79"/>
        <v>300.39249045388101</v>
      </c>
      <c r="R408" s="16">
        <f t="shared" si="79"/>
        <v>316.87045176838819</v>
      </c>
      <c r="S408" s="16">
        <f t="shared" si="79"/>
        <v>289.6671513865366</v>
      </c>
      <c r="T408" s="16">
        <f t="shared" si="79"/>
        <v>297.31789860000004</v>
      </c>
      <c r="U408" s="16">
        <f t="shared" si="79"/>
        <v>304.05580580399999</v>
      </c>
      <c r="V408" s="16">
        <f t="shared" si="79"/>
        <v>310.74963821931999</v>
      </c>
      <c r="W408" s="16">
        <f t="shared" si="79"/>
        <v>317.37530034413243</v>
      </c>
      <c r="X408" s="16">
        <f t="shared" si="79"/>
        <v>326.31109700166979</v>
      </c>
      <c r="Y408" s="16">
        <f t="shared" si="79"/>
        <v>334.33984063022081</v>
      </c>
      <c r="Z408" s="17">
        <f t="shared" si="79"/>
        <v>340.87238120778608</v>
      </c>
    </row>
    <row r="409" spans="5:26" outlineLevel="1" x14ac:dyDescent="0.25">
      <c r="E409" s="14"/>
      <c r="F409" s="15" t="s">
        <v>96</v>
      </c>
      <c r="G409" s="15">
        <f>SUM(G360,G361,G362)+G363</f>
        <v>31.928584856967134</v>
      </c>
      <c r="H409" s="16">
        <f t="shared" ref="H409:Z409" si="80">SUM(H360,H361,H362)+H363</f>
        <v>33.446346237339064</v>
      </c>
      <c r="I409" s="16">
        <f t="shared" si="80"/>
        <v>35.561431907198056</v>
      </c>
      <c r="J409" s="16">
        <f t="shared" si="80"/>
        <v>38.330879058212702</v>
      </c>
      <c r="K409" s="16">
        <f t="shared" si="80"/>
        <v>39.599805787246225</v>
      </c>
      <c r="L409" s="16">
        <f t="shared" si="80"/>
        <v>39.305161340026828</v>
      </c>
      <c r="M409" s="16">
        <f t="shared" si="80"/>
        <v>39.298292909039866</v>
      </c>
      <c r="N409" s="16">
        <f t="shared" si="80"/>
        <v>37.112810800651658</v>
      </c>
      <c r="O409" s="16">
        <f t="shared" si="80"/>
        <v>37.271164810844432</v>
      </c>
      <c r="P409" s="16">
        <f t="shared" si="80"/>
        <v>32.153914935411109</v>
      </c>
      <c r="Q409" s="16">
        <f t="shared" si="80"/>
        <v>30.481808618360809</v>
      </c>
      <c r="R409" s="16">
        <f t="shared" si="80"/>
        <v>34.338996081906231</v>
      </c>
      <c r="S409" s="16">
        <f t="shared" si="80"/>
        <v>31.616061250334038</v>
      </c>
      <c r="T409" s="16">
        <f t="shared" si="80"/>
        <v>28.222884635243002</v>
      </c>
      <c r="U409" s="16">
        <f t="shared" si="80"/>
        <v>30.740088149737971</v>
      </c>
      <c r="V409" s="16">
        <f t="shared" si="80"/>
        <v>32.046568514056517</v>
      </c>
      <c r="W409" s="16">
        <f t="shared" si="80"/>
        <v>33.924726291038979</v>
      </c>
      <c r="X409" s="16">
        <f t="shared" si="80"/>
        <v>35.32588109276584</v>
      </c>
      <c r="Y409" s="16">
        <f t="shared" si="80"/>
        <v>36.039152460937892</v>
      </c>
      <c r="Z409" s="17">
        <f t="shared" si="80"/>
        <v>37.693624180340329</v>
      </c>
    </row>
    <row r="410" spans="5:26" outlineLevel="1" x14ac:dyDescent="0.25">
      <c r="E410" s="8" t="s">
        <v>64</v>
      </c>
      <c r="F410" s="9"/>
      <c r="G410" s="8">
        <f>SUM(G404:G409)</f>
        <v>866.0415418672485</v>
      </c>
      <c r="H410" s="12">
        <f t="shared" ref="H410:Z410" si="81">SUM(H404:H409)</f>
        <v>839.20724464525745</v>
      </c>
      <c r="I410" s="12">
        <f t="shared" si="81"/>
        <v>867.57745287149851</v>
      </c>
      <c r="J410" s="12">
        <f t="shared" si="81"/>
        <v>903.44550969242664</v>
      </c>
      <c r="K410" s="12">
        <f t="shared" si="81"/>
        <v>960.18799127050306</v>
      </c>
      <c r="L410" s="12">
        <f t="shared" si="81"/>
        <v>991.85859358734774</v>
      </c>
      <c r="M410" s="12">
        <f t="shared" si="81"/>
        <v>999.41899399554325</v>
      </c>
      <c r="N410" s="12">
        <f t="shared" si="81"/>
        <v>1056.094056830824</v>
      </c>
      <c r="O410" s="12">
        <f t="shared" si="81"/>
        <v>1052.1127144214777</v>
      </c>
      <c r="P410" s="12">
        <f t="shared" si="81"/>
        <v>960.7423452150698</v>
      </c>
      <c r="Q410" s="12">
        <f t="shared" si="81"/>
        <v>1118.7550630408459</v>
      </c>
      <c r="R410" s="12">
        <f t="shared" si="81"/>
        <v>1167.4316494880877</v>
      </c>
      <c r="S410" s="12">
        <f t="shared" si="81"/>
        <v>1154.5576211027278</v>
      </c>
      <c r="T410" s="12">
        <f t="shared" si="81"/>
        <v>1187.8909219931843</v>
      </c>
      <c r="U410" s="12">
        <f t="shared" si="81"/>
        <v>1247.5319154554068</v>
      </c>
      <c r="V410" s="12">
        <f t="shared" si="81"/>
        <v>1296.1113889056849</v>
      </c>
      <c r="W410" s="12">
        <f t="shared" si="81"/>
        <v>1346.9992840401765</v>
      </c>
      <c r="X410" s="12">
        <f t="shared" si="81"/>
        <v>1404.5364832012367</v>
      </c>
      <c r="Y410" s="12">
        <f t="shared" si="81"/>
        <v>1462.2554454018546</v>
      </c>
      <c r="Z410" s="13">
        <f t="shared" si="81"/>
        <v>1511.342244617254</v>
      </c>
    </row>
    <row r="411" spans="5:26" outlineLevel="1" x14ac:dyDescent="0.25">
      <c r="E411" s="8" t="s">
        <v>65</v>
      </c>
      <c r="F411" s="8" t="s">
        <v>91</v>
      </c>
      <c r="G411" s="8">
        <f t="shared" ref="G411:Z411" si="82">G365</f>
        <v>45.892624340386988</v>
      </c>
      <c r="H411" s="12">
        <f t="shared" si="82"/>
        <v>43.368604246012239</v>
      </c>
      <c r="I411" s="12">
        <f t="shared" si="82"/>
        <v>46.28897135770999</v>
      </c>
      <c r="J411" s="12">
        <f t="shared" si="82"/>
        <v>44.655672616873389</v>
      </c>
      <c r="K411" s="12">
        <f t="shared" si="82"/>
        <v>45.352114023311081</v>
      </c>
      <c r="L411" s="12">
        <f t="shared" si="82"/>
        <v>45.532317829427704</v>
      </c>
      <c r="M411" s="12">
        <f t="shared" si="82"/>
        <v>41.419120007192774</v>
      </c>
      <c r="N411" s="12">
        <f t="shared" si="82"/>
        <v>39.296378496518365</v>
      </c>
      <c r="O411" s="12">
        <f t="shared" si="82"/>
        <v>36.274093357641142</v>
      </c>
      <c r="P411" s="12">
        <f t="shared" si="82"/>
        <v>30.808999999999997</v>
      </c>
      <c r="Q411" s="12">
        <f t="shared" si="82"/>
        <v>36.888599999999997</v>
      </c>
      <c r="R411" s="12">
        <f t="shared" si="82"/>
        <v>39.618099999999998</v>
      </c>
      <c r="S411" s="12">
        <f t="shared" si="82"/>
        <v>39.457029599999998</v>
      </c>
      <c r="T411" s="12">
        <f t="shared" si="82"/>
        <v>38.778155832000003</v>
      </c>
      <c r="U411" s="12">
        <f t="shared" si="82"/>
        <v>41.225584534879999</v>
      </c>
      <c r="V411" s="12">
        <f t="shared" si="82"/>
        <v>42.244414147529682</v>
      </c>
      <c r="W411" s="12">
        <f t="shared" si="82"/>
        <v>44.6661536190935</v>
      </c>
      <c r="X411" s="12">
        <f t="shared" si="82"/>
        <v>45.443133580143297</v>
      </c>
      <c r="Y411" s="12">
        <f t="shared" si="82"/>
        <v>46.046739686410334</v>
      </c>
      <c r="Z411" s="13">
        <f t="shared" si="82"/>
        <v>46.450421354996237</v>
      </c>
    </row>
    <row r="412" spans="5:26" outlineLevel="1" x14ac:dyDescent="0.25">
      <c r="E412" s="14"/>
      <c r="F412" s="15" t="s">
        <v>92</v>
      </c>
      <c r="G412" s="15">
        <f t="shared" ref="G412:Z412" si="83">G366</f>
        <v>8.363213067328001</v>
      </c>
      <c r="H412" s="16">
        <f t="shared" si="83"/>
        <v>8.4526632313676799</v>
      </c>
      <c r="I412" s="16">
        <f t="shared" si="83"/>
        <v>8.8957191283087109</v>
      </c>
      <c r="J412" s="16">
        <f t="shared" si="83"/>
        <v>9.7144609293782374</v>
      </c>
      <c r="K412" s="16">
        <f t="shared" si="83"/>
        <v>9.4556586550945525</v>
      </c>
      <c r="L412" s="16">
        <f t="shared" si="83"/>
        <v>10.298292760479692</v>
      </c>
      <c r="M412" s="16">
        <f t="shared" si="83"/>
        <v>10.766808108920014</v>
      </c>
      <c r="N412" s="16">
        <f t="shared" si="83"/>
        <v>11.707219431033153</v>
      </c>
      <c r="O412" s="16">
        <f t="shared" si="83"/>
        <v>10.906630083295703</v>
      </c>
      <c r="P412" s="16">
        <f t="shared" si="83"/>
        <v>10.383743643567907</v>
      </c>
      <c r="Q412" s="16">
        <f t="shared" si="83"/>
        <v>11.944867238142736</v>
      </c>
      <c r="R412" s="16">
        <f t="shared" si="83"/>
        <v>12.406363072964744</v>
      </c>
      <c r="S412" s="16">
        <f t="shared" si="83"/>
        <v>12.81272951868338</v>
      </c>
      <c r="T412" s="16">
        <f t="shared" si="83"/>
        <v>13.266828612246432</v>
      </c>
      <c r="U412" s="16">
        <f t="shared" si="83"/>
        <v>13.273423497525698</v>
      </c>
      <c r="V412" s="16">
        <f t="shared" si="83"/>
        <v>13.649154488280587</v>
      </c>
      <c r="W412" s="16">
        <f t="shared" si="83"/>
        <v>14.553546526876211</v>
      </c>
      <c r="X412" s="16">
        <f t="shared" si="83"/>
        <v>15.46349747767122</v>
      </c>
      <c r="Y412" s="16">
        <f t="shared" si="83"/>
        <v>16.660730509990891</v>
      </c>
      <c r="Z412" s="17">
        <f t="shared" si="83"/>
        <v>17.808424632448158</v>
      </c>
    </row>
    <row r="413" spans="5:26" outlineLevel="1" x14ac:dyDescent="0.25">
      <c r="E413" s="14"/>
      <c r="F413" s="15" t="s">
        <v>93</v>
      </c>
      <c r="G413" s="15">
        <f t="shared" ref="G413:Z413" si="84">G367</f>
        <v>26.925883727650039</v>
      </c>
      <c r="H413" s="16">
        <f t="shared" si="84"/>
        <v>30.142702386230596</v>
      </c>
      <c r="I413" s="16">
        <f t="shared" si="84"/>
        <v>36.586063784999993</v>
      </c>
      <c r="J413" s="16">
        <f t="shared" si="84"/>
        <v>39.88877248875</v>
      </c>
      <c r="K413" s="16">
        <f t="shared" si="84"/>
        <v>43.57937582638889</v>
      </c>
      <c r="L413" s="16">
        <f t="shared" si="84"/>
        <v>50.051305999999997</v>
      </c>
      <c r="M413" s="16">
        <f t="shared" si="84"/>
        <v>56.809263000000016</v>
      </c>
      <c r="N413" s="16">
        <f t="shared" si="84"/>
        <v>64.762559820000007</v>
      </c>
      <c r="O413" s="16">
        <f t="shared" si="84"/>
        <v>67.353062212800012</v>
      </c>
      <c r="P413" s="16">
        <f t="shared" si="84"/>
        <v>76.108960300464005</v>
      </c>
      <c r="Q413" s="16">
        <f t="shared" si="84"/>
        <v>91.315530568496726</v>
      </c>
      <c r="R413" s="16">
        <f t="shared" si="84"/>
        <v>94.511574138394096</v>
      </c>
      <c r="S413" s="16">
        <f t="shared" si="84"/>
        <v>99.237152845313801</v>
      </c>
      <c r="T413" s="16">
        <f t="shared" si="84"/>
        <v>108.16849660139205</v>
      </c>
      <c r="U413" s="16">
        <f t="shared" si="84"/>
        <v>118.22816678532151</v>
      </c>
      <c r="V413" s="16">
        <f t="shared" si="84"/>
        <v>124.49425962494354</v>
      </c>
      <c r="W413" s="16">
        <f t="shared" si="84"/>
        <v>134.45380039493904</v>
      </c>
      <c r="X413" s="16">
        <f t="shared" si="84"/>
        <v>146.15128102929873</v>
      </c>
      <c r="Y413" s="16">
        <f t="shared" si="84"/>
        <v>157.55108094958405</v>
      </c>
      <c r="Z413" s="17">
        <f t="shared" si="84"/>
        <v>168.26455445415579</v>
      </c>
    </row>
    <row r="414" spans="5:26" outlineLevel="1" x14ac:dyDescent="0.25">
      <c r="E414" s="14"/>
      <c r="F414" s="15" t="s">
        <v>94</v>
      </c>
      <c r="G414" s="15">
        <f>SUM(G368,G369,G370)</f>
        <v>63.869280063707912</v>
      </c>
      <c r="H414" s="16">
        <f t="shared" ref="H414:Z414" si="85">SUM(H368,H369,H370)</f>
        <v>62.15268679867318</v>
      </c>
      <c r="I414" s="16">
        <f t="shared" si="85"/>
        <v>61.318771281762032</v>
      </c>
      <c r="J414" s="16">
        <f t="shared" si="85"/>
        <v>63.95723783452771</v>
      </c>
      <c r="K414" s="16">
        <f t="shared" si="85"/>
        <v>65.2229421379364</v>
      </c>
      <c r="L414" s="16">
        <f t="shared" si="85"/>
        <v>66.733081563562564</v>
      </c>
      <c r="M414" s="16">
        <f t="shared" si="85"/>
        <v>69.116746029770269</v>
      </c>
      <c r="N414" s="16">
        <f t="shared" si="85"/>
        <v>69.479479897204982</v>
      </c>
      <c r="O414" s="16">
        <f t="shared" si="85"/>
        <v>70.558185762078708</v>
      </c>
      <c r="P414" s="16">
        <f t="shared" si="85"/>
        <v>61.491522690603098</v>
      </c>
      <c r="Q414" s="16">
        <f t="shared" si="85"/>
        <v>74.08103408439635</v>
      </c>
      <c r="R414" s="16">
        <f t="shared" si="85"/>
        <v>74.714735594336176</v>
      </c>
      <c r="S414" s="16">
        <f t="shared" si="85"/>
        <v>76.985370114285928</v>
      </c>
      <c r="T414" s="16">
        <f t="shared" si="85"/>
        <v>80.20533119886565</v>
      </c>
      <c r="U414" s="16">
        <f t="shared" si="85"/>
        <v>80.669822900448153</v>
      </c>
      <c r="V414" s="16">
        <f t="shared" si="85"/>
        <v>80.454076861150511</v>
      </c>
      <c r="W414" s="16">
        <f t="shared" si="85"/>
        <v>82.188097439458872</v>
      </c>
      <c r="X414" s="16">
        <f t="shared" si="85"/>
        <v>84.708261698285469</v>
      </c>
      <c r="Y414" s="16">
        <f t="shared" si="85"/>
        <v>87.293988875903622</v>
      </c>
      <c r="Z414" s="17">
        <f t="shared" si="85"/>
        <v>89.915827550571791</v>
      </c>
    </row>
    <row r="415" spans="5:26" outlineLevel="1" x14ac:dyDescent="0.25">
      <c r="E415" s="14"/>
      <c r="F415" s="15" t="s">
        <v>95</v>
      </c>
      <c r="G415" s="15">
        <f>SUM(G371,G372,G373)</f>
        <v>28.358777038325094</v>
      </c>
      <c r="H415" s="16">
        <f t="shared" ref="H415:Z415" si="86">SUM(H371,H372,H373)</f>
        <v>29.523911927942791</v>
      </c>
      <c r="I415" s="16">
        <f t="shared" si="86"/>
        <v>29.205907762089478</v>
      </c>
      <c r="J415" s="16">
        <f t="shared" si="86"/>
        <v>30.791932814363108</v>
      </c>
      <c r="K415" s="16">
        <f t="shared" si="86"/>
        <v>33.157826843022768</v>
      </c>
      <c r="L415" s="16">
        <f t="shared" si="86"/>
        <v>35.238627270626708</v>
      </c>
      <c r="M415" s="16">
        <f t="shared" si="86"/>
        <v>36.723407226492661</v>
      </c>
      <c r="N415" s="16">
        <f t="shared" si="86"/>
        <v>40.454704516049127</v>
      </c>
      <c r="O415" s="16">
        <f t="shared" si="86"/>
        <v>37.808634427768567</v>
      </c>
      <c r="P415" s="16">
        <f t="shared" si="86"/>
        <v>30.206282364843744</v>
      </c>
      <c r="Q415" s="16">
        <f t="shared" si="86"/>
        <v>32.300296040383216</v>
      </c>
      <c r="R415" s="16">
        <f t="shared" si="86"/>
        <v>36.750034083917043</v>
      </c>
      <c r="S415" s="16">
        <f t="shared" si="86"/>
        <v>36.559028572600127</v>
      </c>
      <c r="T415" s="16">
        <f t="shared" si="86"/>
        <v>34.818170726811715</v>
      </c>
      <c r="U415" s="16">
        <f t="shared" si="86"/>
        <v>37.083481561544922</v>
      </c>
      <c r="V415" s="16">
        <f t="shared" si="86"/>
        <v>36.503380613055874</v>
      </c>
      <c r="W415" s="16">
        <f t="shared" si="86"/>
        <v>37.535562844775683</v>
      </c>
      <c r="X415" s="16">
        <f t="shared" si="86"/>
        <v>38.80324728904629</v>
      </c>
      <c r="Y415" s="16">
        <f t="shared" si="86"/>
        <v>39.551093216379464</v>
      </c>
      <c r="Z415" s="17">
        <f t="shared" si="86"/>
        <v>40.265213314864859</v>
      </c>
    </row>
    <row r="416" spans="5:26" outlineLevel="1" x14ac:dyDescent="0.25">
      <c r="E416" s="14"/>
      <c r="F416" s="15" t="s">
        <v>96</v>
      </c>
      <c r="G416" s="15">
        <f>SUM(G374,G375,G376,G377)</f>
        <v>11.017866851320388</v>
      </c>
      <c r="H416" s="16">
        <f t="shared" ref="H416:Z416" si="87">SUM(H374,H375,H376,H377)</f>
        <v>11.225142022017229</v>
      </c>
      <c r="I416" s="16">
        <f t="shared" si="87"/>
        <v>11.60195858967619</v>
      </c>
      <c r="J416" s="16">
        <f t="shared" si="87"/>
        <v>11.857752258218261</v>
      </c>
      <c r="K416" s="16">
        <f t="shared" si="87"/>
        <v>13.097495248856806</v>
      </c>
      <c r="L416" s="16">
        <f t="shared" si="87"/>
        <v>14.123038631717051</v>
      </c>
      <c r="M416" s="16">
        <f t="shared" si="87"/>
        <v>15.472497449554035</v>
      </c>
      <c r="N416" s="16">
        <f t="shared" si="87"/>
        <v>15.60280386831824</v>
      </c>
      <c r="O416" s="16">
        <f t="shared" si="87"/>
        <v>14.856283127469384</v>
      </c>
      <c r="P416" s="16">
        <f t="shared" si="87"/>
        <v>12.533888790932934</v>
      </c>
      <c r="Q416" s="16">
        <f t="shared" si="87"/>
        <v>13.313277757124505</v>
      </c>
      <c r="R416" s="16">
        <f t="shared" si="87"/>
        <v>14.424571158580273</v>
      </c>
      <c r="S416" s="16">
        <f t="shared" si="87"/>
        <v>14.710848587216745</v>
      </c>
      <c r="T416" s="16">
        <f t="shared" si="87"/>
        <v>14.564857131912918</v>
      </c>
      <c r="U416" s="16">
        <f t="shared" si="87"/>
        <v>15.255029865287577</v>
      </c>
      <c r="V416" s="16">
        <f t="shared" si="87"/>
        <v>16.042087826942225</v>
      </c>
      <c r="W416" s="16">
        <f t="shared" si="87"/>
        <v>16.611544672049522</v>
      </c>
      <c r="X416" s="16">
        <f t="shared" si="87"/>
        <v>17.216655595365342</v>
      </c>
      <c r="Y416" s="16">
        <f t="shared" si="87"/>
        <v>17.72909996450495</v>
      </c>
      <c r="Z416" s="17">
        <f t="shared" si="87"/>
        <v>18.42944521925601</v>
      </c>
    </row>
    <row r="417" spans="5:26" outlineLevel="1" x14ac:dyDescent="0.25">
      <c r="E417" s="8" t="s">
        <v>66</v>
      </c>
      <c r="F417" s="9"/>
      <c r="G417" s="8">
        <f>SUM(G411:G416)</f>
        <v>184.42764508871841</v>
      </c>
      <c r="H417" s="12">
        <f t="shared" ref="H417:Z417" si="88">SUM(H411:H416)</f>
        <v>184.86571061224373</v>
      </c>
      <c r="I417" s="12">
        <f t="shared" si="88"/>
        <v>193.8973919045464</v>
      </c>
      <c r="J417" s="12">
        <f t="shared" si="88"/>
        <v>200.86582894211071</v>
      </c>
      <c r="K417" s="12">
        <f t="shared" si="88"/>
        <v>209.86541273461052</v>
      </c>
      <c r="L417" s="12">
        <f t="shared" si="88"/>
        <v>221.97666405581373</v>
      </c>
      <c r="M417" s="12">
        <f t="shared" si="88"/>
        <v>230.30784182192977</v>
      </c>
      <c r="N417" s="12">
        <f t="shared" si="88"/>
        <v>241.30314602912387</v>
      </c>
      <c r="O417" s="12">
        <f t="shared" si="88"/>
        <v>237.75688897105354</v>
      </c>
      <c r="P417" s="12">
        <f t="shared" si="88"/>
        <v>221.53339779041167</v>
      </c>
      <c r="Q417" s="12">
        <f t="shared" si="88"/>
        <v>259.84360568854351</v>
      </c>
      <c r="R417" s="12">
        <f t="shared" si="88"/>
        <v>272.42537804819233</v>
      </c>
      <c r="S417" s="12">
        <f t="shared" si="88"/>
        <v>279.76215923809997</v>
      </c>
      <c r="T417" s="12">
        <f t="shared" si="88"/>
        <v>289.80184010322876</v>
      </c>
      <c r="U417" s="12">
        <f t="shared" si="88"/>
        <v>305.73550914500782</v>
      </c>
      <c r="V417" s="12">
        <f t="shared" si="88"/>
        <v>313.38737356190239</v>
      </c>
      <c r="W417" s="12">
        <f t="shared" si="88"/>
        <v>330.00870549719281</v>
      </c>
      <c r="X417" s="12">
        <f t="shared" si="88"/>
        <v>347.78607666981031</v>
      </c>
      <c r="Y417" s="12">
        <f t="shared" si="88"/>
        <v>364.83273320277328</v>
      </c>
      <c r="Z417" s="13">
        <f t="shared" si="88"/>
        <v>381.13388652629288</v>
      </c>
    </row>
    <row r="418" spans="5:26" outlineLevel="1" x14ac:dyDescent="0.25">
      <c r="E418" s="8" t="s">
        <v>67</v>
      </c>
      <c r="F418" s="8" t="s">
        <v>100</v>
      </c>
      <c r="G418" s="8">
        <f>G379</f>
        <v>18.226331917847535</v>
      </c>
      <c r="H418" s="12">
        <f t="shared" ref="H418:Z418" si="89">H379</f>
        <v>14.856160760575381</v>
      </c>
      <c r="I418" s="12">
        <f t="shared" si="89"/>
        <v>17.06480237353507</v>
      </c>
      <c r="J418" s="12">
        <f t="shared" si="89"/>
        <v>17.766248661923584</v>
      </c>
      <c r="K418" s="12">
        <f t="shared" si="89"/>
        <v>19.005623260500659</v>
      </c>
      <c r="L418" s="12">
        <f t="shared" si="89"/>
        <v>19.084816749575758</v>
      </c>
      <c r="M418" s="12">
        <f t="shared" si="89"/>
        <v>17.983793084567274</v>
      </c>
      <c r="N418" s="12">
        <f t="shared" si="89"/>
        <v>18.396602600486982</v>
      </c>
      <c r="O418" s="12">
        <f t="shared" si="89"/>
        <v>16.461084340438283</v>
      </c>
      <c r="P418" s="12">
        <f t="shared" si="89"/>
        <v>12.248867472350627</v>
      </c>
      <c r="Q418" s="12">
        <f t="shared" si="89"/>
        <v>15.269</v>
      </c>
      <c r="R418" s="12">
        <f t="shared" si="89"/>
        <v>17.434999999999999</v>
      </c>
      <c r="S418" s="12">
        <f t="shared" si="89"/>
        <v>16.467849999999999</v>
      </c>
      <c r="T418" s="12">
        <f t="shared" si="89"/>
        <v>17.175039900000002</v>
      </c>
      <c r="U418" s="12">
        <f t="shared" si="89"/>
        <v>17.862989215199999</v>
      </c>
      <c r="V418" s="12">
        <f t="shared" si="89"/>
        <v>18.608260643808002</v>
      </c>
      <c r="W418" s="12">
        <f t="shared" si="89"/>
        <v>18.759507646308002</v>
      </c>
      <c r="X418" s="12">
        <f t="shared" si="89"/>
        <v>19.190864268360659</v>
      </c>
      <c r="Y418" s="12">
        <f t="shared" si="89"/>
        <v>19.479073004778421</v>
      </c>
      <c r="Z418" s="13">
        <f t="shared" si="89"/>
        <v>19.555716024143155</v>
      </c>
    </row>
    <row r="419" spans="5:26" outlineLevel="1" x14ac:dyDescent="0.25">
      <c r="E419" s="14"/>
      <c r="F419" s="15" t="s">
        <v>101</v>
      </c>
      <c r="G419" s="15">
        <f>G380</f>
        <v>7.9461884088936943</v>
      </c>
      <c r="H419" s="16">
        <f t="shared" ref="H419:Z419" si="90">H380</f>
        <v>7.8056822102741847</v>
      </c>
      <c r="I419" s="16">
        <f t="shared" si="90"/>
        <v>8.3940196784388519</v>
      </c>
      <c r="J419" s="16">
        <f t="shared" si="90"/>
        <v>8.9954877927508345</v>
      </c>
      <c r="K419" s="16">
        <f t="shared" si="90"/>
        <v>9.4753455797836317</v>
      </c>
      <c r="L419" s="16">
        <f t="shared" si="90"/>
        <v>9.6112684874421124</v>
      </c>
      <c r="M419" s="16">
        <f t="shared" si="90"/>
        <v>10.067855864930385</v>
      </c>
      <c r="N419" s="16">
        <f t="shared" si="90"/>
        <v>11.062761791534674</v>
      </c>
      <c r="O419" s="16">
        <f t="shared" si="90"/>
        <v>10.490825683106175</v>
      </c>
      <c r="P419" s="16">
        <f t="shared" si="90"/>
        <v>8.6773671294709089</v>
      </c>
      <c r="Q419" s="16">
        <f t="shared" si="90"/>
        <v>10.502553306570501</v>
      </c>
      <c r="R419" s="16">
        <f t="shared" si="90"/>
        <v>10.739195767627287</v>
      </c>
      <c r="S419" s="16">
        <f t="shared" si="90"/>
        <v>10.269133305488744</v>
      </c>
      <c r="T419" s="16">
        <f t="shared" si="90"/>
        <v>10.902699218529934</v>
      </c>
      <c r="U419" s="16">
        <f t="shared" si="90"/>
        <v>10.846815029808916</v>
      </c>
      <c r="V419" s="16">
        <f t="shared" si="90"/>
        <v>11.422220067726027</v>
      </c>
      <c r="W419" s="16">
        <f t="shared" si="90"/>
        <v>12.03845104186243</v>
      </c>
      <c r="X419" s="16">
        <f t="shared" si="90"/>
        <v>12.550382170686431</v>
      </c>
      <c r="Y419" s="16">
        <f t="shared" si="90"/>
        <v>13.053530627298557</v>
      </c>
      <c r="Z419" s="17">
        <f t="shared" si="90"/>
        <v>13.555555216961354</v>
      </c>
    </row>
    <row r="420" spans="5:26" outlineLevel="1" x14ac:dyDescent="0.25">
      <c r="E420" s="14"/>
      <c r="F420" s="15" t="s">
        <v>102</v>
      </c>
      <c r="G420" s="15">
        <f>G381</f>
        <v>26.399511999999994</v>
      </c>
      <c r="H420" s="16">
        <f t="shared" ref="H420:Z420" si="91">H381</f>
        <v>29.039463199999997</v>
      </c>
      <c r="I420" s="16">
        <f t="shared" si="91"/>
        <v>33.104988047999996</v>
      </c>
      <c r="J420" s="16">
        <f t="shared" si="91"/>
        <v>37.077586613759998</v>
      </c>
      <c r="K420" s="16">
        <f t="shared" si="91"/>
        <v>44.122328070374394</v>
      </c>
      <c r="L420" s="16">
        <f t="shared" si="91"/>
        <v>46.328444473893114</v>
      </c>
      <c r="M420" s="16">
        <f t="shared" si="91"/>
        <v>49.571435587065636</v>
      </c>
      <c r="N420" s="16">
        <f t="shared" si="91"/>
        <v>57.00715092512548</v>
      </c>
      <c r="O420" s="16">
        <f t="shared" si="91"/>
        <v>59.857508471381756</v>
      </c>
      <c r="P420" s="16">
        <f t="shared" si="91"/>
        <v>62.25180881023703</v>
      </c>
      <c r="Q420" s="16">
        <f t="shared" si="91"/>
        <v>73.22</v>
      </c>
      <c r="R420" s="16">
        <f t="shared" si="91"/>
        <v>73</v>
      </c>
      <c r="S420" s="16">
        <f t="shared" si="91"/>
        <v>75.11699999999999</v>
      </c>
      <c r="T420" s="16">
        <f t="shared" si="91"/>
        <v>79.624019999999987</v>
      </c>
      <c r="U420" s="16">
        <f t="shared" si="91"/>
        <v>85.834693559999991</v>
      </c>
      <c r="V420" s="16">
        <f t="shared" si="91"/>
        <v>89.69725477019999</v>
      </c>
      <c r="W420" s="16">
        <f t="shared" si="91"/>
        <v>93.73363123485899</v>
      </c>
      <c r="X420" s="16">
        <f t="shared" si="91"/>
        <v>98.420312796601948</v>
      </c>
      <c r="Y420" s="16">
        <f t="shared" si="91"/>
        <v>103.83343000041504</v>
      </c>
      <c r="Z420" s="17">
        <f t="shared" si="91"/>
        <v>109.33660179043704</v>
      </c>
    </row>
    <row r="421" spans="5:26" outlineLevel="1" x14ac:dyDescent="0.25">
      <c r="E421" s="14"/>
      <c r="F421" s="15" t="s">
        <v>94</v>
      </c>
      <c r="G421" s="15">
        <f>G382+G383+G384</f>
        <v>32.044535094035837</v>
      </c>
      <c r="H421" s="16">
        <f t="shared" ref="H421:Z421" si="92">H382+H383+H384</f>
        <v>30.968436935835683</v>
      </c>
      <c r="I421" s="16">
        <f t="shared" si="92"/>
        <v>32.874379585758419</v>
      </c>
      <c r="J421" s="16">
        <f t="shared" si="92"/>
        <v>35.151431994498267</v>
      </c>
      <c r="K421" s="16">
        <f t="shared" si="92"/>
        <v>36.563440898807748</v>
      </c>
      <c r="L421" s="16">
        <f t="shared" si="92"/>
        <v>38.325416786144771</v>
      </c>
      <c r="M421" s="16">
        <f t="shared" si="92"/>
        <v>38.986218549028564</v>
      </c>
      <c r="N421" s="16">
        <f t="shared" si="92"/>
        <v>40.489392725068939</v>
      </c>
      <c r="O421" s="16">
        <f t="shared" si="92"/>
        <v>40.021278985044006</v>
      </c>
      <c r="P421" s="16">
        <f t="shared" si="92"/>
        <v>34.446289701102366</v>
      </c>
      <c r="Q421" s="16">
        <f t="shared" si="92"/>
        <v>40.319202118074458</v>
      </c>
      <c r="R421" s="16">
        <f t="shared" si="92"/>
        <v>41.639403456993129</v>
      </c>
      <c r="S421" s="16">
        <f t="shared" si="92"/>
        <v>42.240428932586056</v>
      </c>
      <c r="T421" s="16">
        <f t="shared" si="92"/>
        <v>42.37083160433906</v>
      </c>
      <c r="U421" s="16">
        <f t="shared" si="92"/>
        <v>43.460426759639716</v>
      </c>
      <c r="V421" s="16">
        <f t="shared" si="92"/>
        <v>45.260326364893437</v>
      </c>
      <c r="W421" s="16">
        <f t="shared" si="92"/>
        <v>47.175951521994143</v>
      </c>
      <c r="X421" s="16">
        <f t="shared" si="92"/>
        <v>49.168696230129257</v>
      </c>
      <c r="Y421" s="16">
        <f t="shared" si="92"/>
        <v>51.05211213030347</v>
      </c>
      <c r="Z421" s="17">
        <f t="shared" si="92"/>
        <v>52.719730395485286</v>
      </c>
    </row>
    <row r="422" spans="5:26" outlineLevel="1" x14ac:dyDescent="0.25">
      <c r="E422" s="14"/>
      <c r="F422" s="15" t="s">
        <v>95</v>
      </c>
      <c r="G422" s="15">
        <f>G385+G386+G387</f>
        <v>26.680604673408205</v>
      </c>
      <c r="H422" s="16">
        <f t="shared" ref="H422:Z422" si="93">H385+H386+H387</f>
        <v>24.612010998048696</v>
      </c>
      <c r="I422" s="16">
        <f t="shared" si="93"/>
        <v>23.524383770958352</v>
      </c>
      <c r="J422" s="16">
        <f t="shared" si="93"/>
        <v>25.782354619596351</v>
      </c>
      <c r="K422" s="16">
        <f t="shared" si="93"/>
        <v>26.673575929401753</v>
      </c>
      <c r="L422" s="16">
        <f t="shared" si="93"/>
        <v>26.79271142378483</v>
      </c>
      <c r="M422" s="16">
        <f t="shared" si="93"/>
        <v>28.866327597485153</v>
      </c>
      <c r="N422" s="16">
        <f t="shared" si="93"/>
        <v>29.004310744926482</v>
      </c>
      <c r="O422" s="16">
        <f t="shared" si="93"/>
        <v>27.071661779083641</v>
      </c>
      <c r="P422" s="16">
        <f t="shared" si="93"/>
        <v>18.305363155963569</v>
      </c>
      <c r="Q422" s="16">
        <f t="shared" si="93"/>
        <v>23.86435326994016</v>
      </c>
      <c r="R422" s="16">
        <f t="shared" si="93"/>
        <v>25.969678322781327</v>
      </c>
      <c r="S422" s="16">
        <f t="shared" si="93"/>
        <v>22.759376459504267</v>
      </c>
      <c r="T422" s="16">
        <f t="shared" si="93"/>
        <v>23.350840674242342</v>
      </c>
      <c r="U422" s="16">
        <f t="shared" si="93"/>
        <v>22.752632016655305</v>
      </c>
      <c r="V422" s="16">
        <f t="shared" si="93"/>
        <v>22.978156880761109</v>
      </c>
      <c r="W422" s="16">
        <f t="shared" si="93"/>
        <v>23.658586886081224</v>
      </c>
      <c r="X422" s="16">
        <f t="shared" si="93"/>
        <v>24.431477360418455</v>
      </c>
      <c r="Y422" s="16">
        <f t="shared" si="93"/>
        <v>25.278165414620901</v>
      </c>
      <c r="Z422" s="17">
        <f t="shared" si="93"/>
        <v>25.922706329355467</v>
      </c>
    </row>
    <row r="423" spans="5:26" outlineLevel="1" x14ac:dyDescent="0.25">
      <c r="E423" s="14"/>
      <c r="F423" s="15" t="s">
        <v>96</v>
      </c>
      <c r="G423" s="15">
        <f>G388+G389+G390+G391</f>
        <v>5.7877326946030756</v>
      </c>
      <c r="H423" s="16">
        <f t="shared" ref="H423:Z423" si="94">H388+H389+H390+H391</f>
        <v>5.5680279310770526</v>
      </c>
      <c r="I423" s="16">
        <f t="shared" si="94"/>
        <v>5.7747397422174673</v>
      </c>
      <c r="J423" s="16">
        <f t="shared" si="94"/>
        <v>6.4279863007153226</v>
      </c>
      <c r="K423" s="16">
        <f t="shared" si="94"/>
        <v>6.528230992094791</v>
      </c>
      <c r="L423" s="16">
        <f t="shared" si="94"/>
        <v>6.7859877092867205</v>
      </c>
      <c r="M423" s="16">
        <f t="shared" si="94"/>
        <v>7.205273387173305</v>
      </c>
      <c r="N423" s="16">
        <f t="shared" si="94"/>
        <v>7.0789129972476559</v>
      </c>
      <c r="O423" s="16">
        <f t="shared" si="94"/>
        <v>6.725728473414657</v>
      </c>
      <c r="P423" s="16">
        <f t="shared" si="94"/>
        <v>5.612087749964906</v>
      </c>
      <c r="Q423" s="16">
        <f t="shared" si="94"/>
        <v>5.8339431150394132</v>
      </c>
      <c r="R423" s="16">
        <f t="shared" si="94"/>
        <v>6.3642763145117707</v>
      </c>
      <c r="S423" s="16">
        <f t="shared" si="94"/>
        <v>5.929308727723904</v>
      </c>
      <c r="T423" s="16">
        <f t="shared" si="94"/>
        <v>5.6882845909705724</v>
      </c>
      <c r="U423" s="16">
        <f t="shared" si="94"/>
        <v>6.0330207429966647</v>
      </c>
      <c r="V423" s="16">
        <f t="shared" si="94"/>
        <v>6.2756407287297806</v>
      </c>
      <c r="W423" s="16">
        <f t="shared" si="94"/>
        <v>6.5479684658276822</v>
      </c>
      <c r="X423" s="16">
        <f t="shared" si="94"/>
        <v>6.797657723972943</v>
      </c>
      <c r="Y423" s="16">
        <f t="shared" si="94"/>
        <v>7.0297261379433458</v>
      </c>
      <c r="Z423" s="17">
        <f t="shared" si="94"/>
        <v>7.2087159648774781</v>
      </c>
    </row>
    <row r="424" spans="5:26" outlineLevel="1" x14ac:dyDescent="0.25">
      <c r="E424" s="8" t="s">
        <v>68</v>
      </c>
      <c r="F424" s="9"/>
      <c r="G424" s="8">
        <f>SUM(G418:G423)</f>
        <v>117.08490478878835</v>
      </c>
      <c r="H424" s="12">
        <f t="shared" ref="H424:Z424" si="95">SUM(H418:H423)</f>
        <v>112.849782035811</v>
      </c>
      <c r="I424" s="12">
        <f t="shared" si="95"/>
        <v>120.73731319890815</v>
      </c>
      <c r="J424" s="12">
        <f t="shared" si="95"/>
        <v>131.20109598324436</v>
      </c>
      <c r="K424" s="12">
        <f t="shared" si="95"/>
        <v>142.36854473096298</v>
      </c>
      <c r="L424" s="12">
        <f t="shared" si="95"/>
        <v>146.92864563012731</v>
      </c>
      <c r="M424" s="12">
        <f t="shared" si="95"/>
        <v>152.68090407025031</v>
      </c>
      <c r="N424" s="12">
        <f t="shared" si="95"/>
        <v>163.03913178439018</v>
      </c>
      <c r="O424" s="12">
        <f t="shared" si="95"/>
        <v>160.62808773246852</v>
      </c>
      <c r="P424" s="12">
        <f t="shared" si="95"/>
        <v>141.54178401908939</v>
      </c>
      <c r="Q424" s="12">
        <f t="shared" si="95"/>
        <v>169.00905180962451</v>
      </c>
      <c r="R424" s="12">
        <f t="shared" si="95"/>
        <v>175.14755386191354</v>
      </c>
      <c r="S424" s="12">
        <f t="shared" si="95"/>
        <v>172.78309742530294</v>
      </c>
      <c r="T424" s="12">
        <f t="shared" si="95"/>
        <v>179.1117159880819</v>
      </c>
      <c r="U424" s="12">
        <f t="shared" si="95"/>
        <v>186.79057732430056</v>
      </c>
      <c r="V424" s="12">
        <f t="shared" si="95"/>
        <v>194.24185945611833</v>
      </c>
      <c r="W424" s="12">
        <f t="shared" si="95"/>
        <v>201.91409679693248</v>
      </c>
      <c r="X424" s="12">
        <f t="shared" si="95"/>
        <v>210.5593905501697</v>
      </c>
      <c r="Y424" s="12">
        <f t="shared" si="95"/>
        <v>219.72603731535975</v>
      </c>
      <c r="Z424" s="13">
        <f t="shared" si="95"/>
        <v>228.2990257212598</v>
      </c>
    </row>
    <row r="425" spans="5:26" outlineLevel="1" x14ac:dyDescent="0.25">
      <c r="E425" s="18" t="s">
        <v>69</v>
      </c>
      <c r="F425" s="19"/>
      <c r="G425" s="18">
        <f>SUM(G410,G417,G424)</f>
        <v>1167.5540917447554</v>
      </c>
      <c r="H425" s="20">
        <f t="shared" ref="H425:Z425" si="96">SUM(H410,H417,H424)</f>
        <v>1136.9227372933121</v>
      </c>
      <c r="I425" s="20">
        <f t="shared" si="96"/>
        <v>1182.212157974953</v>
      </c>
      <c r="J425" s="20">
        <f t="shared" si="96"/>
        <v>1235.5124346177818</v>
      </c>
      <c r="K425" s="20">
        <f t="shared" si="96"/>
        <v>1312.4219487360765</v>
      </c>
      <c r="L425" s="20">
        <f t="shared" si="96"/>
        <v>1360.7639032732886</v>
      </c>
      <c r="M425" s="20">
        <f t="shared" si="96"/>
        <v>1382.4077398877234</v>
      </c>
      <c r="N425" s="20">
        <f t="shared" si="96"/>
        <v>1460.4363346443379</v>
      </c>
      <c r="O425" s="20">
        <f t="shared" si="96"/>
        <v>1450.4976911249996</v>
      </c>
      <c r="P425" s="20">
        <f t="shared" si="96"/>
        <v>1323.8175270245708</v>
      </c>
      <c r="Q425" s="20">
        <f t="shared" si="96"/>
        <v>1547.6077205390138</v>
      </c>
      <c r="R425" s="20">
        <f t="shared" si="96"/>
        <v>1615.0045813981935</v>
      </c>
      <c r="S425" s="20">
        <f t="shared" si="96"/>
        <v>1607.1028777661306</v>
      </c>
      <c r="T425" s="20">
        <f t="shared" si="96"/>
        <v>1656.8044780844948</v>
      </c>
      <c r="U425" s="20">
        <f t="shared" si="96"/>
        <v>1740.0580019247152</v>
      </c>
      <c r="V425" s="20">
        <f t="shared" si="96"/>
        <v>1803.7406219237057</v>
      </c>
      <c r="W425" s="20">
        <f t="shared" si="96"/>
        <v>1878.9220863343016</v>
      </c>
      <c r="X425" s="20">
        <f t="shared" si="96"/>
        <v>1962.8819504212165</v>
      </c>
      <c r="Y425" s="20">
        <f t="shared" si="96"/>
        <v>2046.8142159199876</v>
      </c>
      <c r="Z425" s="21">
        <f t="shared" si="96"/>
        <v>2120.7751568648064</v>
      </c>
    </row>
    <row r="426" spans="5:26" outlineLevel="1" x14ac:dyDescent="0.25">
      <c r="G426" s="53" t="b">
        <f>ROUND(G425,0)=ROUND(G393,0)</f>
        <v>1</v>
      </c>
      <c r="H426" s="53" t="b">
        <f t="shared" ref="H426:Z426" si="97">ROUND(H425,0)=ROUND(H393,0)</f>
        <v>1</v>
      </c>
      <c r="I426" s="53" t="b">
        <f t="shared" si="97"/>
        <v>1</v>
      </c>
      <c r="J426" s="53" t="b">
        <f t="shared" si="97"/>
        <v>1</v>
      </c>
      <c r="K426" s="53" t="b">
        <f t="shared" si="97"/>
        <v>1</v>
      </c>
      <c r="L426" s="53" t="b">
        <f t="shared" si="97"/>
        <v>1</v>
      </c>
      <c r="M426" s="53" t="b">
        <f t="shared" si="97"/>
        <v>1</v>
      </c>
      <c r="N426" s="53" t="b">
        <f t="shared" si="97"/>
        <v>1</v>
      </c>
      <c r="O426" s="53" t="b">
        <f t="shared" si="97"/>
        <v>1</v>
      </c>
      <c r="P426" s="53" t="b">
        <f t="shared" si="97"/>
        <v>1</v>
      </c>
      <c r="Q426" s="53" t="b">
        <f t="shared" si="97"/>
        <v>1</v>
      </c>
      <c r="R426" s="53" t="b">
        <f t="shared" si="97"/>
        <v>1</v>
      </c>
      <c r="S426" s="53" t="b">
        <f t="shared" si="97"/>
        <v>1</v>
      </c>
      <c r="T426" s="53" t="b">
        <f t="shared" si="97"/>
        <v>1</v>
      </c>
      <c r="U426" s="53" t="b">
        <f t="shared" si="97"/>
        <v>1</v>
      </c>
      <c r="V426" s="53" t="b">
        <f t="shared" si="97"/>
        <v>1</v>
      </c>
      <c r="W426" s="53" t="b">
        <f t="shared" si="97"/>
        <v>1</v>
      </c>
      <c r="X426" s="53" t="b">
        <f t="shared" si="97"/>
        <v>1</v>
      </c>
      <c r="Y426" s="53" t="b">
        <f t="shared" si="97"/>
        <v>1</v>
      </c>
      <c r="Z426" s="53" t="b">
        <f t="shared" si="97"/>
        <v>1</v>
      </c>
    </row>
    <row r="428" spans="5:26" x14ac:dyDescent="0.25">
      <c r="E428" s="7" t="s">
        <v>23</v>
      </c>
      <c r="F428" s="7" t="s">
        <v>24</v>
      </c>
    </row>
    <row r="429" spans="5:26" x14ac:dyDescent="0.25">
      <c r="E429" s="7" t="s">
        <v>25</v>
      </c>
      <c r="F429" s="7" t="s">
        <v>323</v>
      </c>
    </row>
    <row r="430" spans="5:26" x14ac:dyDescent="0.25">
      <c r="N430" s="5" t="s">
        <v>213</v>
      </c>
    </row>
    <row r="431" spans="5:26" ht="14.25" thickBot="1" x14ac:dyDescent="0.3">
      <c r="E431" s="55" t="s">
        <v>203</v>
      </c>
      <c r="F431" s="55" t="s">
        <v>201</v>
      </c>
      <c r="G431" s="192">
        <v>2012</v>
      </c>
      <c r="H431" s="192">
        <v>2013</v>
      </c>
      <c r="I431" s="192">
        <v>2014</v>
      </c>
      <c r="J431" s="192" t="s">
        <v>204</v>
      </c>
      <c r="K431" s="192" t="s">
        <v>205</v>
      </c>
      <c r="L431" s="192" t="s">
        <v>206</v>
      </c>
      <c r="M431" s="192" t="s">
        <v>207</v>
      </c>
      <c r="N431" s="192" t="s">
        <v>208</v>
      </c>
    </row>
    <row r="432" spans="5:26" x14ac:dyDescent="0.25">
      <c r="E432" s="54" t="s">
        <v>50</v>
      </c>
      <c r="F432" s="54" t="s">
        <v>60</v>
      </c>
      <c r="G432" s="26">
        <f t="shared" ref="G432:G453" si="98">S404</f>
        <v>156.29628599999998</v>
      </c>
      <c r="H432" s="26">
        <f>T404</f>
        <v>152.49967107599997</v>
      </c>
      <c r="I432" s="26">
        <f t="shared" ref="I432:I453" si="99">U404</f>
        <v>153.40731314121598</v>
      </c>
      <c r="J432" s="26">
        <f t="shared" ref="J432:J453" si="100">V404</f>
        <v>165.16911976280545</v>
      </c>
      <c r="K432" s="26">
        <f t="shared" ref="K432:K453" si="101">W404</f>
        <v>172.05667764332205</v>
      </c>
      <c r="L432" s="26">
        <f t="shared" ref="L432:L453" si="102">X404</f>
        <v>178.11351421053135</v>
      </c>
      <c r="M432" s="26">
        <f t="shared" ref="M432:M453" si="103">Y404</f>
        <v>183.54461906716847</v>
      </c>
      <c r="N432" s="26">
        <f t="shared" ref="N432:N453" si="104">Z404</f>
        <v>182.68652815205056</v>
      </c>
    </row>
    <row r="433" spans="5:14" x14ac:dyDescent="0.25">
      <c r="E433" s="26"/>
      <c r="F433" s="54" t="s">
        <v>62</v>
      </c>
      <c r="G433" s="26">
        <f t="shared" si="98"/>
        <v>48.017741681856592</v>
      </c>
      <c r="H433" s="26">
        <f t="shared" ref="H433:H453" si="105">T405</f>
        <v>48.518449140023897</v>
      </c>
      <c r="I433" s="26">
        <f t="shared" si="99"/>
        <v>49.233056882427725</v>
      </c>
      <c r="J433" s="26">
        <f t="shared" si="100"/>
        <v>50.905592271804835</v>
      </c>
      <c r="K433" s="26">
        <f t="shared" si="101"/>
        <v>53.252971655758166</v>
      </c>
      <c r="L433" s="26">
        <f t="shared" si="102"/>
        <v>54.926564209989316</v>
      </c>
      <c r="M433" s="26">
        <f t="shared" si="103"/>
        <v>56.964268399623059</v>
      </c>
      <c r="N433" s="26">
        <f t="shared" si="104"/>
        <v>58.850962951973372</v>
      </c>
    </row>
    <row r="434" spans="5:14" x14ac:dyDescent="0.25">
      <c r="E434" s="26"/>
      <c r="F434" s="54" t="s">
        <v>54</v>
      </c>
      <c r="G434" s="26">
        <f t="shared" si="98"/>
        <v>276.27085</v>
      </c>
      <c r="H434" s="26">
        <f t="shared" si="105"/>
        <v>305.00301840000003</v>
      </c>
      <c r="I434" s="26">
        <f t="shared" si="99"/>
        <v>337.33333835040008</v>
      </c>
      <c r="J434" s="26">
        <f t="shared" si="100"/>
        <v>347.45333850091208</v>
      </c>
      <c r="K434" s="26">
        <f t="shared" si="101"/>
        <v>366.56327211846224</v>
      </c>
      <c r="L434" s="26">
        <f t="shared" si="102"/>
        <v>394.42208079946539</v>
      </c>
      <c r="M434" s="26">
        <f t="shared" si="103"/>
        <v>425.18700310182373</v>
      </c>
      <c r="N434" s="26">
        <f t="shared" si="104"/>
        <v>452.82415830344223</v>
      </c>
    </row>
    <row r="435" spans="5:14" x14ac:dyDescent="0.25">
      <c r="E435" s="26"/>
      <c r="F435" s="54" t="s">
        <v>194</v>
      </c>
      <c r="G435" s="26">
        <f t="shared" si="98"/>
        <v>352.68953078400062</v>
      </c>
      <c r="H435" s="26">
        <f t="shared" si="105"/>
        <v>356.32900014191745</v>
      </c>
      <c r="I435" s="26">
        <f t="shared" si="99"/>
        <v>372.7623131276253</v>
      </c>
      <c r="J435" s="26">
        <f t="shared" si="100"/>
        <v>389.78713163678583</v>
      </c>
      <c r="K435" s="26">
        <f t="shared" si="101"/>
        <v>403.82633598746264</v>
      </c>
      <c r="L435" s="26">
        <f t="shared" si="102"/>
        <v>415.43734588681502</v>
      </c>
      <c r="M435" s="26">
        <f t="shared" si="103"/>
        <v>426.18056174208056</v>
      </c>
      <c r="N435" s="26">
        <f t="shared" si="104"/>
        <v>438.41458982166142</v>
      </c>
    </row>
    <row r="436" spans="5:14" x14ac:dyDescent="0.25">
      <c r="E436" s="26"/>
      <c r="F436" s="54" t="s">
        <v>195</v>
      </c>
      <c r="G436" s="26">
        <f t="shared" si="98"/>
        <v>289.6671513865366</v>
      </c>
      <c r="H436" s="26">
        <f t="shared" si="105"/>
        <v>297.31789860000004</v>
      </c>
      <c r="I436" s="26">
        <f t="shared" si="99"/>
        <v>304.05580580399999</v>
      </c>
      <c r="J436" s="26">
        <f t="shared" si="100"/>
        <v>310.74963821931999</v>
      </c>
      <c r="K436" s="26">
        <f t="shared" si="101"/>
        <v>317.37530034413243</v>
      </c>
      <c r="L436" s="26">
        <f t="shared" si="102"/>
        <v>326.31109700166979</v>
      </c>
      <c r="M436" s="26">
        <f t="shared" si="103"/>
        <v>334.33984063022081</v>
      </c>
      <c r="N436" s="26">
        <f t="shared" si="104"/>
        <v>340.87238120778608</v>
      </c>
    </row>
    <row r="437" spans="5:14" x14ac:dyDescent="0.25">
      <c r="E437" s="26"/>
      <c r="F437" s="54" t="s">
        <v>196</v>
      </c>
      <c r="G437" s="26">
        <f t="shared" si="98"/>
        <v>31.616061250334038</v>
      </c>
      <c r="H437" s="26">
        <f t="shared" si="105"/>
        <v>28.222884635243002</v>
      </c>
      <c r="I437" s="26">
        <f t="shared" si="99"/>
        <v>30.740088149737971</v>
      </c>
      <c r="J437" s="26">
        <f t="shared" si="100"/>
        <v>32.046568514056517</v>
      </c>
      <c r="K437" s="26">
        <f t="shared" si="101"/>
        <v>33.924726291038979</v>
      </c>
      <c r="L437" s="26">
        <f t="shared" si="102"/>
        <v>35.32588109276584</v>
      </c>
      <c r="M437" s="26">
        <f t="shared" si="103"/>
        <v>36.039152460937892</v>
      </c>
      <c r="N437" s="26">
        <f t="shared" si="104"/>
        <v>37.693624180340329</v>
      </c>
    </row>
    <row r="438" spans="5:14" ht="14.25" thickBot="1" x14ac:dyDescent="0.3">
      <c r="E438" s="56" t="s">
        <v>199</v>
      </c>
      <c r="F438" s="56"/>
      <c r="G438" s="56">
        <f t="shared" si="98"/>
        <v>1154.5576211027278</v>
      </c>
      <c r="H438" s="56">
        <f t="shared" si="105"/>
        <v>1187.8909219931843</v>
      </c>
      <c r="I438" s="56">
        <f t="shared" si="99"/>
        <v>1247.5319154554068</v>
      </c>
      <c r="J438" s="56">
        <f t="shared" si="100"/>
        <v>1296.1113889056849</v>
      </c>
      <c r="K438" s="56">
        <f t="shared" si="101"/>
        <v>1346.9992840401765</v>
      </c>
      <c r="L438" s="56">
        <f t="shared" si="102"/>
        <v>1404.5364832012367</v>
      </c>
      <c r="M438" s="56">
        <f t="shared" si="103"/>
        <v>1462.2554454018546</v>
      </c>
      <c r="N438" s="56">
        <f t="shared" si="104"/>
        <v>1511.342244617254</v>
      </c>
    </row>
    <row r="439" spans="5:14" x14ac:dyDescent="0.25">
      <c r="E439" s="54" t="s">
        <v>65</v>
      </c>
      <c r="F439" s="54" t="s">
        <v>60</v>
      </c>
      <c r="G439" s="26">
        <f t="shared" si="98"/>
        <v>39.457029599999998</v>
      </c>
      <c r="H439" s="26">
        <f t="shared" si="105"/>
        <v>38.778155832000003</v>
      </c>
      <c r="I439" s="26">
        <f t="shared" si="99"/>
        <v>41.225584534879999</v>
      </c>
      <c r="J439" s="26">
        <f t="shared" si="100"/>
        <v>42.244414147529682</v>
      </c>
      <c r="K439" s="26">
        <f t="shared" si="101"/>
        <v>44.6661536190935</v>
      </c>
      <c r="L439" s="26">
        <f t="shared" si="102"/>
        <v>45.443133580143297</v>
      </c>
      <c r="M439" s="26">
        <f t="shared" si="103"/>
        <v>46.046739686410334</v>
      </c>
      <c r="N439" s="26">
        <f t="shared" si="104"/>
        <v>46.450421354996237</v>
      </c>
    </row>
    <row r="440" spans="5:14" x14ac:dyDescent="0.25">
      <c r="E440" s="26"/>
      <c r="F440" s="54" t="s">
        <v>62</v>
      </c>
      <c r="G440" s="26">
        <f t="shared" si="98"/>
        <v>12.81272951868338</v>
      </c>
      <c r="H440" s="26">
        <f t="shared" si="105"/>
        <v>13.266828612246432</v>
      </c>
      <c r="I440" s="26">
        <f t="shared" si="99"/>
        <v>13.273423497525698</v>
      </c>
      <c r="J440" s="26">
        <f t="shared" si="100"/>
        <v>13.649154488280587</v>
      </c>
      <c r="K440" s="26">
        <f t="shared" si="101"/>
        <v>14.553546526876211</v>
      </c>
      <c r="L440" s="26">
        <f t="shared" si="102"/>
        <v>15.46349747767122</v>
      </c>
      <c r="M440" s="26">
        <f t="shared" si="103"/>
        <v>16.660730509990891</v>
      </c>
      <c r="N440" s="26">
        <f t="shared" si="104"/>
        <v>17.808424632448158</v>
      </c>
    </row>
    <row r="441" spans="5:14" x14ac:dyDescent="0.25">
      <c r="E441" s="26"/>
      <c r="F441" s="54" t="s">
        <v>54</v>
      </c>
      <c r="G441" s="26">
        <f t="shared" si="98"/>
        <v>99.237152845313801</v>
      </c>
      <c r="H441" s="26">
        <f t="shared" si="105"/>
        <v>108.16849660139205</v>
      </c>
      <c r="I441" s="26">
        <f t="shared" si="99"/>
        <v>118.22816678532151</v>
      </c>
      <c r="J441" s="26">
        <f t="shared" si="100"/>
        <v>124.49425962494354</v>
      </c>
      <c r="K441" s="26">
        <f t="shared" si="101"/>
        <v>134.45380039493904</v>
      </c>
      <c r="L441" s="26">
        <f t="shared" si="102"/>
        <v>146.15128102929873</v>
      </c>
      <c r="M441" s="26">
        <f t="shared" si="103"/>
        <v>157.55108094958405</v>
      </c>
      <c r="N441" s="26">
        <f t="shared" si="104"/>
        <v>168.26455445415579</v>
      </c>
    </row>
    <row r="442" spans="5:14" x14ac:dyDescent="0.25">
      <c r="E442" s="26"/>
      <c r="F442" s="54" t="s">
        <v>194</v>
      </c>
      <c r="G442" s="26">
        <f t="shared" si="98"/>
        <v>76.985370114285928</v>
      </c>
      <c r="H442" s="26">
        <f t="shared" si="105"/>
        <v>80.20533119886565</v>
      </c>
      <c r="I442" s="26">
        <f t="shared" si="99"/>
        <v>80.669822900448153</v>
      </c>
      <c r="J442" s="26">
        <f t="shared" si="100"/>
        <v>80.454076861150511</v>
      </c>
      <c r="K442" s="26">
        <f t="shared" si="101"/>
        <v>82.188097439458872</v>
      </c>
      <c r="L442" s="26">
        <f t="shared" si="102"/>
        <v>84.708261698285469</v>
      </c>
      <c r="M442" s="26">
        <f t="shared" si="103"/>
        <v>87.293988875903622</v>
      </c>
      <c r="N442" s="26">
        <f t="shared" si="104"/>
        <v>89.915827550571791</v>
      </c>
    </row>
    <row r="443" spans="5:14" x14ac:dyDescent="0.25">
      <c r="E443" s="26"/>
      <c r="F443" s="54" t="s">
        <v>195</v>
      </c>
      <c r="G443" s="26">
        <f t="shared" si="98"/>
        <v>36.559028572600127</v>
      </c>
      <c r="H443" s="26">
        <f t="shared" si="105"/>
        <v>34.818170726811715</v>
      </c>
      <c r="I443" s="26">
        <f t="shared" si="99"/>
        <v>37.083481561544922</v>
      </c>
      <c r="J443" s="26">
        <f t="shared" si="100"/>
        <v>36.503380613055874</v>
      </c>
      <c r="K443" s="26">
        <f t="shared" si="101"/>
        <v>37.535562844775683</v>
      </c>
      <c r="L443" s="26">
        <f t="shared" si="102"/>
        <v>38.80324728904629</v>
      </c>
      <c r="M443" s="26">
        <f t="shared" si="103"/>
        <v>39.551093216379464</v>
      </c>
      <c r="N443" s="26">
        <f t="shared" si="104"/>
        <v>40.265213314864859</v>
      </c>
    </row>
    <row r="444" spans="5:14" x14ac:dyDescent="0.25">
      <c r="E444" s="26"/>
      <c r="F444" s="54" t="s">
        <v>196</v>
      </c>
      <c r="G444" s="26">
        <f t="shared" si="98"/>
        <v>14.710848587216745</v>
      </c>
      <c r="H444" s="26">
        <f t="shared" si="105"/>
        <v>14.564857131912918</v>
      </c>
      <c r="I444" s="26">
        <f t="shared" si="99"/>
        <v>15.255029865287577</v>
      </c>
      <c r="J444" s="26">
        <f t="shared" si="100"/>
        <v>16.042087826942225</v>
      </c>
      <c r="K444" s="26">
        <f t="shared" si="101"/>
        <v>16.611544672049522</v>
      </c>
      <c r="L444" s="26">
        <f t="shared" si="102"/>
        <v>17.216655595365342</v>
      </c>
      <c r="M444" s="26">
        <f t="shared" si="103"/>
        <v>17.72909996450495</v>
      </c>
      <c r="N444" s="26">
        <f t="shared" si="104"/>
        <v>18.42944521925601</v>
      </c>
    </row>
    <row r="445" spans="5:14" ht="14.25" thickBot="1" x14ac:dyDescent="0.3">
      <c r="E445" s="56" t="s">
        <v>210</v>
      </c>
      <c r="F445" s="56"/>
      <c r="G445" s="56">
        <f t="shared" si="98"/>
        <v>279.76215923809997</v>
      </c>
      <c r="H445" s="56">
        <f t="shared" si="105"/>
        <v>289.80184010322876</v>
      </c>
      <c r="I445" s="56">
        <f t="shared" si="99"/>
        <v>305.73550914500782</v>
      </c>
      <c r="J445" s="56">
        <f t="shared" si="100"/>
        <v>313.38737356190239</v>
      </c>
      <c r="K445" s="56">
        <f t="shared" si="101"/>
        <v>330.00870549719281</v>
      </c>
      <c r="L445" s="56">
        <f t="shared" si="102"/>
        <v>347.78607666981031</v>
      </c>
      <c r="M445" s="56">
        <f t="shared" si="103"/>
        <v>364.83273320277328</v>
      </c>
      <c r="N445" s="56">
        <f t="shared" si="104"/>
        <v>381.13388652629288</v>
      </c>
    </row>
    <row r="446" spans="5:14" x14ac:dyDescent="0.25">
      <c r="E446" s="54" t="s">
        <v>67</v>
      </c>
      <c r="F446" s="54" t="s">
        <v>60</v>
      </c>
      <c r="G446" s="26">
        <f t="shared" si="98"/>
        <v>16.467849999999999</v>
      </c>
      <c r="H446" s="26">
        <f t="shared" si="105"/>
        <v>17.175039900000002</v>
      </c>
      <c r="I446" s="26">
        <f t="shared" si="99"/>
        <v>17.862989215199999</v>
      </c>
      <c r="J446" s="26">
        <f t="shared" si="100"/>
        <v>18.608260643808002</v>
      </c>
      <c r="K446" s="26">
        <f t="shared" si="101"/>
        <v>18.759507646308002</v>
      </c>
      <c r="L446" s="26">
        <f t="shared" si="102"/>
        <v>19.190864268360659</v>
      </c>
      <c r="M446" s="26">
        <f t="shared" si="103"/>
        <v>19.479073004778421</v>
      </c>
      <c r="N446" s="26">
        <f t="shared" si="104"/>
        <v>19.555716024143155</v>
      </c>
    </row>
    <row r="447" spans="5:14" x14ac:dyDescent="0.25">
      <c r="E447" s="26"/>
      <c r="F447" s="54" t="s">
        <v>62</v>
      </c>
      <c r="G447" s="26">
        <f t="shared" si="98"/>
        <v>10.269133305488744</v>
      </c>
      <c r="H447" s="26">
        <f t="shared" si="105"/>
        <v>10.902699218529934</v>
      </c>
      <c r="I447" s="26">
        <f t="shared" si="99"/>
        <v>10.846815029808916</v>
      </c>
      <c r="J447" s="26">
        <f t="shared" si="100"/>
        <v>11.422220067726027</v>
      </c>
      <c r="K447" s="26">
        <f t="shared" si="101"/>
        <v>12.03845104186243</v>
      </c>
      <c r="L447" s="26">
        <f t="shared" si="102"/>
        <v>12.550382170686431</v>
      </c>
      <c r="M447" s="26">
        <f t="shared" si="103"/>
        <v>13.053530627298557</v>
      </c>
      <c r="N447" s="26">
        <f t="shared" si="104"/>
        <v>13.555555216961354</v>
      </c>
    </row>
    <row r="448" spans="5:14" x14ac:dyDescent="0.25">
      <c r="E448" s="26"/>
      <c r="F448" s="54" t="s">
        <v>54</v>
      </c>
      <c r="G448" s="26">
        <f t="shared" si="98"/>
        <v>75.11699999999999</v>
      </c>
      <c r="H448" s="26">
        <f t="shared" si="105"/>
        <v>79.624019999999987</v>
      </c>
      <c r="I448" s="26">
        <f t="shared" si="99"/>
        <v>85.834693559999991</v>
      </c>
      <c r="J448" s="26">
        <f t="shared" si="100"/>
        <v>89.69725477019999</v>
      </c>
      <c r="K448" s="26">
        <f t="shared" si="101"/>
        <v>93.73363123485899</v>
      </c>
      <c r="L448" s="26">
        <f t="shared" si="102"/>
        <v>98.420312796601948</v>
      </c>
      <c r="M448" s="26">
        <f t="shared" si="103"/>
        <v>103.83343000041504</v>
      </c>
      <c r="N448" s="26">
        <f t="shared" si="104"/>
        <v>109.33660179043704</v>
      </c>
    </row>
    <row r="449" spans="4:18" x14ac:dyDescent="0.25">
      <c r="E449" s="26"/>
      <c r="F449" s="54" t="s">
        <v>194</v>
      </c>
      <c r="G449" s="26">
        <f t="shared" si="98"/>
        <v>42.240428932586056</v>
      </c>
      <c r="H449" s="26">
        <f t="shared" si="105"/>
        <v>42.37083160433906</v>
      </c>
      <c r="I449" s="26">
        <f t="shared" si="99"/>
        <v>43.460426759639716</v>
      </c>
      <c r="J449" s="26">
        <f t="shared" si="100"/>
        <v>45.260326364893437</v>
      </c>
      <c r="K449" s="26">
        <f t="shared" si="101"/>
        <v>47.175951521994143</v>
      </c>
      <c r="L449" s="26">
        <f t="shared" si="102"/>
        <v>49.168696230129257</v>
      </c>
      <c r="M449" s="26">
        <f t="shared" si="103"/>
        <v>51.05211213030347</v>
      </c>
      <c r="N449" s="26">
        <f t="shared" si="104"/>
        <v>52.719730395485286</v>
      </c>
    </row>
    <row r="450" spans="4:18" x14ac:dyDescent="0.25">
      <c r="E450" s="26"/>
      <c r="F450" s="54" t="s">
        <v>195</v>
      </c>
      <c r="G450" s="26">
        <f t="shared" si="98"/>
        <v>22.759376459504267</v>
      </c>
      <c r="H450" s="26">
        <f t="shared" si="105"/>
        <v>23.350840674242342</v>
      </c>
      <c r="I450" s="26">
        <f t="shared" si="99"/>
        <v>22.752632016655305</v>
      </c>
      <c r="J450" s="26">
        <f t="shared" si="100"/>
        <v>22.978156880761109</v>
      </c>
      <c r="K450" s="26">
        <f t="shared" si="101"/>
        <v>23.658586886081224</v>
      </c>
      <c r="L450" s="26">
        <f t="shared" si="102"/>
        <v>24.431477360418455</v>
      </c>
      <c r="M450" s="26">
        <f t="shared" si="103"/>
        <v>25.278165414620901</v>
      </c>
      <c r="N450" s="26">
        <f t="shared" si="104"/>
        <v>25.922706329355467</v>
      </c>
    </row>
    <row r="451" spans="4:18" x14ac:dyDescent="0.25">
      <c r="E451" s="26"/>
      <c r="F451" s="54" t="s">
        <v>196</v>
      </c>
      <c r="G451" s="26">
        <f t="shared" si="98"/>
        <v>5.929308727723904</v>
      </c>
      <c r="H451" s="26">
        <f t="shared" si="105"/>
        <v>5.6882845909705724</v>
      </c>
      <c r="I451" s="26">
        <f t="shared" si="99"/>
        <v>6.0330207429966647</v>
      </c>
      <c r="J451" s="26">
        <f t="shared" si="100"/>
        <v>6.2756407287297806</v>
      </c>
      <c r="K451" s="26">
        <f t="shared" si="101"/>
        <v>6.5479684658276822</v>
      </c>
      <c r="L451" s="26">
        <f t="shared" si="102"/>
        <v>6.797657723972943</v>
      </c>
      <c r="M451" s="26">
        <f t="shared" si="103"/>
        <v>7.0297261379433458</v>
      </c>
      <c r="N451" s="26">
        <f t="shared" si="104"/>
        <v>7.2087159648774781</v>
      </c>
    </row>
    <row r="452" spans="4:18" ht="14.25" thickBot="1" x14ac:dyDescent="0.3">
      <c r="E452" s="56" t="s">
        <v>212</v>
      </c>
      <c r="F452" s="56"/>
      <c r="G452" s="56">
        <f t="shared" si="98"/>
        <v>172.78309742530294</v>
      </c>
      <c r="H452" s="56">
        <f t="shared" si="105"/>
        <v>179.1117159880819</v>
      </c>
      <c r="I452" s="56">
        <f t="shared" si="99"/>
        <v>186.79057732430056</v>
      </c>
      <c r="J452" s="56">
        <f t="shared" si="100"/>
        <v>194.24185945611833</v>
      </c>
      <c r="K452" s="56">
        <f t="shared" si="101"/>
        <v>201.91409679693248</v>
      </c>
      <c r="L452" s="56">
        <f t="shared" si="102"/>
        <v>210.5593905501697</v>
      </c>
      <c r="M452" s="56">
        <f t="shared" si="103"/>
        <v>219.72603731535975</v>
      </c>
      <c r="N452" s="56">
        <f t="shared" si="104"/>
        <v>228.2990257212598</v>
      </c>
    </row>
    <row r="453" spans="4:18" ht="14.25" thickBot="1" x14ac:dyDescent="0.3">
      <c r="E453" s="57" t="s">
        <v>69</v>
      </c>
      <c r="F453" s="57"/>
      <c r="G453" s="57">
        <f t="shared" si="98"/>
        <v>1607.1028777661306</v>
      </c>
      <c r="H453" s="57">
        <f t="shared" si="105"/>
        <v>1656.8044780844948</v>
      </c>
      <c r="I453" s="57">
        <f t="shared" si="99"/>
        <v>1740.0580019247152</v>
      </c>
      <c r="J453" s="57">
        <f t="shared" si="100"/>
        <v>1803.7406219237057</v>
      </c>
      <c r="K453" s="57">
        <f t="shared" si="101"/>
        <v>1878.9220863343016</v>
      </c>
      <c r="L453" s="57">
        <f t="shared" si="102"/>
        <v>1962.8819504212165</v>
      </c>
      <c r="M453" s="57">
        <f t="shared" si="103"/>
        <v>2046.8142159199876</v>
      </c>
      <c r="N453" s="57">
        <f t="shared" si="104"/>
        <v>2120.7751568648064</v>
      </c>
    </row>
    <row r="456" spans="4:18" x14ac:dyDescent="0.25">
      <c r="D456" s="65" t="s">
        <v>325</v>
      </c>
      <c r="E456" s="66"/>
      <c r="F456" s="66"/>
    </row>
    <row r="457" spans="4:18" x14ac:dyDescent="0.25">
      <c r="L457" s="5" t="s">
        <v>218</v>
      </c>
    </row>
    <row r="458" spans="4:18" ht="14.25" thickBot="1" x14ac:dyDescent="0.3">
      <c r="E458" s="55" t="s">
        <v>202</v>
      </c>
      <c r="F458" s="55" t="s">
        <v>200</v>
      </c>
      <c r="G458" s="192">
        <v>2014</v>
      </c>
      <c r="H458" s="192" t="s">
        <v>204</v>
      </c>
      <c r="I458" s="192" t="s">
        <v>205</v>
      </c>
      <c r="J458" s="192" t="s">
        <v>206</v>
      </c>
      <c r="K458" s="192" t="s">
        <v>207</v>
      </c>
      <c r="L458" s="192" t="s">
        <v>208</v>
      </c>
      <c r="M458" s="192" t="s">
        <v>220</v>
      </c>
      <c r="N458" s="198"/>
      <c r="O458" s="55" t="s">
        <v>202</v>
      </c>
      <c r="P458" s="55" t="s">
        <v>200</v>
      </c>
      <c r="Q458" s="192">
        <f t="shared" ref="Q458:Q480" si="106">I431</f>
        <v>2014</v>
      </c>
      <c r="R458" s="192" t="str">
        <f t="shared" ref="R458:R480" si="107">N431</f>
        <v>2019F</v>
      </c>
    </row>
    <row r="459" spans="4:18" x14ac:dyDescent="0.25">
      <c r="E459" s="54" t="s">
        <v>50</v>
      </c>
      <c r="F459" s="54" t="s">
        <v>60</v>
      </c>
      <c r="G459" s="26">
        <f t="shared" ref="G459:G480" si="108">I432</f>
        <v>153.40731314121598</v>
      </c>
      <c r="H459" s="26">
        <f t="shared" ref="H459:H480" si="109">J432</f>
        <v>165.16911976280545</v>
      </c>
      <c r="I459" s="26">
        <f t="shared" ref="I459:I480" si="110">K432</f>
        <v>172.05667764332205</v>
      </c>
      <c r="J459" s="26">
        <f t="shared" ref="J459:J480" si="111">L432</f>
        <v>178.11351421053135</v>
      </c>
      <c r="K459" s="26">
        <f t="shared" ref="K459:K480" si="112">M432</f>
        <v>183.54461906716847</v>
      </c>
      <c r="L459" s="26">
        <f t="shared" ref="L459:L480" si="113">N432</f>
        <v>182.68652815205056</v>
      </c>
      <c r="M459" s="62">
        <f>RATE(19-14, 0, -Q459, R459,)</f>
        <v>3.5552429188213081E-2</v>
      </c>
      <c r="O459" s="54" t="s">
        <v>50</v>
      </c>
      <c r="P459" s="54" t="s">
        <v>60</v>
      </c>
      <c r="Q459" s="26">
        <f t="shared" si="106"/>
        <v>153.40731314121598</v>
      </c>
      <c r="R459" s="26">
        <f t="shared" si="107"/>
        <v>182.68652815205056</v>
      </c>
    </row>
    <row r="460" spans="4:18" x14ac:dyDescent="0.25">
      <c r="E460" s="26"/>
      <c r="F460" s="54" t="s">
        <v>62</v>
      </c>
      <c r="G460" s="26">
        <f t="shared" si="108"/>
        <v>49.233056882427725</v>
      </c>
      <c r="H460" s="26">
        <f t="shared" si="109"/>
        <v>50.905592271804835</v>
      </c>
      <c r="I460" s="26">
        <f t="shared" si="110"/>
        <v>53.252971655758166</v>
      </c>
      <c r="J460" s="26">
        <f t="shared" si="111"/>
        <v>54.926564209989316</v>
      </c>
      <c r="K460" s="26">
        <f t="shared" si="112"/>
        <v>56.964268399623059</v>
      </c>
      <c r="L460" s="26">
        <f t="shared" si="113"/>
        <v>58.850962951973372</v>
      </c>
      <c r="M460" s="62">
        <f t="shared" ref="M460:M480" si="114">RATE(19-14, 0, -Q460, R460,)</f>
        <v>3.6333063599656497E-2</v>
      </c>
      <c r="O460" s="26"/>
      <c r="P460" s="54" t="s">
        <v>62</v>
      </c>
      <c r="Q460" s="26">
        <f t="shared" si="106"/>
        <v>49.233056882427725</v>
      </c>
      <c r="R460" s="26">
        <f t="shared" si="107"/>
        <v>58.850962951973372</v>
      </c>
    </row>
    <row r="461" spans="4:18" x14ac:dyDescent="0.25">
      <c r="E461" s="26"/>
      <c r="F461" s="54" t="s">
        <v>54</v>
      </c>
      <c r="G461" s="26">
        <f t="shared" si="108"/>
        <v>337.33333835040008</v>
      </c>
      <c r="H461" s="26">
        <f t="shared" si="109"/>
        <v>347.45333850091208</v>
      </c>
      <c r="I461" s="26">
        <f t="shared" si="110"/>
        <v>366.56327211846224</v>
      </c>
      <c r="J461" s="26">
        <f t="shared" si="111"/>
        <v>394.42208079946539</v>
      </c>
      <c r="K461" s="26">
        <f t="shared" si="112"/>
        <v>425.18700310182373</v>
      </c>
      <c r="L461" s="26">
        <f t="shared" si="113"/>
        <v>452.82415830344223</v>
      </c>
      <c r="M461" s="62">
        <f t="shared" si="114"/>
        <v>6.0654807698965432E-2</v>
      </c>
      <c r="O461" s="26"/>
      <c r="P461" s="54" t="s">
        <v>54</v>
      </c>
      <c r="Q461" s="26">
        <f t="shared" si="106"/>
        <v>337.33333835040008</v>
      </c>
      <c r="R461" s="26">
        <f t="shared" si="107"/>
        <v>452.82415830344223</v>
      </c>
    </row>
    <row r="462" spans="4:18" x14ac:dyDescent="0.25">
      <c r="E462" s="26"/>
      <c r="F462" s="54" t="s">
        <v>194</v>
      </c>
      <c r="G462" s="26">
        <f t="shared" si="108"/>
        <v>372.7623131276253</v>
      </c>
      <c r="H462" s="26">
        <f t="shared" si="109"/>
        <v>389.78713163678583</v>
      </c>
      <c r="I462" s="26">
        <f t="shared" si="110"/>
        <v>403.82633598746264</v>
      </c>
      <c r="J462" s="26">
        <f t="shared" si="111"/>
        <v>415.43734588681502</v>
      </c>
      <c r="K462" s="26">
        <f t="shared" si="112"/>
        <v>426.18056174208056</v>
      </c>
      <c r="L462" s="26">
        <f t="shared" si="113"/>
        <v>438.41458982166142</v>
      </c>
      <c r="M462" s="62">
        <f t="shared" si="114"/>
        <v>3.2976877130885103E-2</v>
      </c>
      <c r="O462" s="26"/>
      <c r="P462" s="54" t="s">
        <v>194</v>
      </c>
      <c r="Q462" s="26">
        <f t="shared" si="106"/>
        <v>372.7623131276253</v>
      </c>
      <c r="R462" s="26">
        <f t="shared" si="107"/>
        <v>438.41458982166142</v>
      </c>
    </row>
    <row r="463" spans="4:18" x14ac:dyDescent="0.25">
      <c r="E463" s="26"/>
      <c r="F463" s="54" t="s">
        <v>195</v>
      </c>
      <c r="G463" s="26">
        <f t="shared" si="108"/>
        <v>304.05580580399999</v>
      </c>
      <c r="H463" s="26">
        <f t="shared" si="109"/>
        <v>310.74963821931999</v>
      </c>
      <c r="I463" s="26">
        <f t="shared" si="110"/>
        <v>317.37530034413243</v>
      </c>
      <c r="J463" s="26">
        <f t="shared" si="111"/>
        <v>326.31109700166979</v>
      </c>
      <c r="K463" s="26">
        <f t="shared" si="112"/>
        <v>334.33984063022081</v>
      </c>
      <c r="L463" s="26">
        <f t="shared" si="113"/>
        <v>340.87238120778608</v>
      </c>
      <c r="M463" s="62">
        <f t="shared" si="114"/>
        <v>2.3122658396739583E-2</v>
      </c>
      <c r="O463" s="26"/>
      <c r="P463" s="54" t="s">
        <v>195</v>
      </c>
      <c r="Q463" s="26">
        <f t="shared" si="106"/>
        <v>304.05580580399999</v>
      </c>
      <c r="R463" s="26">
        <f t="shared" si="107"/>
        <v>340.87238120778608</v>
      </c>
    </row>
    <row r="464" spans="4:18" x14ac:dyDescent="0.25">
      <c r="E464" s="26"/>
      <c r="F464" s="54" t="s">
        <v>196</v>
      </c>
      <c r="G464" s="26">
        <f t="shared" si="108"/>
        <v>30.740088149737971</v>
      </c>
      <c r="H464" s="26">
        <f t="shared" si="109"/>
        <v>32.046568514056517</v>
      </c>
      <c r="I464" s="26">
        <f t="shared" si="110"/>
        <v>33.924726291038979</v>
      </c>
      <c r="J464" s="26">
        <f t="shared" si="111"/>
        <v>35.32588109276584</v>
      </c>
      <c r="K464" s="26">
        <f t="shared" si="112"/>
        <v>36.039152460937892</v>
      </c>
      <c r="L464" s="26">
        <f t="shared" si="113"/>
        <v>37.693624180340329</v>
      </c>
      <c r="M464" s="62">
        <f t="shared" si="114"/>
        <v>4.1627788635747759E-2</v>
      </c>
      <c r="O464" s="26"/>
      <c r="P464" s="54" t="s">
        <v>196</v>
      </c>
      <c r="Q464" s="26">
        <f t="shared" si="106"/>
        <v>30.740088149737971</v>
      </c>
      <c r="R464" s="26">
        <f t="shared" si="107"/>
        <v>37.693624180340329</v>
      </c>
    </row>
    <row r="465" spans="5:18" ht="14.25" thickBot="1" x14ac:dyDescent="0.3">
      <c r="E465" s="56" t="s">
        <v>198</v>
      </c>
      <c r="F465" s="56"/>
      <c r="G465" s="56">
        <f t="shared" si="108"/>
        <v>1247.5319154554068</v>
      </c>
      <c r="H465" s="56">
        <f t="shared" si="109"/>
        <v>1296.1113889056849</v>
      </c>
      <c r="I465" s="56">
        <f t="shared" si="110"/>
        <v>1346.9992840401765</v>
      </c>
      <c r="J465" s="56">
        <f t="shared" si="111"/>
        <v>1404.5364832012367</v>
      </c>
      <c r="K465" s="56">
        <f t="shared" si="112"/>
        <v>1462.2554454018546</v>
      </c>
      <c r="L465" s="56">
        <f t="shared" si="113"/>
        <v>1511.342244617254</v>
      </c>
      <c r="M465" s="63">
        <f t="shared" si="114"/>
        <v>3.911169170245804E-2</v>
      </c>
      <c r="O465" s="56" t="s">
        <v>198</v>
      </c>
      <c r="P465" s="56"/>
      <c r="Q465" s="56">
        <f t="shared" si="106"/>
        <v>1247.5319154554068</v>
      </c>
      <c r="R465" s="56">
        <f t="shared" si="107"/>
        <v>1511.342244617254</v>
      </c>
    </row>
    <row r="466" spans="5:18" x14ac:dyDescent="0.25">
      <c r="E466" s="54" t="s">
        <v>65</v>
      </c>
      <c r="F466" s="54" t="s">
        <v>60</v>
      </c>
      <c r="G466" s="26">
        <f t="shared" si="108"/>
        <v>41.225584534879999</v>
      </c>
      <c r="H466" s="26">
        <f t="shared" si="109"/>
        <v>42.244414147529682</v>
      </c>
      <c r="I466" s="26">
        <f t="shared" si="110"/>
        <v>44.6661536190935</v>
      </c>
      <c r="J466" s="26">
        <f t="shared" si="111"/>
        <v>45.443133580143297</v>
      </c>
      <c r="K466" s="26">
        <f t="shared" si="112"/>
        <v>46.046739686410334</v>
      </c>
      <c r="L466" s="26">
        <f t="shared" si="113"/>
        <v>46.450421354996237</v>
      </c>
      <c r="M466" s="62">
        <f t="shared" si="114"/>
        <v>2.4152353004506289E-2</v>
      </c>
      <c r="O466" s="54" t="s">
        <v>65</v>
      </c>
      <c r="P466" s="54" t="s">
        <v>60</v>
      </c>
      <c r="Q466" s="26">
        <f t="shared" si="106"/>
        <v>41.225584534879999</v>
      </c>
      <c r="R466" s="26">
        <f t="shared" si="107"/>
        <v>46.450421354996237</v>
      </c>
    </row>
    <row r="467" spans="5:18" x14ac:dyDescent="0.25">
      <c r="E467" s="26"/>
      <c r="F467" s="54" t="s">
        <v>62</v>
      </c>
      <c r="G467" s="26">
        <f t="shared" si="108"/>
        <v>13.273423497525698</v>
      </c>
      <c r="H467" s="26">
        <f t="shared" si="109"/>
        <v>13.649154488280587</v>
      </c>
      <c r="I467" s="26">
        <f t="shared" si="110"/>
        <v>14.553546526876211</v>
      </c>
      <c r="J467" s="26">
        <f t="shared" si="111"/>
        <v>15.46349747767122</v>
      </c>
      <c r="K467" s="26">
        <f t="shared" si="112"/>
        <v>16.660730509990891</v>
      </c>
      <c r="L467" s="26">
        <f t="shared" si="113"/>
        <v>17.808424632448158</v>
      </c>
      <c r="M467" s="62">
        <f t="shared" si="114"/>
        <v>6.0543558036265627E-2</v>
      </c>
      <c r="O467" s="26"/>
      <c r="P467" s="54" t="s">
        <v>62</v>
      </c>
      <c r="Q467" s="26">
        <f t="shared" si="106"/>
        <v>13.273423497525698</v>
      </c>
      <c r="R467" s="26">
        <f t="shared" si="107"/>
        <v>17.808424632448158</v>
      </c>
    </row>
    <row r="468" spans="5:18" x14ac:dyDescent="0.25">
      <c r="E468" s="26"/>
      <c r="F468" s="54" t="s">
        <v>54</v>
      </c>
      <c r="G468" s="26">
        <f t="shared" si="108"/>
        <v>118.22816678532151</v>
      </c>
      <c r="H468" s="26">
        <f t="shared" si="109"/>
        <v>124.49425962494354</v>
      </c>
      <c r="I468" s="26">
        <f t="shared" si="110"/>
        <v>134.45380039493904</v>
      </c>
      <c r="J468" s="26">
        <f t="shared" si="111"/>
        <v>146.15128102929873</v>
      </c>
      <c r="K468" s="26">
        <f t="shared" si="112"/>
        <v>157.55108094958405</v>
      </c>
      <c r="L468" s="26">
        <f t="shared" si="113"/>
        <v>168.26455445415579</v>
      </c>
      <c r="M468" s="62">
        <f t="shared" si="114"/>
        <v>7.3134944073858177E-2</v>
      </c>
      <c r="O468" s="26"/>
      <c r="P468" s="54" t="s">
        <v>54</v>
      </c>
      <c r="Q468" s="26">
        <f t="shared" si="106"/>
        <v>118.22816678532151</v>
      </c>
      <c r="R468" s="26">
        <f t="shared" si="107"/>
        <v>168.26455445415579</v>
      </c>
    </row>
    <row r="469" spans="5:18" x14ac:dyDescent="0.25">
      <c r="E469" s="26"/>
      <c r="F469" s="54" t="s">
        <v>194</v>
      </c>
      <c r="G469" s="26">
        <f t="shared" si="108"/>
        <v>80.669822900448153</v>
      </c>
      <c r="H469" s="26">
        <f t="shared" si="109"/>
        <v>80.454076861150511</v>
      </c>
      <c r="I469" s="26">
        <f t="shared" si="110"/>
        <v>82.188097439458872</v>
      </c>
      <c r="J469" s="26">
        <f t="shared" si="111"/>
        <v>84.708261698285469</v>
      </c>
      <c r="K469" s="26">
        <f t="shared" si="112"/>
        <v>87.293988875903622</v>
      </c>
      <c r="L469" s="26">
        <f t="shared" si="113"/>
        <v>89.915827550571791</v>
      </c>
      <c r="M469" s="62">
        <f t="shared" si="114"/>
        <v>2.1939082603655721E-2</v>
      </c>
      <c r="O469" s="26"/>
      <c r="P469" s="54" t="s">
        <v>194</v>
      </c>
      <c r="Q469" s="26">
        <f t="shared" si="106"/>
        <v>80.669822900448153</v>
      </c>
      <c r="R469" s="26">
        <f t="shared" si="107"/>
        <v>89.915827550571791</v>
      </c>
    </row>
    <row r="470" spans="5:18" x14ac:dyDescent="0.25">
      <c r="E470" s="26"/>
      <c r="F470" s="54" t="s">
        <v>195</v>
      </c>
      <c r="G470" s="26">
        <f t="shared" si="108"/>
        <v>37.083481561544922</v>
      </c>
      <c r="H470" s="26">
        <f t="shared" si="109"/>
        <v>36.503380613055874</v>
      </c>
      <c r="I470" s="26">
        <f t="shared" si="110"/>
        <v>37.535562844775683</v>
      </c>
      <c r="J470" s="26">
        <f t="shared" si="111"/>
        <v>38.80324728904629</v>
      </c>
      <c r="K470" s="26">
        <f t="shared" si="112"/>
        <v>39.551093216379464</v>
      </c>
      <c r="L470" s="26">
        <f t="shared" si="113"/>
        <v>40.265213314864859</v>
      </c>
      <c r="M470" s="62">
        <f t="shared" si="114"/>
        <v>1.6599520839632755E-2</v>
      </c>
      <c r="O470" s="26"/>
      <c r="P470" s="54" t="s">
        <v>195</v>
      </c>
      <c r="Q470" s="26">
        <f t="shared" si="106"/>
        <v>37.083481561544922</v>
      </c>
      <c r="R470" s="26">
        <f t="shared" si="107"/>
        <v>40.265213314864859</v>
      </c>
    </row>
    <row r="471" spans="5:18" x14ac:dyDescent="0.25">
      <c r="E471" s="26"/>
      <c r="F471" s="54" t="s">
        <v>196</v>
      </c>
      <c r="G471" s="26">
        <f t="shared" si="108"/>
        <v>15.255029865287577</v>
      </c>
      <c r="H471" s="26">
        <f t="shared" si="109"/>
        <v>16.042087826942225</v>
      </c>
      <c r="I471" s="26">
        <f t="shared" si="110"/>
        <v>16.611544672049522</v>
      </c>
      <c r="J471" s="26">
        <f t="shared" si="111"/>
        <v>17.216655595365342</v>
      </c>
      <c r="K471" s="26">
        <f t="shared" si="112"/>
        <v>17.72909996450495</v>
      </c>
      <c r="L471" s="26">
        <f t="shared" si="113"/>
        <v>18.42944521925601</v>
      </c>
      <c r="M471" s="62">
        <f t="shared" si="114"/>
        <v>3.8531897312697773E-2</v>
      </c>
      <c r="O471" s="26"/>
      <c r="P471" s="54" t="s">
        <v>196</v>
      </c>
      <c r="Q471" s="26">
        <f t="shared" si="106"/>
        <v>15.255029865287577</v>
      </c>
      <c r="R471" s="26">
        <f t="shared" si="107"/>
        <v>18.42944521925601</v>
      </c>
    </row>
    <row r="472" spans="5:18" ht="14.25" thickBot="1" x14ac:dyDescent="0.3">
      <c r="E472" s="56" t="s">
        <v>209</v>
      </c>
      <c r="F472" s="56"/>
      <c r="G472" s="56">
        <f t="shared" si="108"/>
        <v>305.73550914500782</v>
      </c>
      <c r="H472" s="56">
        <f t="shared" si="109"/>
        <v>313.38737356190239</v>
      </c>
      <c r="I472" s="56">
        <f t="shared" si="110"/>
        <v>330.00870549719281</v>
      </c>
      <c r="J472" s="56">
        <f t="shared" si="111"/>
        <v>347.78607666981031</v>
      </c>
      <c r="K472" s="56">
        <f t="shared" si="112"/>
        <v>364.83273320277328</v>
      </c>
      <c r="L472" s="56">
        <f t="shared" si="113"/>
        <v>381.13388652629288</v>
      </c>
      <c r="M472" s="63">
        <f t="shared" si="114"/>
        <v>4.5072298846941451E-2</v>
      </c>
      <c r="O472" s="56" t="s">
        <v>209</v>
      </c>
      <c r="P472" s="56"/>
      <c r="Q472" s="56">
        <f t="shared" si="106"/>
        <v>305.73550914500782</v>
      </c>
      <c r="R472" s="56">
        <f t="shared" si="107"/>
        <v>381.13388652629288</v>
      </c>
    </row>
    <row r="473" spans="5:18" x14ac:dyDescent="0.25">
      <c r="E473" s="54" t="s">
        <v>67</v>
      </c>
      <c r="F473" s="54" t="s">
        <v>60</v>
      </c>
      <c r="G473" s="26">
        <f t="shared" si="108"/>
        <v>17.862989215199999</v>
      </c>
      <c r="H473" s="26">
        <f t="shared" si="109"/>
        <v>18.608260643808002</v>
      </c>
      <c r="I473" s="26">
        <f t="shared" si="110"/>
        <v>18.759507646308002</v>
      </c>
      <c r="J473" s="26">
        <f t="shared" si="111"/>
        <v>19.190864268360659</v>
      </c>
      <c r="K473" s="26">
        <f t="shared" si="112"/>
        <v>19.479073004778421</v>
      </c>
      <c r="L473" s="26">
        <f t="shared" si="113"/>
        <v>19.555716024143155</v>
      </c>
      <c r="M473" s="62">
        <f t="shared" si="114"/>
        <v>1.827227038940768E-2</v>
      </c>
      <c r="O473" s="54" t="s">
        <v>67</v>
      </c>
      <c r="P473" s="54" t="s">
        <v>60</v>
      </c>
      <c r="Q473" s="26">
        <f t="shared" si="106"/>
        <v>17.862989215199999</v>
      </c>
      <c r="R473" s="26">
        <f t="shared" si="107"/>
        <v>19.555716024143155</v>
      </c>
    </row>
    <row r="474" spans="5:18" x14ac:dyDescent="0.25">
      <c r="E474" s="26"/>
      <c r="F474" s="54" t="s">
        <v>62</v>
      </c>
      <c r="G474" s="26">
        <f t="shared" si="108"/>
        <v>10.846815029808916</v>
      </c>
      <c r="H474" s="26">
        <f t="shared" si="109"/>
        <v>11.422220067726027</v>
      </c>
      <c r="I474" s="26">
        <f t="shared" si="110"/>
        <v>12.03845104186243</v>
      </c>
      <c r="J474" s="26">
        <f t="shared" si="111"/>
        <v>12.550382170686431</v>
      </c>
      <c r="K474" s="26">
        <f t="shared" si="112"/>
        <v>13.053530627298557</v>
      </c>
      <c r="L474" s="26">
        <f t="shared" si="113"/>
        <v>13.555555216961354</v>
      </c>
      <c r="M474" s="62">
        <f t="shared" si="114"/>
        <v>4.5593838198204228E-2</v>
      </c>
      <c r="O474" s="26"/>
      <c r="P474" s="54" t="s">
        <v>62</v>
      </c>
      <c r="Q474" s="26">
        <f t="shared" si="106"/>
        <v>10.846815029808916</v>
      </c>
      <c r="R474" s="26">
        <f t="shared" si="107"/>
        <v>13.555555216961354</v>
      </c>
    </row>
    <row r="475" spans="5:18" x14ac:dyDescent="0.25">
      <c r="E475" s="26"/>
      <c r="F475" s="54" t="s">
        <v>54</v>
      </c>
      <c r="G475" s="26">
        <f t="shared" si="108"/>
        <v>85.834693559999991</v>
      </c>
      <c r="H475" s="26">
        <f t="shared" si="109"/>
        <v>89.69725477019999</v>
      </c>
      <c r="I475" s="26">
        <f t="shared" si="110"/>
        <v>93.73363123485899</v>
      </c>
      <c r="J475" s="26">
        <f t="shared" si="111"/>
        <v>98.420312796601948</v>
      </c>
      <c r="K475" s="26">
        <f t="shared" si="112"/>
        <v>103.83343000041504</v>
      </c>
      <c r="L475" s="26">
        <f t="shared" si="113"/>
        <v>109.33660179043704</v>
      </c>
      <c r="M475" s="62">
        <f t="shared" si="114"/>
        <v>4.9592073250154182E-2</v>
      </c>
      <c r="O475" s="26"/>
      <c r="P475" s="54" t="s">
        <v>54</v>
      </c>
      <c r="Q475" s="26">
        <f t="shared" si="106"/>
        <v>85.834693559999991</v>
      </c>
      <c r="R475" s="26">
        <f t="shared" si="107"/>
        <v>109.33660179043704</v>
      </c>
    </row>
    <row r="476" spans="5:18" x14ac:dyDescent="0.25">
      <c r="E476" s="26"/>
      <c r="F476" s="54" t="s">
        <v>194</v>
      </c>
      <c r="G476" s="26">
        <f t="shared" si="108"/>
        <v>43.460426759639716</v>
      </c>
      <c r="H476" s="26">
        <f t="shared" si="109"/>
        <v>45.260326364893437</v>
      </c>
      <c r="I476" s="26">
        <f t="shared" si="110"/>
        <v>47.175951521994143</v>
      </c>
      <c r="J476" s="26">
        <f t="shared" si="111"/>
        <v>49.168696230129257</v>
      </c>
      <c r="K476" s="26">
        <f t="shared" si="112"/>
        <v>51.05211213030347</v>
      </c>
      <c r="L476" s="26">
        <f t="shared" si="113"/>
        <v>52.719730395485286</v>
      </c>
      <c r="M476" s="62">
        <f t="shared" si="114"/>
        <v>3.9383549328250736E-2</v>
      </c>
      <c r="O476" s="26"/>
      <c r="P476" s="54" t="s">
        <v>194</v>
      </c>
      <c r="Q476" s="26">
        <f t="shared" si="106"/>
        <v>43.460426759639716</v>
      </c>
      <c r="R476" s="26">
        <f t="shared" si="107"/>
        <v>52.719730395485286</v>
      </c>
    </row>
    <row r="477" spans="5:18" x14ac:dyDescent="0.25">
      <c r="E477" s="26"/>
      <c r="F477" s="54" t="s">
        <v>195</v>
      </c>
      <c r="G477" s="26">
        <f t="shared" si="108"/>
        <v>22.752632016655305</v>
      </c>
      <c r="H477" s="26">
        <f t="shared" si="109"/>
        <v>22.978156880761109</v>
      </c>
      <c r="I477" s="26">
        <f t="shared" si="110"/>
        <v>23.658586886081224</v>
      </c>
      <c r="J477" s="26">
        <f t="shared" si="111"/>
        <v>24.431477360418455</v>
      </c>
      <c r="K477" s="26">
        <f t="shared" si="112"/>
        <v>25.278165414620901</v>
      </c>
      <c r="L477" s="26">
        <f t="shared" si="113"/>
        <v>25.922706329355467</v>
      </c>
      <c r="M477" s="62">
        <f t="shared" si="114"/>
        <v>2.6430951262804467E-2</v>
      </c>
      <c r="O477" s="26"/>
      <c r="P477" s="54" t="s">
        <v>195</v>
      </c>
      <c r="Q477" s="26">
        <f t="shared" si="106"/>
        <v>22.752632016655305</v>
      </c>
      <c r="R477" s="26">
        <f t="shared" si="107"/>
        <v>25.922706329355467</v>
      </c>
    </row>
    <row r="478" spans="5:18" x14ac:dyDescent="0.25">
      <c r="E478" s="26"/>
      <c r="F478" s="54" t="s">
        <v>196</v>
      </c>
      <c r="G478" s="26">
        <f t="shared" si="108"/>
        <v>6.0330207429966647</v>
      </c>
      <c r="H478" s="26">
        <f t="shared" si="109"/>
        <v>6.2756407287297806</v>
      </c>
      <c r="I478" s="26">
        <f t="shared" si="110"/>
        <v>6.5479684658276822</v>
      </c>
      <c r="J478" s="26">
        <f t="shared" si="111"/>
        <v>6.797657723972943</v>
      </c>
      <c r="K478" s="26">
        <f t="shared" si="112"/>
        <v>7.0297261379433458</v>
      </c>
      <c r="L478" s="26">
        <f t="shared" si="113"/>
        <v>7.2087159648774781</v>
      </c>
      <c r="M478" s="62">
        <f t="shared" si="114"/>
        <v>3.625018021018217E-2</v>
      </c>
      <c r="O478" s="26"/>
      <c r="P478" s="54" t="s">
        <v>196</v>
      </c>
      <c r="Q478" s="26">
        <f t="shared" si="106"/>
        <v>6.0330207429966647</v>
      </c>
      <c r="R478" s="26">
        <f t="shared" si="107"/>
        <v>7.2087159648774781</v>
      </c>
    </row>
    <row r="479" spans="5:18" ht="14.25" thickBot="1" x14ac:dyDescent="0.3">
      <c r="E479" s="56" t="s">
        <v>211</v>
      </c>
      <c r="F479" s="56"/>
      <c r="G479" s="56">
        <f t="shared" si="108"/>
        <v>186.79057732430056</v>
      </c>
      <c r="H479" s="56">
        <f t="shared" si="109"/>
        <v>194.24185945611833</v>
      </c>
      <c r="I479" s="56">
        <f t="shared" si="110"/>
        <v>201.91409679693248</v>
      </c>
      <c r="J479" s="56">
        <f t="shared" si="111"/>
        <v>210.5593905501697</v>
      </c>
      <c r="K479" s="56">
        <f t="shared" si="112"/>
        <v>219.72603731535975</v>
      </c>
      <c r="L479" s="56">
        <f t="shared" si="113"/>
        <v>228.2990257212598</v>
      </c>
      <c r="M479" s="63">
        <f t="shared" si="114"/>
        <v>4.0949878283565895E-2</v>
      </c>
      <c r="O479" s="56" t="s">
        <v>211</v>
      </c>
      <c r="P479" s="56"/>
      <c r="Q479" s="56">
        <f t="shared" si="106"/>
        <v>186.79057732430056</v>
      </c>
      <c r="R479" s="56">
        <f t="shared" si="107"/>
        <v>228.2990257212598</v>
      </c>
    </row>
    <row r="480" spans="5:18" ht="14.25" thickBot="1" x14ac:dyDescent="0.3">
      <c r="E480" s="57" t="s">
        <v>69</v>
      </c>
      <c r="F480" s="57"/>
      <c r="G480" s="57">
        <f t="shared" si="108"/>
        <v>1740.0580019247152</v>
      </c>
      <c r="H480" s="57">
        <f t="shared" si="109"/>
        <v>1803.7406219237057</v>
      </c>
      <c r="I480" s="57">
        <f t="shared" si="110"/>
        <v>1878.9220863343016</v>
      </c>
      <c r="J480" s="57">
        <f t="shared" si="111"/>
        <v>1962.8819504212165</v>
      </c>
      <c r="K480" s="57">
        <f t="shared" si="112"/>
        <v>2046.8142159199876</v>
      </c>
      <c r="L480" s="57">
        <f t="shared" si="113"/>
        <v>2120.7751568648064</v>
      </c>
      <c r="M480" s="64">
        <f t="shared" si="114"/>
        <v>4.0366071405707943E-2</v>
      </c>
      <c r="O480" s="57" t="s">
        <v>69</v>
      </c>
      <c r="P480" s="57"/>
      <c r="Q480" s="57">
        <f t="shared" si="106"/>
        <v>1740.0580019247152</v>
      </c>
      <c r="R480" s="57">
        <f t="shared" si="107"/>
        <v>2120.7751568648064</v>
      </c>
    </row>
    <row r="483" spans="4:19" x14ac:dyDescent="0.25">
      <c r="D483" s="65" t="s">
        <v>326</v>
      </c>
      <c r="E483" s="66"/>
      <c r="F483" s="66"/>
      <c r="M483" s="65" t="s">
        <v>327</v>
      </c>
      <c r="N483" s="66"/>
      <c r="O483" s="66"/>
    </row>
    <row r="484" spans="4:19" x14ac:dyDescent="0.25">
      <c r="I484" s="5" t="s">
        <v>218</v>
      </c>
    </row>
    <row r="485" spans="4:19" ht="14.25" thickBot="1" x14ac:dyDescent="0.3">
      <c r="E485" s="55" t="s">
        <v>202</v>
      </c>
      <c r="F485" s="55" t="s">
        <v>200</v>
      </c>
      <c r="G485" s="192">
        <f t="shared" ref="G485:I507" si="115">G431</f>
        <v>2012</v>
      </c>
      <c r="H485" s="192">
        <f t="shared" si="115"/>
        <v>2013</v>
      </c>
      <c r="I485" s="192">
        <f t="shared" si="115"/>
        <v>2014</v>
      </c>
      <c r="J485" s="192" t="s">
        <v>314</v>
      </c>
      <c r="K485" s="192" t="s">
        <v>363</v>
      </c>
      <c r="M485" s="55" t="s">
        <v>202</v>
      </c>
      <c r="N485" s="55" t="s">
        <v>200</v>
      </c>
      <c r="O485" s="192">
        <f t="shared" ref="O485:R492" si="116">G485</f>
        <v>2012</v>
      </c>
      <c r="P485" s="192">
        <f t="shared" si="116"/>
        <v>2013</v>
      </c>
      <c r="Q485" s="192">
        <f t="shared" si="116"/>
        <v>2014</v>
      </c>
      <c r="R485" s="192" t="str">
        <f t="shared" si="116"/>
        <v>CAGR('12-14)</v>
      </c>
      <c r="S485" s="192" t="s">
        <v>362</v>
      </c>
    </row>
    <row r="486" spans="4:19" x14ac:dyDescent="0.25">
      <c r="E486" s="54" t="s">
        <v>50</v>
      </c>
      <c r="F486" s="54" t="s">
        <v>60</v>
      </c>
      <c r="G486" s="26">
        <f t="shared" si="115"/>
        <v>156.29628599999998</v>
      </c>
      <c r="H486" s="26">
        <f t="shared" si="115"/>
        <v>152.49967107599997</v>
      </c>
      <c r="I486" s="26">
        <f t="shared" si="115"/>
        <v>153.40731314121598</v>
      </c>
      <c r="J486" s="62">
        <f>RATE(14-12, 0, -G486, I486,)</f>
        <v>-9.2850817657391584E-3</v>
      </c>
      <c r="K486" s="62">
        <f>I486/$I$507</f>
        <v>8.8162183657975124E-2</v>
      </c>
      <c r="M486" s="54" t="s">
        <v>50</v>
      </c>
      <c r="N486" s="54" t="s">
        <v>60</v>
      </c>
      <c r="O486" s="26">
        <f t="shared" si="116"/>
        <v>156.29628599999998</v>
      </c>
      <c r="P486" s="26">
        <f t="shared" si="116"/>
        <v>152.49967107599997</v>
      </c>
      <c r="Q486" s="26">
        <f t="shared" si="116"/>
        <v>153.40731314121598</v>
      </c>
      <c r="R486" s="62">
        <f t="shared" si="116"/>
        <v>-9.2850817657391584E-3</v>
      </c>
      <c r="S486" s="62">
        <f>Q486/$I$507</f>
        <v>8.8162183657975124E-2</v>
      </c>
    </row>
    <row r="487" spans="4:19" x14ac:dyDescent="0.25">
      <c r="E487" s="26"/>
      <c r="F487" s="54" t="s">
        <v>62</v>
      </c>
      <c r="G487" s="26">
        <f t="shared" si="115"/>
        <v>48.017741681856592</v>
      </c>
      <c r="H487" s="26">
        <f t="shared" si="115"/>
        <v>48.518449140023897</v>
      </c>
      <c r="I487" s="26">
        <f t="shared" si="115"/>
        <v>49.233056882427725</v>
      </c>
      <c r="J487" s="62">
        <f t="shared" ref="J487:J507" si="117">RATE(14-12, 0, -G487, I487,)</f>
        <v>1.2575780741428974E-2</v>
      </c>
      <c r="K487" s="62">
        <f t="shared" ref="K487:K507" si="118">I487/$I$507</f>
        <v>2.8293917115389252E-2</v>
      </c>
      <c r="M487" s="26"/>
      <c r="N487" s="54" t="s">
        <v>62</v>
      </c>
      <c r="O487" s="26">
        <f t="shared" si="116"/>
        <v>48.017741681856592</v>
      </c>
      <c r="P487" s="26">
        <f t="shared" si="116"/>
        <v>48.518449140023897</v>
      </c>
      <c r="Q487" s="26">
        <f t="shared" si="116"/>
        <v>49.233056882427725</v>
      </c>
      <c r="R487" s="62">
        <f t="shared" si="116"/>
        <v>1.2575780741428974E-2</v>
      </c>
      <c r="S487" s="62">
        <f t="shared" ref="S487:S499" si="119">Q487/$I$507</f>
        <v>2.8293917115389252E-2</v>
      </c>
    </row>
    <row r="488" spans="4:19" x14ac:dyDescent="0.25">
      <c r="E488" s="26"/>
      <c r="F488" s="54" t="s">
        <v>54</v>
      </c>
      <c r="G488" s="26">
        <f t="shared" si="115"/>
        <v>276.27085</v>
      </c>
      <c r="H488" s="26">
        <f t="shared" si="115"/>
        <v>305.00301840000003</v>
      </c>
      <c r="I488" s="26">
        <f t="shared" si="115"/>
        <v>337.33333835040008</v>
      </c>
      <c r="J488" s="62">
        <f t="shared" si="117"/>
        <v>0.10499954751099057</v>
      </c>
      <c r="K488" s="62">
        <f t="shared" si="118"/>
        <v>0.19386327236061585</v>
      </c>
      <c r="M488" s="26"/>
      <c r="N488" s="54" t="s">
        <v>54</v>
      </c>
      <c r="O488" s="26">
        <f t="shared" si="116"/>
        <v>276.27085</v>
      </c>
      <c r="P488" s="26">
        <f t="shared" si="116"/>
        <v>305.00301840000003</v>
      </c>
      <c r="Q488" s="26">
        <f t="shared" si="116"/>
        <v>337.33333835040008</v>
      </c>
      <c r="R488" s="62">
        <f t="shared" si="116"/>
        <v>0.10499954751099057</v>
      </c>
      <c r="S488" s="62">
        <f t="shared" si="119"/>
        <v>0.19386327236061585</v>
      </c>
    </row>
    <row r="489" spans="4:19" x14ac:dyDescent="0.25">
      <c r="E489" s="26"/>
      <c r="F489" s="54" t="s">
        <v>194</v>
      </c>
      <c r="G489" s="26">
        <f t="shared" si="115"/>
        <v>352.68953078400062</v>
      </c>
      <c r="H489" s="26">
        <f t="shared" si="115"/>
        <v>356.32900014191745</v>
      </c>
      <c r="I489" s="26">
        <f t="shared" si="115"/>
        <v>372.7623131276253</v>
      </c>
      <c r="J489" s="62">
        <f t="shared" si="117"/>
        <v>2.8062966161140474E-2</v>
      </c>
      <c r="K489" s="62">
        <f t="shared" si="118"/>
        <v>0.21422407340175154</v>
      </c>
      <c r="M489" s="26"/>
      <c r="N489" s="54" t="s">
        <v>194</v>
      </c>
      <c r="O489" s="26">
        <f t="shared" si="116"/>
        <v>352.68953078400062</v>
      </c>
      <c r="P489" s="26">
        <f t="shared" si="116"/>
        <v>356.32900014191745</v>
      </c>
      <c r="Q489" s="26">
        <f t="shared" si="116"/>
        <v>372.7623131276253</v>
      </c>
      <c r="R489" s="62">
        <f t="shared" si="116"/>
        <v>2.8062966161140474E-2</v>
      </c>
      <c r="S489" s="62">
        <f t="shared" si="119"/>
        <v>0.21422407340175154</v>
      </c>
    </row>
    <row r="490" spans="4:19" x14ac:dyDescent="0.25">
      <c r="E490" s="26"/>
      <c r="F490" s="54" t="s">
        <v>195</v>
      </c>
      <c r="G490" s="26">
        <f t="shared" si="115"/>
        <v>289.6671513865366</v>
      </c>
      <c r="H490" s="26">
        <f t="shared" si="115"/>
        <v>297.31789860000004</v>
      </c>
      <c r="I490" s="26">
        <f t="shared" si="115"/>
        <v>304.05580580399999</v>
      </c>
      <c r="J490" s="62">
        <f t="shared" si="117"/>
        <v>2.4535534846502928E-2</v>
      </c>
      <c r="K490" s="62">
        <f t="shared" si="118"/>
        <v>0.17473889115631627</v>
      </c>
      <c r="M490" s="26"/>
      <c r="N490" s="54" t="s">
        <v>195</v>
      </c>
      <c r="O490" s="26">
        <f t="shared" si="116"/>
        <v>289.6671513865366</v>
      </c>
      <c r="P490" s="26">
        <f t="shared" si="116"/>
        <v>297.31789860000004</v>
      </c>
      <c r="Q490" s="26">
        <f t="shared" si="116"/>
        <v>304.05580580399999</v>
      </c>
      <c r="R490" s="62">
        <f t="shared" si="116"/>
        <v>2.4535534846502928E-2</v>
      </c>
      <c r="S490" s="62">
        <f t="shared" si="119"/>
        <v>0.17473889115631627</v>
      </c>
    </row>
    <row r="491" spans="4:19" x14ac:dyDescent="0.25">
      <c r="E491" s="26"/>
      <c r="F491" s="54" t="s">
        <v>196</v>
      </c>
      <c r="G491" s="26">
        <f t="shared" si="115"/>
        <v>31.616061250334038</v>
      </c>
      <c r="H491" s="26">
        <f t="shared" si="115"/>
        <v>28.222884635243002</v>
      </c>
      <c r="I491" s="26">
        <f t="shared" si="115"/>
        <v>30.740088149737971</v>
      </c>
      <c r="J491" s="62">
        <f t="shared" si="117"/>
        <v>-1.3950602345821366E-2</v>
      </c>
      <c r="K491" s="62">
        <f t="shared" si="118"/>
        <v>1.7666128436946184E-2</v>
      </c>
      <c r="M491" s="26"/>
      <c r="N491" s="54" t="s">
        <v>196</v>
      </c>
      <c r="O491" s="26">
        <f t="shared" si="116"/>
        <v>31.616061250334038</v>
      </c>
      <c r="P491" s="26">
        <f t="shared" si="116"/>
        <v>28.222884635243002</v>
      </c>
      <c r="Q491" s="26">
        <f t="shared" si="116"/>
        <v>30.740088149737971</v>
      </c>
      <c r="R491" s="62">
        <f t="shared" si="116"/>
        <v>-1.3950602345821366E-2</v>
      </c>
      <c r="S491" s="62">
        <f t="shared" si="119"/>
        <v>1.7666128436946184E-2</v>
      </c>
    </row>
    <row r="492" spans="4:19" ht="14.25" thickBot="1" x14ac:dyDescent="0.3">
      <c r="E492" s="56" t="s">
        <v>198</v>
      </c>
      <c r="F492" s="56"/>
      <c r="G492" s="56">
        <f t="shared" si="115"/>
        <v>1154.5576211027278</v>
      </c>
      <c r="H492" s="56">
        <f t="shared" si="115"/>
        <v>1187.8909219931843</v>
      </c>
      <c r="I492" s="56">
        <f t="shared" si="115"/>
        <v>1247.5319154554068</v>
      </c>
      <c r="J492" s="63">
        <f t="shared" si="117"/>
        <v>3.9484520215948969E-2</v>
      </c>
      <c r="K492" s="63">
        <f t="shared" si="118"/>
        <v>0.7169484661289941</v>
      </c>
      <c r="M492" s="56" t="s">
        <v>198</v>
      </c>
      <c r="N492" s="56"/>
      <c r="O492" s="56">
        <f t="shared" si="116"/>
        <v>1154.5576211027278</v>
      </c>
      <c r="P492" s="56">
        <f t="shared" si="116"/>
        <v>1187.8909219931843</v>
      </c>
      <c r="Q492" s="56">
        <f t="shared" si="116"/>
        <v>1247.5319154554068</v>
      </c>
      <c r="R492" s="63">
        <f t="shared" si="116"/>
        <v>3.9484520215948969E-2</v>
      </c>
      <c r="S492" s="63">
        <f t="shared" si="119"/>
        <v>0.7169484661289941</v>
      </c>
    </row>
    <row r="493" spans="4:19" x14ac:dyDescent="0.25">
      <c r="E493" s="54" t="s">
        <v>65</v>
      </c>
      <c r="F493" s="54" t="s">
        <v>60</v>
      </c>
      <c r="G493" s="26">
        <f t="shared" si="115"/>
        <v>39.457029599999998</v>
      </c>
      <c r="H493" s="26">
        <f t="shared" si="115"/>
        <v>38.778155832000003</v>
      </c>
      <c r="I493" s="26">
        <f t="shared" si="115"/>
        <v>41.225584534879999</v>
      </c>
      <c r="J493" s="62">
        <f t="shared" si="117"/>
        <v>2.2165496857657917E-2</v>
      </c>
      <c r="K493" s="62">
        <f t="shared" si="118"/>
        <v>2.3692074913180768E-2</v>
      </c>
      <c r="M493" s="54" t="s">
        <v>315</v>
      </c>
      <c r="N493" s="54" t="s">
        <v>60</v>
      </c>
      <c r="O493" s="26">
        <f t="shared" ref="O493:Q499" si="120">G493+G500</f>
        <v>55.924879599999997</v>
      </c>
      <c r="P493" s="26">
        <f t="shared" si="120"/>
        <v>55.953195732000005</v>
      </c>
      <c r="Q493" s="26">
        <f t="shared" si="120"/>
        <v>59.088573750080002</v>
      </c>
      <c r="R493" s="62">
        <f>RATE(14-12, 0, -O493, Q493,)</f>
        <v>2.7896115368298103E-2</v>
      </c>
      <c r="S493" s="62">
        <f t="shared" si="119"/>
        <v>3.3957818466235537E-2</v>
      </c>
    </row>
    <row r="494" spans="4:19" x14ac:dyDescent="0.25">
      <c r="E494" s="26"/>
      <c r="F494" s="54" t="s">
        <v>62</v>
      </c>
      <c r="G494" s="26">
        <f t="shared" si="115"/>
        <v>12.81272951868338</v>
      </c>
      <c r="H494" s="26">
        <f t="shared" si="115"/>
        <v>13.266828612246432</v>
      </c>
      <c r="I494" s="26">
        <f t="shared" si="115"/>
        <v>13.273423497525698</v>
      </c>
      <c r="J494" s="62">
        <f t="shared" si="117"/>
        <v>1.78192173093072E-2</v>
      </c>
      <c r="K494" s="62">
        <f t="shared" si="118"/>
        <v>7.6281500288172474E-3</v>
      </c>
      <c r="M494" s="26"/>
      <c r="N494" s="54" t="s">
        <v>62</v>
      </c>
      <c r="O494" s="26">
        <f t="shared" si="120"/>
        <v>23.081862824172124</v>
      </c>
      <c r="P494" s="26">
        <f t="shared" si="120"/>
        <v>24.169527830776367</v>
      </c>
      <c r="Q494" s="26">
        <f t="shared" si="120"/>
        <v>24.120238527334614</v>
      </c>
      <c r="R494" s="62">
        <f t="shared" ref="R494:R499" si="121">RATE(14-12, 0, -O494, Q494,)</f>
        <v>2.2245885695172139E-2</v>
      </c>
      <c r="S494" s="62">
        <f t="shared" si="119"/>
        <v>1.3861743976726468E-2</v>
      </c>
    </row>
    <row r="495" spans="4:19" x14ac:dyDescent="0.25">
      <c r="E495" s="26"/>
      <c r="F495" s="54" t="s">
        <v>54</v>
      </c>
      <c r="G495" s="26">
        <f t="shared" si="115"/>
        <v>99.237152845313801</v>
      </c>
      <c r="H495" s="26">
        <f t="shared" si="115"/>
        <v>108.16849660139205</v>
      </c>
      <c r="I495" s="26">
        <f t="shared" si="115"/>
        <v>118.22816678532151</v>
      </c>
      <c r="J495" s="62">
        <f t="shared" si="117"/>
        <v>9.1498969307804795E-2</v>
      </c>
      <c r="K495" s="62">
        <f t="shared" si="118"/>
        <v>6.794495738334401E-2</v>
      </c>
      <c r="M495" s="26"/>
      <c r="N495" s="54" t="s">
        <v>54</v>
      </c>
      <c r="O495" s="26">
        <f t="shared" si="120"/>
        <v>174.35415284531379</v>
      </c>
      <c r="P495" s="26">
        <f t="shared" si="120"/>
        <v>187.79251660139204</v>
      </c>
      <c r="Q495" s="26">
        <f t="shared" si="120"/>
        <v>204.0628603453215</v>
      </c>
      <c r="R495" s="62">
        <f t="shared" si="121"/>
        <v>8.1846979571483292E-2</v>
      </c>
      <c r="S495" s="62">
        <f t="shared" si="119"/>
        <v>0.11727359669597405</v>
      </c>
    </row>
    <row r="496" spans="4:19" x14ac:dyDescent="0.25">
      <c r="E496" s="26"/>
      <c r="F496" s="54" t="s">
        <v>194</v>
      </c>
      <c r="G496" s="26">
        <f t="shared" si="115"/>
        <v>76.985370114285928</v>
      </c>
      <c r="H496" s="26">
        <f t="shared" si="115"/>
        <v>80.20533119886565</v>
      </c>
      <c r="I496" s="26">
        <f t="shared" si="115"/>
        <v>80.669822900448153</v>
      </c>
      <c r="J496" s="62">
        <f t="shared" si="117"/>
        <v>2.3649905654988642E-2</v>
      </c>
      <c r="K496" s="62">
        <f t="shared" si="118"/>
        <v>4.6360421785490796E-2</v>
      </c>
      <c r="M496" s="26"/>
      <c r="N496" s="54" t="s">
        <v>194</v>
      </c>
      <c r="O496" s="26">
        <f t="shared" si="120"/>
        <v>119.22579904687198</v>
      </c>
      <c r="P496" s="26">
        <f t="shared" si="120"/>
        <v>122.57616280320471</v>
      </c>
      <c r="Q496" s="26">
        <f t="shared" si="120"/>
        <v>124.13024966008787</v>
      </c>
      <c r="R496" s="62">
        <f t="shared" si="121"/>
        <v>2.0360630699173699E-2</v>
      </c>
      <c r="S496" s="62">
        <f t="shared" si="119"/>
        <v>7.1336845968803769E-2</v>
      </c>
    </row>
    <row r="497" spans="1:19" x14ac:dyDescent="0.25">
      <c r="E497" s="26"/>
      <c r="F497" s="54" t="s">
        <v>195</v>
      </c>
      <c r="G497" s="26">
        <f t="shared" si="115"/>
        <v>36.559028572600127</v>
      </c>
      <c r="H497" s="26">
        <f t="shared" si="115"/>
        <v>34.818170726811715</v>
      </c>
      <c r="I497" s="26">
        <f t="shared" si="115"/>
        <v>37.083481561544922</v>
      </c>
      <c r="J497" s="62">
        <f t="shared" si="117"/>
        <v>7.1471468434216225E-3</v>
      </c>
      <c r="K497" s="62">
        <f t="shared" si="118"/>
        <v>2.1311635313607989E-2</v>
      </c>
      <c r="M497" s="26"/>
      <c r="N497" s="54" t="s">
        <v>195</v>
      </c>
      <c r="O497" s="26">
        <f t="shared" si="120"/>
        <v>59.318405032104394</v>
      </c>
      <c r="P497" s="26">
        <f t="shared" si="120"/>
        <v>58.169011401054057</v>
      </c>
      <c r="Q497" s="26">
        <f t="shared" si="120"/>
        <v>59.836113578200226</v>
      </c>
      <c r="R497" s="62">
        <f t="shared" si="121"/>
        <v>4.3543303081231719E-3</v>
      </c>
      <c r="S497" s="62">
        <f t="shared" si="119"/>
        <v>3.4387424736425011E-2</v>
      </c>
    </row>
    <row r="498" spans="1:19" x14ac:dyDescent="0.25">
      <c r="E498" s="26"/>
      <c r="F498" s="54" t="s">
        <v>196</v>
      </c>
      <c r="G498" s="26">
        <f t="shared" si="115"/>
        <v>14.710848587216745</v>
      </c>
      <c r="H498" s="26">
        <f t="shared" si="115"/>
        <v>14.564857131912918</v>
      </c>
      <c r="I498" s="26">
        <f t="shared" si="115"/>
        <v>15.255029865287577</v>
      </c>
      <c r="J498" s="62">
        <f t="shared" si="117"/>
        <v>1.8327960247021685E-2</v>
      </c>
      <c r="K498" s="62">
        <f t="shared" si="118"/>
        <v>8.7669663013610257E-3</v>
      </c>
      <c r="M498" s="26"/>
      <c r="N498" s="54" t="s">
        <v>196</v>
      </c>
      <c r="O498" s="26">
        <f t="shared" si="120"/>
        <v>20.640157314940648</v>
      </c>
      <c r="P498" s="26">
        <f t="shared" si="120"/>
        <v>20.253141722883491</v>
      </c>
      <c r="Q498" s="26">
        <f t="shared" si="120"/>
        <v>21.288050608284241</v>
      </c>
      <c r="R498" s="62">
        <f t="shared" si="121"/>
        <v>1.557369978338822E-2</v>
      </c>
      <c r="S498" s="62">
        <f t="shared" si="119"/>
        <v>1.2234104026841103E-2</v>
      </c>
    </row>
    <row r="499" spans="1:19" ht="14.25" thickBot="1" x14ac:dyDescent="0.3">
      <c r="E499" s="56" t="s">
        <v>209</v>
      </c>
      <c r="F499" s="56"/>
      <c r="G499" s="56">
        <f t="shared" si="115"/>
        <v>279.76215923809997</v>
      </c>
      <c r="H499" s="56">
        <f t="shared" si="115"/>
        <v>289.80184010322876</v>
      </c>
      <c r="I499" s="56">
        <f t="shared" si="115"/>
        <v>305.73550914500782</v>
      </c>
      <c r="J499" s="63">
        <f t="shared" si="117"/>
        <v>4.5390274422326855E-2</v>
      </c>
      <c r="K499" s="63">
        <f t="shared" si="118"/>
        <v>0.17570420572580181</v>
      </c>
      <c r="M499" s="56" t="s">
        <v>209</v>
      </c>
      <c r="N499" s="56"/>
      <c r="O499" s="56">
        <f t="shared" si="120"/>
        <v>452.54525666340294</v>
      </c>
      <c r="P499" s="56">
        <f t="shared" si="120"/>
        <v>468.91355609131062</v>
      </c>
      <c r="Q499" s="56">
        <f t="shared" si="120"/>
        <v>492.52608646930838</v>
      </c>
      <c r="R499" s="63">
        <f t="shared" si="121"/>
        <v>4.3238510134044547E-2</v>
      </c>
      <c r="S499" s="63">
        <f t="shared" si="119"/>
        <v>0.2830515338710059</v>
      </c>
    </row>
    <row r="500" spans="1:19" x14ac:dyDescent="0.25">
      <c r="E500" s="54" t="s">
        <v>67</v>
      </c>
      <c r="F500" s="54" t="s">
        <v>60</v>
      </c>
      <c r="G500" s="26">
        <f t="shared" si="115"/>
        <v>16.467849999999999</v>
      </c>
      <c r="H500" s="26">
        <f t="shared" si="115"/>
        <v>17.175039900000002</v>
      </c>
      <c r="I500" s="26">
        <f t="shared" si="115"/>
        <v>17.862989215199999</v>
      </c>
      <c r="J500" s="62">
        <f t="shared" si="117"/>
        <v>4.1498423163628513E-2</v>
      </c>
      <c r="K500" s="62">
        <f t="shared" si="118"/>
        <v>1.0265743553054764E-2</v>
      </c>
      <c r="L500" s="54"/>
      <c r="M500" s="54"/>
      <c r="N500" s="26"/>
      <c r="O500" s="26"/>
      <c r="P500" s="26"/>
      <c r="Q500" s="62"/>
      <c r="R500" s="26"/>
    </row>
    <row r="501" spans="1:19" x14ac:dyDescent="0.25">
      <c r="E501" s="26"/>
      <c r="F501" s="54" t="s">
        <v>62</v>
      </c>
      <c r="G501" s="26">
        <f t="shared" si="115"/>
        <v>10.269133305488744</v>
      </c>
      <c r="H501" s="26">
        <f t="shared" si="115"/>
        <v>10.902699218529934</v>
      </c>
      <c r="I501" s="26">
        <f t="shared" si="115"/>
        <v>10.846815029808916</v>
      </c>
      <c r="J501" s="62">
        <f t="shared" si="117"/>
        <v>2.774227555622388E-2</v>
      </c>
      <c r="K501" s="62">
        <f t="shared" si="118"/>
        <v>6.2335939479092207E-3</v>
      </c>
      <c r="L501" s="26"/>
      <c r="M501" s="54"/>
      <c r="N501" s="26"/>
      <c r="O501" s="26"/>
      <c r="P501" s="26"/>
      <c r="Q501" s="62"/>
      <c r="R501" s="26"/>
    </row>
    <row r="502" spans="1:19" x14ac:dyDescent="0.25">
      <c r="E502" s="26"/>
      <c r="F502" s="54" t="s">
        <v>54</v>
      </c>
      <c r="G502" s="26">
        <f t="shared" si="115"/>
        <v>75.11699999999999</v>
      </c>
      <c r="H502" s="26">
        <f t="shared" si="115"/>
        <v>79.624019999999987</v>
      </c>
      <c r="I502" s="26">
        <f t="shared" si="115"/>
        <v>85.834693559999991</v>
      </c>
      <c r="J502" s="62">
        <f t="shared" si="117"/>
        <v>6.8962113453984702E-2</v>
      </c>
      <c r="K502" s="62">
        <f t="shared" si="118"/>
        <v>4.9328639312630047E-2</v>
      </c>
      <c r="L502" s="26"/>
      <c r="M502" s="54"/>
      <c r="N502" s="26"/>
      <c r="O502" s="26"/>
      <c r="P502" s="26"/>
      <c r="Q502" s="62"/>
      <c r="R502" s="26"/>
    </row>
    <row r="503" spans="1:19" x14ac:dyDescent="0.25">
      <c r="E503" s="26"/>
      <c r="F503" s="54" t="s">
        <v>194</v>
      </c>
      <c r="G503" s="26">
        <f t="shared" si="115"/>
        <v>42.240428932586056</v>
      </c>
      <c r="H503" s="26">
        <f t="shared" si="115"/>
        <v>42.37083160433906</v>
      </c>
      <c r="I503" s="26">
        <f t="shared" si="115"/>
        <v>43.460426759639716</v>
      </c>
      <c r="J503" s="62">
        <f t="shared" si="117"/>
        <v>1.4338321777134492E-2</v>
      </c>
      <c r="K503" s="62">
        <f t="shared" si="118"/>
        <v>2.4976424183312976E-2</v>
      </c>
      <c r="L503" s="26"/>
      <c r="M503" s="54"/>
      <c r="N503" s="26"/>
      <c r="O503" s="26"/>
      <c r="P503" s="26"/>
      <c r="Q503" s="62"/>
      <c r="R503" s="26"/>
    </row>
    <row r="504" spans="1:19" x14ac:dyDescent="0.25">
      <c r="E504" s="26"/>
      <c r="F504" s="54" t="s">
        <v>195</v>
      </c>
      <c r="G504" s="26">
        <f t="shared" si="115"/>
        <v>22.759376459504267</v>
      </c>
      <c r="H504" s="26">
        <f t="shared" si="115"/>
        <v>23.350840674242342</v>
      </c>
      <c r="I504" s="26">
        <f t="shared" si="115"/>
        <v>22.752632016655305</v>
      </c>
      <c r="J504" s="62">
        <f t="shared" si="117"/>
        <v>-1.481794238040145E-4</v>
      </c>
      <c r="K504" s="62">
        <f t="shared" si="118"/>
        <v>1.3075789422817018E-2</v>
      </c>
      <c r="L504" s="26"/>
      <c r="M504" s="54"/>
      <c r="N504" s="26"/>
      <c r="O504" s="26"/>
      <c r="P504" s="26"/>
      <c r="Q504" s="62"/>
      <c r="R504" s="26"/>
    </row>
    <row r="505" spans="1:19" x14ac:dyDescent="0.25">
      <c r="E505" s="26"/>
      <c r="F505" s="54" t="s">
        <v>196</v>
      </c>
      <c r="G505" s="26">
        <f t="shared" si="115"/>
        <v>5.929308727723904</v>
      </c>
      <c r="H505" s="26">
        <f t="shared" si="115"/>
        <v>5.6882845909705724</v>
      </c>
      <c r="I505" s="26">
        <f t="shared" si="115"/>
        <v>6.0330207429966647</v>
      </c>
      <c r="J505" s="62">
        <f t="shared" si="117"/>
        <v>8.7077959646887255E-3</v>
      </c>
      <c r="K505" s="62">
        <f t="shared" si="118"/>
        <v>3.467137725480077E-3</v>
      </c>
      <c r="L505" s="26"/>
      <c r="M505" s="54"/>
      <c r="N505" s="26"/>
      <c r="O505" s="26"/>
      <c r="P505" s="26"/>
      <c r="Q505" s="62"/>
      <c r="R505" s="26"/>
    </row>
    <row r="506" spans="1:19" ht="14.25" thickBot="1" x14ac:dyDescent="0.3">
      <c r="E506" s="56" t="s">
        <v>211</v>
      </c>
      <c r="F506" s="56"/>
      <c r="G506" s="56">
        <f t="shared" si="115"/>
        <v>172.78309742530294</v>
      </c>
      <c r="H506" s="56">
        <f t="shared" si="115"/>
        <v>179.1117159880819</v>
      </c>
      <c r="I506" s="56">
        <f t="shared" si="115"/>
        <v>186.79057732430056</v>
      </c>
      <c r="J506" s="63">
        <f t="shared" si="117"/>
        <v>3.9745033590431196E-2</v>
      </c>
      <c r="K506" s="63">
        <f t="shared" si="118"/>
        <v>0.10734732814520408</v>
      </c>
      <c r="L506" s="54"/>
      <c r="M506" s="54"/>
      <c r="N506" s="54"/>
      <c r="O506" s="54"/>
      <c r="P506" s="54"/>
      <c r="Q506" s="120"/>
      <c r="R506" s="54"/>
    </row>
    <row r="507" spans="1:19" ht="14.25" thickBot="1" x14ac:dyDescent="0.3">
      <c r="E507" s="57" t="s">
        <v>69</v>
      </c>
      <c r="F507" s="57"/>
      <c r="G507" s="57">
        <f t="shared" si="115"/>
        <v>1607.1028777661306</v>
      </c>
      <c r="H507" s="57">
        <f t="shared" si="115"/>
        <v>1656.8044780844948</v>
      </c>
      <c r="I507" s="57">
        <f t="shared" si="115"/>
        <v>1740.0580019247152</v>
      </c>
      <c r="J507" s="64">
        <f t="shared" si="117"/>
        <v>4.054297883361048E-2</v>
      </c>
      <c r="K507" s="64">
        <f t="shared" si="118"/>
        <v>1</v>
      </c>
      <c r="L507" s="54"/>
      <c r="M507" s="54"/>
      <c r="N507" s="54"/>
      <c r="O507" s="54"/>
      <c r="P507" s="54"/>
      <c r="Q507" s="120"/>
      <c r="R507" s="54"/>
    </row>
    <row r="510" spans="1:19" s="4" customFormat="1" x14ac:dyDescent="0.25">
      <c r="A510" s="4" t="s">
        <v>426</v>
      </c>
      <c r="D510" s="59"/>
    </row>
    <row r="512" spans="1:19" s="23" customFormat="1" x14ac:dyDescent="0.25">
      <c r="A512" s="22"/>
      <c r="B512" s="23" t="s">
        <v>427</v>
      </c>
      <c r="D512" s="60"/>
    </row>
    <row r="514" spans="3:24" x14ac:dyDescent="0.25">
      <c r="C514" s="25" t="s">
        <v>430</v>
      </c>
    </row>
    <row r="515" spans="3:24" x14ac:dyDescent="0.25">
      <c r="V515" s="5" t="s">
        <v>435</v>
      </c>
    </row>
    <row r="516" spans="3:24" ht="14.25" thickBot="1" x14ac:dyDescent="0.3">
      <c r="E516" s="55" t="s">
        <v>331</v>
      </c>
      <c r="F516" s="192">
        <f t="shared" ref="F516" si="122">G516-1</f>
        <v>2003</v>
      </c>
      <c r="G516" s="192">
        <f t="shared" ref="G516" si="123">H516-1</f>
        <v>2004</v>
      </c>
      <c r="H516" s="192">
        <f t="shared" ref="H516" si="124">I516-1</f>
        <v>2005</v>
      </c>
      <c r="I516" s="192">
        <f t="shared" ref="I516" si="125">J516-1</f>
        <v>2006</v>
      </c>
      <c r="J516" s="192">
        <f t="shared" ref="J516" si="126">K516-1</f>
        <v>2007</v>
      </c>
      <c r="K516" s="192">
        <f t="shared" ref="K516" si="127">L516-1</f>
        <v>2008</v>
      </c>
      <c r="L516" s="192">
        <f t="shared" ref="L516" si="128">M516-1</f>
        <v>2009</v>
      </c>
      <c r="M516" s="192">
        <f t="shared" ref="M516" si="129">N516-1</f>
        <v>2010</v>
      </c>
      <c r="N516" s="192">
        <f>O516-1</f>
        <v>2011</v>
      </c>
      <c r="O516" s="192">
        <v>2012</v>
      </c>
      <c r="P516" s="192">
        <v>2013</v>
      </c>
      <c r="Q516" s="204">
        <v>2014</v>
      </c>
      <c r="R516" s="204" t="s">
        <v>204</v>
      </c>
      <c r="S516" s="204" t="s">
        <v>205</v>
      </c>
      <c r="T516" s="204" t="s">
        <v>206</v>
      </c>
      <c r="U516" s="204" t="s">
        <v>207</v>
      </c>
      <c r="V516" s="204" t="s">
        <v>208</v>
      </c>
      <c r="X516" s="204" t="s">
        <v>437</v>
      </c>
    </row>
    <row r="517" spans="3:24" x14ac:dyDescent="0.25">
      <c r="E517" s="54" t="s">
        <v>428</v>
      </c>
      <c r="F517" s="200">
        <v>227.02</v>
      </c>
      <c r="G517" s="200">
        <v>232.25</v>
      </c>
      <c r="H517" s="200">
        <v>235.99</v>
      </c>
      <c r="I517" s="200">
        <v>238.74</v>
      </c>
      <c r="J517" s="200">
        <v>241.56</v>
      </c>
      <c r="K517" s="200">
        <v>242.34</v>
      </c>
      <c r="L517" s="200">
        <v>243.22</v>
      </c>
      <c r="M517" s="200">
        <v>244.37</v>
      </c>
      <c r="N517" s="200">
        <v>245.71</v>
      </c>
      <c r="O517" s="200">
        <v>247.77</v>
      </c>
      <c r="P517" s="200">
        <v>249.71</v>
      </c>
      <c r="Q517" s="205">
        <v>252.16</v>
      </c>
      <c r="R517" s="205">
        <v>254.62</v>
      </c>
      <c r="S517" s="205">
        <v>256.61</v>
      </c>
      <c r="T517" s="205">
        <v>258.29000000000002</v>
      </c>
      <c r="U517" s="205">
        <v>259.89999999999998</v>
      </c>
      <c r="V517" s="205">
        <v>261.56</v>
      </c>
      <c r="X517" s="214">
        <f>RATE(19-14, 0, -Q517, V517, )</f>
        <v>7.3468357422637664E-3</v>
      </c>
    </row>
    <row r="518" spans="3:24" ht="14.25" thickBot="1" x14ac:dyDescent="0.3">
      <c r="E518" s="57" t="s">
        <v>429</v>
      </c>
      <c r="F518" s="201">
        <v>12.16</v>
      </c>
      <c r="G518" s="201">
        <v>12.02</v>
      </c>
      <c r="H518" s="201">
        <v>12.01</v>
      </c>
      <c r="I518" s="201">
        <v>11.33</v>
      </c>
      <c r="J518" s="201">
        <v>10.83</v>
      </c>
      <c r="K518" s="201">
        <v>8.75</v>
      </c>
      <c r="L518" s="201">
        <v>5.74</v>
      </c>
      <c r="M518" s="201">
        <v>7.75</v>
      </c>
      <c r="N518" s="201">
        <v>8.7200000000000006</v>
      </c>
      <c r="O518" s="201">
        <v>10.43</v>
      </c>
      <c r="P518" s="201">
        <v>11.2</v>
      </c>
      <c r="Q518" s="207">
        <v>11.69</v>
      </c>
      <c r="R518" s="207">
        <v>11.88</v>
      </c>
      <c r="S518" s="207">
        <v>12.24</v>
      </c>
      <c r="T518" s="207">
        <v>12.19</v>
      </c>
      <c r="U518" s="207">
        <v>12.34</v>
      </c>
      <c r="V518" s="207">
        <v>12.6</v>
      </c>
      <c r="X518" s="216">
        <f>RATE(19-14, 0, -Q518, V518, )</f>
        <v>1.5105560617758139E-2</v>
      </c>
    </row>
    <row r="519" spans="3:24" x14ac:dyDescent="0.25"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X519" s="26"/>
    </row>
    <row r="521" spans="3:24" x14ac:dyDescent="0.25">
      <c r="C521" s="25" t="s">
        <v>431</v>
      </c>
    </row>
    <row r="522" spans="3:24" x14ac:dyDescent="0.25">
      <c r="V522" s="5" t="s">
        <v>434</v>
      </c>
    </row>
    <row r="523" spans="3:24" ht="14.25" thickBot="1" x14ac:dyDescent="0.3">
      <c r="E523" s="55" t="s">
        <v>331</v>
      </c>
      <c r="F523" s="192">
        <f t="shared" ref="F523" si="130">G523-1</f>
        <v>2003</v>
      </c>
      <c r="G523" s="192">
        <f t="shared" ref="G523" si="131">H523-1</f>
        <v>2004</v>
      </c>
      <c r="H523" s="192">
        <f t="shared" ref="H523" si="132">I523-1</f>
        <v>2005</v>
      </c>
      <c r="I523" s="192">
        <f t="shared" ref="I523" si="133">J523-1</f>
        <v>2006</v>
      </c>
      <c r="J523" s="192">
        <f t="shared" ref="J523" si="134">K523-1</f>
        <v>2007</v>
      </c>
      <c r="K523" s="192">
        <f t="shared" ref="K523" si="135">L523-1</f>
        <v>2008</v>
      </c>
      <c r="L523" s="192">
        <f t="shared" ref="L523" si="136">M523-1</f>
        <v>2009</v>
      </c>
      <c r="M523" s="192">
        <f t="shared" ref="M523" si="137">N523-1</f>
        <v>2010</v>
      </c>
      <c r="N523" s="192">
        <f>O523-1</f>
        <v>2011</v>
      </c>
      <c r="O523" s="192">
        <v>2012</v>
      </c>
      <c r="P523" s="192">
        <v>2013</v>
      </c>
      <c r="Q523" s="204">
        <v>2014</v>
      </c>
      <c r="R523" s="204" t="s">
        <v>204</v>
      </c>
      <c r="S523" s="204" t="s">
        <v>205</v>
      </c>
      <c r="T523" s="204" t="s">
        <v>206</v>
      </c>
      <c r="U523" s="204" t="s">
        <v>207</v>
      </c>
      <c r="V523" s="204" t="s">
        <v>208</v>
      </c>
      <c r="X523" s="204" t="s">
        <v>437</v>
      </c>
    </row>
    <row r="524" spans="3:24" x14ac:dyDescent="0.25">
      <c r="E524" s="54" t="s">
        <v>432</v>
      </c>
      <c r="F524" s="200">
        <v>66.72</v>
      </c>
      <c r="G524" s="200">
        <v>66.17</v>
      </c>
      <c r="H524" s="200">
        <v>65.67</v>
      </c>
      <c r="I524" s="200">
        <v>60.01</v>
      </c>
      <c r="J524" s="200">
        <v>55.33</v>
      </c>
      <c r="K524" s="200">
        <v>44.33</v>
      </c>
      <c r="L524" s="200">
        <v>29.81</v>
      </c>
      <c r="M524" s="200">
        <v>38.74</v>
      </c>
      <c r="N524" s="200">
        <v>43.65</v>
      </c>
      <c r="O524" s="200">
        <v>48.99</v>
      </c>
      <c r="P524" s="200">
        <v>51.63</v>
      </c>
      <c r="Q524" s="205">
        <v>54.52</v>
      </c>
      <c r="R524" s="205">
        <v>56.67</v>
      </c>
      <c r="S524" s="205">
        <v>59.28</v>
      </c>
      <c r="T524" s="205">
        <v>58.73</v>
      </c>
      <c r="U524" s="205">
        <v>59.98</v>
      </c>
      <c r="V524" s="205">
        <v>61.35</v>
      </c>
      <c r="X524" s="214">
        <f>RATE(19-14, 0, -Q524, V524, )</f>
        <v>2.3886328231729682E-2</v>
      </c>
    </row>
    <row r="525" spans="3:24" x14ac:dyDescent="0.25">
      <c r="E525" s="54" t="s">
        <v>433</v>
      </c>
      <c r="F525" s="200">
        <v>243.99</v>
      </c>
      <c r="G525" s="200">
        <v>252.1</v>
      </c>
      <c r="H525" s="200">
        <v>255.86</v>
      </c>
      <c r="I525" s="200">
        <v>246.59</v>
      </c>
      <c r="J525" s="200">
        <v>254.79</v>
      </c>
      <c r="K525" s="200">
        <v>238.53</v>
      </c>
      <c r="L525" s="200">
        <v>223.47</v>
      </c>
      <c r="M525" s="200">
        <v>243</v>
      </c>
      <c r="N525" s="200">
        <v>238.83</v>
      </c>
      <c r="O525" s="200">
        <v>234.55</v>
      </c>
      <c r="P525" s="200">
        <v>242.95</v>
      </c>
      <c r="Q525" s="205">
        <v>252.89</v>
      </c>
      <c r="R525" s="205">
        <v>255.88</v>
      </c>
      <c r="S525" s="205">
        <v>256.95</v>
      </c>
      <c r="T525" s="205">
        <v>258.67</v>
      </c>
      <c r="U525" s="205">
        <v>260.93</v>
      </c>
      <c r="V525" s="205">
        <v>262.72000000000003</v>
      </c>
      <c r="X525" s="215">
        <f>RATE(19-14, 0, -Q525, V525, )</f>
        <v>7.6560013865527307E-3</v>
      </c>
    </row>
    <row r="526" spans="3:24" ht="14.25" thickBot="1" x14ac:dyDescent="0.3">
      <c r="E526" s="202" t="s">
        <v>436</v>
      </c>
      <c r="F526" s="203">
        <f>SUM(F524:F525)</f>
        <v>310.71000000000004</v>
      </c>
      <c r="G526" s="203">
        <f t="shared" ref="G526:V526" si="138">SUM(G524:G525)</f>
        <v>318.27</v>
      </c>
      <c r="H526" s="203">
        <f t="shared" si="138"/>
        <v>321.53000000000003</v>
      </c>
      <c r="I526" s="203">
        <f t="shared" si="138"/>
        <v>306.60000000000002</v>
      </c>
      <c r="J526" s="203">
        <f t="shared" si="138"/>
        <v>310.12</v>
      </c>
      <c r="K526" s="203">
        <f t="shared" si="138"/>
        <v>282.86</v>
      </c>
      <c r="L526" s="203">
        <f t="shared" si="138"/>
        <v>253.28</v>
      </c>
      <c r="M526" s="203">
        <f t="shared" si="138"/>
        <v>281.74</v>
      </c>
      <c r="N526" s="203">
        <f t="shared" si="138"/>
        <v>282.48</v>
      </c>
      <c r="O526" s="203">
        <f t="shared" si="138"/>
        <v>283.54000000000002</v>
      </c>
      <c r="P526" s="203">
        <f t="shared" si="138"/>
        <v>294.58</v>
      </c>
      <c r="Q526" s="206">
        <f t="shared" si="138"/>
        <v>307.40999999999997</v>
      </c>
      <c r="R526" s="206">
        <f t="shared" si="138"/>
        <v>312.55</v>
      </c>
      <c r="S526" s="206">
        <f t="shared" si="138"/>
        <v>316.23</v>
      </c>
      <c r="T526" s="206">
        <f t="shared" si="138"/>
        <v>317.40000000000003</v>
      </c>
      <c r="U526" s="206">
        <f t="shared" si="138"/>
        <v>320.91000000000003</v>
      </c>
      <c r="V526" s="206">
        <f t="shared" si="138"/>
        <v>324.07000000000005</v>
      </c>
      <c r="X526" s="208">
        <f>RATE(19-14, 0, -Q526, V526, )</f>
        <v>1.061134121524698E-2</v>
      </c>
    </row>
    <row r="547" spans="1:25" s="23" customFormat="1" x14ac:dyDescent="0.25">
      <c r="A547" s="22"/>
      <c r="B547" s="23" t="s">
        <v>438</v>
      </c>
      <c r="D547" s="60"/>
    </row>
    <row r="549" spans="1:25" x14ac:dyDescent="0.25">
      <c r="C549" s="25" t="s">
        <v>430</v>
      </c>
    </row>
    <row r="550" spans="1:25" x14ac:dyDescent="0.25">
      <c r="V550" s="5" t="s">
        <v>435</v>
      </c>
    </row>
    <row r="551" spans="1:25" ht="14.25" thickBot="1" x14ac:dyDescent="0.3">
      <c r="E551" s="55" t="s">
        <v>331</v>
      </c>
      <c r="F551" s="192">
        <f t="shared" ref="F551" si="139">G551-1</f>
        <v>2003</v>
      </c>
      <c r="G551" s="192">
        <f t="shared" ref="G551" si="140">H551-1</f>
        <v>2004</v>
      </c>
      <c r="H551" s="192">
        <f t="shared" ref="H551" si="141">I551-1</f>
        <v>2005</v>
      </c>
      <c r="I551" s="192">
        <f t="shared" ref="I551" si="142">J551-1</f>
        <v>2006</v>
      </c>
      <c r="J551" s="192">
        <f t="shared" ref="J551" si="143">K551-1</f>
        <v>2007</v>
      </c>
      <c r="K551" s="192">
        <f t="shared" ref="K551" si="144">L551-1</f>
        <v>2008</v>
      </c>
      <c r="L551" s="192">
        <f t="shared" ref="L551" si="145">M551-1</f>
        <v>2009</v>
      </c>
      <c r="M551" s="192">
        <f t="shared" ref="M551" si="146">N551-1</f>
        <v>2010</v>
      </c>
      <c r="N551" s="192">
        <f>O551-1</f>
        <v>2011</v>
      </c>
      <c r="O551" s="192">
        <v>2012</v>
      </c>
      <c r="P551" s="192">
        <v>2013</v>
      </c>
      <c r="Q551" s="204">
        <v>2014</v>
      </c>
      <c r="R551" s="204" t="s">
        <v>204</v>
      </c>
      <c r="S551" s="204" t="s">
        <v>205</v>
      </c>
      <c r="T551" s="204" t="s">
        <v>206</v>
      </c>
      <c r="U551" s="204" t="s">
        <v>207</v>
      </c>
      <c r="V551" s="204" t="s">
        <v>208</v>
      </c>
      <c r="X551" s="204" t="s">
        <v>437</v>
      </c>
    </row>
    <row r="552" spans="1:25" x14ac:dyDescent="0.25">
      <c r="E552" s="54" t="s">
        <v>428</v>
      </c>
      <c r="F552" s="200">
        <v>14.54</v>
      </c>
      <c r="G552" s="200">
        <v>15.04</v>
      </c>
      <c r="H552" s="200">
        <v>15.35</v>
      </c>
      <c r="I552" s="200">
        <v>15.85</v>
      </c>
      <c r="J552" s="200">
        <v>16.399999999999999</v>
      </c>
      <c r="K552" s="200">
        <v>16.739999999999998</v>
      </c>
      <c r="L552" s="200">
        <v>17.3</v>
      </c>
      <c r="M552" s="200">
        <v>17.940000000000001</v>
      </c>
      <c r="N552" s="200">
        <v>18.489999999999998</v>
      </c>
      <c r="O552" s="200">
        <v>19.059999999999999</v>
      </c>
      <c r="P552" s="200">
        <v>19.600000000000001</v>
      </c>
      <c r="Q552" s="209">
        <v>20.190000000000001</v>
      </c>
      <c r="R552" s="209">
        <v>20.77</v>
      </c>
      <c r="S552" s="209">
        <v>21.33</v>
      </c>
      <c r="T552" s="209">
        <v>21.88</v>
      </c>
      <c r="U552" s="209">
        <v>22.4</v>
      </c>
      <c r="V552" s="209">
        <v>22.89</v>
      </c>
      <c r="X552" s="211">
        <f>RATE(19-14, 0, -Q552, V552, )</f>
        <v>2.5420262066510289E-2</v>
      </c>
      <c r="Y552" s="213"/>
    </row>
    <row r="553" spans="1:25" ht="14.25" thickBot="1" x14ac:dyDescent="0.3">
      <c r="E553" s="57" t="s">
        <v>429</v>
      </c>
      <c r="F553" s="201">
        <v>3.16</v>
      </c>
      <c r="G553" s="201">
        <v>3.45</v>
      </c>
      <c r="H553" s="201">
        <v>3.68</v>
      </c>
      <c r="I553" s="201">
        <v>3.82</v>
      </c>
      <c r="J553" s="201">
        <v>4.0599999999999996</v>
      </c>
      <c r="K553" s="201">
        <v>3.8</v>
      </c>
      <c r="L553" s="201">
        <v>3.5</v>
      </c>
      <c r="M553" s="201">
        <v>4.26</v>
      </c>
      <c r="N553" s="201">
        <v>4.6500000000000004</v>
      </c>
      <c r="O553" s="201">
        <v>4.55</v>
      </c>
      <c r="P553" s="201">
        <v>4.51</v>
      </c>
      <c r="Q553" s="217">
        <v>4.57</v>
      </c>
      <c r="R553" s="217">
        <v>4.57</v>
      </c>
      <c r="S553" s="217">
        <v>4.5199999999999996</v>
      </c>
      <c r="T553" s="217">
        <v>4.47</v>
      </c>
      <c r="U553" s="217">
        <v>4.45</v>
      </c>
      <c r="V553" s="217">
        <v>4.5199999999999996</v>
      </c>
      <c r="X553" s="212">
        <f>RATE(19-14, 0, -Q553, V553, )</f>
        <v>-2.1978234537747537E-3</v>
      </c>
      <c r="Y553" s="213"/>
    </row>
    <row r="554" spans="1:25" x14ac:dyDescent="0.25"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X554" s="26"/>
    </row>
    <row r="556" spans="1:25" x14ac:dyDescent="0.25">
      <c r="C556" s="25" t="s">
        <v>431</v>
      </c>
    </row>
    <row r="557" spans="1:25" x14ac:dyDescent="0.25">
      <c r="V557" s="5" t="s">
        <v>434</v>
      </c>
    </row>
    <row r="558" spans="1:25" ht="14.25" thickBot="1" x14ac:dyDescent="0.3">
      <c r="E558" s="55" t="s">
        <v>331</v>
      </c>
      <c r="F558" s="192">
        <f t="shared" ref="F558" si="147">G558-1</f>
        <v>2003</v>
      </c>
      <c r="G558" s="192">
        <f t="shared" ref="G558" si="148">H558-1</f>
        <v>2004</v>
      </c>
      <c r="H558" s="192">
        <f t="shared" ref="H558" si="149">I558-1</f>
        <v>2005</v>
      </c>
      <c r="I558" s="192">
        <f t="shared" ref="I558" si="150">J558-1</f>
        <v>2006</v>
      </c>
      <c r="J558" s="192">
        <f t="shared" ref="J558" si="151">K558-1</f>
        <v>2007</v>
      </c>
      <c r="K558" s="192">
        <f t="shared" ref="K558" si="152">L558-1</f>
        <v>2008</v>
      </c>
      <c r="L558" s="192">
        <f t="shared" ref="L558" si="153">M558-1</f>
        <v>2009</v>
      </c>
      <c r="M558" s="192">
        <f t="shared" ref="M558" si="154">N558-1</f>
        <v>2010</v>
      </c>
      <c r="N558" s="192">
        <f>O558-1</f>
        <v>2011</v>
      </c>
      <c r="O558" s="192">
        <v>2012</v>
      </c>
      <c r="P558" s="192">
        <v>2013</v>
      </c>
      <c r="Q558" s="204">
        <v>2014</v>
      </c>
      <c r="R558" s="204" t="s">
        <v>204</v>
      </c>
      <c r="S558" s="204" t="s">
        <v>205</v>
      </c>
      <c r="T558" s="204" t="s">
        <v>206</v>
      </c>
      <c r="U558" s="204" t="s">
        <v>207</v>
      </c>
      <c r="V558" s="204" t="s">
        <v>208</v>
      </c>
      <c r="X558" s="204" t="s">
        <v>437</v>
      </c>
    </row>
    <row r="559" spans="1:25" x14ac:dyDescent="0.25">
      <c r="E559" s="54" t="s">
        <v>432</v>
      </c>
      <c r="F559" s="200">
        <v>15.91</v>
      </c>
      <c r="G559" s="200">
        <v>18.04</v>
      </c>
      <c r="H559" s="200">
        <v>18.79</v>
      </c>
      <c r="I559" s="200">
        <v>19.690000000000001</v>
      </c>
      <c r="J559" s="200">
        <v>20.84</v>
      </c>
      <c r="K559" s="200">
        <v>19.579999999999998</v>
      </c>
      <c r="L559" s="200">
        <v>18.02</v>
      </c>
      <c r="M559" s="200">
        <v>21.91</v>
      </c>
      <c r="N559" s="200">
        <v>23.74</v>
      </c>
      <c r="O559" s="200">
        <v>23</v>
      </c>
      <c r="P559" s="200">
        <v>22.8</v>
      </c>
      <c r="Q559" s="209">
        <v>23.05</v>
      </c>
      <c r="R559" s="209">
        <v>22.93</v>
      </c>
      <c r="S559" s="209">
        <v>22.64</v>
      </c>
      <c r="T559" s="209">
        <v>22.27</v>
      </c>
      <c r="U559" s="209">
        <v>22.2</v>
      </c>
      <c r="V559" s="209">
        <v>22.58</v>
      </c>
      <c r="X559" s="214">
        <f>RATE(19-14, 0, -Q559, V559, )</f>
        <v>-4.1117655923759988E-3</v>
      </c>
    </row>
    <row r="560" spans="1:25" x14ac:dyDescent="0.25">
      <c r="E560" s="54" t="s">
        <v>433</v>
      </c>
      <c r="F560" s="200">
        <v>13.23</v>
      </c>
      <c r="G560" s="200">
        <v>13.19</v>
      </c>
      <c r="H560" s="200">
        <v>13.95</v>
      </c>
      <c r="I560" s="200">
        <v>14.26</v>
      </c>
      <c r="J560" s="200">
        <v>15.25</v>
      </c>
      <c r="K560" s="200">
        <v>14.43</v>
      </c>
      <c r="L560" s="200">
        <v>13.75</v>
      </c>
      <c r="M560" s="200">
        <v>17.02</v>
      </c>
      <c r="N560" s="200">
        <v>16.489999999999998</v>
      </c>
      <c r="O560" s="200">
        <v>17.03</v>
      </c>
      <c r="P560" s="200">
        <v>18.41</v>
      </c>
      <c r="Q560" s="209">
        <v>18.39</v>
      </c>
      <c r="R560" s="209">
        <v>19.079999999999998</v>
      </c>
      <c r="S560" s="209">
        <v>19.77</v>
      </c>
      <c r="T560" s="209">
        <v>20.43</v>
      </c>
      <c r="U560" s="209">
        <v>20.97</v>
      </c>
      <c r="V560" s="209">
        <v>21.47</v>
      </c>
      <c r="X560" s="215">
        <f>RATE(19-14, 0, -Q560, V560, )</f>
        <v>3.1454471756943311E-2</v>
      </c>
    </row>
    <row r="561" spans="5:24" ht="14.25" thickBot="1" x14ac:dyDescent="0.3">
      <c r="E561" s="202" t="s">
        <v>436</v>
      </c>
      <c r="F561" s="203">
        <f>SUM(F559:F560)</f>
        <v>29.14</v>
      </c>
      <c r="G561" s="203">
        <f t="shared" ref="G561:V561" si="155">SUM(G559:G560)</f>
        <v>31.229999999999997</v>
      </c>
      <c r="H561" s="203">
        <f t="shared" si="155"/>
        <v>32.739999999999995</v>
      </c>
      <c r="I561" s="203">
        <f t="shared" si="155"/>
        <v>33.950000000000003</v>
      </c>
      <c r="J561" s="203">
        <f t="shared" si="155"/>
        <v>36.090000000000003</v>
      </c>
      <c r="K561" s="203">
        <f t="shared" si="155"/>
        <v>34.01</v>
      </c>
      <c r="L561" s="203">
        <f t="shared" si="155"/>
        <v>31.77</v>
      </c>
      <c r="M561" s="203">
        <f t="shared" si="155"/>
        <v>38.93</v>
      </c>
      <c r="N561" s="203">
        <f t="shared" si="155"/>
        <v>40.229999999999997</v>
      </c>
      <c r="O561" s="203">
        <f t="shared" si="155"/>
        <v>40.03</v>
      </c>
      <c r="P561" s="203">
        <f t="shared" si="155"/>
        <v>41.21</v>
      </c>
      <c r="Q561" s="210">
        <f t="shared" si="155"/>
        <v>41.44</v>
      </c>
      <c r="R561" s="210">
        <f t="shared" si="155"/>
        <v>42.01</v>
      </c>
      <c r="S561" s="210">
        <f t="shared" si="155"/>
        <v>42.41</v>
      </c>
      <c r="T561" s="210">
        <f t="shared" si="155"/>
        <v>42.7</v>
      </c>
      <c r="U561" s="210">
        <f t="shared" si="155"/>
        <v>43.17</v>
      </c>
      <c r="V561" s="210">
        <f t="shared" si="155"/>
        <v>44.05</v>
      </c>
      <c r="X561" s="208">
        <f>RATE(19-14, 0, -Q561, V561, )</f>
        <v>1.2290667916180919E-2</v>
      </c>
    </row>
    <row r="582" spans="1:25" s="23" customFormat="1" x14ac:dyDescent="0.25">
      <c r="A582" s="22"/>
      <c r="B582" s="23" t="s">
        <v>439</v>
      </c>
      <c r="D582" s="60"/>
    </row>
    <row r="584" spans="1:25" x14ac:dyDescent="0.25">
      <c r="C584" s="25" t="s">
        <v>430</v>
      </c>
    </row>
    <row r="585" spans="1:25" x14ac:dyDescent="0.25">
      <c r="V585" s="5" t="s">
        <v>435</v>
      </c>
    </row>
    <row r="586" spans="1:25" ht="14.25" thickBot="1" x14ac:dyDescent="0.3">
      <c r="E586" s="55" t="s">
        <v>331</v>
      </c>
      <c r="F586" s="192">
        <f t="shared" ref="F586" si="156">G586-1</f>
        <v>2003</v>
      </c>
      <c r="G586" s="192">
        <f t="shared" ref="G586" si="157">H586-1</f>
        <v>2004</v>
      </c>
      <c r="H586" s="192">
        <f t="shared" ref="H586" si="158">I586-1</f>
        <v>2005</v>
      </c>
      <c r="I586" s="192">
        <f t="shared" ref="I586" si="159">J586-1</f>
        <v>2006</v>
      </c>
      <c r="J586" s="192">
        <f t="shared" ref="J586" si="160">K586-1</f>
        <v>2007</v>
      </c>
      <c r="K586" s="192">
        <f t="shared" ref="K586" si="161">L586-1</f>
        <v>2008</v>
      </c>
      <c r="L586" s="192">
        <f t="shared" ref="L586" si="162">M586-1</f>
        <v>2009</v>
      </c>
      <c r="M586" s="192">
        <f t="shared" ref="M586" si="163">N586-1</f>
        <v>2010</v>
      </c>
      <c r="N586" s="192">
        <f>O586-1</f>
        <v>2011</v>
      </c>
      <c r="O586" s="192">
        <v>2012</v>
      </c>
      <c r="P586" s="192">
        <v>2013</v>
      </c>
      <c r="Q586" s="204">
        <v>2014</v>
      </c>
      <c r="R586" s="204" t="s">
        <v>204</v>
      </c>
      <c r="S586" s="204" t="s">
        <v>205</v>
      </c>
      <c r="T586" s="204" t="s">
        <v>206</v>
      </c>
      <c r="U586" s="204" t="s">
        <v>207</v>
      </c>
      <c r="V586" s="204" t="s">
        <v>208</v>
      </c>
      <c r="X586" s="204" t="s">
        <v>437</v>
      </c>
    </row>
    <row r="587" spans="1:25" x14ac:dyDescent="0.25">
      <c r="E587" s="54" t="s">
        <v>428</v>
      </c>
      <c r="F587" s="200">
        <v>26.77</v>
      </c>
      <c r="G587" s="200">
        <v>31.48</v>
      </c>
      <c r="H587" s="200">
        <v>36.54</v>
      </c>
      <c r="I587" s="200">
        <v>42.9</v>
      </c>
      <c r="J587" s="200">
        <v>50.67</v>
      </c>
      <c r="K587" s="200">
        <v>59.03</v>
      </c>
      <c r="L587" s="200">
        <v>71.55</v>
      </c>
      <c r="M587" s="200">
        <v>87.67</v>
      </c>
      <c r="N587" s="200">
        <v>103.66</v>
      </c>
      <c r="O587" s="200">
        <v>120.7</v>
      </c>
      <c r="P587" s="200">
        <v>140.15</v>
      </c>
      <c r="Q587" s="205">
        <v>160.36000000000001</v>
      </c>
      <c r="R587" s="205">
        <v>181.78</v>
      </c>
      <c r="S587" s="205">
        <v>204.66</v>
      </c>
      <c r="T587" s="205">
        <v>228.71</v>
      </c>
      <c r="U587" s="205">
        <v>254.04</v>
      </c>
      <c r="V587" s="205">
        <v>280.10000000000002</v>
      </c>
      <c r="X587" s="211">
        <f>RATE(19-14, 0, -Q587, V587, )</f>
        <v>0.11800414126560488</v>
      </c>
      <c r="Y587" s="213"/>
    </row>
    <row r="588" spans="1:25" ht="14.25" thickBot="1" x14ac:dyDescent="0.3">
      <c r="E588" s="57" t="s">
        <v>429</v>
      </c>
      <c r="F588" s="201">
        <v>4.6100000000000003</v>
      </c>
      <c r="G588" s="201">
        <v>5.3</v>
      </c>
      <c r="H588" s="201">
        <v>5.72</v>
      </c>
      <c r="I588" s="201">
        <v>7.29</v>
      </c>
      <c r="J588" s="201">
        <v>8.9</v>
      </c>
      <c r="K588" s="201">
        <v>9.35</v>
      </c>
      <c r="L588" s="201">
        <v>13.8</v>
      </c>
      <c r="M588" s="201">
        <v>18.239999999999998</v>
      </c>
      <c r="N588" s="201">
        <v>18.399999999999999</v>
      </c>
      <c r="O588" s="201">
        <v>19.309999999999999</v>
      </c>
      <c r="P588" s="201">
        <v>22.13</v>
      </c>
      <c r="Q588" s="207">
        <v>23.38</v>
      </c>
      <c r="R588" s="207">
        <v>24.9</v>
      </c>
      <c r="S588" s="207">
        <v>27.15</v>
      </c>
      <c r="T588" s="207">
        <v>29.21</v>
      </c>
      <c r="U588" s="207">
        <v>31.14</v>
      </c>
      <c r="V588" s="207">
        <v>32.57</v>
      </c>
      <c r="X588" s="212">
        <f>RATE(19-14, 0, -Q588, V588, )</f>
        <v>6.854951209460465E-2</v>
      </c>
      <c r="Y588" s="213"/>
    </row>
    <row r="589" spans="1:25" x14ac:dyDescent="0.25"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X589" s="26"/>
    </row>
    <row r="591" spans="1:25" x14ac:dyDescent="0.25">
      <c r="C591" s="25" t="s">
        <v>431</v>
      </c>
    </row>
    <row r="592" spans="1:25" x14ac:dyDescent="0.25">
      <c r="V592" s="5" t="s">
        <v>434</v>
      </c>
    </row>
    <row r="593" spans="5:24" ht="14.25" thickBot="1" x14ac:dyDescent="0.3">
      <c r="E593" s="55" t="s">
        <v>331</v>
      </c>
      <c r="F593" s="192">
        <f t="shared" ref="F593" si="164">G593-1</f>
        <v>2003</v>
      </c>
      <c r="G593" s="192">
        <f t="shared" ref="G593" si="165">H593-1</f>
        <v>2004</v>
      </c>
      <c r="H593" s="192">
        <f t="shared" ref="H593" si="166">I593-1</f>
        <v>2005</v>
      </c>
      <c r="I593" s="192">
        <f t="shared" ref="I593" si="167">J593-1</f>
        <v>2006</v>
      </c>
      <c r="J593" s="192">
        <f t="shared" ref="J593" si="168">K593-1</f>
        <v>2007</v>
      </c>
      <c r="K593" s="192">
        <f t="shared" ref="K593" si="169">L593-1</f>
        <v>2008</v>
      </c>
      <c r="L593" s="192">
        <f t="shared" ref="L593" si="170">M593-1</f>
        <v>2009</v>
      </c>
      <c r="M593" s="192">
        <f t="shared" ref="M593" si="171">N593-1</f>
        <v>2010</v>
      </c>
      <c r="N593" s="192">
        <f>O593-1</f>
        <v>2011</v>
      </c>
      <c r="O593" s="192">
        <v>2012</v>
      </c>
      <c r="P593" s="192">
        <v>2013</v>
      </c>
      <c r="Q593" s="204">
        <v>2014</v>
      </c>
      <c r="R593" s="204" t="s">
        <v>204</v>
      </c>
      <c r="S593" s="204" t="s">
        <v>205</v>
      </c>
      <c r="T593" s="204" t="s">
        <v>206</v>
      </c>
      <c r="U593" s="204" t="s">
        <v>207</v>
      </c>
      <c r="V593" s="204" t="s">
        <v>208</v>
      </c>
      <c r="X593" s="204" t="s">
        <v>437</v>
      </c>
    </row>
    <row r="594" spans="5:24" x14ac:dyDescent="0.25">
      <c r="E594" s="54" t="s">
        <v>432</v>
      </c>
      <c r="F594" s="200">
        <v>25.02</v>
      </c>
      <c r="G594" s="200">
        <v>29.15</v>
      </c>
      <c r="H594" s="200">
        <v>30.75</v>
      </c>
      <c r="I594" s="200">
        <v>38.979999999999997</v>
      </c>
      <c r="J594" s="200">
        <v>48.09</v>
      </c>
      <c r="K594" s="200">
        <v>50.47</v>
      </c>
      <c r="L594" s="200">
        <v>73.47</v>
      </c>
      <c r="M594" s="200">
        <v>97.69</v>
      </c>
      <c r="N594" s="200">
        <v>97.56</v>
      </c>
      <c r="O594" s="200">
        <v>101.34</v>
      </c>
      <c r="P594" s="200">
        <v>116.05</v>
      </c>
      <c r="Q594" s="205">
        <v>121.85</v>
      </c>
      <c r="R594" s="205">
        <v>129.01</v>
      </c>
      <c r="S594" s="205">
        <v>140.57</v>
      </c>
      <c r="T594" s="205">
        <v>151.28</v>
      </c>
      <c r="U594" s="205">
        <v>161.37</v>
      </c>
      <c r="V594" s="205">
        <v>168.56</v>
      </c>
      <c r="X594" s="214">
        <f>RATE(19-14, 0, -Q594, V594, )</f>
        <v>6.7052524970979424E-2</v>
      </c>
    </row>
    <row r="595" spans="5:24" x14ac:dyDescent="0.25">
      <c r="E595" s="54" t="s">
        <v>433</v>
      </c>
      <c r="F595" s="200">
        <v>57.15</v>
      </c>
      <c r="G595" s="200">
        <v>66.84</v>
      </c>
      <c r="H595" s="200">
        <v>74.63</v>
      </c>
      <c r="I595" s="200">
        <v>83.88</v>
      </c>
      <c r="J595" s="200">
        <v>94.27</v>
      </c>
      <c r="K595" s="200">
        <v>104.59</v>
      </c>
      <c r="L595" s="200">
        <v>115.74</v>
      </c>
      <c r="M595" s="200">
        <v>133.97999999999999</v>
      </c>
      <c r="N595" s="200">
        <v>146.82</v>
      </c>
      <c r="O595" s="200">
        <v>153.41999999999999</v>
      </c>
      <c r="P595" s="200">
        <v>165.63</v>
      </c>
      <c r="Q595" s="205">
        <v>180.04</v>
      </c>
      <c r="R595" s="205">
        <v>200.88</v>
      </c>
      <c r="S595" s="205">
        <v>220.98</v>
      </c>
      <c r="T595" s="205">
        <v>247.07</v>
      </c>
      <c r="U595" s="205">
        <v>276.45</v>
      </c>
      <c r="V595" s="205">
        <v>303.47000000000003</v>
      </c>
      <c r="X595" s="215">
        <f>RATE(19-14, 0, -Q595, V595, )</f>
        <v>0.11006740874601047</v>
      </c>
    </row>
    <row r="596" spans="5:24" ht="14.25" thickBot="1" x14ac:dyDescent="0.3">
      <c r="E596" s="202" t="s">
        <v>436</v>
      </c>
      <c r="F596" s="203">
        <f>SUM(F594:F595)</f>
        <v>82.17</v>
      </c>
      <c r="G596" s="203">
        <f t="shared" ref="G596:V596" si="172">SUM(G594:G595)</f>
        <v>95.990000000000009</v>
      </c>
      <c r="H596" s="203">
        <f t="shared" si="172"/>
        <v>105.38</v>
      </c>
      <c r="I596" s="203">
        <f t="shared" si="172"/>
        <v>122.85999999999999</v>
      </c>
      <c r="J596" s="203">
        <f t="shared" si="172"/>
        <v>142.36000000000001</v>
      </c>
      <c r="K596" s="203">
        <f t="shared" si="172"/>
        <v>155.06</v>
      </c>
      <c r="L596" s="203">
        <f t="shared" si="172"/>
        <v>189.20999999999998</v>
      </c>
      <c r="M596" s="203">
        <f t="shared" si="172"/>
        <v>231.67</v>
      </c>
      <c r="N596" s="203">
        <f t="shared" si="172"/>
        <v>244.38</v>
      </c>
      <c r="O596" s="203">
        <f t="shared" si="172"/>
        <v>254.76</v>
      </c>
      <c r="P596" s="203">
        <f t="shared" si="172"/>
        <v>281.68</v>
      </c>
      <c r="Q596" s="206">
        <f t="shared" si="172"/>
        <v>301.89</v>
      </c>
      <c r="R596" s="206">
        <f t="shared" si="172"/>
        <v>329.89</v>
      </c>
      <c r="S596" s="206">
        <f t="shared" si="172"/>
        <v>361.54999999999995</v>
      </c>
      <c r="T596" s="206">
        <f t="shared" si="172"/>
        <v>398.35</v>
      </c>
      <c r="U596" s="206">
        <f t="shared" si="172"/>
        <v>437.82</v>
      </c>
      <c r="V596" s="206">
        <f t="shared" si="172"/>
        <v>472.03000000000003</v>
      </c>
      <c r="X596" s="208">
        <f>RATE(19-14, 0, -Q596, V596, )</f>
        <v>9.3513564864374885E-2</v>
      </c>
    </row>
  </sheetData>
  <phoneticPr fontId="4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X1649"/>
  <sheetViews>
    <sheetView showGridLines="0" topLeftCell="A467" workbookViewId="0">
      <selection activeCell="C467" sqref="C467"/>
    </sheetView>
  </sheetViews>
  <sheetFormatPr defaultRowHeight="12.75" x14ac:dyDescent="0.2"/>
  <cols>
    <col min="1" max="3" width="9" style="11"/>
    <col min="4" max="4" width="15.25" style="11" bestFit="1" customWidth="1"/>
    <col min="5" max="5" width="6.625" style="11" customWidth="1"/>
    <col min="6" max="24" width="7" style="11" bestFit="1" customWidth="1"/>
    <col min="25" max="16384" width="9" style="11"/>
  </cols>
  <sheetData>
    <row r="2" spans="1:24" s="27" customFormat="1" x14ac:dyDescent="0.2">
      <c r="A2" s="27" t="s">
        <v>23</v>
      </c>
      <c r="B2" s="27" t="s">
        <v>29</v>
      </c>
      <c r="C2" s="27" t="s">
        <v>28</v>
      </c>
      <c r="D2" s="27" t="s">
        <v>25</v>
      </c>
      <c r="E2" s="199">
        <v>2000</v>
      </c>
      <c r="F2" s="199">
        <v>2001</v>
      </c>
      <c r="G2" s="199">
        <v>2002</v>
      </c>
      <c r="H2" s="199">
        <v>2003</v>
      </c>
      <c r="I2" s="199">
        <v>2004</v>
      </c>
      <c r="J2" s="199">
        <v>2005</v>
      </c>
      <c r="K2" s="199">
        <v>2006</v>
      </c>
      <c r="L2" s="199">
        <v>2007</v>
      </c>
      <c r="M2" s="199">
        <v>2008</v>
      </c>
      <c r="N2" s="199">
        <v>2009</v>
      </c>
      <c r="O2" s="199">
        <v>2010</v>
      </c>
      <c r="P2" s="199">
        <v>2011</v>
      </c>
      <c r="Q2" s="199">
        <v>2012</v>
      </c>
      <c r="R2" s="199">
        <v>2013</v>
      </c>
      <c r="S2" s="199">
        <v>2014</v>
      </c>
      <c r="T2" s="199">
        <v>2015</v>
      </c>
      <c r="U2" s="199">
        <v>2016</v>
      </c>
      <c r="V2" s="199">
        <v>2017</v>
      </c>
      <c r="W2" s="199">
        <v>2018</v>
      </c>
      <c r="X2" s="199">
        <v>2019</v>
      </c>
    </row>
    <row r="3" spans="1:24" x14ac:dyDescent="0.2">
      <c r="A3" s="11" t="s">
        <v>103</v>
      </c>
      <c r="B3" s="11" t="s">
        <v>51</v>
      </c>
      <c r="C3" s="11" t="s">
        <v>50</v>
      </c>
      <c r="D3" s="11" t="s">
        <v>72</v>
      </c>
      <c r="E3" s="28">
        <v>0.91384065858439567</v>
      </c>
      <c r="F3" s="28">
        <v>1.0135222519985516</v>
      </c>
      <c r="G3" s="28">
        <v>1.0673490294785661</v>
      </c>
      <c r="H3" s="28">
        <v>1.0781246820409234</v>
      </c>
      <c r="I3" s="28">
        <v>1.0912723495062284</v>
      </c>
      <c r="J3" s="28">
        <v>1.1072622145825946</v>
      </c>
      <c r="K3" s="28">
        <v>1.1293115924367687</v>
      </c>
      <c r="L3" s="28">
        <v>1.1567919765124011</v>
      </c>
      <c r="M3" s="28">
        <v>1.1864190567472772</v>
      </c>
      <c r="N3" s="28">
        <v>1.2042718661798044</v>
      </c>
      <c r="O3" s="28">
        <v>1.2325695475180058</v>
      </c>
      <c r="P3" s="28">
        <v>1.2602328720428255</v>
      </c>
      <c r="Q3" s="28">
        <v>1.2883588593223967</v>
      </c>
      <c r="R3" s="28">
        <v>1.3170881135291721</v>
      </c>
      <c r="S3" s="28">
        <v>1.3501076586338796</v>
      </c>
      <c r="T3" s="28">
        <v>1.3828808786395399</v>
      </c>
      <c r="U3" s="28">
        <v>1.4179762755067435</v>
      </c>
      <c r="V3" s="28">
        <v>1.455469469068555</v>
      </c>
      <c r="W3" s="28">
        <v>1.4953779876555719</v>
      </c>
      <c r="X3" s="28">
        <v>1.537251769940438</v>
      </c>
    </row>
    <row r="4" spans="1:24" x14ac:dyDescent="0.2">
      <c r="A4" s="11" t="s">
        <v>103</v>
      </c>
      <c r="B4" s="11" t="s">
        <v>51</v>
      </c>
      <c r="C4" s="11" t="s">
        <v>50</v>
      </c>
      <c r="D4" s="11" t="s">
        <v>77</v>
      </c>
      <c r="E4" s="28">
        <v>1.1569672029883968E-2</v>
      </c>
      <c r="F4" s="28">
        <v>1.2379549071975847E-2</v>
      </c>
      <c r="G4" s="28">
        <v>1.3246117507014158E-2</v>
      </c>
      <c r="H4" s="28">
        <v>1.4173345732505151E-2</v>
      </c>
      <c r="I4" s="28">
        <v>1.5165479933780512E-2</v>
      </c>
      <c r="J4" s="28">
        <v>1.6227063529145148E-2</v>
      </c>
      <c r="K4" s="28">
        <v>1.7362957976185308E-2</v>
      </c>
      <c r="L4" s="28">
        <v>1.857836503451828E-2</v>
      </c>
      <c r="M4" s="28">
        <v>1.987885058693456E-2</v>
      </c>
      <c r="N4" s="28">
        <v>2.127037012801998E-2</v>
      </c>
      <c r="O4" s="28">
        <v>2.2759296036981382E-2</v>
      </c>
      <c r="P4" s="28">
        <v>2.435244675957008E-2</v>
      </c>
      <c r="Q4" s="28">
        <v>2.6057118032739988E-2</v>
      </c>
      <c r="R4" s="28">
        <v>2.7881116295031788E-2</v>
      </c>
      <c r="S4" s="28">
        <v>2.9832794435684016E-2</v>
      </c>
      <c r="T4" s="28">
        <v>3.1921090046181898E-2</v>
      </c>
      <c r="U4" s="28">
        <v>3.4155566349414634E-2</v>
      </c>
      <c r="V4" s="28">
        <v>3.6546455993873662E-2</v>
      </c>
      <c r="W4" s="28">
        <v>3.9104707913444822E-2</v>
      </c>
      <c r="X4" s="28">
        <v>4.1842037467385962E-2</v>
      </c>
    </row>
    <row r="5" spans="1:24" x14ac:dyDescent="0.2">
      <c r="A5" s="11" t="s">
        <v>103</v>
      </c>
      <c r="B5" s="11" t="s">
        <v>51</v>
      </c>
      <c r="C5" s="11" t="s">
        <v>50</v>
      </c>
      <c r="D5" s="11" t="s">
        <v>73</v>
      </c>
      <c r="E5" s="28">
        <v>7.8340000000000007E-3</v>
      </c>
      <c r="F5" s="28">
        <v>7.8340000000000007E-3</v>
      </c>
      <c r="G5" s="28">
        <v>5.4720000000000003E-3</v>
      </c>
      <c r="H5" s="28">
        <v>3.0720000000000001E-3</v>
      </c>
      <c r="I5" s="28">
        <v>4.2719999999999998E-3</v>
      </c>
      <c r="J5" s="28">
        <v>2.4719999999999998E-3</v>
      </c>
      <c r="K5" s="28">
        <v>3.0000000000000001E-3</v>
      </c>
      <c r="L5" s="28">
        <v>3.0720000000000001E-3</v>
      </c>
      <c r="M5" s="28">
        <v>2.0400000000000001E-3</v>
      </c>
      <c r="N5" s="28">
        <v>9.6000000000000002E-5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</row>
    <row r="6" spans="1:24" x14ac:dyDescent="0.2">
      <c r="A6" s="11" t="s">
        <v>103</v>
      </c>
      <c r="B6" s="11" t="s">
        <v>51</v>
      </c>
      <c r="C6" s="11" t="s">
        <v>50</v>
      </c>
      <c r="D6" s="11" t="s">
        <v>70</v>
      </c>
      <c r="E6" s="28">
        <v>3.9170000000000003E-2</v>
      </c>
      <c r="F6" s="28">
        <v>3.9170000000000003E-2</v>
      </c>
      <c r="G6" s="28">
        <v>2.7360000000000002E-2</v>
      </c>
      <c r="H6" s="28">
        <v>1.536E-2</v>
      </c>
      <c r="I6" s="28">
        <v>2.1359999999999997E-2</v>
      </c>
      <c r="J6" s="28">
        <v>1.2359999999999999E-2</v>
      </c>
      <c r="K6" s="28">
        <v>1.4999999999999999E-2</v>
      </c>
      <c r="L6" s="28">
        <v>1.536E-2</v>
      </c>
      <c r="M6" s="28">
        <v>1.0200000000000001E-2</v>
      </c>
      <c r="N6" s="28">
        <v>4.8000000000000001E-4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</row>
    <row r="7" spans="1:24" x14ac:dyDescent="0.2">
      <c r="A7" s="11" t="s">
        <v>103</v>
      </c>
      <c r="B7" s="11" t="s">
        <v>51</v>
      </c>
      <c r="C7" s="11" t="s">
        <v>50</v>
      </c>
      <c r="D7" s="11" t="s">
        <v>71</v>
      </c>
      <c r="E7" s="28">
        <v>1.050916757372055</v>
      </c>
      <c r="F7" s="28">
        <v>1.2162267023982618</v>
      </c>
      <c r="G7" s="28">
        <v>1.3341862868482077</v>
      </c>
      <c r="H7" s="28">
        <v>1.4554683207552466</v>
      </c>
      <c r="I7" s="28">
        <v>1.5277812893087197</v>
      </c>
      <c r="J7" s="28">
        <v>1.5501671004156323</v>
      </c>
      <c r="K7" s="28">
        <v>1.5810362294114761</v>
      </c>
      <c r="L7" s="28">
        <v>1.6195087671173614</v>
      </c>
      <c r="M7" s="28">
        <v>1.6609866794461881</v>
      </c>
      <c r="N7" s="28">
        <v>1.75</v>
      </c>
      <c r="O7" s="28">
        <v>1.9</v>
      </c>
      <c r="P7" s="28">
        <v>2.0499999999999998</v>
      </c>
      <c r="Q7" s="28">
        <v>2.1524999999999999</v>
      </c>
      <c r="R7" s="28">
        <v>2.2999999999999998</v>
      </c>
      <c r="S7" s="28">
        <v>2.3919999999999999</v>
      </c>
      <c r="T7" s="28">
        <v>2.4876800000000001</v>
      </c>
      <c r="U7" s="28">
        <v>2.5523572959121386</v>
      </c>
      <c r="V7" s="28">
        <v>2.6198450443233989</v>
      </c>
      <c r="W7" s="28">
        <v>2.6916803777800293</v>
      </c>
      <c r="X7" s="28">
        <v>2.7670531858927885</v>
      </c>
    </row>
    <row r="8" spans="1:24" x14ac:dyDescent="0.2">
      <c r="A8" s="11" t="s">
        <v>103</v>
      </c>
      <c r="B8" s="11" t="s">
        <v>51</v>
      </c>
      <c r="C8" s="11" t="s">
        <v>50</v>
      </c>
      <c r="D8" s="11" t="s">
        <v>26</v>
      </c>
      <c r="E8" s="28">
        <v>1.090086757372055</v>
      </c>
      <c r="F8" s="28">
        <v>1.2553967023982617</v>
      </c>
      <c r="G8" s="28">
        <v>1.3615462868482078</v>
      </c>
      <c r="H8" s="28">
        <v>1.4708283207552466</v>
      </c>
      <c r="I8" s="28">
        <v>1.5491412893087197</v>
      </c>
      <c r="J8" s="28">
        <v>1.5625271004156323</v>
      </c>
      <c r="K8" s="28">
        <v>1.596036229411476</v>
      </c>
      <c r="L8" s="28">
        <v>1.6348687671173614</v>
      </c>
      <c r="M8" s="28">
        <v>1.671186679446188</v>
      </c>
      <c r="N8" s="28">
        <v>1.75048</v>
      </c>
      <c r="O8" s="28">
        <v>1.9</v>
      </c>
      <c r="P8" s="28">
        <v>2.0499999999999998</v>
      </c>
      <c r="Q8" s="28">
        <v>2.1524999999999999</v>
      </c>
      <c r="R8" s="28">
        <v>2.2999999999999998</v>
      </c>
      <c r="S8" s="28">
        <v>2.3919999999999999</v>
      </c>
      <c r="T8" s="28">
        <v>2.4876800000000001</v>
      </c>
      <c r="U8" s="28">
        <v>2.5523572959121386</v>
      </c>
      <c r="V8" s="28">
        <v>2.6198450443233989</v>
      </c>
      <c r="W8" s="28">
        <v>2.6916803777800293</v>
      </c>
      <c r="X8" s="28">
        <v>2.7670531858927885</v>
      </c>
    </row>
    <row r="9" spans="1:24" x14ac:dyDescent="0.2">
      <c r="A9" s="11" t="s">
        <v>103</v>
      </c>
      <c r="B9" s="11" t="s">
        <v>51</v>
      </c>
      <c r="C9" s="11" t="s">
        <v>50</v>
      </c>
      <c r="D9" s="11" t="s">
        <v>75</v>
      </c>
      <c r="E9" s="28">
        <v>0.36699999999999999</v>
      </c>
      <c r="F9" s="28">
        <v>0.59299999999999997</v>
      </c>
      <c r="G9" s="28">
        <v>0.92900000000000005</v>
      </c>
      <c r="H9" s="28">
        <v>0.89400000000000002</v>
      </c>
      <c r="I9" s="28">
        <v>0.87899000000000005</v>
      </c>
      <c r="J9" s="28">
        <v>1.1000000000000001</v>
      </c>
      <c r="K9" s="28">
        <v>1.1307940000000001</v>
      </c>
      <c r="L9" s="28">
        <v>2.1230000000000002</v>
      </c>
      <c r="M9" s="28">
        <v>2.5510199999999998</v>
      </c>
      <c r="N9" s="28">
        <v>2.89</v>
      </c>
      <c r="O9" s="28">
        <v>3.23</v>
      </c>
      <c r="P9" s="28">
        <v>4.0960000000000001</v>
      </c>
      <c r="Q9" s="28">
        <v>3.1880000000000002</v>
      </c>
      <c r="R9" s="28">
        <v>4.2614784000000006</v>
      </c>
      <c r="S9" s="28">
        <v>4.3893227520000009</v>
      </c>
      <c r="T9" s="28">
        <v>4.5429490483200006</v>
      </c>
      <c r="U9" s="28">
        <v>4.6792375197696003</v>
      </c>
      <c r="V9" s="28">
        <v>4.8430108329615358</v>
      </c>
      <c r="W9" s="28">
        <v>5.0028301904492665</v>
      </c>
      <c r="X9" s="28">
        <v>5.1729264169245415</v>
      </c>
    </row>
    <row r="10" spans="1:24" x14ac:dyDescent="0.2">
      <c r="A10" s="11" t="s">
        <v>103</v>
      </c>
      <c r="B10" s="11" t="s">
        <v>51</v>
      </c>
      <c r="C10" s="11" t="s">
        <v>50</v>
      </c>
      <c r="D10" s="11" t="s">
        <v>76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0.8</v>
      </c>
      <c r="M10" s="28">
        <v>0.88</v>
      </c>
      <c r="N10" s="28">
        <v>0.88</v>
      </c>
      <c r="O10" s="28">
        <v>1.1200000000000001</v>
      </c>
      <c r="P10" s="28">
        <v>1.75</v>
      </c>
      <c r="Q10" s="28">
        <v>1</v>
      </c>
      <c r="R10" s="28">
        <v>1.9</v>
      </c>
      <c r="S10" s="28">
        <v>1.976</v>
      </c>
      <c r="T10" s="28">
        <v>2.05504</v>
      </c>
      <c r="U10" s="28">
        <v>2.1372415999999994</v>
      </c>
      <c r="V10" s="28">
        <v>2.2227312640000001</v>
      </c>
      <c r="W10" s="28">
        <v>2.3116405145600001</v>
      </c>
      <c r="X10" s="28">
        <v>2.4041061351424</v>
      </c>
    </row>
    <row r="11" spans="1:24" x14ac:dyDescent="0.2">
      <c r="A11" s="11" t="s">
        <v>103</v>
      </c>
      <c r="B11" s="11" t="s">
        <v>51</v>
      </c>
      <c r="C11" s="11" t="s">
        <v>50</v>
      </c>
      <c r="D11" s="11" t="s">
        <v>74</v>
      </c>
      <c r="E11" s="28">
        <v>0.61199999999999999</v>
      </c>
      <c r="F11" s="28">
        <v>0.61812</v>
      </c>
      <c r="G11" s="28">
        <v>0.6304824</v>
      </c>
      <c r="H11" s="28">
        <v>0.64309204799999997</v>
      </c>
      <c r="I11" s="28">
        <v>0.65595388896000006</v>
      </c>
      <c r="J11" s="28">
        <v>0.45916772227199992</v>
      </c>
      <c r="K11" s="28">
        <v>0.46835107671743992</v>
      </c>
      <c r="L11" s="28">
        <v>0.32784575370220792</v>
      </c>
      <c r="M11" s="28">
        <v>0.13113830148088318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</row>
    <row r="12" spans="1:24" x14ac:dyDescent="0.2">
      <c r="A12" s="11" t="s">
        <v>103</v>
      </c>
      <c r="B12" s="11" t="s">
        <v>51</v>
      </c>
      <c r="C12" s="11" t="s">
        <v>65</v>
      </c>
      <c r="D12" s="11" t="s">
        <v>72</v>
      </c>
      <c r="E12" s="28">
        <v>0.26064473186728909</v>
      </c>
      <c r="F12" s="28">
        <v>0.27177428454861624</v>
      </c>
      <c r="G12" s="28">
        <v>0.29407654170313008</v>
      </c>
      <c r="H12" s="28">
        <v>0.32709244295276541</v>
      </c>
      <c r="I12" s="28">
        <v>0.36272028215960184</v>
      </c>
      <c r="J12" s="28">
        <v>0.40438271509558277</v>
      </c>
      <c r="K12" s="28">
        <v>0.45198165176281024</v>
      </c>
      <c r="L12" s="28">
        <v>0.50495902430578943</v>
      </c>
      <c r="M12" s="28">
        <v>0.56018468176818803</v>
      </c>
      <c r="N12" s="28">
        <v>0.61206231587850746</v>
      </c>
      <c r="O12" s="28">
        <v>0.66902754476079107</v>
      </c>
      <c r="P12" s="28">
        <v>0.73115471292658962</v>
      </c>
      <c r="Q12" s="28">
        <v>0.79885791798000638</v>
      </c>
      <c r="R12" s="28">
        <v>0.87255379330890814</v>
      </c>
      <c r="S12" s="28">
        <v>0.95232702556219073</v>
      </c>
      <c r="T12" s="28">
        <v>1.0386555568149269</v>
      </c>
      <c r="U12" s="28">
        <v>1.1318756406387029</v>
      </c>
      <c r="V12" s="28">
        <v>1.2323259056711593</v>
      </c>
      <c r="W12" s="28">
        <v>1.3404432938265123</v>
      </c>
      <c r="X12" s="28">
        <v>1.4567446070625725</v>
      </c>
    </row>
    <row r="13" spans="1:24" x14ac:dyDescent="0.2">
      <c r="A13" s="11" t="s">
        <v>103</v>
      </c>
      <c r="B13" s="11" t="s">
        <v>51</v>
      </c>
      <c r="C13" s="11" t="s">
        <v>65</v>
      </c>
      <c r="D13" s="11" t="s">
        <v>77</v>
      </c>
      <c r="E13" s="28">
        <v>1.4057017556839793E-2</v>
      </c>
      <c r="F13" s="28">
        <v>1.4897537026698538E-2</v>
      </c>
      <c r="G13" s="28">
        <v>1.5587891788353516E-2</v>
      </c>
      <c r="H13" s="28">
        <v>1.6394277692754318E-2</v>
      </c>
      <c r="I13" s="28">
        <v>1.7452452047450759E-2</v>
      </c>
      <c r="J13" s="28">
        <v>1.8561342251412056E-2</v>
      </c>
      <c r="K13" s="28">
        <v>1.957076379719588E-2</v>
      </c>
      <c r="L13" s="28">
        <v>2.0620203680137193E-2</v>
      </c>
      <c r="M13" s="28">
        <v>2.1672482289723214E-2</v>
      </c>
      <c r="N13" s="28">
        <v>2.1691190914520653E-2</v>
      </c>
      <c r="O13" s="28">
        <v>2.3462404933927858E-2</v>
      </c>
      <c r="P13" s="28">
        <v>2.510477327930281E-2</v>
      </c>
      <c r="Q13" s="28">
        <v>2.6862107408854009E-2</v>
      </c>
      <c r="R13" s="28">
        <v>2.866132113564494E-2</v>
      </c>
      <c r="S13" s="28">
        <v>3.0591107299758093E-2</v>
      </c>
      <c r="T13" s="28">
        <v>3.25519033061996E-2</v>
      </c>
      <c r="U13" s="28">
        <v>3.4462711805360431E-2</v>
      </c>
      <c r="V13" s="28">
        <v>3.6485117912467904E-2</v>
      </c>
      <c r="W13" s="28">
        <v>3.8625598987732913E-2</v>
      </c>
      <c r="X13" s="28">
        <v>4.0891005513861003E-2</v>
      </c>
    </row>
    <row r="14" spans="1:24" x14ac:dyDescent="0.2">
      <c r="A14" s="11" t="s">
        <v>103</v>
      </c>
      <c r="B14" s="11" t="s">
        <v>51</v>
      </c>
      <c r="C14" s="11" t="s">
        <v>65</v>
      </c>
      <c r="D14" s="11" t="s">
        <v>73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</row>
    <row r="15" spans="1:24" x14ac:dyDescent="0.2">
      <c r="A15" s="11" t="s">
        <v>103</v>
      </c>
      <c r="B15" s="11" t="s">
        <v>51</v>
      </c>
      <c r="C15" s="11" t="s">
        <v>65</v>
      </c>
      <c r="D15" s="11" t="s">
        <v>70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</row>
    <row r="16" spans="1:24" x14ac:dyDescent="0.2">
      <c r="A16" s="11" t="s">
        <v>103</v>
      </c>
      <c r="B16" s="11" t="s">
        <v>51</v>
      </c>
      <c r="C16" s="11" t="s">
        <v>65</v>
      </c>
      <c r="D16" s="11" t="s">
        <v>71</v>
      </c>
      <c r="E16" s="28">
        <v>0.50825722714121369</v>
      </c>
      <c r="F16" s="28">
        <v>0.52995985486980168</v>
      </c>
      <c r="G16" s="28">
        <v>0.58227155257219754</v>
      </c>
      <c r="H16" s="28">
        <v>0.64764303704647552</v>
      </c>
      <c r="I16" s="28">
        <v>0.72544056431920367</v>
      </c>
      <c r="J16" s="28">
        <v>0.80876543019116554</v>
      </c>
      <c r="K16" s="28">
        <v>0.8813642209374799</v>
      </c>
      <c r="L16" s="28">
        <v>0.98467009739628941</v>
      </c>
      <c r="M16" s="28">
        <v>1.0363416612711478</v>
      </c>
      <c r="N16" s="28">
        <v>1.0405059369934626</v>
      </c>
      <c r="O16" s="28">
        <v>1.1574176524361688</v>
      </c>
      <c r="P16" s="28">
        <v>1.316433737845794</v>
      </c>
      <c r="Q16" s="28">
        <v>1.4085840994949996</v>
      </c>
      <c r="R16" s="28">
        <v>1.5226794115540945</v>
      </c>
      <c r="S16" s="28">
        <v>1.6840834291788287</v>
      </c>
      <c r="T16" s="28">
        <v>1.8384203355624205</v>
      </c>
      <c r="U16" s="28">
        <v>2.0034198839305044</v>
      </c>
      <c r="V16" s="28">
        <v>2.1812168530379519</v>
      </c>
      <c r="W16" s="28">
        <v>2.372584630072927</v>
      </c>
      <c r="X16" s="28">
        <v>2.5784379545007527</v>
      </c>
    </row>
    <row r="17" spans="1:24" x14ac:dyDescent="0.2">
      <c r="A17" s="11" t="s">
        <v>103</v>
      </c>
      <c r="B17" s="11" t="s">
        <v>51</v>
      </c>
      <c r="C17" s="11" t="s">
        <v>65</v>
      </c>
      <c r="D17" s="11" t="s">
        <v>26</v>
      </c>
      <c r="E17" s="28">
        <v>0.50825722714121369</v>
      </c>
      <c r="F17" s="28">
        <v>0.52995985486980168</v>
      </c>
      <c r="G17" s="28">
        <v>0.58227155257219754</v>
      </c>
      <c r="H17" s="28">
        <v>0.64764303704647552</v>
      </c>
      <c r="I17" s="28">
        <v>0.72544056431920367</v>
      </c>
      <c r="J17" s="28">
        <v>0.80876543019116554</v>
      </c>
      <c r="K17" s="28">
        <v>0.8813642209374799</v>
      </c>
      <c r="L17" s="28">
        <v>0.98467009739628941</v>
      </c>
      <c r="M17" s="28">
        <v>1.0363416612711478</v>
      </c>
      <c r="N17" s="28">
        <v>1.0405059369934626</v>
      </c>
      <c r="O17" s="28">
        <v>1.1574176524361688</v>
      </c>
      <c r="P17" s="28">
        <v>1.316433737845794</v>
      </c>
      <c r="Q17" s="28">
        <v>1.4085840994949996</v>
      </c>
      <c r="R17" s="28">
        <v>1.5226794115540945</v>
      </c>
      <c r="S17" s="28">
        <v>1.6840834291788287</v>
      </c>
      <c r="T17" s="28">
        <v>1.8384203355624205</v>
      </c>
      <c r="U17" s="28">
        <v>2.0034198839305044</v>
      </c>
      <c r="V17" s="28">
        <v>2.1812168530379519</v>
      </c>
      <c r="W17" s="28">
        <v>2.372584630072927</v>
      </c>
      <c r="X17" s="28">
        <v>2.5784379545007527</v>
      </c>
    </row>
    <row r="18" spans="1:24" x14ac:dyDescent="0.2">
      <c r="A18" s="11" t="s">
        <v>103</v>
      </c>
      <c r="B18" s="11" t="s">
        <v>51</v>
      </c>
      <c r="C18" s="11" t="s">
        <v>65</v>
      </c>
      <c r="D18" s="11" t="s">
        <v>75</v>
      </c>
      <c r="E18" s="28">
        <v>0.28956942028016169</v>
      </c>
      <c r="F18" s="28">
        <v>0.42208685583590261</v>
      </c>
      <c r="G18" s="28">
        <v>0.5551604905137415</v>
      </c>
      <c r="H18" s="28">
        <v>0.54536981465136813</v>
      </c>
      <c r="I18" s="28">
        <v>0.69029951690821245</v>
      </c>
      <c r="J18" s="28">
        <v>0.56096969696969678</v>
      </c>
      <c r="K18" s="28">
        <v>0.73596581196581201</v>
      </c>
      <c r="L18" s="28">
        <v>0.914082474226804</v>
      </c>
      <c r="M18" s="28">
        <v>0.98720907216494835</v>
      </c>
      <c r="N18" s="28">
        <v>1.1846508865979379</v>
      </c>
      <c r="O18" s="28">
        <v>1.31</v>
      </c>
      <c r="P18" s="28">
        <v>1.32</v>
      </c>
      <c r="Q18" s="28">
        <v>1.2777000000000001</v>
      </c>
      <c r="R18" s="28">
        <v>1.63</v>
      </c>
      <c r="S18" s="28">
        <v>1.6952</v>
      </c>
      <c r="T18" s="28">
        <v>1.8443776000000003</v>
      </c>
      <c r="U18" s="28">
        <v>2.0011496960000001</v>
      </c>
      <c r="V18" s="28">
        <v>2.181253168640001</v>
      </c>
      <c r="W18" s="28">
        <v>2.3775659538176002</v>
      </c>
      <c r="X18" s="28">
        <v>2.5796590598920965</v>
      </c>
    </row>
    <row r="19" spans="1:24" x14ac:dyDescent="0.2">
      <c r="A19" s="11" t="s">
        <v>103</v>
      </c>
      <c r="B19" s="11" t="s">
        <v>51</v>
      </c>
      <c r="C19" s="11" t="s">
        <v>65</v>
      </c>
      <c r="D19" s="11" t="s">
        <v>76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</row>
    <row r="20" spans="1:24" x14ac:dyDescent="0.2">
      <c r="A20" s="11" t="s">
        <v>103</v>
      </c>
      <c r="B20" s="11" t="s">
        <v>51</v>
      </c>
      <c r="C20" s="11" t="s">
        <v>65</v>
      </c>
      <c r="D20" s="11" t="s">
        <v>74</v>
      </c>
      <c r="E20" s="28">
        <v>0.26637973423280153</v>
      </c>
      <c r="F20" s="28">
        <v>0.26904353157512956</v>
      </c>
      <c r="G20" s="28">
        <v>0.27173396689088086</v>
      </c>
      <c r="H20" s="28">
        <v>0.27445130655978972</v>
      </c>
      <c r="I20" s="28">
        <v>0.27719581962538759</v>
      </c>
      <c r="J20" s="28">
        <v>0.27996777782164145</v>
      </c>
      <c r="K20" s="28">
        <v>0.2883668111562907</v>
      </c>
      <c r="L20" s="28">
        <v>0.18743842725158896</v>
      </c>
      <c r="M20" s="28">
        <v>9.3719213625794481E-2</v>
      </c>
      <c r="N20" s="28">
        <v>0</v>
      </c>
      <c r="O20" s="28">
        <v>0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</row>
    <row r="21" spans="1:24" x14ac:dyDescent="0.2">
      <c r="A21" s="11" t="s">
        <v>103</v>
      </c>
      <c r="B21" s="11" t="s">
        <v>51</v>
      </c>
      <c r="C21" s="11" t="s">
        <v>67</v>
      </c>
      <c r="D21" s="11" t="s">
        <v>72</v>
      </c>
      <c r="E21" s="28">
        <v>4.3274499818440886E-2</v>
      </c>
      <c r="F21" s="28">
        <v>4.9709754820256476E-2</v>
      </c>
      <c r="G21" s="28">
        <v>6.1722657272053907E-2</v>
      </c>
      <c r="H21" s="28">
        <v>7.9083764032666704E-2</v>
      </c>
      <c r="I21" s="28">
        <v>9.7742308210522086E-2</v>
      </c>
      <c r="J21" s="28">
        <v>0.11592294179508353</v>
      </c>
      <c r="K21" s="28">
        <v>0.13853597471046603</v>
      </c>
      <c r="L21" s="28">
        <v>0.16251653322699769</v>
      </c>
      <c r="M21" s="28">
        <v>0.18010027737473844</v>
      </c>
      <c r="N21" s="28">
        <v>0.19454007560781955</v>
      </c>
      <c r="O21" s="28">
        <v>0.21082910982548903</v>
      </c>
      <c r="P21" s="28">
        <v>0.22799838821729312</v>
      </c>
      <c r="Q21" s="28">
        <v>0.24684815540901481</v>
      </c>
      <c r="R21" s="28">
        <v>0.26740711243770249</v>
      </c>
      <c r="S21" s="28">
        <v>0.28958910502521318</v>
      </c>
      <c r="T21" s="28">
        <v>0.31347283390000436</v>
      </c>
      <c r="U21" s="28">
        <v>0.33939491622545964</v>
      </c>
      <c r="V21" s="28">
        <v>0.3673275912699443</v>
      </c>
      <c r="W21" s="28">
        <v>0.39743403664687671</v>
      </c>
      <c r="X21" s="28">
        <v>0.42992947947956106</v>
      </c>
    </row>
    <row r="22" spans="1:24" x14ac:dyDescent="0.2">
      <c r="A22" s="11" t="s">
        <v>103</v>
      </c>
      <c r="B22" s="11" t="s">
        <v>51</v>
      </c>
      <c r="C22" s="11" t="s">
        <v>67</v>
      </c>
      <c r="D22" s="11" t="s">
        <v>77</v>
      </c>
      <c r="E22" s="28">
        <v>1.0598490227442144E-3</v>
      </c>
      <c r="F22" s="28">
        <v>1.1263415476605104E-3</v>
      </c>
      <c r="G22" s="28">
        <v>1.3974195004670779E-3</v>
      </c>
      <c r="H22" s="28">
        <v>1.6101522733955132E-3</v>
      </c>
      <c r="I22" s="28">
        <v>1.6322437166680567E-3</v>
      </c>
      <c r="J22" s="28">
        <v>1.6684352585538927E-3</v>
      </c>
      <c r="K22" s="28">
        <v>1.8728003633680271E-3</v>
      </c>
      <c r="L22" s="28">
        <v>2.1099743300605502E-3</v>
      </c>
      <c r="M22" s="28">
        <v>2.4215064010863927E-3</v>
      </c>
      <c r="N22" s="28">
        <v>3.8484370977375348E-3</v>
      </c>
      <c r="O22" s="28">
        <v>3.6096007590658238E-3</v>
      </c>
      <c r="P22" s="28">
        <v>3.3941891008635082E-3</v>
      </c>
      <c r="Q22" s="28">
        <v>3.1565958638030628E-3</v>
      </c>
      <c r="R22" s="28">
        <v>3.1557166572181742E-3</v>
      </c>
      <c r="S22" s="28">
        <v>3.1318287622033756E-3</v>
      </c>
      <c r="T22" s="28">
        <v>3.192545442420805E-3</v>
      </c>
      <c r="U22" s="28">
        <v>3.4270328953166541E-3</v>
      </c>
      <c r="V22" s="28">
        <v>3.6786858600754966E-3</v>
      </c>
      <c r="W22" s="28">
        <v>3.948756012411821E-3</v>
      </c>
      <c r="X22" s="28">
        <v>4.2385858784487335E-3</v>
      </c>
    </row>
    <row r="23" spans="1:24" x14ac:dyDescent="0.2">
      <c r="A23" s="11" t="s">
        <v>103</v>
      </c>
      <c r="B23" s="11" t="s">
        <v>51</v>
      </c>
      <c r="C23" s="11" t="s">
        <v>67</v>
      </c>
      <c r="D23" s="11" t="s">
        <v>73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</row>
    <row r="24" spans="1:24" x14ac:dyDescent="0.2">
      <c r="A24" s="11" t="s">
        <v>103</v>
      </c>
      <c r="B24" s="11" t="s">
        <v>51</v>
      </c>
      <c r="C24" s="11" t="s">
        <v>67</v>
      </c>
      <c r="D24" s="11" t="s">
        <v>70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</row>
    <row r="25" spans="1:24" x14ac:dyDescent="0.2">
      <c r="A25" s="11" t="s">
        <v>103</v>
      </c>
      <c r="B25" s="11" t="s">
        <v>51</v>
      </c>
      <c r="C25" s="11" t="s">
        <v>67</v>
      </c>
      <c r="D25" s="11" t="s">
        <v>71</v>
      </c>
      <c r="E25" s="28">
        <v>0.10602252455518017</v>
      </c>
      <c r="F25" s="28">
        <v>0.12427438705064119</v>
      </c>
      <c r="G25" s="28">
        <v>0.15430664318013476</v>
      </c>
      <c r="H25" s="28">
        <v>0.19770941008166676</v>
      </c>
      <c r="I25" s="28">
        <v>0.24435577052630522</v>
      </c>
      <c r="J25" s="28">
        <v>0.28980735448770883</v>
      </c>
      <c r="K25" s="28">
        <v>0.31863274183407181</v>
      </c>
      <c r="L25" s="28">
        <v>0.37378802642209463</v>
      </c>
      <c r="M25" s="28">
        <v>0.37821058248695072</v>
      </c>
      <c r="N25" s="28">
        <v>0.3890801512156391</v>
      </c>
      <c r="O25" s="28">
        <v>0.44274113063352694</v>
      </c>
      <c r="P25" s="28">
        <v>0.42</v>
      </c>
      <c r="Q25" s="28">
        <v>0.4536</v>
      </c>
      <c r="R25" s="28">
        <v>0.49442400000000009</v>
      </c>
      <c r="S25" s="28">
        <v>0.550293912</v>
      </c>
      <c r="T25" s="28">
        <v>0.59559838441000823</v>
      </c>
      <c r="U25" s="28">
        <v>0.64485034082837334</v>
      </c>
      <c r="V25" s="28">
        <v>0.69792242341289412</v>
      </c>
      <c r="W25" s="28">
        <v>0.75512466962906566</v>
      </c>
      <c r="X25" s="28">
        <v>0.81686601101116596</v>
      </c>
    </row>
    <row r="26" spans="1:24" x14ac:dyDescent="0.2">
      <c r="A26" s="11" t="s">
        <v>103</v>
      </c>
      <c r="B26" s="11" t="s">
        <v>51</v>
      </c>
      <c r="C26" s="11" t="s">
        <v>67</v>
      </c>
      <c r="D26" s="11" t="s">
        <v>26</v>
      </c>
      <c r="E26" s="28">
        <v>0.10602252455518017</v>
      </c>
      <c r="F26" s="28">
        <v>0.12427438705064119</v>
      </c>
      <c r="G26" s="28">
        <v>0.15430664318013476</v>
      </c>
      <c r="H26" s="28">
        <v>0.19770941008166676</v>
      </c>
      <c r="I26" s="28">
        <v>0.24435577052630522</v>
      </c>
      <c r="J26" s="28">
        <v>0.28980735448770883</v>
      </c>
      <c r="K26" s="28">
        <v>0.31863274183407181</v>
      </c>
      <c r="L26" s="28">
        <v>0.37378802642209463</v>
      </c>
      <c r="M26" s="28">
        <v>0.37821058248695072</v>
      </c>
      <c r="N26" s="28">
        <v>0.3890801512156391</v>
      </c>
      <c r="O26" s="28">
        <v>0.44274113063352694</v>
      </c>
      <c r="P26" s="28">
        <v>0.42</v>
      </c>
      <c r="Q26" s="28">
        <v>0.4536</v>
      </c>
      <c r="R26" s="28">
        <v>0.49442400000000009</v>
      </c>
      <c r="S26" s="28">
        <v>0.550293912</v>
      </c>
      <c r="T26" s="28">
        <v>0.59559838441000823</v>
      </c>
      <c r="U26" s="28">
        <v>0.64485034082837334</v>
      </c>
      <c r="V26" s="28">
        <v>0.69792242341289412</v>
      </c>
      <c r="W26" s="28">
        <v>0.75512466962906566</v>
      </c>
      <c r="X26" s="28">
        <v>0.81686601101116596</v>
      </c>
    </row>
    <row r="27" spans="1:24" x14ac:dyDescent="0.2">
      <c r="A27" s="11" t="s">
        <v>103</v>
      </c>
      <c r="B27" s="11" t="s">
        <v>51</v>
      </c>
      <c r="C27" s="11" t="s">
        <v>67</v>
      </c>
      <c r="D27" s="11" t="s">
        <v>75</v>
      </c>
      <c r="E27" s="28">
        <v>2.7430579719838324E-2</v>
      </c>
      <c r="F27" s="28">
        <v>4.0913144164097359E-2</v>
      </c>
      <c r="G27" s="28">
        <v>6.2839509486258521E-2</v>
      </c>
      <c r="H27" s="28">
        <v>6.7630185348631813E-2</v>
      </c>
      <c r="I27" s="28">
        <v>8.0700483091787553E-2</v>
      </c>
      <c r="J27" s="28">
        <v>6.3030303030303103E-2</v>
      </c>
      <c r="K27" s="28">
        <v>8.8034188034188096E-2</v>
      </c>
      <c r="L27" s="28">
        <v>0.11691752577319585</v>
      </c>
      <c r="M27" s="28">
        <v>0.36837592783505169</v>
      </c>
      <c r="N27" s="28">
        <v>0.3932281134020621</v>
      </c>
      <c r="O27" s="28">
        <v>0.44</v>
      </c>
      <c r="P27" s="28">
        <v>0.4</v>
      </c>
      <c r="Q27" s="28">
        <v>0.45400000000000001</v>
      </c>
      <c r="R27" s="28">
        <v>0.6</v>
      </c>
      <c r="S27" s="28">
        <v>0.63</v>
      </c>
      <c r="T27" s="28">
        <v>0.66150000000000009</v>
      </c>
      <c r="U27" s="28">
        <v>0.69457500000000016</v>
      </c>
      <c r="V27" s="28">
        <v>0.73624950000000022</v>
      </c>
      <c r="W27" s="28">
        <v>0.79294071150000023</v>
      </c>
      <c r="X27" s="28">
        <v>0.85479008699700032</v>
      </c>
    </row>
    <row r="28" spans="1:24" x14ac:dyDescent="0.2">
      <c r="A28" s="11" t="s">
        <v>103</v>
      </c>
      <c r="B28" s="11" t="s">
        <v>51</v>
      </c>
      <c r="C28" s="11" t="s">
        <v>67</v>
      </c>
      <c r="D28" s="11" t="s">
        <v>76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</row>
    <row r="29" spans="1:24" x14ac:dyDescent="0.2">
      <c r="A29" s="11" t="s">
        <v>103</v>
      </c>
      <c r="B29" s="11" t="s">
        <v>51</v>
      </c>
      <c r="C29" s="11" t="s">
        <v>67</v>
      </c>
      <c r="D29" s="11" t="s">
        <v>74</v>
      </c>
      <c r="E29" s="28">
        <v>0.10886867584839156</v>
      </c>
      <c r="F29" s="28">
        <v>0.18853912559411512</v>
      </c>
      <c r="G29" s="28">
        <v>0.19230990810599743</v>
      </c>
      <c r="H29" s="28">
        <v>0.19615610626811739</v>
      </c>
      <c r="I29" s="28">
        <v>0.22557952220833496</v>
      </c>
      <c r="J29" s="28">
        <v>0.23009111265250168</v>
      </c>
      <c r="K29" s="28">
        <v>0.24159566828512677</v>
      </c>
      <c r="L29" s="28">
        <v>0.24159566828512677</v>
      </c>
      <c r="M29" s="28">
        <v>9.6638267314050716E-2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</row>
    <row r="30" spans="1:24" x14ac:dyDescent="0.2">
      <c r="A30" s="11" t="s">
        <v>104</v>
      </c>
      <c r="B30" s="11" t="s">
        <v>51</v>
      </c>
      <c r="C30" s="11" t="s">
        <v>50</v>
      </c>
      <c r="D30" s="11" t="s">
        <v>72</v>
      </c>
      <c r="E30" s="28">
        <v>4.1372009600000004</v>
      </c>
      <c r="F30" s="28">
        <v>4.2404809215999997</v>
      </c>
      <c r="G30" s="28">
        <v>4.3548506847359993</v>
      </c>
      <c r="H30" s="28">
        <v>4.4401081504991993</v>
      </c>
      <c r="I30" s="28">
        <v>4.5141027429742397</v>
      </c>
      <c r="J30" s="28">
        <v>4.6173976058255271</v>
      </c>
      <c r="K30" s="28">
        <v>4.7205277255342502</v>
      </c>
      <c r="L30" s="28">
        <v>4.7885013392575377</v>
      </c>
      <c r="M30" s="28">
        <v>4.839076272294661</v>
      </c>
      <c r="N30" s="28">
        <v>4.8221224586799272</v>
      </c>
      <c r="O30" s="28">
        <v>4.8940357234525314</v>
      </c>
      <c r="P30" s="28">
        <v>5.0255657586626414</v>
      </c>
      <c r="Q30" s="28">
        <v>5.1931129694267986</v>
      </c>
      <c r="R30" s="28">
        <v>5.3706899052928101</v>
      </c>
      <c r="S30" s="28">
        <v>5.5593232809065167</v>
      </c>
      <c r="T30" s="28">
        <v>5.7278776455820495</v>
      </c>
      <c r="U30" s="28">
        <v>5.9091709647959298</v>
      </c>
      <c r="V30" s="28">
        <v>6.1027092140939274</v>
      </c>
      <c r="W30" s="28">
        <v>6.3087212884348602</v>
      </c>
      <c r="X30" s="28">
        <v>6.5274677426004022</v>
      </c>
    </row>
    <row r="31" spans="1:24" x14ac:dyDescent="0.2">
      <c r="A31" s="11" t="s">
        <v>104</v>
      </c>
      <c r="B31" s="11" t="s">
        <v>51</v>
      </c>
      <c r="C31" s="11" t="s">
        <v>50</v>
      </c>
      <c r="D31" s="11" t="s">
        <v>77</v>
      </c>
      <c r="E31" s="28">
        <v>0.23412200000000002</v>
      </c>
      <c r="F31" s="28">
        <v>0.25156000000000001</v>
      </c>
      <c r="G31" s="28">
        <v>0.24161600000000003</v>
      </c>
      <c r="H31" s="28">
        <v>0.25825900000000002</v>
      </c>
      <c r="I31" s="28">
        <v>0.32765100000000003</v>
      </c>
      <c r="J31" s="28">
        <v>0.41988000000000003</v>
      </c>
      <c r="K31" s="28">
        <v>0.48155799999999999</v>
      </c>
      <c r="L31" s="28">
        <v>0.43469600000000003</v>
      </c>
      <c r="M31" s="28">
        <v>0.32927300000000004</v>
      </c>
      <c r="N31" s="28">
        <v>0.258129</v>
      </c>
      <c r="O31" s="28">
        <v>0.33712999999999999</v>
      </c>
      <c r="P31" s="28">
        <v>0.400702</v>
      </c>
      <c r="Q31" s="28">
        <v>0.44470500000000002</v>
      </c>
      <c r="R31" s="28">
        <v>0.49126999999999998</v>
      </c>
      <c r="S31" s="28">
        <v>0.53447950361076169</v>
      </c>
      <c r="T31" s="28">
        <v>0.54314158521853173</v>
      </c>
      <c r="U31" s="28">
        <v>0.56553771614245463</v>
      </c>
      <c r="V31" s="28">
        <v>0.588159570367769</v>
      </c>
      <c r="W31" s="28">
        <v>0.61168628848779116</v>
      </c>
      <c r="X31" s="28">
        <v>0.6361539851266893</v>
      </c>
    </row>
    <row r="32" spans="1:24" x14ac:dyDescent="0.2">
      <c r="A32" s="11" t="s">
        <v>104</v>
      </c>
      <c r="B32" s="11" t="s">
        <v>51</v>
      </c>
      <c r="C32" s="11" t="s">
        <v>50</v>
      </c>
      <c r="D32" s="11" t="s">
        <v>73</v>
      </c>
      <c r="E32" s="28">
        <v>0.23458400000000001</v>
      </c>
      <c r="F32" s="28">
        <v>0.26876799999999995</v>
      </c>
      <c r="G32" s="28">
        <v>0.28398899999999999</v>
      </c>
      <c r="H32" s="28">
        <v>0.30273800000000001</v>
      </c>
      <c r="I32" s="28">
        <v>0.29572899999999996</v>
      </c>
      <c r="J32" s="28">
        <v>0.328957</v>
      </c>
      <c r="K32" s="28">
        <v>0.33446399999999998</v>
      </c>
      <c r="L32" s="28">
        <v>0.27166899999999999</v>
      </c>
      <c r="M32" s="28">
        <v>0.32212000000000002</v>
      </c>
      <c r="N32" s="28">
        <v>0.22121499999999999</v>
      </c>
      <c r="O32" s="28">
        <v>0.286881</v>
      </c>
      <c r="P32" s="28">
        <v>0.28900300000000001</v>
      </c>
      <c r="Q32" s="28">
        <v>0.26832299999999998</v>
      </c>
      <c r="R32" s="28">
        <v>0.26769900000000002</v>
      </c>
      <c r="S32" s="28">
        <v>0.26909</v>
      </c>
      <c r="T32" s="28">
        <v>0.29758600000000002</v>
      </c>
      <c r="U32" s="28">
        <v>0.27634199999999998</v>
      </c>
      <c r="V32" s="28">
        <v>0.27690900000000002</v>
      </c>
      <c r="W32" s="28">
        <v>0.31894600000000001</v>
      </c>
      <c r="X32" s="28">
        <v>0.31170999999999999</v>
      </c>
    </row>
    <row r="33" spans="1:24" x14ac:dyDescent="0.2">
      <c r="A33" s="11" t="s">
        <v>104</v>
      </c>
      <c r="B33" s="11" t="s">
        <v>51</v>
      </c>
      <c r="C33" s="11" t="s">
        <v>50</v>
      </c>
      <c r="D33" s="11" t="s">
        <v>70</v>
      </c>
      <c r="E33" s="28">
        <v>1.17292</v>
      </c>
      <c r="F33" s="28">
        <v>1.3438399999999997</v>
      </c>
      <c r="G33" s="28">
        <v>1.419945</v>
      </c>
      <c r="H33" s="28">
        <v>1.51369</v>
      </c>
      <c r="I33" s="28">
        <v>1.4786449999999998</v>
      </c>
      <c r="J33" s="28">
        <v>1.6447849999999999</v>
      </c>
      <c r="K33" s="28">
        <v>1.67232</v>
      </c>
      <c r="L33" s="28">
        <v>1.3583449999999999</v>
      </c>
      <c r="M33" s="28">
        <v>1.6106</v>
      </c>
      <c r="N33" s="28">
        <v>1.1060749999999999</v>
      </c>
      <c r="O33" s="28">
        <v>1.4344049999999999</v>
      </c>
      <c r="P33" s="28">
        <v>1.4450150000000002</v>
      </c>
      <c r="Q33" s="28">
        <v>1.341615</v>
      </c>
      <c r="R33" s="28">
        <v>1.338495</v>
      </c>
      <c r="S33" s="28">
        <v>1.34545</v>
      </c>
      <c r="T33" s="28">
        <v>1.48793</v>
      </c>
      <c r="U33" s="28">
        <v>1.3817099999999995</v>
      </c>
      <c r="V33" s="28">
        <v>1.3845450000000001</v>
      </c>
      <c r="W33" s="28">
        <v>1.59473</v>
      </c>
      <c r="X33" s="28">
        <v>1.5585499999999997</v>
      </c>
    </row>
    <row r="34" spans="1:24" x14ac:dyDescent="0.2">
      <c r="A34" s="11" t="s">
        <v>104</v>
      </c>
      <c r="B34" s="11" t="s">
        <v>51</v>
      </c>
      <c r="C34" s="11" t="s">
        <v>50</v>
      </c>
      <c r="D34" s="11" t="s">
        <v>71</v>
      </c>
      <c r="E34" s="28">
        <v>4.8818971327999998</v>
      </c>
      <c r="F34" s="28">
        <v>5.0037674874879992</v>
      </c>
      <c r="G34" s="28">
        <v>5.4435633559199994</v>
      </c>
      <c r="H34" s="28">
        <v>5.7277395141439671</v>
      </c>
      <c r="I34" s="28">
        <v>5.7780515110070274</v>
      </c>
      <c r="J34" s="28">
        <v>6.0026168875731853</v>
      </c>
      <c r="K34" s="28">
        <v>6.1366860431945254</v>
      </c>
      <c r="L34" s="28">
        <v>6.3926492879088128</v>
      </c>
      <c r="M34" s="28">
        <v>6.4601668235133722</v>
      </c>
      <c r="N34" s="28">
        <v>6.1240955225235076</v>
      </c>
      <c r="O34" s="28">
        <v>6.4465313998271689</v>
      </c>
      <c r="P34" s="28">
        <v>6.8460000000000001</v>
      </c>
      <c r="Q34" s="28">
        <v>7.0171499999999991</v>
      </c>
      <c r="R34" s="28">
        <v>7.1224072499999984</v>
      </c>
      <c r="S34" s="28">
        <v>7.2648553949999988</v>
      </c>
      <c r="T34" s="28">
        <v>7.5911599737501794</v>
      </c>
      <c r="U34" s="28">
        <v>7.9773808024745056</v>
      </c>
      <c r="V34" s="28">
        <v>8.3607116233086813</v>
      </c>
      <c r="W34" s="28">
        <v>8.6429481651557598</v>
      </c>
      <c r="X34" s="28">
        <v>8.9426308073625513</v>
      </c>
    </row>
    <row r="35" spans="1:24" x14ac:dyDescent="0.2">
      <c r="A35" s="11" t="s">
        <v>104</v>
      </c>
      <c r="B35" s="11" t="s">
        <v>51</v>
      </c>
      <c r="C35" s="11" t="s">
        <v>50</v>
      </c>
      <c r="D35" s="11" t="s">
        <v>26</v>
      </c>
      <c r="E35" s="28">
        <v>6.0548171328000002</v>
      </c>
      <c r="F35" s="28">
        <v>6.3476074874879984</v>
      </c>
      <c r="G35" s="28">
        <v>6.8635083559199996</v>
      </c>
      <c r="H35" s="28">
        <v>7.2414295141439666</v>
      </c>
      <c r="I35" s="28">
        <v>7.2566965110070267</v>
      </c>
      <c r="J35" s="28">
        <v>7.6474018875731851</v>
      </c>
      <c r="K35" s="28">
        <v>7.8090060431945254</v>
      </c>
      <c r="L35" s="28">
        <v>7.7509942879088127</v>
      </c>
      <c r="M35" s="28">
        <v>8.070766823513372</v>
      </c>
      <c r="N35" s="28">
        <v>7.2301705225235073</v>
      </c>
      <c r="O35" s="28">
        <v>7.8809363998271689</v>
      </c>
      <c r="P35" s="28">
        <v>8.2910149999999998</v>
      </c>
      <c r="Q35" s="28">
        <v>8.3587649999999982</v>
      </c>
      <c r="R35" s="28">
        <v>8.4609022499999984</v>
      </c>
      <c r="S35" s="28">
        <v>8.6103053949999993</v>
      </c>
      <c r="T35" s="28">
        <v>9.0790899737501789</v>
      </c>
      <c r="U35" s="28">
        <v>9.3590908024745048</v>
      </c>
      <c r="V35" s="28">
        <v>9.7452566233086806</v>
      </c>
      <c r="W35" s="28">
        <v>10.23767816515576</v>
      </c>
      <c r="X35" s="28">
        <v>10.501180807362552</v>
      </c>
    </row>
    <row r="36" spans="1:24" x14ac:dyDescent="0.2">
      <c r="A36" s="11" t="s">
        <v>104</v>
      </c>
      <c r="B36" s="11" t="s">
        <v>51</v>
      </c>
      <c r="C36" s="11" t="s">
        <v>50</v>
      </c>
      <c r="D36" s="11" t="s">
        <v>75</v>
      </c>
      <c r="E36" s="28">
        <v>1.475921</v>
      </c>
      <c r="F36" s="28">
        <v>1.1276930000000001</v>
      </c>
      <c r="G36" s="28">
        <v>1.0877859999999999</v>
      </c>
      <c r="H36" s="28">
        <v>1.628477</v>
      </c>
      <c r="I36" s="28">
        <v>1.746726</v>
      </c>
      <c r="J36" s="28">
        <v>2.4460000000000002</v>
      </c>
      <c r="K36" s="28">
        <v>2.7450000000000001</v>
      </c>
      <c r="L36" s="28">
        <v>2.934177</v>
      </c>
      <c r="M36" s="28">
        <v>2.7669999999999999</v>
      </c>
      <c r="N36" s="28">
        <v>2.5347089999999999</v>
      </c>
      <c r="O36" s="28">
        <v>3.8829910000000001</v>
      </c>
      <c r="P36" s="28">
        <v>3.486116</v>
      </c>
      <c r="Q36" s="28">
        <v>3.4530859999999999</v>
      </c>
      <c r="R36" s="28">
        <v>4.0353789999999998</v>
      </c>
      <c r="S36" s="28">
        <v>3.7853517176381626</v>
      </c>
      <c r="T36" s="28">
        <v>3.9740139215227437</v>
      </c>
      <c r="U36" s="28">
        <v>4.1016613700518993</v>
      </c>
      <c r="V36" s="28">
        <v>4.2990558585743681</v>
      </c>
      <c r="W36" s="28">
        <v>4.5160132630087881</v>
      </c>
      <c r="X36" s="28">
        <v>4.5803631543274959</v>
      </c>
    </row>
    <row r="37" spans="1:24" x14ac:dyDescent="0.2">
      <c r="A37" s="11" t="s">
        <v>104</v>
      </c>
      <c r="B37" s="11" t="s">
        <v>51</v>
      </c>
      <c r="C37" s="11" t="s">
        <v>50</v>
      </c>
      <c r="D37" s="11" t="s">
        <v>76</v>
      </c>
      <c r="E37" s="28">
        <v>3.4388529999999999</v>
      </c>
      <c r="F37" s="28">
        <v>2.6239110000000001</v>
      </c>
      <c r="G37" s="28">
        <v>2.5420159999999998</v>
      </c>
      <c r="H37" s="28">
        <v>3.1168049999999998</v>
      </c>
      <c r="I37" s="28">
        <v>3.4511609999999999</v>
      </c>
      <c r="J37" s="28">
        <v>3.2320000000000002</v>
      </c>
      <c r="K37" s="28">
        <v>2.5369999999999999</v>
      </c>
      <c r="L37" s="28">
        <v>1.95</v>
      </c>
      <c r="M37" s="28">
        <v>2.1669999999999998</v>
      </c>
      <c r="N37" s="28">
        <v>1.800902</v>
      </c>
      <c r="O37" s="28">
        <v>1.25254</v>
      </c>
      <c r="P37" s="28">
        <v>2.203436</v>
      </c>
      <c r="Q37" s="28">
        <v>1.763245</v>
      </c>
      <c r="R37" s="28">
        <v>1.0871519999999999</v>
      </c>
      <c r="S37" s="28">
        <v>1.5415457280712821</v>
      </c>
      <c r="T37" s="28">
        <v>1.4697858767171055</v>
      </c>
      <c r="U37" s="28">
        <v>1.5315059341323833</v>
      </c>
      <c r="V37" s="28">
        <v>1.5818927555196431</v>
      </c>
      <c r="W37" s="28">
        <v>1.6270383946326805</v>
      </c>
      <c r="X37" s="28">
        <v>1.681067742589887</v>
      </c>
    </row>
    <row r="38" spans="1:24" x14ac:dyDescent="0.2">
      <c r="A38" s="11" t="s">
        <v>104</v>
      </c>
      <c r="B38" s="11" t="s">
        <v>51</v>
      </c>
      <c r="C38" s="11" t="s">
        <v>50</v>
      </c>
      <c r="D38" s="11" t="s">
        <v>74</v>
      </c>
      <c r="E38" s="28">
        <v>8.03613</v>
      </c>
      <c r="F38" s="28">
        <v>7.7569999999999997</v>
      </c>
      <c r="G38" s="28">
        <v>8.5510000000000002</v>
      </c>
      <c r="H38" s="28">
        <v>8.6790000000000003</v>
      </c>
      <c r="I38" s="28">
        <v>8.9</v>
      </c>
      <c r="J38" s="28">
        <v>8.4550000000000001</v>
      </c>
      <c r="K38" s="28">
        <v>7.6095000000000006</v>
      </c>
      <c r="L38" s="28">
        <v>7.0007400000000013</v>
      </c>
      <c r="M38" s="28">
        <v>7.5607992000000017</v>
      </c>
      <c r="N38" s="28">
        <v>6.5778953040000028</v>
      </c>
      <c r="O38" s="28">
        <v>5.5648994271840015</v>
      </c>
      <c r="P38" s="28">
        <v>7.1230712667955212</v>
      </c>
      <c r="Q38" s="28">
        <v>7.05</v>
      </c>
      <c r="R38" s="28">
        <v>5.5765500000000001</v>
      </c>
      <c r="S38" s="28">
        <v>6.3851497500000001</v>
      </c>
      <c r="T38" s="28">
        <v>6.6022448415000001</v>
      </c>
      <c r="U38" s="28">
        <v>6.8201189212694997</v>
      </c>
      <c r="V38" s="28">
        <v>7.0588230835139321</v>
      </c>
      <c r="W38" s="28">
        <v>7.3764701222720586</v>
      </c>
      <c r="X38" s="28">
        <v>7.6346465765515799</v>
      </c>
    </row>
    <row r="39" spans="1:24" x14ac:dyDescent="0.2">
      <c r="A39" s="11" t="s">
        <v>104</v>
      </c>
      <c r="B39" s="11" t="s">
        <v>51</v>
      </c>
      <c r="C39" s="11" t="s">
        <v>65</v>
      </c>
      <c r="D39" s="11" t="s">
        <v>72</v>
      </c>
      <c r="E39" s="28">
        <v>1.9580237632930639</v>
      </c>
      <c r="F39" s="28">
        <v>2.0351032880272024</v>
      </c>
      <c r="G39" s="28">
        <v>2.1218602222666583</v>
      </c>
      <c r="H39" s="28">
        <v>2.1950540178213251</v>
      </c>
      <c r="I39" s="28">
        <v>2.2681529374648988</v>
      </c>
      <c r="J39" s="28">
        <v>2.3557898787156009</v>
      </c>
      <c r="K39" s="28">
        <v>2.4816740811412887</v>
      </c>
      <c r="L39" s="28">
        <v>2.6590405995184629</v>
      </c>
      <c r="M39" s="28">
        <v>2.8318597875280935</v>
      </c>
      <c r="N39" s="28">
        <v>3.0012225917775317</v>
      </c>
      <c r="O39" s="28">
        <v>3.0963501399419813</v>
      </c>
      <c r="P39" s="28">
        <v>3.2076338878428512</v>
      </c>
      <c r="Q39" s="28">
        <v>3.3434840890209032</v>
      </c>
      <c r="R39" s="28">
        <v>3.4782597038677965</v>
      </c>
      <c r="S39" s="28">
        <v>3.6390549971306636</v>
      </c>
      <c r="T39" s="28">
        <v>3.8211902964200113</v>
      </c>
      <c r="U39" s="28">
        <v>4.0062021409913413</v>
      </c>
      <c r="V39" s="28">
        <v>4.1931063426198714</v>
      </c>
      <c r="W39" s="28">
        <v>4.3814553927120166</v>
      </c>
      <c r="X39" s="28">
        <v>4.5731907686835838</v>
      </c>
    </row>
    <row r="40" spans="1:24" x14ac:dyDescent="0.2">
      <c r="A40" s="11" t="s">
        <v>104</v>
      </c>
      <c r="B40" s="11" t="s">
        <v>51</v>
      </c>
      <c r="C40" s="11" t="s">
        <v>65</v>
      </c>
      <c r="D40" s="11" t="s">
        <v>77</v>
      </c>
      <c r="E40" s="28">
        <v>0.11206100000000001</v>
      </c>
      <c r="F40" s="28">
        <v>0.12176300000000001</v>
      </c>
      <c r="G40" s="28">
        <v>0.11158</v>
      </c>
      <c r="H40" s="28">
        <v>0.111764</v>
      </c>
      <c r="I40" s="28">
        <v>0.138294</v>
      </c>
      <c r="J40" s="28">
        <v>0.177951</v>
      </c>
      <c r="K40" s="28">
        <v>0.20888100000000001</v>
      </c>
      <c r="L40" s="28">
        <v>0.215253</v>
      </c>
      <c r="M40" s="28">
        <v>0.17863800000000002</v>
      </c>
      <c r="N40" s="28">
        <v>0.123996</v>
      </c>
      <c r="O40" s="28">
        <v>0.140152</v>
      </c>
      <c r="P40" s="28">
        <v>0.15772900000000001</v>
      </c>
      <c r="Q40" s="28">
        <v>0.18296899999999999</v>
      </c>
      <c r="R40" s="28">
        <v>0.184644</v>
      </c>
      <c r="S40" s="28">
        <v>0.20853059968401355</v>
      </c>
      <c r="T40" s="28">
        <v>0.23022982528057986</v>
      </c>
      <c r="U40" s="28">
        <v>0.23851287347626215</v>
      </c>
      <c r="V40" s="28">
        <v>0.24177938512250499</v>
      </c>
      <c r="W40" s="28">
        <v>0.24451240039737462</v>
      </c>
      <c r="X40" s="28">
        <v>0.24909435142271172</v>
      </c>
    </row>
    <row r="41" spans="1:24" x14ac:dyDescent="0.2">
      <c r="A41" s="11" t="s">
        <v>104</v>
      </c>
      <c r="B41" s="11" t="s">
        <v>51</v>
      </c>
      <c r="C41" s="11" t="s">
        <v>65</v>
      </c>
      <c r="D41" s="11" t="s">
        <v>73</v>
      </c>
      <c r="E41" s="28">
        <v>0.11624</v>
      </c>
      <c r="F41" s="28">
        <v>0.12745900000000002</v>
      </c>
      <c r="G41" s="28">
        <v>0.11418600000000001</v>
      </c>
      <c r="H41" s="28">
        <v>0.114998</v>
      </c>
      <c r="I41" s="28">
        <v>0.133242</v>
      </c>
      <c r="J41" s="28">
        <v>0.17258899999999999</v>
      </c>
      <c r="K41" s="28">
        <v>0.227464</v>
      </c>
      <c r="L41" s="28">
        <v>0.22645699999999999</v>
      </c>
      <c r="M41" s="28">
        <v>0.21512999999999999</v>
      </c>
      <c r="N41" s="28">
        <v>0.13761699999999999</v>
      </c>
      <c r="O41" s="28">
        <v>0.155142</v>
      </c>
      <c r="P41" s="28">
        <v>0.19281600000000002</v>
      </c>
      <c r="Q41" s="28">
        <v>0.24964</v>
      </c>
      <c r="R41" s="28">
        <v>0.25490200000000002</v>
      </c>
      <c r="S41" s="28">
        <v>0.26355900000000004</v>
      </c>
      <c r="T41" s="28">
        <v>0.28088600000000002</v>
      </c>
      <c r="U41" s="28">
        <v>0.29972599999999999</v>
      </c>
      <c r="V41" s="28">
        <v>0.30060399999999998</v>
      </c>
      <c r="W41" s="28">
        <v>0.29679300000000003</v>
      </c>
      <c r="X41" s="28">
        <v>0.31821499999999997</v>
      </c>
    </row>
    <row r="42" spans="1:24" x14ac:dyDescent="0.2">
      <c r="A42" s="11" t="s">
        <v>104</v>
      </c>
      <c r="B42" s="11" t="s">
        <v>51</v>
      </c>
      <c r="C42" s="11" t="s">
        <v>65</v>
      </c>
      <c r="D42" s="11" t="s">
        <v>70</v>
      </c>
      <c r="E42" s="28">
        <v>0.58119999999999994</v>
      </c>
      <c r="F42" s="28">
        <v>0.63729499999999994</v>
      </c>
      <c r="G42" s="28">
        <v>0.57093000000000005</v>
      </c>
      <c r="H42" s="28">
        <v>0.57499</v>
      </c>
      <c r="I42" s="28">
        <v>0.66620999999999997</v>
      </c>
      <c r="J42" s="28">
        <v>0.86294499999999996</v>
      </c>
      <c r="K42" s="28">
        <v>1.1373200000000001</v>
      </c>
      <c r="L42" s="28">
        <v>1.132285</v>
      </c>
      <c r="M42" s="28">
        <v>1.07565</v>
      </c>
      <c r="N42" s="28">
        <v>0.68808499999999995</v>
      </c>
      <c r="O42" s="28">
        <v>0.77571000000000001</v>
      </c>
      <c r="P42" s="28">
        <v>0.96408000000000005</v>
      </c>
      <c r="Q42" s="28">
        <v>1.2482</v>
      </c>
      <c r="R42" s="28">
        <v>1.27451</v>
      </c>
      <c r="S42" s="28">
        <v>1.3177950000000003</v>
      </c>
      <c r="T42" s="28">
        <v>1.4044300000000001</v>
      </c>
      <c r="U42" s="28">
        <v>1.4986299999999999</v>
      </c>
      <c r="V42" s="28">
        <v>1.5030199999999998</v>
      </c>
      <c r="W42" s="28">
        <v>1.4839650000000002</v>
      </c>
      <c r="X42" s="28">
        <v>1.5910749999999998</v>
      </c>
    </row>
    <row r="43" spans="1:24" x14ac:dyDescent="0.2">
      <c r="A43" s="11" t="s">
        <v>104</v>
      </c>
      <c r="B43" s="11" t="s">
        <v>51</v>
      </c>
      <c r="C43" s="11" t="s">
        <v>65</v>
      </c>
      <c r="D43" s="11" t="s">
        <v>71</v>
      </c>
      <c r="E43" s="28">
        <v>1.4604729900619615</v>
      </c>
      <c r="F43" s="28">
        <v>1.4971739455692916</v>
      </c>
      <c r="G43" s="28">
        <v>1.5913951666999937</v>
      </c>
      <c r="H43" s="28">
        <v>1.6331201892590659</v>
      </c>
      <c r="I43" s="28">
        <v>1.6738968678490953</v>
      </c>
      <c r="J43" s="28">
        <v>1.7244381912198199</v>
      </c>
      <c r="K43" s="28">
        <v>1.8016953829085756</v>
      </c>
      <c r="L43" s="28">
        <v>1.9145092316532932</v>
      </c>
      <c r="M43" s="28">
        <v>1.9539832533943844</v>
      </c>
      <c r="N43" s="28">
        <v>1.8607580069020697</v>
      </c>
      <c r="O43" s="28">
        <v>2.013178790962288</v>
      </c>
      <c r="P43" s="28">
        <v>2.1448402986859048</v>
      </c>
      <c r="Q43" s="28">
        <v>2.187737104659623</v>
      </c>
      <c r="R43" s="28">
        <v>2.3408787019857966</v>
      </c>
      <c r="S43" s="28">
        <v>2.5047402111248025</v>
      </c>
      <c r="T43" s="28">
        <v>2.6299772216810426</v>
      </c>
      <c r="U43" s="28">
        <v>2.8043414986939386</v>
      </c>
      <c r="V43" s="28">
        <v>2.9351744398339097</v>
      </c>
      <c r="W43" s="28">
        <v>3.0670187748984112</v>
      </c>
      <c r="X43" s="28">
        <v>3.2012335380785086</v>
      </c>
    </row>
    <row r="44" spans="1:24" x14ac:dyDescent="0.2">
      <c r="A44" s="11" t="s">
        <v>104</v>
      </c>
      <c r="B44" s="11" t="s">
        <v>51</v>
      </c>
      <c r="C44" s="11" t="s">
        <v>65</v>
      </c>
      <c r="D44" s="11" t="s">
        <v>26</v>
      </c>
      <c r="E44" s="28">
        <v>2.0416729900619615</v>
      </c>
      <c r="F44" s="28">
        <v>2.1344689455692913</v>
      </c>
      <c r="G44" s="28">
        <v>2.1623251666999939</v>
      </c>
      <c r="H44" s="28">
        <v>2.2081101892590658</v>
      </c>
      <c r="I44" s="28">
        <v>2.3401068678490953</v>
      </c>
      <c r="J44" s="28">
        <v>2.58738319121982</v>
      </c>
      <c r="K44" s="28">
        <v>2.9390153829085754</v>
      </c>
      <c r="L44" s="28">
        <v>3.0467942316532932</v>
      </c>
      <c r="M44" s="28">
        <v>3.0296332533943842</v>
      </c>
      <c r="N44" s="28">
        <v>2.5488430069020698</v>
      </c>
      <c r="O44" s="28">
        <v>2.7888887909622881</v>
      </c>
      <c r="P44" s="28">
        <v>3.1089202986859048</v>
      </c>
      <c r="Q44" s="28">
        <v>3.4359371046596232</v>
      </c>
      <c r="R44" s="28">
        <v>3.6153887019857969</v>
      </c>
      <c r="S44" s="28">
        <v>3.8225352111248028</v>
      </c>
      <c r="T44" s="28">
        <v>4.0344072216810432</v>
      </c>
      <c r="U44" s="28">
        <v>4.3029714986939389</v>
      </c>
      <c r="V44" s="28">
        <v>4.438194439833909</v>
      </c>
      <c r="W44" s="28">
        <v>4.5509837748984117</v>
      </c>
      <c r="X44" s="28">
        <v>4.7923085380785082</v>
      </c>
    </row>
    <row r="45" spans="1:24" x14ac:dyDescent="0.2">
      <c r="A45" s="11" t="s">
        <v>104</v>
      </c>
      <c r="B45" s="11" t="s">
        <v>51</v>
      </c>
      <c r="C45" s="11" t="s">
        <v>65</v>
      </c>
      <c r="D45" s="11" t="s">
        <v>75</v>
      </c>
      <c r="E45" s="28">
        <v>0.371645</v>
      </c>
      <c r="F45" s="28">
        <v>0.368365</v>
      </c>
      <c r="G45" s="28">
        <v>0.566882</v>
      </c>
      <c r="H45" s="28">
        <v>0.65231499999999998</v>
      </c>
      <c r="I45" s="28">
        <v>0.68618699999999999</v>
      </c>
      <c r="J45" s="28">
        <v>0.93200000000000005</v>
      </c>
      <c r="K45" s="28">
        <v>0.96899999999999997</v>
      </c>
      <c r="L45" s="28">
        <v>1.15866</v>
      </c>
      <c r="M45" s="28">
        <v>0.92200000000000004</v>
      </c>
      <c r="N45" s="28">
        <v>0.89328200000000002</v>
      </c>
      <c r="O45" s="28">
        <v>1.410069</v>
      </c>
      <c r="P45" s="28">
        <v>1.3317540000000001</v>
      </c>
      <c r="Q45" s="28">
        <v>1.30905</v>
      </c>
      <c r="R45" s="28">
        <v>1.374762</v>
      </c>
      <c r="S45" s="28">
        <v>1.4619465501073223</v>
      </c>
      <c r="T45" s="28">
        <v>1.5367152327815798</v>
      </c>
      <c r="U45" s="28">
        <v>1.6272023635467907</v>
      </c>
      <c r="V45" s="28">
        <v>1.6946882655802009</v>
      </c>
      <c r="W45" s="28">
        <v>1.7383775000774107</v>
      </c>
      <c r="X45" s="28">
        <v>1.8128276651664914</v>
      </c>
    </row>
    <row r="46" spans="1:24" x14ac:dyDescent="0.2">
      <c r="A46" s="11" t="s">
        <v>104</v>
      </c>
      <c r="B46" s="11" t="s">
        <v>51</v>
      </c>
      <c r="C46" s="11" t="s">
        <v>65</v>
      </c>
      <c r="D46" s="11" t="s">
        <v>76</v>
      </c>
      <c r="E46" s="28">
        <v>0.93353299999999995</v>
      </c>
      <c r="F46" s="28">
        <v>1.6835389999999999</v>
      </c>
      <c r="G46" s="28">
        <v>1.4783740000000001</v>
      </c>
      <c r="H46" s="28">
        <v>1.3625689999999999</v>
      </c>
      <c r="I46" s="28">
        <v>1.4412849999999999</v>
      </c>
      <c r="J46" s="28">
        <v>1.2270000000000001</v>
      </c>
      <c r="K46" s="28">
        <v>1.2450000000000001</v>
      </c>
      <c r="L46" s="28">
        <v>1.0155689999999999</v>
      </c>
      <c r="M46" s="28">
        <v>0.91500000000000004</v>
      </c>
      <c r="N46" s="28">
        <v>0.63022699999999998</v>
      </c>
      <c r="O46" s="28">
        <v>0.56755299999999997</v>
      </c>
      <c r="P46" s="28">
        <v>0.62997800000000004</v>
      </c>
      <c r="Q46" s="28">
        <v>0.58211900000000005</v>
      </c>
      <c r="R46" s="28">
        <v>0.45699899999999999</v>
      </c>
      <c r="S46" s="28">
        <v>0.53179628359243436</v>
      </c>
      <c r="T46" s="28">
        <v>0.53771965510122921</v>
      </c>
      <c r="U46" s="28">
        <v>0.56166519105379864</v>
      </c>
      <c r="V46" s="28">
        <v>0.57570682083014368</v>
      </c>
      <c r="W46" s="28">
        <v>0.59009949135089723</v>
      </c>
      <c r="X46" s="28">
        <v>0.60485197863466955</v>
      </c>
    </row>
    <row r="47" spans="1:24" x14ac:dyDescent="0.2">
      <c r="A47" s="11" t="s">
        <v>104</v>
      </c>
      <c r="B47" s="11" t="s">
        <v>51</v>
      </c>
      <c r="C47" s="11" t="s">
        <v>65</v>
      </c>
      <c r="D47" s="11" t="s">
        <v>74</v>
      </c>
      <c r="E47" s="28">
        <v>2.3250000000000002</v>
      </c>
      <c r="F47" s="28">
        <v>2.3690000000000002</v>
      </c>
      <c r="G47" s="28">
        <v>2.5630000000000002</v>
      </c>
      <c r="H47" s="28">
        <v>3.161</v>
      </c>
      <c r="I47" s="28">
        <v>3.2561373619150173</v>
      </c>
      <c r="J47" s="28">
        <v>3.0933304938192663</v>
      </c>
      <c r="K47" s="28">
        <v>3.217063713572037</v>
      </c>
      <c r="L47" s="28">
        <v>2.959698616486274</v>
      </c>
      <c r="M47" s="28">
        <v>2.959698616486274</v>
      </c>
      <c r="N47" s="28">
        <v>2.4565498516836071</v>
      </c>
      <c r="O47" s="28">
        <v>2.0880673739310658</v>
      </c>
      <c r="P47" s="28">
        <v>2.4430388274993469</v>
      </c>
      <c r="Q47" s="28">
        <v>2.78734271024928</v>
      </c>
      <c r="R47" s="28">
        <v>2.6842110299700566</v>
      </c>
      <c r="S47" s="28">
        <v>2.9526321329670626</v>
      </c>
      <c r="T47" s="28">
        <v>3.100263739615416</v>
      </c>
      <c r="U47" s="28">
        <v>3.2552769265961872</v>
      </c>
      <c r="V47" s="28">
        <v>3.3366588497610916</v>
      </c>
      <c r="W47" s="28">
        <v>3.4200753210051187</v>
      </c>
      <c r="X47" s="28">
        <v>3.6081794636604001</v>
      </c>
    </row>
    <row r="48" spans="1:24" x14ac:dyDescent="0.2">
      <c r="A48" s="11" t="s">
        <v>104</v>
      </c>
      <c r="B48" s="11" t="s">
        <v>51</v>
      </c>
      <c r="C48" s="11" t="s">
        <v>67</v>
      </c>
      <c r="D48" s="11" t="s">
        <v>72</v>
      </c>
      <c r="E48" s="28">
        <v>0.19394192866535157</v>
      </c>
      <c r="F48" s="28">
        <v>0.19173957992033086</v>
      </c>
      <c r="G48" s="28">
        <v>0.19046278110148787</v>
      </c>
      <c r="H48" s="28">
        <v>0.190259088095518</v>
      </c>
      <c r="I48" s="28">
        <v>0.19206737703107574</v>
      </c>
      <c r="J48" s="28">
        <v>0.19676929602924775</v>
      </c>
      <c r="K48" s="28">
        <v>0.20519463155693907</v>
      </c>
      <c r="L48" s="28">
        <v>0.21612435911241323</v>
      </c>
      <c r="M48" s="28">
        <v>0.22641116151756541</v>
      </c>
      <c r="N48" s="28">
        <v>0.22509285789888508</v>
      </c>
      <c r="O48" s="28">
        <v>0.22158310155189184</v>
      </c>
      <c r="P48" s="28">
        <v>0.22518770780731998</v>
      </c>
      <c r="Q48" s="28">
        <v>0.23130797194933886</v>
      </c>
      <c r="R48" s="28">
        <v>0.24096662065820129</v>
      </c>
      <c r="S48" s="28">
        <v>0.24910809693110375</v>
      </c>
      <c r="T48" s="28">
        <v>0.2600776685640433</v>
      </c>
      <c r="U48" s="28">
        <v>0.27144860440815627</v>
      </c>
      <c r="V48" s="28">
        <v>0.28304049979681489</v>
      </c>
      <c r="W48" s="28">
        <v>0.29474138898268321</v>
      </c>
      <c r="X48" s="28">
        <v>0.30642615879144636</v>
      </c>
    </row>
    <row r="49" spans="1:24" x14ac:dyDescent="0.2">
      <c r="A49" s="11" t="s">
        <v>104</v>
      </c>
      <c r="B49" s="11" t="s">
        <v>51</v>
      </c>
      <c r="C49" s="11" t="s">
        <v>67</v>
      </c>
      <c r="D49" s="11" t="s">
        <v>77</v>
      </c>
      <c r="E49" s="28">
        <v>8.4489999999999999E-3</v>
      </c>
      <c r="F49" s="28">
        <v>9.2059999999999989E-3</v>
      </c>
      <c r="G49" s="28">
        <v>1.0002E-2</v>
      </c>
      <c r="H49" s="28">
        <v>1.0999999999999999E-2</v>
      </c>
      <c r="I49" s="28">
        <v>1.2999999999999999E-2</v>
      </c>
      <c r="J49" s="28">
        <v>1.6E-2</v>
      </c>
      <c r="K49" s="28">
        <v>0.02</v>
      </c>
      <c r="L49" s="28">
        <v>2.3E-2</v>
      </c>
      <c r="M49" s="28">
        <v>2.3E-2</v>
      </c>
      <c r="N49" s="28">
        <v>1.2069000000000002E-2</v>
      </c>
      <c r="O49" s="28">
        <v>1.6731000000000003E-2</v>
      </c>
      <c r="P49" s="28">
        <v>2.0545999999999998E-2</v>
      </c>
      <c r="Q49" s="28">
        <v>2.1312000000000001E-2</v>
      </c>
      <c r="R49" s="28">
        <v>2.3265000000000001E-2</v>
      </c>
      <c r="S49" s="28">
        <v>2.1340000000000001E-2</v>
      </c>
      <c r="T49" s="28">
        <v>2.2707999999999999E-2</v>
      </c>
      <c r="U49" s="28">
        <v>2.4111E-2</v>
      </c>
      <c r="V49" s="28">
        <v>2.5464000000000001E-2</v>
      </c>
      <c r="W49" s="28">
        <v>2.6832000000000002E-2</v>
      </c>
      <c r="X49" s="28">
        <v>2.8201E-2</v>
      </c>
    </row>
    <row r="50" spans="1:24" x14ac:dyDescent="0.2">
      <c r="A50" s="11" t="s">
        <v>104</v>
      </c>
      <c r="B50" s="11" t="s">
        <v>51</v>
      </c>
      <c r="C50" s="11" t="s">
        <v>67</v>
      </c>
      <c r="D50" s="11" t="s">
        <v>73</v>
      </c>
      <c r="E50" s="28">
        <v>8.4489999999999999E-3</v>
      </c>
      <c r="F50" s="28">
        <v>9.2059999999999989E-3</v>
      </c>
      <c r="G50" s="28">
        <v>1.0002E-2</v>
      </c>
      <c r="H50" s="28">
        <v>1.2E-2</v>
      </c>
      <c r="I50" s="28">
        <v>1.6E-2</v>
      </c>
      <c r="J50" s="28">
        <v>1.6E-2</v>
      </c>
      <c r="K50" s="28">
        <v>1.7000000000000001E-2</v>
      </c>
      <c r="L50" s="28">
        <v>1.7000000000000001E-2</v>
      </c>
      <c r="M50" s="28">
        <v>1.8000000000000002E-2</v>
      </c>
      <c r="N50" s="28">
        <v>1.8255E-2</v>
      </c>
      <c r="O50" s="28">
        <v>1.8710999999999998E-2</v>
      </c>
      <c r="P50" s="28">
        <v>1.9E-2</v>
      </c>
      <c r="Q50" s="28">
        <v>0.02</v>
      </c>
      <c r="R50" s="28">
        <v>0.02</v>
      </c>
      <c r="S50" s="28">
        <v>2.1000000000000001E-2</v>
      </c>
      <c r="T50" s="28">
        <v>2.1500000000000002E-2</v>
      </c>
      <c r="U50" s="28">
        <v>2.1999999999999999E-2</v>
      </c>
      <c r="V50" s="28">
        <v>2.2499999999999999E-2</v>
      </c>
      <c r="W50" s="28">
        <v>2.3E-2</v>
      </c>
      <c r="X50" s="28">
        <v>2.35E-2</v>
      </c>
    </row>
    <row r="51" spans="1:24" x14ac:dyDescent="0.2">
      <c r="A51" s="11" t="s">
        <v>104</v>
      </c>
      <c r="B51" s="11" t="s">
        <v>51</v>
      </c>
      <c r="C51" s="11" t="s">
        <v>67</v>
      </c>
      <c r="D51" s="11" t="s">
        <v>70</v>
      </c>
      <c r="E51" s="28">
        <v>0.10138800000000001</v>
      </c>
      <c r="F51" s="28">
        <v>0.11047199999999999</v>
      </c>
      <c r="G51" s="28">
        <v>0.12002400000000001</v>
      </c>
      <c r="H51" s="28">
        <v>0.14400000000000002</v>
      </c>
      <c r="I51" s="28">
        <v>0.192</v>
      </c>
      <c r="J51" s="28">
        <v>0.192</v>
      </c>
      <c r="K51" s="28">
        <v>0.20400000000000004</v>
      </c>
      <c r="L51" s="28">
        <v>0.20400000000000004</v>
      </c>
      <c r="M51" s="28">
        <v>0.21600000000000003</v>
      </c>
      <c r="N51" s="28">
        <v>0.21906</v>
      </c>
      <c r="O51" s="28">
        <v>0.22453199999999998</v>
      </c>
      <c r="P51" s="28">
        <v>0.22799999999999998</v>
      </c>
      <c r="Q51" s="28">
        <v>0.24</v>
      </c>
      <c r="R51" s="28">
        <v>0.24</v>
      </c>
      <c r="S51" s="28">
        <v>0.252</v>
      </c>
      <c r="T51" s="28">
        <v>0.25800000000000001</v>
      </c>
      <c r="U51" s="28">
        <v>0.26400000000000001</v>
      </c>
      <c r="V51" s="28">
        <v>0.27</v>
      </c>
      <c r="W51" s="28">
        <v>0.27600000000000002</v>
      </c>
      <c r="X51" s="28">
        <v>0.28199999999999997</v>
      </c>
    </row>
    <row r="52" spans="1:24" x14ac:dyDescent="0.2">
      <c r="A52" s="11" t="s">
        <v>104</v>
      </c>
      <c r="B52" s="11" t="s">
        <v>51</v>
      </c>
      <c r="C52" s="11" t="s">
        <v>67</v>
      </c>
      <c r="D52" s="11" t="s">
        <v>71</v>
      </c>
      <c r="E52" s="28">
        <v>0.60903956908464219</v>
      </c>
      <c r="F52" s="28">
        <v>0.62492548132742165</v>
      </c>
      <c r="G52" s="28">
        <v>0.68566601196535637</v>
      </c>
      <c r="H52" s="28">
        <v>0.70395862595341663</v>
      </c>
      <c r="I52" s="28">
        <v>0.71064929501498042</v>
      </c>
      <c r="J52" s="28">
        <v>0.72804639530821669</v>
      </c>
      <c r="K52" s="28">
        <v>0.75922013676067457</v>
      </c>
      <c r="L52" s="28">
        <v>0.79966012871592895</v>
      </c>
      <c r="M52" s="28">
        <v>0.82640073953911375</v>
      </c>
      <c r="N52" s="28">
        <v>0.72029714527643229</v>
      </c>
      <c r="O52" s="28">
        <v>0.79398235543162132</v>
      </c>
      <c r="P52" s="28">
        <v>0.83368147320320241</v>
      </c>
      <c r="Q52" s="28">
        <v>0.86702873213133058</v>
      </c>
      <c r="R52" s="28">
        <v>0.89303959409527056</v>
      </c>
      <c r="S52" s="28">
        <v>0.92876117785908141</v>
      </c>
      <c r="T52" s="28">
        <v>0.97713398655406991</v>
      </c>
      <c r="U52" s="28">
        <v>1.0315046967509938</v>
      </c>
      <c r="V52" s="28">
        <v>1.0897059242177374</v>
      </c>
      <c r="W52" s="28">
        <v>1.1494914170324644</v>
      </c>
      <c r="X52" s="28">
        <v>1.1950620192866408</v>
      </c>
    </row>
    <row r="53" spans="1:24" x14ac:dyDescent="0.2">
      <c r="A53" s="11" t="s">
        <v>104</v>
      </c>
      <c r="B53" s="11" t="s">
        <v>51</v>
      </c>
      <c r="C53" s="11" t="s">
        <v>67</v>
      </c>
      <c r="D53" s="11" t="s">
        <v>26</v>
      </c>
      <c r="E53" s="28">
        <v>0.71042756908464222</v>
      </c>
      <c r="F53" s="28">
        <v>0.73539748132742166</v>
      </c>
      <c r="G53" s="28">
        <v>0.80569001196535639</v>
      </c>
      <c r="H53" s="28">
        <v>0.84795862595341664</v>
      </c>
      <c r="I53" s="28">
        <v>0.90264929501498048</v>
      </c>
      <c r="J53" s="28">
        <v>0.92004639530821675</v>
      </c>
      <c r="K53" s="28">
        <v>0.96322013676067464</v>
      </c>
      <c r="L53" s="28">
        <v>1.003660128715929</v>
      </c>
      <c r="M53" s="28">
        <v>1.0424007395391137</v>
      </c>
      <c r="N53" s="28">
        <v>0.93935714527643233</v>
      </c>
      <c r="O53" s="28">
        <v>1.0185143554316214</v>
      </c>
      <c r="P53" s="28">
        <v>1.0616814732032025</v>
      </c>
      <c r="Q53" s="28">
        <v>1.1070287321313306</v>
      </c>
      <c r="R53" s="28">
        <v>1.1330395940952704</v>
      </c>
      <c r="S53" s="28">
        <v>1.1807611778590814</v>
      </c>
      <c r="T53" s="28">
        <v>1.2351339865540698</v>
      </c>
      <c r="U53" s="28">
        <v>1.2955046967509938</v>
      </c>
      <c r="V53" s="28">
        <v>1.3597059242177374</v>
      </c>
      <c r="W53" s="28">
        <v>1.4254914170324644</v>
      </c>
      <c r="X53" s="28">
        <v>1.4770620192866408</v>
      </c>
    </row>
    <row r="54" spans="1:24" x14ac:dyDescent="0.2">
      <c r="A54" s="11" t="s">
        <v>104</v>
      </c>
      <c r="B54" s="11" t="s">
        <v>51</v>
      </c>
      <c r="C54" s="11" t="s">
        <v>67</v>
      </c>
      <c r="D54" s="11" t="s">
        <v>75</v>
      </c>
      <c r="E54" s="28">
        <v>0.18469099999999999</v>
      </c>
      <c r="F54" s="28">
        <v>0.189496</v>
      </c>
      <c r="G54" s="28">
        <v>0.267621</v>
      </c>
      <c r="H54" s="28">
        <v>0.27028099999999999</v>
      </c>
      <c r="I54" s="28">
        <v>0.33800000000000002</v>
      </c>
      <c r="J54" s="28">
        <v>0.372</v>
      </c>
      <c r="K54" s="28">
        <v>0.37926300000000002</v>
      </c>
      <c r="L54" s="28">
        <v>0.55721500000000002</v>
      </c>
      <c r="M54" s="28">
        <v>0.52200000000000002</v>
      </c>
      <c r="N54" s="28">
        <v>0.368448</v>
      </c>
      <c r="O54" s="28">
        <v>0.74570599999999998</v>
      </c>
      <c r="P54" s="28">
        <v>0.62890299999999999</v>
      </c>
      <c r="Q54" s="28">
        <v>0.75751900000000005</v>
      </c>
      <c r="R54" s="28">
        <v>0.75714499999999996</v>
      </c>
      <c r="S54" s="28">
        <v>0.67174782032635028</v>
      </c>
      <c r="T54" s="28">
        <v>0.74135055184391851</v>
      </c>
      <c r="U54" s="28">
        <v>0.75961671317482116</v>
      </c>
      <c r="V54" s="28">
        <v>0.79309818632205653</v>
      </c>
      <c r="W54" s="28">
        <v>0.82404452066281553</v>
      </c>
      <c r="X54" s="28">
        <v>0.84991456434316859</v>
      </c>
    </row>
    <row r="55" spans="1:24" x14ac:dyDescent="0.2">
      <c r="A55" s="11" t="s">
        <v>104</v>
      </c>
      <c r="B55" s="11" t="s">
        <v>51</v>
      </c>
      <c r="C55" s="11" t="s">
        <v>67</v>
      </c>
      <c r="D55" s="11" t="s">
        <v>76</v>
      </c>
      <c r="E55" s="28">
        <v>0.15026700000000001</v>
      </c>
      <c r="F55" s="28">
        <v>0.16830400000000001</v>
      </c>
      <c r="G55" s="28">
        <v>0.19078899999999999</v>
      </c>
      <c r="H55" s="28">
        <v>0.20519999999999999</v>
      </c>
      <c r="I55" s="28">
        <v>0.22989699999999999</v>
      </c>
      <c r="J55" s="28">
        <v>0.24</v>
      </c>
      <c r="K55" s="28">
        <v>0.34</v>
      </c>
      <c r="L55" s="28">
        <v>0.42438100000000001</v>
      </c>
      <c r="M55" s="28">
        <v>0.254</v>
      </c>
      <c r="N55" s="28">
        <v>0.16097500000000001</v>
      </c>
      <c r="O55" s="28">
        <v>0.34835799999999995</v>
      </c>
      <c r="P55" s="28">
        <v>0.25307299999999999</v>
      </c>
      <c r="Q55" s="28">
        <v>0.193772</v>
      </c>
      <c r="R55" s="28">
        <v>0.20361399999999999</v>
      </c>
      <c r="S55" s="28">
        <v>0.18144118898797093</v>
      </c>
      <c r="T55" s="28">
        <v>0.20100364815748276</v>
      </c>
      <c r="U55" s="28">
        <v>0.20426744101861499</v>
      </c>
      <c r="V55" s="28">
        <v>0.21027714022136795</v>
      </c>
      <c r="W55" s="28">
        <v>0.21658545442800897</v>
      </c>
      <c r="X55" s="28">
        <v>0.22308301806084926</v>
      </c>
    </row>
    <row r="56" spans="1:24" x14ac:dyDescent="0.2">
      <c r="A56" s="11" t="s">
        <v>104</v>
      </c>
      <c r="B56" s="11" t="s">
        <v>51</v>
      </c>
      <c r="C56" s="11" t="s">
        <v>67</v>
      </c>
      <c r="D56" s="11" t="s">
        <v>74</v>
      </c>
      <c r="E56" s="28">
        <v>0.68300000000000005</v>
      </c>
      <c r="F56" s="28">
        <v>0.621</v>
      </c>
      <c r="G56" s="28">
        <v>0.72399999999999998</v>
      </c>
      <c r="H56" s="28">
        <v>0.77700000000000002</v>
      </c>
      <c r="I56" s="28">
        <v>0.78477000000000008</v>
      </c>
      <c r="J56" s="28">
        <v>0.79261770000000009</v>
      </c>
      <c r="K56" s="28">
        <v>0.85602711600000014</v>
      </c>
      <c r="L56" s="28">
        <v>0.86458738716000016</v>
      </c>
      <c r="M56" s="28">
        <v>0.7781286484440002</v>
      </c>
      <c r="N56" s="28">
        <v>0.71587835656848009</v>
      </c>
      <c r="O56" s="28">
        <v>0.53690876742636018</v>
      </c>
      <c r="P56" s="28">
        <v>0.67113595928295022</v>
      </c>
      <c r="Q56" s="28">
        <v>0.57046556539050775</v>
      </c>
      <c r="R56" s="28">
        <v>0.57046556539050775</v>
      </c>
      <c r="S56" s="28">
        <v>0.67314936716079898</v>
      </c>
      <c r="T56" s="28">
        <v>0.70680683551883894</v>
      </c>
      <c r="U56" s="28">
        <v>0.74709482514341263</v>
      </c>
      <c r="V56" s="28">
        <v>0.78444956640058339</v>
      </c>
      <c r="W56" s="28">
        <v>0.82367204472061262</v>
      </c>
      <c r="X56" s="28">
        <v>0.85661892650943716</v>
      </c>
    </row>
    <row r="57" spans="1:24" x14ac:dyDescent="0.2">
      <c r="A57" s="11" t="s">
        <v>105</v>
      </c>
      <c r="B57" s="11" t="s">
        <v>51</v>
      </c>
      <c r="C57" s="11" t="s">
        <v>50</v>
      </c>
      <c r="D57" s="11" t="s">
        <v>72</v>
      </c>
      <c r="E57" s="28">
        <v>2.6940000000000022</v>
      </c>
      <c r="F57" s="28">
        <v>2.8240000000000021</v>
      </c>
      <c r="G57" s="28">
        <v>3.11</v>
      </c>
      <c r="H57" s="28">
        <v>3.4246000000000021</v>
      </c>
      <c r="I57" s="28">
        <v>3.7706600000000021</v>
      </c>
      <c r="J57" s="28">
        <v>4.1513260000000018</v>
      </c>
      <c r="K57" s="28">
        <v>4.5700586000000021</v>
      </c>
      <c r="L57" s="28">
        <v>5.0306644600000023</v>
      </c>
      <c r="M57" s="28">
        <v>5.5373309060000029</v>
      </c>
      <c r="N57" s="28">
        <v>5.858930906000003</v>
      </c>
      <c r="O57" s="28">
        <v>6.1162109060000027</v>
      </c>
      <c r="P57" s="28">
        <v>6.4410269060000038</v>
      </c>
      <c r="Q57" s="28">
        <v>6.7983245060000037</v>
      </c>
      <c r="R57" s="28">
        <v>7.1842059140000041</v>
      </c>
      <c r="S57" s="28">
        <v>7.6009578346400053</v>
      </c>
      <c r="T57" s="28">
        <v>8.0510499089312066</v>
      </c>
      <c r="U57" s="28">
        <v>8.537149349165702</v>
      </c>
      <c r="V57" s="28">
        <v>9.0621367446189574</v>
      </c>
      <c r="W57" s="28">
        <v>9.6291231317084733</v>
      </c>
      <c r="X57" s="28">
        <v>10.241468429765153</v>
      </c>
    </row>
    <row r="58" spans="1:24" x14ac:dyDescent="0.2">
      <c r="A58" s="11" t="s">
        <v>105</v>
      </c>
      <c r="B58" s="11" t="s">
        <v>51</v>
      </c>
      <c r="C58" s="11" t="s">
        <v>50</v>
      </c>
      <c r="D58" s="11" t="s">
        <v>77</v>
      </c>
      <c r="E58" s="28">
        <v>0.13</v>
      </c>
      <c r="F58" s="28">
        <v>0.14300000000000002</v>
      </c>
      <c r="G58" s="28">
        <v>0.15730000000000002</v>
      </c>
      <c r="H58" s="28">
        <v>0.17303000000000004</v>
      </c>
      <c r="I58" s="28">
        <v>0.19033300000000006</v>
      </c>
      <c r="J58" s="28">
        <v>0.20936630000000009</v>
      </c>
      <c r="K58" s="28">
        <v>0.23030293000000013</v>
      </c>
      <c r="L58" s="28">
        <v>0.25333322300000016</v>
      </c>
      <c r="M58" s="28">
        <v>0.2679999999999999</v>
      </c>
      <c r="N58" s="28">
        <v>0.21439999999999992</v>
      </c>
      <c r="O58" s="28">
        <v>0.21654399999999993</v>
      </c>
      <c r="P58" s="28">
        <v>0.23819839999999995</v>
      </c>
      <c r="Q58" s="28">
        <v>0.25725427199999995</v>
      </c>
      <c r="R58" s="28">
        <v>0.27783461375999996</v>
      </c>
      <c r="S58" s="28">
        <v>0.30006138286079997</v>
      </c>
      <c r="T58" s="28">
        <v>0.32406629348966398</v>
      </c>
      <c r="U58" s="28">
        <v>0.34999159696883714</v>
      </c>
      <c r="V58" s="28">
        <v>0.37799092472634416</v>
      </c>
      <c r="W58" s="28">
        <v>0.40823019870445171</v>
      </c>
      <c r="X58" s="28">
        <v>0.44088861460080786</v>
      </c>
    </row>
    <row r="59" spans="1:24" x14ac:dyDescent="0.2">
      <c r="A59" s="11" t="s">
        <v>105</v>
      </c>
      <c r="B59" s="11" t="s">
        <v>51</v>
      </c>
      <c r="C59" s="11" t="s">
        <v>50</v>
      </c>
      <c r="D59" s="11" t="s">
        <v>73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</row>
    <row r="60" spans="1:24" x14ac:dyDescent="0.2">
      <c r="A60" s="11" t="s">
        <v>105</v>
      </c>
      <c r="B60" s="11" t="s">
        <v>51</v>
      </c>
      <c r="C60" s="11" t="s">
        <v>50</v>
      </c>
      <c r="D60" s="11" t="s">
        <v>70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</row>
    <row r="61" spans="1:24" x14ac:dyDescent="0.2">
      <c r="A61" s="11" t="s">
        <v>105</v>
      </c>
      <c r="B61" s="11" t="s">
        <v>51</v>
      </c>
      <c r="C61" s="11" t="s">
        <v>50</v>
      </c>
      <c r="D61" s="11" t="s">
        <v>71</v>
      </c>
      <c r="E61" s="28">
        <v>2.9634000000000027</v>
      </c>
      <c r="F61" s="28">
        <v>3.0612160000000026</v>
      </c>
      <c r="G61" s="28">
        <v>3.4210000000000025</v>
      </c>
      <c r="H61" s="28">
        <v>3.9382900000000021</v>
      </c>
      <c r="I61" s="28">
        <v>4.5247920000000024</v>
      </c>
      <c r="J61" s="28">
        <v>5.1476442400000026</v>
      </c>
      <c r="K61" s="28">
        <v>5.4383697340000019</v>
      </c>
      <c r="L61" s="28">
        <v>6.0367973520000024</v>
      </c>
      <c r="M61" s="28">
        <v>6.6447970872000033</v>
      </c>
      <c r="N61" s="28">
        <v>6.4448239966000038</v>
      </c>
      <c r="O61" s="28">
        <v>7.53</v>
      </c>
      <c r="P61" s="28">
        <v>8.1999999999999993</v>
      </c>
      <c r="Q61" s="28">
        <v>8.7899999999999991</v>
      </c>
      <c r="R61" s="28">
        <v>9.4053000000000004</v>
      </c>
      <c r="S61" s="28">
        <v>9.9602126999999996</v>
      </c>
      <c r="T61" s="28">
        <v>10.627385879789193</v>
      </c>
      <c r="U61" s="28">
        <v>11.269037140898726</v>
      </c>
      <c r="V61" s="28">
        <v>11.962020502897024</v>
      </c>
      <c r="W61" s="28">
        <v>12.710442533855185</v>
      </c>
      <c r="X61" s="28">
        <v>13.518738327290002</v>
      </c>
    </row>
    <row r="62" spans="1:24" x14ac:dyDescent="0.2">
      <c r="A62" s="11" t="s">
        <v>105</v>
      </c>
      <c r="B62" s="11" t="s">
        <v>51</v>
      </c>
      <c r="C62" s="11" t="s">
        <v>50</v>
      </c>
      <c r="D62" s="11" t="s">
        <v>26</v>
      </c>
      <c r="E62" s="28">
        <v>2.9634000000000027</v>
      </c>
      <c r="F62" s="28">
        <v>3.0612160000000026</v>
      </c>
      <c r="G62" s="28">
        <v>3.4210000000000025</v>
      </c>
      <c r="H62" s="28">
        <v>3.9382900000000021</v>
      </c>
      <c r="I62" s="28">
        <v>4.5247920000000024</v>
      </c>
      <c r="J62" s="28">
        <v>5.1476442400000026</v>
      </c>
      <c r="K62" s="28">
        <v>5.4383697340000019</v>
      </c>
      <c r="L62" s="28">
        <v>6.0367973520000024</v>
      </c>
      <c r="M62" s="28">
        <v>6.6447970872000033</v>
      </c>
      <c r="N62" s="28">
        <v>6.4448239966000038</v>
      </c>
      <c r="O62" s="28">
        <v>7.53</v>
      </c>
      <c r="P62" s="28">
        <v>8.1999999999999993</v>
      </c>
      <c r="Q62" s="28">
        <v>8.7899999999999991</v>
      </c>
      <c r="R62" s="28">
        <v>9.4053000000000004</v>
      </c>
      <c r="S62" s="28">
        <v>9.9602126999999996</v>
      </c>
      <c r="T62" s="28">
        <v>10.627385879789193</v>
      </c>
      <c r="U62" s="28">
        <v>11.269037140898726</v>
      </c>
      <c r="V62" s="28">
        <v>11.962020502897024</v>
      </c>
      <c r="W62" s="28">
        <v>12.710442533855185</v>
      </c>
      <c r="X62" s="28">
        <v>13.518738327290002</v>
      </c>
    </row>
    <row r="63" spans="1:24" x14ac:dyDescent="0.2">
      <c r="A63" s="11" t="s">
        <v>105</v>
      </c>
      <c r="B63" s="11" t="s">
        <v>51</v>
      </c>
      <c r="C63" s="11" t="s">
        <v>50</v>
      </c>
      <c r="D63" s="11" t="s">
        <v>75</v>
      </c>
      <c r="E63" s="28">
        <v>1.5649999999999999</v>
      </c>
      <c r="F63" s="28">
        <v>1.6432500000000001</v>
      </c>
      <c r="G63" s="28">
        <v>2.376881</v>
      </c>
      <c r="H63" s="28">
        <v>2.6833589999999994</v>
      </c>
      <c r="I63" s="28">
        <v>3.3582839999999998</v>
      </c>
      <c r="J63" s="28">
        <v>4.2870000000000008</v>
      </c>
      <c r="K63" s="28">
        <v>4.0952060000000001</v>
      </c>
      <c r="L63" s="28">
        <v>5.4698230000000008</v>
      </c>
      <c r="M63" s="28">
        <v>5.4709800000000017</v>
      </c>
      <c r="N63" s="28">
        <v>5.485062000000001</v>
      </c>
      <c r="O63" s="28">
        <v>7.2</v>
      </c>
      <c r="P63" s="28">
        <v>7.7</v>
      </c>
      <c r="Q63" s="28">
        <v>8.06</v>
      </c>
      <c r="R63" s="28">
        <v>8.5329999999999995</v>
      </c>
      <c r="S63" s="28">
        <v>9.0279140000000009</v>
      </c>
      <c r="T63" s="28">
        <v>9.4612538719999968</v>
      </c>
      <c r="U63" s="28">
        <v>10.066774119807999</v>
      </c>
      <c r="V63" s="28">
        <v>10.690914115236096</v>
      </c>
      <c r="W63" s="28">
        <v>11.407205360956914</v>
      </c>
      <c r="X63" s="28">
        <v>12.182895325501985</v>
      </c>
    </row>
    <row r="64" spans="1:24" x14ac:dyDescent="0.2">
      <c r="A64" s="11" t="s">
        <v>105</v>
      </c>
      <c r="B64" s="11" t="s">
        <v>51</v>
      </c>
      <c r="C64" s="11" t="s">
        <v>50</v>
      </c>
      <c r="D64" s="11" t="s">
        <v>76</v>
      </c>
      <c r="E64" s="28">
        <v>6.2600000000000003E-2</v>
      </c>
      <c r="F64" s="28">
        <v>6.5730000000000011E-2</v>
      </c>
      <c r="G64" s="28">
        <v>9.5075240000000005E-2</v>
      </c>
      <c r="H64" s="28">
        <v>0.10733435999999998</v>
      </c>
      <c r="I64" s="28">
        <v>0.13433135999999998</v>
      </c>
      <c r="J64" s="28">
        <v>0.17148000000000005</v>
      </c>
      <c r="K64" s="28">
        <v>0.16380824000000002</v>
      </c>
      <c r="L64" s="28">
        <v>0.21879292000000003</v>
      </c>
      <c r="M64" s="28">
        <v>0.21883920000000007</v>
      </c>
      <c r="N64" s="28">
        <v>0.19695528000000007</v>
      </c>
      <c r="O64" s="28">
        <v>0.21665080800000008</v>
      </c>
      <c r="P64" s="28">
        <v>0.2383158888000001</v>
      </c>
      <c r="Q64" s="28">
        <v>0.20266700000000001</v>
      </c>
      <c r="R64" s="28">
        <v>0.22293370000000004</v>
      </c>
      <c r="S64" s="28">
        <v>0.23185104800000006</v>
      </c>
      <c r="T64" s="28">
        <v>0.23996583468000005</v>
      </c>
      <c r="U64" s="28">
        <v>0.24836463889380003</v>
      </c>
      <c r="V64" s="28">
        <v>0.25705740125508303</v>
      </c>
      <c r="W64" s="28">
        <v>0.26605441029901089</v>
      </c>
      <c r="X64" s="28">
        <v>0.27536631465947631</v>
      </c>
    </row>
    <row r="65" spans="1:24" x14ac:dyDescent="0.2">
      <c r="A65" s="11" t="s">
        <v>105</v>
      </c>
      <c r="B65" s="11" t="s">
        <v>51</v>
      </c>
      <c r="C65" s="11" t="s">
        <v>50</v>
      </c>
      <c r="D65" s="11" t="s">
        <v>74</v>
      </c>
      <c r="E65" s="28">
        <v>1.2799429323</v>
      </c>
      <c r="F65" s="28">
        <v>1.292742361623</v>
      </c>
      <c r="G65" s="28">
        <v>1.3121334970473448</v>
      </c>
      <c r="H65" s="28">
        <v>1.5089535216044465</v>
      </c>
      <c r="I65" s="28">
        <v>1.4335058455242242</v>
      </c>
      <c r="J65" s="28">
        <v>1.4550084332070874</v>
      </c>
      <c r="K65" s="28">
        <v>1.4768335597051936</v>
      </c>
      <c r="L65" s="28">
        <v>1.3291502037346743</v>
      </c>
      <c r="M65" s="28">
        <v>1.4620652241081418</v>
      </c>
      <c r="N65" s="28">
        <v>1.1696521792865135</v>
      </c>
      <c r="O65" s="28">
        <v>1.3100104408008952</v>
      </c>
      <c r="P65" s="28">
        <v>1.4148112760649669</v>
      </c>
      <c r="Q65" s="28">
        <v>1.5279961781501641</v>
      </c>
      <c r="R65" s="28">
        <v>1.6043959870576725</v>
      </c>
      <c r="S65" s="28">
        <v>1.6445058867341142</v>
      </c>
      <c r="T65" s="28">
        <v>1.685618533902467</v>
      </c>
      <c r="U65" s="28">
        <v>1.7277589972500285</v>
      </c>
      <c r="V65" s="28">
        <v>1.7709529721812791</v>
      </c>
      <c r="W65" s="28">
        <v>1.8152267964858109</v>
      </c>
      <c r="X65" s="28">
        <v>1.8606074663979559</v>
      </c>
    </row>
    <row r="66" spans="1:24" x14ac:dyDescent="0.2">
      <c r="A66" s="11" t="s">
        <v>105</v>
      </c>
      <c r="B66" s="11" t="s">
        <v>51</v>
      </c>
      <c r="C66" s="11" t="s">
        <v>65</v>
      </c>
      <c r="D66" s="11" t="s">
        <v>72</v>
      </c>
      <c r="E66" s="28">
        <v>1.0547775000000001</v>
      </c>
      <c r="F66" s="28">
        <v>1.1232891399999985</v>
      </c>
      <c r="G66" s="28">
        <v>1.1848325766666641</v>
      </c>
      <c r="H66" s="28">
        <v>1.2426887785111105</v>
      </c>
      <c r="I66" s="28">
        <v>1.3005827905438549</v>
      </c>
      <c r="J66" s="28">
        <v>1.3576017919023549</v>
      </c>
      <c r="K66" s="28">
        <v>1.4091997560643077</v>
      </c>
      <c r="L66" s="28">
        <v>1.4597657609430217</v>
      </c>
      <c r="M66" s="28">
        <v>1.5093204457241614</v>
      </c>
      <c r="N66" s="28">
        <v>1.557884036809678</v>
      </c>
      <c r="O66" s="28">
        <v>1.6054763560734848</v>
      </c>
      <c r="P66" s="28">
        <v>1.6521168289520149</v>
      </c>
      <c r="Q66" s="28">
        <v>1.6978244923729746</v>
      </c>
      <c r="R66" s="28">
        <v>1.7426180025255151</v>
      </c>
      <c r="S66" s="28">
        <v>1.7865156424750051</v>
      </c>
      <c r="T66" s="28">
        <v>1.8295353296255052</v>
      </c>
      <c r="U66" s="28">
        <v>1.8716946230329952</v>
      </c>
      <c r="V66" s="28">
        <v>1.9130107305723356</v>
      </c>
      <c r="W66" s="28">
        <v>1.9535005159608887</v>
      </c>
      <c r="X66" s="28">
        <v>1.9931805056416709</v>
      </c>
    </row>
    <row r="67" spans="1:24" x14ac:dyDescent="0.2">
      <c r="A67" s="11" t="s">
        <v>105</v>
      </c>
      <c r="B67" s="11" t="s">
        <v>51</v>
      </c>
      <c r="C67" s="11" t="s">
        <v>65</v>
      </c>
      <c r="D67" s="11" t="s">
        <v>77</v>
      </c>
      <c r="E67" s="28">
        <v>7.8750000000000001E-2</v>
      </c>
      <c r="F67" s="28">
        <v>7.8750000000000001E-2</v>
      </c>
      <c r="G67" s="28">
        <v>7.8750000000000001E-2</v>
      </c>
      <c r="H67" s="28">
        <v>7.8750000000000001E-2</v>
      </c>
      <c r="I67" s="28">
        <v>7.8750000000000001E-2</v>
      </c>
      <c r="J67" s="28">
        <v>7.8750000000000001E-2</v>
      </c>
      <c r="K67" s="28">
        <v>7.8750000000000001E-2</v>
      </c>
      <c r="L67" s="28">
        <v>7.8750000000000001E-2</v>
      </c>
      <c r="M67" s="28">
        <v>7.8750000000000001E-2</v>
      </c>
      <c r="N67" s="28">
        <v>7.8750000000000001E-2</v>
      </c>
      <c r="O67" s="28">
        <v>7.8750000000000001E-2</v>
      </c>
      <c r="P67" s="28">
        <v>7.8750000000000001E-2</v>
      </c>
      <c r="Q67" s="28">
        <v>7.8750000000000001E-2</v>
      </c>
      <c r="R67" s="28">
        <v>7.8750000000000001E-2</v>
      </c>
      <c r="S67" s="28">
        <v>7.8750000000000001E-2</v>
      </c>
      <c r="T67" s="28">
        <v>7.8750000000000001E-2</v>
      </c>
      <c r="U67" s="28">
        <v>7.8750000000000001E-2</v>
      </c>
      <c r="V67" s="28">
        <v>7.8750000000000001E-2</v>
      </c>
      <c r="W67" s="28">
        <v>7.8750000000000001E-2</v>
      </c>
      <c r="X67" s="28">
        <v>7.8750000000000001E-2</v>
      </c>
    </row>
    <row r="68" spans="1:24" x14ac:dyDescent="0.2">
      <c r="A68" s="11" t="s">
        <v>105</v>
      </c>
      <c r="B68" s="11" t="s">
        <v>51</v>
      </c>
      <c r="C68" s="11" t="s">
        <v>65</v>
      </c>
      <c r="D68" s="11" t="s">
        <v>73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0</v>
      </c>
    </row>
    <row r="69" spans="1:24" x14ac:dyDescent="0.2">
      <c r="A69" s="11" t="s">
        <v>105</v>
      </c>
      <c r="B69" s="11" t="s">
        <v>51</v>
      </c>
      <c r="C69" s="11" t="s">
        <v>65</v>
      </c>
      <c r="D69" s="11" t="s">
        <v>70</v>
      </c>
      <c r="E69" s="28">
        <v>0</v>
      </c>
      <c r="F69" s="28">
        <v>0</v>
      </c>
      <c r="G69" s="28">
        <v>0</v>
      </c>
      <c r="H69" s="28">
        <v>0</v>
      </c>
      <c r="I69" s="28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0</v>
      </c>
    </row>
    <row r="70" spans="1:24" x14ac:dyDescent="0.2">
      <c r="A70" s="11" t="s">
        <v>105</v>
      </c>
      <c r="B70" s="11" t="s">
        <v>51</v>
      </c>
      <c r="C70" s="11" t="s">
        <v>65</v>
      </c>
      <c r="D70" s="11" t="s">
        <v>71</v>
      </c>
      <c r="E70" s="28">
        <v>2.2150327500000002</v>
      </c>
      <c r="F70" s="28">
        <v>2.3589071939999968</v>
      </c>
      <c r="G70" s="28">
        <v>2.5592383655999944</v>
      </c>
      <c r="H70" s="28">
        <v>2.6717808737988875</v>
      </c>
      <c r="I70" s="28">
        <v>2.8612821391964811</v>
      </c>
      <c r="J70" s="28">
        <v>2.986723942185181</v>
      </c>
      <c r="K70" s="28">
        <v>2.9593194877350464</v>
      </c>
      <c r="L70" s="28">
        <v>3.0655080979803455</v>
      </c>
      <c r="M70" s="28">
        <v>3.1393865271062555</v>
      </c>
      <c r="N70" s="28">
        <v>3.053452712146969</v>
      </c>
      <c r="O70" s="28">
        <v>3.2109527121469696</v>
      </c>
      <c r="P70" s="28">
        <v>3.3868394993516309</v>
      </c>
      <c r="Q70" s="28">
        <v>3.6654314339832501</v>
      </c>
      <c r="R70" s="28">
        <v>4.17</v>
      </c>
      <c r="S70" s="28">
        <v>4.4619</v>
      </c>
      <c r="T70" s="28">
        <v>4.7742330000000006</v>
      </c>
      <c r="U70" s="28">
        <v>5.0535754821890873</v>
      </c>
      <c r="V70" s="28">
        <v>5.1651289725453076</v>
      </c>
      <c r="W70" s="28">
        <v>5.2744513930943997</v>
      </c>
      <c r="X70" s="28">
        <v>5.3815873652325115</v>
      </c>
    </row>
    <row r="71" spans="1:24" x14ac:dyDescent="0.2">
      <c r="A71" s="11" t="s">
        <v>105</v>
      </c>
      <c r="B71" s="11" t="s">
        <v>51</v>
      </c>
      <c r="C71" s="11" t="s">
        <v>65</v>
      </c>
      <c r="D71" s="11" t="s">
        <v>26</v>
      </c>
      <c r="E71" s="28">
        <v>2.2150327500000002</v>
      </c>
      <c r="F71" s="28">
        <v>2.3589071939999968</v>
      </c>
      <c r="G71" s="28">
        <v>2.5592383655999944</v>
      </c>
      <c r="H71" s="28">
        <v>2.6717808737988875</v>
      </c>
      <c r="I71" s="28">
        <v>2.8612821391964811</v>
      </c>
      <c r="J71" s="28">
        <v>2.986723942185181</v>
      </c>
      <c r="K71" s="28">
        <v>2.9593194877350464</v>
      </c>
      <c r="L71" s="28">
        <v>3.0655080979803455</v>
      </c>
      <c r="M71" s="28">
        <v>3.1393865271062555</v>
      </c>
      <c r="N71" s="28">
        <v>3.053452712146969</v>
      </c>
      <c r="O71" s="28">
        <v>3.2109527121469696</v>
      </c>
      <c r="P71" s="28">
        <v>3.3868394993516309</v>
      </c>
      <c r="Q71" s="28">
        <v>3.6654314339832501</v>
      </c>
      <c r="R71" s="28">
        <v>4.17</v>
      </c>
      <c r="S71" s="28">
        <v>4.4619</v>
      </c>
      <c r="T71" s="28">
        <v>4.7742330000000006</v>
      </c>
      <c r="U71" s="28">
        <v>5.0535754821890873</v>
      </c>
      <c r="V71" s="28">
        <v>5.1651289725453076</v>
      </c>
      <c r="W71" s="28">
        <v>5.2744513930943997</v>
      </c>
      <c r="X71" s="28">
        <v>5.3815873652325115</v>
      </c>
    </row>
    <row r="72" spans="1:24" x14ac:dyDescent="0.2">
      <c r="A72" s="11" t="s">
        <v>105</v>
      </c>
      <c r="B72" s="11" t="s">
        <v>51</v>
      </c>
      <c r="C72" s="11" t="s">
        <v>65</v>
      </c>
      <c r="D72" s="11" t="s">
        <v>75</v>
      </c>
      <c r="E72" s="28">
        <v>1.3689473684210529</v>
      </c>
      <c r="F72" s="28">
        <v>1.4227248552631582</v>
      </c>
      <c r="G72" s="28">
        <v>1.6793071973684213</v>
      </c>
      <c r="H72" s="28">
        <v>1.7235342631578947</v>
      </c>
      <c r="I72" s="28">
        <v>2.0519534605263154</v>
      </c>
      <c r="J72" s="28">
        <v>2.3855921052631586</v>
      </c>
      <c r="K72" s="28">
        <v>1.9774156184210523</v>
      </c>
      <c r="L72" s="28">
        <v>2.0441101973684215</v>
      </c>
      <c r="M72" s="28">
        <v>2.3321816842105263</v>
      </c>
      <c r="N72" s="28">
        <v>2.481380842105263</v>
      </c>
      <c r="O72" s="28">
        <v>2.5806360757894735</v>
      </c>
      <c r="P72" s="28">
        <v>2.7096678795789475</v>
      </c>
      <c r="Q72" s="28">
        <v>3.0501969999999998</v>
      </c>
      <c r="R72" s="28">
        <v>3.93</v>
      </c>
      <c r="S72" s="28">
        <v>3.7334999999999998</v>
      </c>
      <c r="T72" s="28">
        <v>4.0023119999999999</v>
      </c>
      <c r="U72" s="28">
        <v>4.2824738399999998</v>
      </c>
      <c r="V72" s="28">
        <v>4.3809707383199994</v>
      </c>
      <c r="W72" s="28">
        <v>4.4736960754826596</v>
      </c>
      <c r="X72" s="28">
        <v>4.5645669059020673</v>
      </c>
    </row>
    <row r="73" spans="1:24" x14ac:dyDescent="0.2">
      <c r="A73" s="11" t="s">
        <v>105</v>
      </c>
      <c r="B73" s="11" t="s">
        <v>51</v>
      </c>
      <c r="C73" s="11" t="s">
        <v>65</v>
      </c>
      <c r="D73" s="11" t="s">
        <v>76</v>
      </c>
      <c r="E73" s="28">
        <v>1.0826921315280332E-3</v>
      </c>
      <c r="F73" s="28">
        <v>1.1182868050821921E-3</v>
      </c>
      <c r="G73" s="28">
        <v>1.2524812216920553E-3</v>
      </c>
      <c r="H73" s="28">
        <v>1.3151052827766582E-3</v>
      </c>
      <c r="I73" s="28">
        <v>1.380860546915491E-3</v>
      </c>
      <c r="J73" s="28">
        <v>1.4499035742612659E-3</v>
      </c>
      <c r="K73" s="28">
        <v>1.5223987529743293E-3</v>
      </c>
      <c r="L73" s="28">
        <v>1.5985186906230459E-3</v>
      </c>
      <c r="M73" s="28">
        <v>1.6784446251541982E-3</v>
      </c>
      <c r="N73" s="28">
        <v>1.7623668564119082E-3</v>
      </c>
      <c r="O73" s="28">
        <v>1.8504851992325038E-3</v>
      </c>
      <c r="P73" s="28">
        <v>1.943009459194129E-3</v>
      </c>
      <c r="Q73" s="28">
        <v>2.0401599321538356E-3</v>
      </c>
      <c r="R73" s="28">
        <v>2.1421679287615277E-3</v>
      </c>
      <c r="S73" s="28">
        <v>2.2492763251996044E-3</v>
      </c>
      <c r="T73" s="28">
        <v>2.3617401414595847E-3</v>
      </c>
      <c r="U73" s="28">
        <v>2.4798271485325638E-3</v>
      </c>
      <c r="V73" s="28">
        <v>2.603818505959192E-3</v>
      </c>
      <c r="W73" s="28">
        <v>2.7340094312571519E-3</v>
      </c>
      <c r="X73" s="28">
        <v>2.8707099028200097E-3</v>
      </c>
    </row>
    <row r="74" spans="1:24" x14ac:dyDescent="0.2">
      <c r="A74" s="11" t="s">
        <v>105</v>
      </c>
      <c r="B74" s="11" t="s">
        <v>51</v>
      </c>
      <c r="C74" s="11" t="s">
        <v>65</v>
      </c>
      <c r="D74" s="11" t="s">
        <v>74</v>
      </c>
      <c r="E74" s="28">
        <v>0.86174751697894736</v>
      </c>
      <c r="F74" s="28">
        <v>0.89621741765810559</v>
      </c>
      <c r="G74" s="28">
        <v>0.89621741765810559</v>
      </c>
      <c r="H74" s="28">
        <v>0.89621741765810559</v>
      </c>
      <c r="I74" s="28">
        <v>0.85140654677520022</v>
      </c>
      <c r="J74" s="28">
        <v>0.85140654677520022</v>
      </c>
      <c r="K74" s="28">
        <v>0.85140654677520022</v>
      </c>
      <c r="L74" s="28">
        <v>0.86843467771070426</v>
      </c>
      <c r="M74" s="28">
        <v>0.82501294382516899</v>
      </c>
      <c r="N74" s="28">
        <v>0.66001035506013528</v>
      </c>
      <c r="O74" s="28">
        <v>0.69301087281314211</v>
      </c>
      <c r="P74" s="28">
        <v>0.70687109026940498</v>
      </c>
      <c r="Q74" s="28">
        <v>0.72100851207479311</v>
      </c>
      <c r="R74" s="28">
        <v>0.735428682316289</v>
      </c>
      <c r="S74" s="28">
        <v>0.75013725596261482</v>
      </c>
      <c r="T74" s="28">
        <v>0.76514000108186697</v>
      </c>
      <c r="U74" s="28">
        <v>0.78044280110350439</v>
      </c>
      <c r="V74" s="28">
        <v>0.79605165712557446</v>
      </c>
      <c r="W74" s="28">
        <v>0.81197269026808594</v>
      </c>
      <c r="X74" s="28">
        <v>0.82821214407344768</v>
      </c>
    </row>
    <row r="75" spans="1:24" x14ac:dyDescent="0.2">
      <c r="A75" s="11" t="s">
        <v>105</v>
      </c>
      <c r="B75" s="11" t="s">
        <v>51</v>
      </c>
      <c r="C75" s="11" t="s">
        <v>67</v>
      </c>
      <c r="D75" s="11" t="s">
        <v>72</v>
      </c>
      <c r="E75" s="28">
        <v>0.45204749999999999</v>
      </c>
      <c r="F75" s="28">
        <v>0.45839936000000159</v>
      </c>
      <c r="G75" s="28">
        <v>0.47022215333333589</v>
      </c>
      <c r="H75" s="28">
        <v>0.48426485688888932</v>
      </c>
      <c r="I75" s="28">
        <v>0.49683177214814495</v>
      </c>
      <c r="J75" s="28">
        <v>0.50886447953580505</v>
      </c>
      <c r="K75" s="28">
        <v>0.52493718994508898</v>
      </c>
      <c r="L75" s="28">
        <v>0.54068844614618716</v>
      </c>
      <c r="M75" s="28">
        <v>0.55612467722326342</v>
      </c>
      <c r="N75" s="28">
        <v>0.57125218367879815</v>
      </c>
      <c r="O75" s="28">
        <v>0.58607714000522215</v>
      </c>
      <c r="P75" s="28">
        <v>0.60060559720511775</v>
      </c>
      <c r="Q75" s="28">
        <v>0.6148434852610154</v>
      </c>
      <c r="R75" s="28">
        <v>0.62879661555579502</v>
      </c>
      <c r="S75" s="28">
        <v>0.64247068324467915</v>
      </c>
      <c r="T75" s="28">
        <v>0.65587126957978559</v>
      </c>
      <c r="U75" s="28">
        <v>0.66900384418818981</v>
      </c>
      <c r="V75" s="28">
        <v>0.68187376730442595</v>
      </c>
      <c r="W75" s="28">
        <v>0.69448629195833744</v>
      </c>
      <c r="X75" s="28">
        <v>0.70684656611917063</v>
      </c>
    </row>
    <row r="76" spans="1:24" x14ac:dyDescent="0.2">
      <c r="A76" s="11" t="s">
        <v>105</v>
      </c>
      <c r="B76" s="11" t="s">
        <v>51</v>
      </c>
      <c r="C76" s="11" t="s">
        <v>67</v>
      </c>
      <c r="D76" s="11" t="s">
        <v>77</v>
      </c>
      <c r="E76" s="28">
        <v>2.6249999999999999E-2</v>
      </c>
      <c r="F76" s="28">
        <v>2.6249999999999999E-2</v>
      </c>
      <c r="G76" s="28">
        <v>2.6249999999999999E-2</v>
      </c>
      <c r="H76" s="28">
        <v>2.6249999999999999E-2</v>
      </c>
      <c r="I76" s="28">
        <v>2.6249999999999999E-2</v>
      </c>
      <c r="J76" s="28">
        <v>2.6249999999999999E-2</v>
      </c>
      <c r="K76" s="28">
        <v>2.6249999999999999E-2</v>
      </c>
      <c r="L76" s="28">
        <v>2.6249999999999999E-2</v>
      </c>
      <c r="M76" s="28">
        <v>2.6249999999999999E-2</v>
      </c>
      <c r="N76" s="28">
        <v>2.6249999999999999E-2</v>
      </c>
      <c r="O76" s="28">
        <v>2.6249999999999999E-2</v>
      </c>
      <c r="P76" s="28">
        <v>2.6249999999999999E-2</v>
      </c>
      <c r="Q76" s="28">
        <v>2.6249999999999999E-2</v>
      </c>
      <c r="R76" s="28">
        <v>2.6249999999999999E-2</v>
      </c>
      <c r="S76" s="28">
        <v>2.6249999999999999E-2</v>
      </c>
      <c r="T76" s="28">
        <v>2.6249999999999999E-2</v>
      </c>
      <c r="U76" s="28">
        <v>2.6249999999999999E-2</v>
      </c>
      <c r="V76" s="28">
        <v>2.6249999999999999E-2</v>
      </c>
      <c r="W76" s="28">
        <v>2.6249999999999999E-2</v>
      </c>
      <c r="X76" s="28">
        <v>2.6249999999999999E-2</v>
      </c>
    </row>
    <row r="77" spans="1:24" x14ac:dyDescent="0.2">
      <c r="A77" s="11" t="s">
        <v>105</v>
      </c>
      <c r="B77" s="11" t="s">
        <v>51</v>
      </c>
      <c r="C77" s="11" t="s">
        <v>67</v>
      </c>
      <c r="D77" s="11" t="s">
        <v>73</v>
      </c>
      <c r="E77" s="28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0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</row>
    <row r="78" spans="1:24" x14ac:dyDescent="0.2">
      <c r="A78" s="11" t="s">
        <v>105</v>
      </c>
      <c r="B78" s="11" t="s">
        <v>51</v>
      </c>
      <c r="C78" s="11" t="s">
        <v>67</v>
      </c>
      <c r="D78" s="11" t="s">
        <v>70</v>
      </c>
      <c r="E78" s="28">
        <v>0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28">
        <v>0</v>
      </c>
      <c r="U78" s="28">
        <v>0</v>
      </c>
      <c r="V78" s="28">
        <v>0</v>
      </c>
      <c r="W78" s="28">
        <v>0</v>
      </c>
      <c r="X78" s="28">
        <v>0</v>
      </c>
    </row>
    <row r="79" spans="1:24" x14ac:dyDescent="0.2">
      <c r="A79" s="11" t="s">
        <v>105</v>
      </c>
      <c r="B79" s="11" t="s">
        <v>51</v>
      </c>
      <c r="C79" s="11" t="s">
        <v>67</v>
      </c>
      <c r="D79" s="11" t="s">
        <v>71</v>
      </c>
      <c r="E79" s="28">
        <v>1.3109377499999999</v>
      </c>
      <c r="F79" s="28">
        <v>1.4897979200000051</v>
      </c>
      <c r="G79" s="28">
        <v>1.5987553213333421</v>
      </c>
      <c r="H79" s="28">
        <v>1.6465005134222237</v>
      </c>
      <c r="I79" s="28">
        <v>1.7389112025185074</v>
      </c>
      <c r="J79" s="28">
        <v>1.7810256783753178</v>
      </c>
      <c r="K79" s="28">
        <v>1.8110333053105572</v>
      </c>
      <c r="L79" s="28">
        <v>1.8653751392043458</v>
      </c>
      <c r="M79" s="28">
        <v>1.9186301364202589</v>
      </c>
      <c r="N79" s="28">
        <v>1.7708817694042742</v>
      </c>
      <c r="O79" s="28">
        <v>1.9340545620172329</v>
      </c>
      <c r="P79" s="28">
        <v>2.0720893103576565</v>
      </c>
      <c r="Q79" s="28">
        <v>2.2878564551862701</v>
      </c>
      <c r="R79" s="28">
        <v>2.5</v>
      </c>
      <c r="S79" s="28">
        <v>2.6749999999999998</v>
      </c>
      <c r="T79" s="28">
        <v>2.8087499999999999</v>
      </c>
      <c r="U79" s="28">
        <v>2.8767165300092161</v>
      </c>
      <c r="V79" s="28">
        <v>2.9320571994090314</v>
      </c>
      <c r="W79" s="28">
        <v>2.986291055420851</v>
      </c>
      <c r="X79" s="28">
        <v>3.0394402343124334</v>
      </c>
    </row>
    <row r="80" spans="1:24" x14ac:dyDescent="0.2">
      <c r="A80" s="11" t="s">
        <v>105</v>
      </c>
      <c r="B80" s="11" t="s">
        <v>51</v>
      </c>
      <c r="C80" s="11" t="s">
        <v>67</v>
      </c>
      <c r="D80" s="11" t="s">
        <v>26</v>
      </c>
      <c r="E80" s="28">
        <v>1.3109377499999999</v>
      </c>
      <c r="F80" s="28">
        <v>1.4897979200000051</v>
      </c>
      <c r="G80" s="28">
        <v>1.5987553213333421</v>
      </c>
      <c r="H80" s="28">
        <v>1.6465005134222237</v>
      </c>
      <c r="I80" s="28">
        <v>1.7389112025185074</v>
      </c>
      <c r="J80" s="28">
        <v>1.7810256783753178</v>
      </c>
      <c r="K80" s="28">
        <v>1.8110333053105572</v>
      </c>
      <c r="L80" s="28">
        <v>1.8653751392043458</v>
      </c>
      <c r="M80" s="28">
        <v>1.9186301364202589</v>
      </c>
      <c r="N80" s="28">
        <v>1.7708817694042742</v>
      </c>
      <c r="O80" s="28">
        <v>1.9340545620172329</v>
      </c>
      <c r="P80" s="28">
        <v>2.0720893103576565</v>
      </c>
      <c r="Q80" s="28">
        <v>2.2878564551862701</v>
      </c>
      <c r="R80" s="28">
        <v>2.5</v>
      </c>
      <c r="S80" s="28">
        <v>2.6749999999999998</v>
      </c>
      <c r="T80" s="28">
        <v>2.8087499999999999</v>
      </c>
      <c r="U80" s="28">
        <v>2.8767165300092161</v>
      </c>
      <c r="V80" s="28">
        <v>2.9320571994090314</v>
      </c>
      <c r="W80" s="28">
        <v>2.986291055420851</v>
      </c>
      <c r="X80" s="28">
        <v>3.0394402343124334</v>
      </c>
    </row>
    <row r="81" spans="1:24" x14ac:dyDescent="0.2">
      <c r="A81" s="11" t="s">
        <v>105</v>
      </c>
      <c r="B81" s="11" t="s">
        <v>51</v>
      </c>
      <c r="C81" s="11" t="s">
        <v>67</v>
      </c>
      <c r="D81" s="11" t="s">
        <v>75</v>
      </c>
      <c r="E81" s="28">
        <v>0.87686315789473657</v>
      </c>
      <c r="F81" s="28">
        <v>1.0474141447368419</v>
      </c>
      <c r="G81" s="28">
        <v>1.1731898026315792</v>
      </c>
      <c r="H81" s="28">
        <v>1.1948697368421053</v>
      </c>
      <c r="I81" s="28">
        <v>1.3558595394736841</v>
      </c>
      <c r="J81" s="28">
        <v>1.4044818600261308</v>
      </c>
      <c r="K81" s="28">
        <v>1.3693213815789473</v>
      </c>
      <c r="L81" s="28">
        <v>1.4020148026315793</v>
      </c>
      <c r="M81" s="28">
        <v>1.5432263157894739</v>
      </c>
      <c r="N81" s="28">
        <v>1.42</v>
      </c>
      <c r="O81" s="28">
        <v>1.5468698556431351</v>
      </c>
      <c r="P81" s="28">
        <v>1.6706194440945863</v>
      </c>
      <c r="Q81" s="28">
        <v>1.9259870523953799</v>
      </c>
      <c r="R81" s="28">
        <v>2.2999999999999998</v>
      </c>
      <c r="S81" s="28">
        <v>2.3574999999999999</v>
      </c>
      <c r="T81" s="28">
        <v>2.3810749999999996</v>
      </c>
      <c r="U81" s="28">
        <v>2.4239343499999997</v>
      </c>
      <c r="V81" s="28">
        <v>2.4705646481579406</v>
      </c>
      <c r="W81" s="28">
        <v>2.5162623403527231</v>
      </c>
      <c r="X81" s="28">
        <v>2.5610460787036091</v>
      </c>
    </row>
    <row r="82" spans="1:24" x14ac:dyDescent="0.2">
      <c r="A82" s="11" t="s">
        <v>105</v>
      </c>
      <c r="B82" s="11" t="s">
        <v>51</v>
      </c>
      <c r="C82" s="11" t="s">
        <v>67</v>
      </c>
      <c r="D82" s="11" t="s">
        <v>76</v>
      </c>
      <c r="E82" s="28">
        <v>5.3073143702354539E-4</v>
      </c>
      <c r="F82" s="28">
        <v>5.4817980641283894E-4</v>
      </c>
      <c r="G82" s="28">
        <v>6.1396138318237971E-4</v>
      </c>
      <c r="H82" s="28">
        <v>6.4465945234149869E-4</v>
      </c>
      <c r="I82" s="28">
        <v>6.7689242495857366E-4</v>
      </c>
      <c r="J82" s="28">
        <v>7.1073704620650241E-4</v>
      </c>
      <c r="K82" s="28">
        <v>7.4627389851682755E-4</v>
      </c>
      <c r="L82" s="28">
        <v>7.8358759344266901E-4</v>
      </c>
      <c r="M82" s="28">
        <v>8.2276697311480245E-4</v>
      </c>
      <c r="N82" s="28">
        <v>8.639053217705426E-4</v>
      </c>
      <c r="O82" s="28">
        <v>9.0710058785906978E-4</v>
      </c>
      <c r="P82" s="28">
        <v>9.5245561725202331E-4</v>
      </c>
      <c r="Q82" s="28">
        <v>1.0000783981146245E-3</v>
      </c>
      <c r="R82" s="28">
        <v>1.0500823180203559E-3</v>
      </c>
      <c r="S82" s="28">
        <v>1.1025864339213737E-3</v>
      </c>
      <c r="T82" s="28">
        <v>1.1577157556174424E-3</v>
      </c>
      <c r="U82" s="28">
        <v>1.2156015433983146E-3</v>
      </c>
      <c r="V82" s="28">
        <v>1.2763816205682303E-3</v>
      </c>
      <c r="W82" s="28">
        <v>1.3402007015966418E-3</v>
      </c>
      <c r="X82" s="28">
        <v>1.407210736676474E-3</v>
      </c>
    </row>
    <row r="83" spans="1:24" x14ac:dyDescent="0.2">
      <c r="A83" s="11" t="s">
        <v>105</v>
      </c>
      <c r="B83" s="11" t="s">
        <v>51</v>
      </c>
      <c r="C83" s="11" t="s">
        <v>67</v>
      </c>
      <c r="D83" s="11" t="s">
        <v>74</v>
      </c>
      <c r="E83" s="28">
        <v>0.42242525342105253</v>
      </c>
      <c r="F83" s="28">
        <v>0.4393222635578945</v>
      </c>
      <c r="G83" s="28">
        <v>0.4481087088290524</v>
      </c>
      <c r="H83" s="28">
        <v>0.45707088300563348</v>
      </c>
      <c r="I83" s="28">
        <v>0.4342173388553518</v>
      </c>
      <c r="J83" s="28">
        <v>0.41250647191258422</v>
      </c>
      <c r="K83" s="28">
        <v>0.42488166606996175</v>
      </c>
      <c r="L83" s="28">
        <v>0.43762811605206059</v>
      </c>
      <c r="M83" s="28">
        <v>0.45075695953362244</v>
      </c>
      <c r="N83" s="28">
        <v>0.36060556762689799</v>
      </c>
      <c r="O83" s="28">
        <v>0.38584795736078087</v>
      </c>
      <c r="P83" s="28">
        <v>0.40514035522881992</v>
      </c>
      <c r="Q83" s="28">
        <v>0.41324316233339631</v>
      </c>
      <c r="R83" s="28">
        <v>0.42150802558006423</v>
      </c>
      <c r="S83" s="28">
        <v>0.42572310583586487</v>
      </c>
      <c r="T83" s="28">
        <v>0.43849479901094085</v>
      </c>
      <c r="U83" s="28">
        <v>0.45164964298126908</v>
      </c>
      <c r="V83" s="28">
        <v>0.46068263584089447</v>
      </c>
      <c r="W83" s="28">
        <v>0.46989628855771237</v>
      </c>
      <c r="X83" s="28">
        <v>0.47694473288607803</v>
      </c>
    </row>
    <row r="84" spans="1:24" x14ac:dyDescent="0.2">
      <c r="A84" s="11" t="s">
        <v>106</v>
      </c>
      <c r="B84" s="11" t="s">
        <v>52</v>
      </c>
      <c r="C84" s="11" t="s">
        <v>50</v>
      </c>
      <c r="D84" s="11" t="s">
        <v>72</v>
      </c>
      <c r="E84" s="28">
        <v>3.038913</v>
      </c>
      <c r="F84" s="28">
        <v>3.2618070000000001</v>
      </c>
      <c r="G84" s="28">
        <v>3.4034330000000002</v>
      </c>
      <c r="H84" s="28">
        <v>3.8849999999999998</v>
      </c>
      <c r="I84" s="28">
        <v>4.4640000000000004</v>
      </c>
      <c r="J84" s="28">
        <v>5.4939999999999998</v>
      </c>
      <c r="K84" s="28">
        <v>5.7639399999999998</v>
      </c>
      <c r="L84" s="28">
        <v>6.1315793999999997</v>
      </c>
      <c r="M84" s="28">
        <v>6.6028951940000002</v>
      </c>
      <c r="N84" s="28">
        <v>7.0209241459400005</v>
      </c>
      <c r="O84" s="28">
        <v>7.6204953873994006</v>
      </c>
      <c r="P84" s="28">
        <v>8.2788540397190662</v>
      </c>
      <c r="Q84" s="28">
        <v>9.0898210215210948</v>
      </c>
      <c r="R84" s="28">
        <v>9.9587013536827254</v>
      </c>
      <c r="S84" s="28">
        <v>10.834330548267994</v>
      </c>
      <c r="T84" s="28">
        <v>11.748304234430119</v>
      </c>
      <c r="U84" s="28">
        <v>12.711467192085818</v>
      </c>
      <c r="V84" s="28">
        <v>13.720863118588703</v>
      </c>
      <c r="W84" s="28">
        <v>14.751542445572696</v>
      </c>
      <c r="X84" s="28">
        <v>15.797148054215668</v>
      </c>
    </row>
    <row r="85" spans="1:24" x14ac:dyDescent="0.2">
      <c r="A85" s="11" t="s">
        <v>106</v>
      </c>
      <c r="B85" s="11" t="s">
        <v>52</v>
      </c>
      <c r="C85" s="11" t="s">
        <v>50</v>
      </c>
      <c r="D85" s="11" t="s">
        <v>77</v>
      </c>
      <c r="E85" s="28">
        <v>0.21384299999999998</v>
      </c>
      <c r="F85" s="28">
        <v>0.2009</v>
      </c>
      <c r="G85" s="28">
        <v>0.20177099999999998</v>
      </c>
      <c r="H85" s="28">
        <v>0.22606800000000002</v>
      </c>
      <c r="I85" s="28">
        <v>0.312865</v>
      </c>
      <c r="J85" s="28">
        <v>0.364319</v>
      </c>
      <c r="K85" s="28">
        <v>0.215</v>
      </c>
      <c r="L85" s="28">
        <v>0.31</v>
      </c>
      <c r="M85" s="28">
        <v>0.41</v>
      </c>
      <c r="N85" s="28">
        <v>0.35125499999999998</v>
      </c>
      <c r="O85" s="28">
        <v>0.529362</v>
      </c>
      <c r="P85" s="28">
        <v>0.59913000000000005</v>
      </c>
      <c r="Q85" s="28">
        <v>0.78214200000000011</v>
      </c>
      <c r="R85" s="28">
        <v>0.87700100000000003</v>
      </c>
      <c r="S85" s="28">
        <v>0.91546400000000006</v>
      </c>
      <c r="T85" s="28">
        <v>0.98981399999999997</v>
      </c>
      <c r="U85" s="28">
        <v>1.080646</v>
      </c>
      <c r="V85" s="28">
        <v>1.1746449999999999</v>
      </c>
      <c r="W85" s="28">
        <v>1.2639339999999999</v>
      </c>
      <c r="X85" s="28">
        <v>1.355388</v>
      </c>
    </row>
    <row r="86" spans="1:24" x14ac:dyDescent="0.2">
      <c r="A86" s="11" t="s">
        <v>106</v>
      </c>
      <c r="B86" s="11" t="s">
        <v>52</v>
      </c>
      <c r="C86" s="11" t="s">
        <v>50</v>
      </c>
      <c r="D86" s="11" t="s">
        <v>73</v>
      </c>
      <c r="E86" s="28">
        <v>0.24989800000000001</v>
      </c>
      <c r="F86" s="28">
        <v>0.201125</v>
      </c>
      <c r="G86" s="28">
        <v>0.202652</v>
      </c>
      <c r="H86" s="28">
        <v>0.21299999999999999</v>
      </c>
      <c r="I86" s="28">
        <v>0.309</v>
      </c>
      <c r="J86" s="28">
        <v>0.312</v>
      </c>
      <c r="K86" s="28">
        <v>0.20899999999999999</v>
      </c>
      <c r="L86" s="28">
        <v>0.30399999999999999</v>
      </c>
      <c r="M86" s="28">
        <v>0.41799999999999998</v>
      </c>
      <c r="N86" s="28">
        <v>0.34337099999999998</v>
      </c>
      <c r="O86" s="28">
        <v>0.49001800000000001</v>
      </c>
      <c r="P86" s="28">
        <v>0.56382899999999991</v>
      </c>
      <c r="Q86" s="28">
        <v>0.74057399999999995</v>
      </c>
      <c r="R86" s="28">
        <v>0.86948900000000007</v>
      </c>
      <c r="S86" s="28">
        <v>1.0198070000000001</v>
      </c>
      <c r="T86" s="28">
        <v>1.1480460000000001</v>
      </c>
      <c r="U86" s="28">
        <v>1.249061</v>
      </c>
      <c r="V86" s="28">
        <v>1.350835</v>
      </c>
      <c r="W86" s="28">
        <v>1.4428830000000001</v>
      </c>
      <c r="X86" s="28">
        <v>1.5354880000000002</v>
      </c>
    </row>
    <row r="87" spans="1:24" x14ac:dyDescent="0.2">
      <c r="A87" s="11" t="s">
        <v>106</v>
      </c>
      <c r="B87" s="11" t="s">
        <v>52</v>
      </c>
      <c r="C87" s="11" t="s">
        <v>50</v>
      </c>
      <c r="D87" s="11" t="s">
        <v>70</v>
      </c>
      <c r="E87" s="28">
        <v>1.24949</v>
      </c>
      <c r="F87" s="28">
        <v>1.005625</v>
      </c>
      <c r="G87" s="28">
        <v>1.01326</v>
      </c>
      <c r="H87" s="28">
        <v>1.0649999999999999</v>
      </c>
      <c r="I87" s="28">
        <v>1.5449999999999999</v>
      </c>
      <c r="J87" s="28">
        <v>1.56</v>
      </c>
      <c r="K87" s="28">
        <v>1.0449999999999999</v>
      </c>
      <c r="L87" s="28">
        <v>1.52</v>
      </c>
      <c r="M87" s="28">
        <v>2.09</v>
      </c>
      <c r="N87" s="28">
        <v>1.7168549999999998</v>
      </c>
      <c r="O87" s="28">
        <v>2.4500899999999999</v>
      </c>
      <c r="P87" s="28">
        <v>2.8191449999999998</v>
      </c>
      <c r="Q87" s="28">
        <v>3.7028699999999999</v>
      </c>
      <c r="R87" s="28">
        <v>4.3474449999999996</v>
      </c>
      <c r="S87" s="28">
        <v>5.0990350000000007</v>
      </c>
      <c r="T87" s="28">
        <v>5.7402300000000004</v>
      </c>
      <c r="U87" s="28">
        <v>6.2453050000000001</v>
      </c>
      <c r="V87" s="28">
        <v>6.754175</v>
      </c>
      <c r="W87" s="28">
        <v>7.2144150000000007</v>
      </c>
      <c r="X87" s="28">
        <v>7.6774400000000007</v>
      </c>
    </row>
    <row r="88" spans="1:24" x14ac:dyDescent="0.2">
      <c r="A88" s="11" t="s">
        <v>106</v>
      </c>
      <c r="B88" s="11" t="s">
        <v>52</v>
      </c>
      <c r="C88" s="11" t="s">
        <v>50</v>
      </c>
      <c r="D88" s="11" t="s">
        <v>71</v>
      </c>
      <c r="E88" s="28">
        <v>3.17</v>
      </c>
      <c r="F88" s="28">
        <v>3.22</v>
      </c>
      <c r="G88" s="28">
        <v>3.706</v>
      </c>
      <c r="H88" s="28">
        <v>3.6850000000000001</v>
      </c>
      <c r="I88" s="28">
        <v>4.0864000000000003</v>
      </c>
      <c r="J88" s="28">
        <v>4.8959999999999999</v>
      </c>
      <c r="K88" s="28">
        <v>5.1365581070258468</v>
      </c>
      <c r="L88" s="28">
        <v>5.4641814238077906</v>
      </c>
      <c r="M88" s="28">
        <v>5.6784898668400006</v>
      </c>
      <c r="N88" s="28">
        <v>5.4763208338332001</v>
      </c>
      <c r="O88" s="28">
        <v>6.2575293776675069</v>
      </c>
      <c r="P88" s="28">
        <v>6.7331016103702375</v>
      </c>
      <c r="Q88" s="28">
        <v>7.5410738036146663</v>
      </c>
      <c r="R88" s="28">
        <v>8.5214133980845723</v>
      </c>
      <c r="S88" s="28">
        <v>9.4909790442664583</v>
      </c>
      <c r="T88" s="28">
        <v>10.335676179206173</v>
      </c>
      <c r="U88" s="28">
        <v>11.186091129035519</v>
      </c>
      <c r="V88" s="28">
        <v>12.074359544358058</v>
      </c>
      <c r="W88" s="28">
        <v>12.981357352103972</v>
      </c>
      <c r="X88" s="28">
        <v>13.901490287709787</v>
      </c>
    </row>
    <row r="89" spans="1:24" x14ac:dyDescent="0.2">
      <c r="A89" s="11" t="s">
        <v>106</v>
      </c>
      <c r="B89" s="11" t="s">
        <v>52</v>
      </c>
      <c r="C89" s="11" t="s">
        <v>50</v>
      </c>
      <c r="D89" s="11" t="s">
        <v>26</v>
      </c>
      <c r="E89" s="28">
        <v>4.4194899999999997</v>
      </c>
      <c r="F89" s="28">
        <v>4.225625</v>
      </c>
      <c r="G89" s="28">
        <v>4.7192600000000002</v>
      </c>
      <c r="H89" s="28">
        <v>4.75</v>
      </c>
      <c r="I89" s="28">
        <v>5.6314000000000002</v>
      </c>
      <c r="J89" s="28">
        <v>6.4559999999999995</v>
      </c>
      <c r="K89" s="28">
        <v>6.1815581070258467</v>
      </c>
      <c r="L89" s="28">
        <v>6.9841814238077902</v>
      </c>
      <c r="M89" s="28">
        <v>7.7684898668400004</v>
      </c>
      <c r="N89" s="28">
        <v>7.1931758338331999</v>
      </c>
      <c r="O89" s="28">
        <v>8.7076193776675073</v>
      </c>
      <c r="P89" s="28">
        <v>9.5522466103702364</v>
      </c>
      <c r="Q89" s="28">
        <v>11.243943803614666</v>
      </c>
      <c r="R89" s="28">
        <v>12.868858398084573</v>
      </c>
      <c r="S89" s="28">
        <v>14.590014044266459</v>
      </c>
      <c r="T89" s="28">
        <v>16.075906179206171</v>
      </c>
      <c r="U89" s="28">
        <v>17.431396129035519</v>
      </c>
      <c r="V89" s="28">
        <v>18.828534544358057</v>
      </c>
      <c r="W89" s="28">
        <v>20.195772352103972</v>
      </c>
      <c r="X89" s="28">
        <v>21.578930287709788</v>
      </c>
    </row>
    <row r="90" spans="1:24" x14ac:dyDescent="0.2">
      <c r="A90" s="11" t="s">
        <v>106</v>
      </c>
      <c r="B90" s="11" t="s">
        <v>52</v>
      </c>
      <c r="C90" s="11" t="s">
        <v>50</v>
      </c>
      <c r="D90" s="11" t="s">
        <v>75</v>
      </c>
      <c r="E90" s="28">
        <v>2.6462089999999998</v>
      </c>
      <c r="F90" s="28">
        <v>1.686223</v>
      </c>
      <c r="G90" s="28">
        <v>1.7125159999999999</v>
      </c>
      <c r="H90" s="28">
        <v>2.4910000000000001</v>
      </c>
      <c r="I90" s="28">
        <v>1.331</v>
      </c>
      <c r="J90" s="28">
        <v>1.0309999999999999</v>
      </c>
      <c r="K90" s="28">
        <v>1.1319999999999999</v>
      </c>
      <c r="L90" s="28">
        <v>0.53300000000000003</v>
      </c>
      <c r="M90" s="28">
        <v>0.81200000000000006</v>
      </c>
      <c r="N90" s="28">
        <v>0.32134000000000001</v>
      </c>
      <c r="O90" s="28">
        <v>0.71711400000000003</v>
      </c>
      <c r="P90" s="28">
        <v>0.82036500000000001</v>
      </c>
      <c r="Q90" s="28">
        <v>1.1536690000000001</v>
      </c>
      <c r="R90" s="28">
        <v>1.0062880000000001</v>
      </c>
      <c r="S90" s="28">
        <v>1.2147924714629372</v>
      </c>
      <c r="T90" s="28">
        <v>1.4900928580889721</v>
      </c>
      <c r="U90" s="28">
        <v>1.6305971118761264</v>
      </c>
      <c r="V90" s="28">
        <v>1.719440893405868</v>
      </c>
      <c r="W90" s="28">
        <v>1.8066662292285784</v>
      </c>
      <c r="X90" s="28">
        <v>1.8969995406900073</v>
      </c>
    </row>
    <row r="91" spans="1:24" x14ac:dyDescent="0.2">
      <c r="A91" s="11" t="s">
        <v>106</v>
      </c>
      <c r="B91" s="11" t="s">
        <v>52</v>
      </c>
      <c r="C91" s="11" t="s">
        <v>50</v>
      </c>
      <c r="D91" s="11" t="s">
        <v>76</v>
      </c>
      <c r="E91" s="28">
        <v>11.664376000000001</v>
      </c>
      <c r="F91" s="28">
        <v>10.656499999999999</v>
      </c>
      <c r="G91" s="28">
        <v>15.257479</v>
      </c>
      <c r="H91" s="28">
        <v>18.103949</v>
      </c>
      <c r="I91" s="28">
        <v>18.989000000000001</v>
      </c>
      <c r="J91" s="28">
        <v>22.617000000000001</v>
      </c>
      <c r="K91" s="28">
        <v>23.678999999999998</v>
      </c>
      <c r="L91" s="28">
        <v>24.982687141765378</v>
      </c>
      <c r="M91" s="28">
        <v>27.27</v>
      </c>
      <c r="N91" s="28">
        <v>26.930853279959997</v>
      </c>
      <c r="O91" s="28">
        <v>35.030107743210003</v>
      </c>
      <c r="P91" s="28">
        <v>40.102165757594598</v>
      </c>
      <c r="Q91" s="28">
        <v>33.183620660640003</v>
      </c>
      <c r="R91" s="28">
        <v>34.476172732409999</v>
      </c>
      <c r="S91" s="28">
        <v>37.078902639527868</v>
      </c>
      <c r="T91" s="28">
        <v>39.299559286881724</v>
      </c>
      <c r="U91" s="28">
        <v>40.789122915757808</v>
      </c>
      <c r="V91" s="28">
        <v>42.408656608117418</v>
      </c>
      <c r="W91" s="28">
        <v>43.78319281583785</v>
      </c>
      <c r="X91" s="28">
        <v>45.471901099031633</v>
      </c>
    </row>
    <row r="92" spans="1:24" x14ac:dyDescent="0.2">
      <c r="A92" s="11" t="s">
        <v>106</v>
      </c>
      <c r="B92" s="11" t="s">
        <v>52</v>
      </c>
      <c r="C92" s="11" t="s">
        <v>50</v>
      </c>
      <c r="D92" s="11" t="s">
        <v>74</v>
      </c>
      <c r="E92" s="28">
        <v>13.013</v>
      </c>
      <c r="F92" s="28">
        <v>13.228588245858212</v>
      </c>
      <c r="G92" s="28">
        <v>15.188000000000001</v>
      </c>
      <c r="H92" s="28">
        <v>19.956999999999997</v>
      </c>
      <c r="I92" s="28">
        <v>24.501000000000001</v>
      </c>
      <c r="J92" s="28">
        <v>29.815000000000001</v>
      </c>
      <c r="K92" s="28">
        <v>28.928999999999998</v>
      </c>
      <c r="L92" s="28">
        <v>30.327775956420698</v>
      </c>
      <c r="M92" s="28">
        <v>34.85</v>
      </c>
      <c r="N92" s="28">
        <v>33.46</v>
      </c>
      <c r="O92" s="28">
        <v>43.24</v>
      </c>
      <c r="P92" s="28">
        <v>46.44</v>
      </c>
      <c r="Q92" s="28">
        <v>44.9</v>
      </c>
      <c r="R92" s="28">
        <v>45.573499999999996</v>
      </c>
      <c r="S92" s="28">
        <v>50.586584999999999</v>
      </c>
      <c r="T92" s="28">
        <v>54.026472780000006</v>
      </c>
      <c r="U92" s="28">
        <v>56.727796419000008</v>
      </c>
      <c r="V92" s="28">
        <v>59.734369629207002</v>
      </c>
      <c r="W92" s="28">
        <v>62.42241626252131</v>
      </c>
      <c r="X92" s="28">
        <v>65.293847410597294</v>
      </c>
    </row>
    <row r="93" spans="1:24" x14ac:dyDescent="0.2">
      <c r="A93" s="11" t="s">
        <v>106</v>
      </c>
      <c r="B93" s="11" t="s">
        <v>52</v>
      </c>
      <c r="C93" s="11" t="s">
        <v>65</v>
      </c>
      <c r="D93" s="11" t="s">
        <v>72</v>
      </c>
      <c r="E93" s="28">
        <v>1.9113345347683823</v>
      </c>
      <c r="F93" s="28">
        <v>1.9871875080299635</v>
      </c>
      <c r="G93" s="28">
        <v>2.1160709826284649</v>
      </c>
      <c r="H93" s="28">
        <v>2.3576284334970423</v>
      </c>
      <c r="I93" s="28">
        <v>2.7499970118221899</v>
      </c>
      <c r="J93" s="28">
        <v>3.5898971612310806</v>
      </c>
      <c r="K93" s="28">
        <v>3.6997961328433915</v>
      </c>
      <c r="L93" s="28">
        <v>3.8177940941718256</v>
      </c>
      <c r="M93" s="28">
        <v>3.9869720351135438</v>
      </c>
      <c r="N93" s="28">
        <v>4.1128417554646797</v>
      </c>
      <c r="O93" s="28">
        <v>4.3064711730193261</v>
      </c>
      <c r="P93" s="28">
        <v>4.5402174896807574</v>
      </c>
      <c r="Q93" s="28">
        <v>4.8060533055233989</v>
      </c>
      <c r="R93" s="28">
        <v>5.0729232618873308</v>
      </c>
      <c r="S93" s="28">
        <v>5.3276918781967666</v>
      </c>
      <c r="T93" s="28">
        <v>5.5965476457095535</v>
      </c>
      <c r="U93" s="28">
        <v>5.887805836292392</v>
      </c>
      <c r="V93" s="28">
        <v>6.201304059637561</v>
      </c>
      <c r="W93" s="28">
        <v>6.5313139718164726</v>
      </c>
      <c r="X93" s="28">
        <v>6.8829949137319204</v>
      </c>
    </row>
    <row r="94" spans="1:24" x14ac:dyDescent="0.2">
      <c r="A94" s="11" t="s">
        <v>106</v>
      </c>
      <c r="B94" s="11" t="s">
        <v>52</v>
      </c>
      <c r="C94" s="11" t="s">
        <v>65</v>
      </c>
      <c r="D94" s="11" t="s">
        <v>77</v>
      </c>
      <c r="E94" s="28">
        <v>5.3501000000000014E-2</v>
      </c>
      <c r="F94" s="28">
        <v>6.0176999999999994E-2</v>
      </c>
      <c r="G94" s="28">
        <v>7.2007000000000002E-2</v>
      </c>
      <c r="H94" s="28">
        <v>0.105</v>
      </c>
      <c r="I94" s="28">
        <v>0.17199999999999999</v>
      </c>
      <c r="J94" s="28">
        <v>0.10691700000000003</v>
      </c>
      <c r="K94" s="28">
        <v>7.3999999999999996E-2</v>
      </c>
      <c r="L94" s="28">
        <v>8.1000000000000003E-2</v>
      </c>
      <c r="M94" s="28">
        <v>0.14000000000000001</v>
      </c>
      <c r="N94" s="28">
        <v>9.0175000000000005E-2</v>
      </c>
      <c r="O94" s="28">
        <v>0.152501</v>
      </c>
      <c r="P94" s="28">
        <v>0.195688</v>
      </c>
      <c r="Q94" s="28">
        <v>0.23153200000000002</v>
      </c>
      <c r="R94" s="28">
        <v>0.23716100000000001</v>
      </c>
      <c r="S94" s="28">
        <v>0.229404</v>
      </c>
      <c r="T94" s="28">
        <v>0.24754499999999999</v>
      </c>
      <c r="U94" s="28">
        <v>0.268872</v>
      </c>
      <c r="V94" s="28">
        <v>0.28994700000000001</v>
      </c>
      <c r="W94" s="28">
        <v>0.31140600000000002</v>
      </c>
      <c r="X94" s="28">
        <v>0.33208700000000002</v>
      </c>
    </row>
    <row r="95" spans="1:24" x14ac:dyDescent="0.2">
      <c r="A95" s="11" t="s">
        <v>106</v>
      </c>
      <c r="B95" s="11" t="s">
        <v>52</v>
      </c>
      <c r="C95" s="11" t="s">
        <v>65</v>
      </c>
      <c r="D95" s="11" t="s">
        <v>73</v>
      </c>
      <c r="E95" s="28">
        <v>8.0077999999999996E-2</v>
      </c>
      <c r="F95" s="28">
        <v>0.109191</v>
      </c>
      <c r="G95" s="28">
        <v>0.14028399999999999</v>
      </c>
      <c r="H95" s="28">
        <v>0.124</v>
      </c>
      <c r="I95" s="28">
        <v>0.11600000000000001</v>
      </c>
      <c r="J95" s="28">
        <v>0.14499999999999999</v>
      </c>
      <c r="K95" s="28">
        <v>6.6000000000000003E-2</v>
      </c>
      <c r="L95" s="28">
        <v>6.6000000000000003E-2</v>
      </c>
      <c r="M95" s="28">
        <v>0.127</v>
      </c>
      <c r="N95" s="28">
        <v>8.3292000000000005E-2</v>
      </c>
      <c r="O95" s="28">
        <v>0.14421500000000001</v>
      </c>
      <c r="P95" s="28">
        <v>0.18462400000000001</v>
      </c>
      <c r="Q95" s="28">
        <v>0.223077</v>
      </c>
      <c r="R95" s="28">
        <v>0.21604900000000002</v>
      </c>
      <c r="S95" s="28">
        <v>0.18191100000000002</v>
      </c>
      <c r="T95" s="28">
        <v>0.27765400000000001</v>
      </c>
      <c r="U95" s="28">
        <v>0.30171700000000001</v>
      </c>
      <c r="V95" s="28">
        <v>0.32239999999999996</v>
      </c>
      <c r="W95" s="28">
        <v>0.34159400000000001</v>
      </c>
      <c r="X95" s="28">
        <v>0.36050400000000005</v>
      </c>
    </row>
    <row r="96" spans="1:24" x14ac:dyDescent="0.2">
      <c r="A96" s="11" t="s">
        <v>106</v>
      </c>
      <c r="B96" s="11" t="s">
        <v>52</v>
      </c>
      <c r="C96" s="11" t="s">
        <v>65</v>
      </c>
      <c r="D96" s="11" t="s">
        <v>70</v>
      </c>
      <c r="E96" s="28">
        <v>0.40038999999999997</v>
      </c>
      <c r="F96" s="28">
        <v>0.54595499999999997</v>
      </c>
      <c r="G96" s="28">
        <v>0.70141999999999993</v>
      </c>
      <c r="H96" s="28">
        <v>0.62</v>
      </c>
      <c r="I96" s="28">
        <v>0.57999999999999996</v>
      </c>
      <c r="J96" s="28">
        <v>0.72499999999999998</v>
      </c>
      <c r="K96" s="28">
        <v>0.33</v>
      </c>
      <c r="L96" s="28">
        <v>0.33</v>
      </c>
      <c r="M96" s="28">
        <v>0.63500000000000001</v>
      </c>
      <c r="N96" s="28">
        <v>0.41646000000000005</v>
      </c>
      <c r="O96" s="28">
        <v>0.72107500000000002</v>
      </c>
      <c r="P96" s="28">
        <v>0.92312000000000005</v>
      </c>
      <c r="Q96" s="28">
        <v>1.1153850000000001</v>
      </c>
      <c r="R96" s="28">
        <v>1.0802450000000003</v>
      </c>
      <c r="S96" s="28">
        <v>0.90955500000000011</v>
      </c>
      <c r="T96" s="28">
        <v>1.3882699999999999</v>
      </c>
      <c r="U96" s="28">
        <v>1.5085850000000001</v>
      </c>
      <c r="V96" s="28">
        <v>1.6119999999999999</v>
      </c>
      <c r="W96" s="28">
        <v>1.70797</v>
      </c>
      <c r="X96" s="28">
        <v>1.8025200000000001</v>
      </c>
    </row>
    <row r="97" spans="1:24" x14ac:dyDescent="0.2">
      <c r="A97" s="11" t="s">
        <v>106</v>
      </c>
      <c r="B97" s="11" t="s">
        <v>52</v>
      </c>
      <c r="C97" s="11" t="s">
        <v>65</v>
      </c>
      <c r="D97" s="11" t="s">
        <v>71</v>
      </c>
      <c r="E97" s="28">
        <v>3.6051578177952024</v>
      </c>
      <c r="F97" s="28">
        <v>4.2206209449132839</v>
      </c>
      <c r="G97" s="28">
        <v>4.4742954583028771</v>
      </c>
      <c r="H97" s="28">
        <v>4.5324102312180212</v>
      </c>
      <c r="I97" s="28">
        <v>4.5994204869984721</v>
      </c>
      <c r="J97" s="28">
        <v>4.3549309991734333</v>
      </c>
      <c r="K97" s="28">
        <v>4.5106915119363356</v>
      </c>
      <c r="L97" s="28">
        <v>4.7722426177147819</v>
      </c>
      <c r="M97" s="28">
        <v>5.0235847642430649</v>
      </c>
      <c r="N97" s="28">
        <v>4.8942816890029688</v>
      </c>
      <c r="O97" s="28">
        <v>5.2471836110835781</v>
      </c>
      <c r="P97" s="28">
        <v>5.5095427916377568</v>
      </c>
      <c r="Q97" s="28">
        <v>6.0604970708015333</v>
      </c>
      <c r="R97" s="28">
        <v>6.5453368364656566</v>
      </c>
      <c r="S97" s="28">
        <v>6.9829000397846599</v>
      </c>
      <c r="T97" s="28">
        <v>7.3501581838224199</v>
      </c>
      <c r="U97" s="28">
        <v>7.6541475871801099</v>
      </c>
      <c r="V97" s="28">
        <v>8.0616952775288304</v>
      </c>
      <c r="W97" s="28">
        <v>8.4907081633614148</v>
      </c>
      <c r="X97" s="28">
        <v>8.9478933878514972</v>
      </c>
    </row>
    <row r="98" spans="1:24" x14ac:dyDescent="0.2">
      <c r="A98" s="11" t="s">
        <v>106</v>
      </c>
      <c r="B98" s="11" t="s">
        <v>52</v>
      </c>
      <c r="C98" s="11" t="s">
        <v>65</v>
      </c>
      <c r="D98" s="11" t="s">
        <v>26</v>
      </c>
      <c r="E98" s="28">
        <v>4.0055478177952022</v>
      </c>
      <c r="F98" s="28">
        <v>4.7665759449132841</v>
      </c>
      <c r="G98" s="28">
        <v>5.1757154583028768</v>
      </c>
      <c r="H98" s="28">
        <v>5.1524102312180213</v>
      </c>
      <c r="I98" s="28">
        <v>5.1794204869984721</v>
      </c>
      <c r="J98" s="28">
        <v>5.0799309991734329</v>
      </c>
      <c r="K98" s="28">
        <v>4.8406915119363356</v>
      </c>
      <c r="L98" s="28">
        <v>5.1022426177147819</v>
      </c>
      <c r="M98" s="28">
        <v>5.6585847642430647</v>
      </c>
      <c r="N98" s="28">
        <v>5.3107416890029686</v>
      </c>
      <c r="O98" s="28">
        <v>5.968258611083578</v>
      </c>
      <c r="P98" s="28">
        <v>6.4326627916377568</v>
      </c>
      <c r="Q98" s="28">
        <v>7.1758820708015332</v>
      </c>
      <c r="R98" s="28">
        <v>7.6255818364656571</v>
      </c>
      <c r="S98" s="28">
        <v>7.89245503978466</v>
      </c>
      <c r="T98" s="28">
        <v>8.7384281838224194</v>
      </c>
      <c r="U98" s="28">
        <v>9.1627325871801091</v>
      </c>
      <c r="V98" s="28">
        <v>9.6736952775288305</v>
      </c>
      <c r="W98" s="28">
        <v>10.198678163361414</v>
      </c>
      <c r="X98" s="28">
        <v>10.750413387851497</v>
      </c>
    </row>
    <row r="99" spans="1:24" x14ac:dyDescent="0.2">
      <c r="A99" s="11" t="s">
        <v>106</v>
      </c>
      <c r="B99" s="11" t="s">
        <v>52</v>
      </c>
      <c r="C99" s="11" t="s">
        <v>65</v>
      </c>
      <c r="D99" s="11" t="s">
        <v>75</v>
      </c>
      <c r="E99" s="28">
        <v>0.19515781779520233</v>
      </c>
      <c r="F99" s="28">
        <v>0.68062094491328351</v>
      </c>
      <c r="G99" s="28">
        <v>0.76229545830287748</v>
      </c>
      <c r="H99" s="28">
        <v>0.80041023121802135</v>
      </c>
      <c r="I99" s="28">
        <v>0.82042048699847181</v>
      </c>
      <c r="J99" s="28">
        <v>0.8409309991734335</v>
      </c>
      <c r="K99" s="28">
        <v>0.86195427415276926</v>
      </c>
      <c r="L99" s="28">
        <v>0.33134263764474736</v>
      </c>
      <c r="M99" s="28">
        <v>0.47654640425829631</v>
      </c>
      <c r="N99" s="28">
        <v>0.39389399999999991</v>
      </c>
      <c r="O99" s="28">
        <v>0.70645436085851365</v>
      </c>
      <c r="P99" s="28">
        <v>0.66008314393438605</v>
      </c>
      <c r="Q99" s="28">
        <v>0.75535941041694477</v>
      </c>
      <c r="R99" s="28">
        <v>0.6694927651233088</v>
      </c>
      <c r="S99" s="28">
        <v>0.6069018519076067</v>
      </c>
      <c r="T99" s="28">
        <v>0.60972211304485002</v>
      </c>
      <c r="U99" s="28">
        <v>0.61929527997032996</v>
      </c>
      <c r="V99" s="28">
        <v>0.6495684032948611</v>
      </c>
      <c r="W99" s="28">
        <v>0.6874409739371079</v>
      </c>
      <c r="X99" s="28">
        <v>0.72827132078560952</v>
      </c>
    </row>
    <row r="100" spans="1:24" x14ac:dyDescent="0.2">
      <c r="A100" s="11" t="s">
        <v>106</v>
      </c>
      <c r="B100" s="11" t="s">
        <v>52</v>
      </c>
      <c r="C100" s="11" t="s">
        <v>65</v>
      </c>
      <c r="D100" s="11" t="s">
        <v>76</v>
      </c>
      <c r="E100" s="28">
        <v>3.477861866127677</v>
      </c>
      <c r="F100" s="28">
        <v>2.7222320448951995</v>
      </c>
      <c r="G100" s="28">
        <v>3.0926241823270653</v>
      </c>
      <c r="H100" s="28">
        <v>4.0549999999999997</v>
      </c>
      <c r="I100" s="28">
        <v>4.077</v>
      </c>
      <c r="J100" s="28">
        <v>4.0659999999999998</v>
      </c>
      <c r="K100" s="28">
        <v>5.0760000000000005</v>
      </c>
      <c r="L100" s="28">
        <v>4.8760000000000003</v>
      </c>
      <c r="M100" s="28">
        <v>4.91</v>
      </c>
      <c r="N100" s="28">
        <v>4.7005864016844683</v>
      </c>
      <c r="O100" s="28">
        <v>5.7619885416159038</v>
      </c>
      <c r="P100" s="28">
        <v>4.1964626929585513</v>
      </c>
      <c r="Q100" s="28">
        <v>4.4920197415962759</v>
      </c>
      <c r="R100" s="28">
        <v>4.0805841352714847</v>
      </c>
      <c r="S100" s="28">
        <v>4.2148110212528902</v>
      </c>
      <c r="T100" s="28">
        <v>4.0885518543517732</v>
      </c>
      <c r="U100" s="28">
        <v>4.1650768933534312</v>
      </c>
      <c r="V100" s="28">
        <v>4.2845344875139721</v>
      </c>
      <c r="W100" s="28">
        <v>4.4130705221393915</v>
      </c>
      <c r="X100" s="28">
        <v>4.5454626378035732</v>
      </c>
    </row>
    <row r="101" spans="1:24" x14ac:dyDescent="0.2">
      <c r="A101" s="11" t="s">
        <v>106</v>
      </c>
      <c r="B101" s="11" t="s">
        <v>52</v>
      </c>
      <c r="C101" s="11" t="s">
        <v>65</v>
      </c>
      <c r="D101" s="11" t="s">
        <v>74</v>
      </c>
      <c r="E101" s="28">
        <v>7.5060000000000002</v>
      </c>
      <c r="F101" s="28">
        <v>7.2</v>
      </c>
      <c r="G101" s="28">
        <v>7.28</v>
      </c>
      <c r="H101" s="28">
        <v>10.074</v>
      </c>
      <c r="I101" s="28">
        <v>9.32</v>
      </c>
      <c r="J101" s="28">
        <v>9.1720000000000006</v>
      </c>
      <c r="K101" s="28">
        <v>9.3239999999999998</v>
      </c>
      <c r="L101" s="28">
        <v>9.7748343536820013</v>
      </c>
      <c r="M101" s="28">
        <v>8.27</v>
      </c>
      <c r="N101" s="28">
        <v>7.91</v>
      </c>
      <c r="O101" s="28">
        <v>10</v>
      </c>
      <c r="P101" s="28">
        <v>9.9365249999999996</v>
      </c>
      <c r="Q101" s="28">
        <v>10.781129624999998</v>
      </c>
      <c r="R101" s="28">
        <v>11.072220124874997</v>
      </c>
      <c r="S101" s="28">
        <v>11.293664527372497</v>
      </c>
      <c r="T101" s="28">
        <v>12.25362601219916</v>
      </c>
      <c r="U101" s="28">
        <v>12.743771052687126</v>
      </c>
      <c r="V101" s="28">
        <v>13.380959605321483</v>
      </c>
      <c r="W101" s="28">
        <v>14.009864706771591</v>
      </c>
      <c r="X101" s="28">
        <v>14.640308618576311</v>
      </c>
    </row>
    <row r="102" spans="1:24" x14ac:dyDescent="0.2">
      <c r="A102" s="11" t="s">
        <v>106</v>
      </c>
      <c r="B102" s="11" t="s">
        <v>52</v>
      </c>
      <c r="C102" s="11" t="s">
        <v>67</v>
      </c>
      <c r="D102" s="11" t="s">
        <v>72</v>
      </c>
      <c r="E102" s="28">
        <v>0.46207946523161753</v>
      </c>
      <c r="F102" s="28">
        <v>0.46012949197003661</v>
      </c>
      <c r="G102" s="28">
        <v>0.46354901737153476</v>
      </c>
      <c r="H102" s="28">
        <v>0.48737156650295799</v>
      </c>
      <c r="I102" s="28">
        <v>0.49800298817781008</v>
      </c>
      <c r="J102" s="28">
        <v>0.5141028387689196</v>
      </c>
      <c r="K102" s="28">
        <v>0.51939769683047354</v>
      </c>
      <c r="L102" s="28">
        <v>0.52742781198894984</v>
      </c>
      <c r="M102" s="28">
        <v>0.53805642138950238</v>
      </c>
      <c r="N102" s="28">
        <v>0.54215360032002724</v>
      </c>
      <c r="O102" s="28">
        <v>0.59701192030402583</v>
      </c>
      <c r="P102" s="28">
        <v>0.6675105720357345</v>
      </c>
      <c r="Q102" s="28">
        <v>0.73244014017040238</v>
      </c>
      <c r="R102" s="28">
        <v>0.81096226714383157</v>
      </c>
      <c r="S102" s="28">
        <v>0.88333602459569871</v>
      </c>
      <c r="T102" s="28">
        <v>0.96051913419024704</v>
      </c>
      <c r="U102" s="28">
        <v>1.0404095792036643</v>
      </c>
      <c r="V102" s="28">
        <v>1.1228588532798489</v>
      </c>
      <c r="W102" s="28">
        <v>1.2078032065233741</v>
      </c>
      <c r="X102" s="28">
        <v>1.2951578337321488</v>
      </c>
    </row>
    <row r="103" spans="1:24" x14ac:dyDescent="0.2">
      <c r="A103" s="11" t="s">
        <v>106</v>
      </c>
      <c r="B103" s="11" t="s">
        <v>52</v>
      </c>
      <c r="C103" s="11" t="s">
        <v>67</v>
      </c>
      <c r="D103" s="11" t="s">
        <v>77</v>
      </c>
      <c r="E103" s="28">
        <v>1.8414E-2</v>
      </c>
      <c r="F103" s="28">
        <v>2.1153999999999999E-2</v>
      </c>
      <c r="G103" s="28">
        <v>2.6425999999999998E-2</v>
      </c>
      <c r="H103" s="28">
        <v>4.7E-2</v>
      </c>
      <c r="I103" s="28">
        <v>3.5000000000000003E-2</v>
      </c>
      <c r="J103" s="28">
        <v>4.1000000000000002E-2</v>
      </c>
      <c r="K103" s="28">
        <v>4.9493000000000002E-2</v>
      </c>
      <c r="L103" s="28">
        <v>2.8323000000000001E-2</v>
      </c>
      <c r="M103" s="28">
        <v>4.0545999999999999E-2</v>
      </c>
      <c r="N103" s="28">
        <v>5.6406999999999999E-2</v>
      </c>
      <c r="O103" s="28">
        <v>7.8965999999999995E-2</v>
      </c>
      <c r="P103" s="28">
        <v>9.7099000000000005E-2</v>
      </c>
      <c r="Q103" s="28">
        <v>9.474500000000001E-2</v>
      </c>
      <c r="R103" s="28">
        <v>0.11006100000000001</v>
      </c>
      <c r="S103" s="28">
        <v>0.10882299999999999</v>
      </c>
      <c r="T103" s="28">
        <v>0.11702600000000001</v>
      </c>
      <c r="U103" s="28">
        <v>0.12413800000000001</v>
      </c>
      <c r="V103" s="28">
        <v>0.131386</v>
      </c>
      <c r="W103" s="28">
        <v>0.13885800000000001</v>
      </c>
      <c r="X103" s="28">
        <v>0.14654</v>
      </c>
    </row>
    <row r="104" spans="1:24" x14ac:dyDescent="0.2">
      <c r="A104" s="11" t="s">
        <v>106</v>
      </c>
      <c r="B104" s="11" t="s">
        <v>52</v>
      </c>
      <c r="C104" s="11" t="s">
        <v>67</v>
      </c>
      <c r="D104" s="11" t="s">
        <v>73</v>
      </c>
      <c r="E104" s="28">
        <v>3.2413999999999998E-2</v>
      </c>
      <c r="F104" s="28">
        <v>3.5154000000000005E-2</v>
      </c>
      <c r="G104" s="28">
        <v>4.0426000000000004E-2</v>
      </c>
      <c r="H104" s="28">
        <v>6.0999999999999999E-2</v>
      </c>
      <c r="I104" s="28">
        <v>4.9000000000000002E-2</v>
      </c>
      <c r="J104" s="28">
        <v>5.5E-2</v>
      </c>
      <c r="K104" s="28">
        <v>6.3492999999999994E-2</v>
      </c>
      <c r="L104" s="28">
        <v>4.2323E-2</v>
      </c>
      <c r="M104" s="28">
        <v>5.4545999999999997E-2</v>
      </c>
      <c r="N104" s="28">
        <v>7.0406999999999997E-2</v>
      </c>
      <c r="O104" s="28">
        <v>9.2965999999999993E-2</v>
      </c>
      <c r="P104" s="28">
        <v>0.10209900000000001</v>
      </c>
      <c r="Q104" s="28">
        <v>9.9745E-2</v>
      </c>
      <c r="R104" s="28">
        <v>0.11506100000000001</v>
      </c>
      <c r="S104" s="28">
        <v>0.11382299999999999</v>
      </c>
      <c r="T104" s="28">
        <v>0.122026</v>
      </c>
      <c r="U104" s="28">
        <v>0.129138</v>
      </c>
      <c r="V104" s="28">
        <v>0.13638600000000001</v>
      </c>
      <c r="W104" s="28">
        <v>0.14385800000000001</v>
      </c>
      <c r="X104" s="28">
        <v>0.15154000000000001</v>
      </c>
    </row>
    <row r="105" spans="1:24" x14ac:dyDescent="0.2">
      <c r="A105" s="11" t="s">
        <v>106</v>
      </c>
      <c r="B105" s="11" t="s">
        <v>52</v>
      </c>
      <c r="C105" s="11" t="s">
        <v>67</v>
      </c>
      <c r="D105" s="11" t="s">
        <v>70</v>
      </c>
      <c r="E105" s="28">
        <v>0.25931199999999999</v>
      </c>
      <c r="F105" s="28">
        <v>0.28123200000000004</v>
      </c>
      <c r="G105" s="28">
        <v>0.32340799999999997</v>
      </c>
      <c r="H105" s="28">
        <v>0.48799999999999999</v>
      </c>
      <c r="I105" s="28">
        <v>0.39200000000000002</v>
      </c>
      <c r="J105" s="28">
        <v>0.44</v>
      </c>
      <c r="K105" s="28">
        <v>0.50794399999999995</v>
      </c>
      <c r="L105" s="28">
        <v>0.338584</v>
      </c>
      <c r="M105" s="28">
        <v>0.43636799999999998</v>
      </c>
      <c r="N105" s="28">
        <v>0.56325599999999998</v>
      </c>
      <c r="O105" s="28">
        <v>0.74372799999999994</v>
      </c>
      <c r="P105" s="28">
        <v>0.81679200000000007</v>
      </c>
      <c r="Q105" s="28">
        <v>0.79796</v>
      </c>
      <c r="R105" s="28">
        <v>0.92048800000000008</v>
      </c>
      <c r="S105" s="28">
        <v>0.91058399999999995</v>
      </c>
      <c r="T105" s="28">
        <v>0.97620799999999996</v>
      </c>
      <c r="U105" s="28">
        <v>1.033104</v>
      </c>
      <c r="V105" s="28">
        <v>1.0910880000000001</v>
      </c>
      <c r="W105" s="28">
        <v>1.1508640000000001</v>
      </c>
      <c r="X105" s="28">
        <v>1.2123200000000001</v>
      </c>
    </row>
    <row r="106" spans="1:24" x14ac:dyDescent="0.2">
      <c r="A106" s="11" t="s">
        <v>106</v>
      </c>
      <c r="B106" s="11" t="s">
        <v>52</v>
      </c>
      <c r="C106" s="11" t="s">
        <v>67</v>
      </c>
      <c r="D106" s="11" t="s">
        <v>71</v>
      </c>
      <c r="E106" s="28">
        <v>0.9703668769863969</v>
      </c>
      <c r="F106" s="28">
        <v>1.058297831531084</v>
      </c>
      <c r="G106" s="28">
        <v>1.1079999999999999</v>
      </c>
      <c r="H106" s="28">
        <v>0.95599999999999996</v>
      </c>
      <c r="I106" s="28">
        <v>1.0359999999999998</v>
      </c>
      <c r="J106" s="28">
        <v>1.069492660904344</v>
      </c>
      <c r="K106" s="28">
        <v>1.0805076007380208</v>
      </c>
      <c r="L106" s="28">
        <v>1.0972127199876489</v>
      </c>
      <c r="M106" s="28">
        <v>1.0761128427790048</v>
      </c>
      <c r="N106" s="28">
        <v>0.97587648057604903</v>
      </c>
      <c r="O106" s="28">
        <v>1.2330000000000001</v>
      </c>
      <c r="P106" s="28">
        <v>1.2576000000000001</v>
      </c>
      <c r="Q106" s="28">
        <v>1.2669999999999999</v>
      </c>
      <c r="R106" s="28">
        <v>1.3303499999999999</v>
      </c>
      <c r="S106" s="28">
        <v>1.4234745</v>
      </c>
      <c r="T106" s="28">
        <v>1.5515872050000001</v>
      </c>
      <c r="U106" s="28">
        <v>1.7686962846462293</v>
      </c>
      <c r="V106" s="28">
        <v>2.021145935903728</v>
      </c>
      <c r="W106" s="28">
        <v>2.2948260923944108</v>
      </c>
      <c r="X106" s="28">
        <v>2.4607998840910827</v>
      </c>
    </row>
    <row r="107" spans="1:24" x14ac:dyDescent="0.2">
      <c r="A107" s="11" t="s">
        <v>106</v>
      </c>
      <c r="B107" s="11" t="s">
        <v>52</v>
      </c>
      <c r="C107" s="11" t="s">
        <v>67</v>
      </c>
      <c r="D107" s="11" t="s">
        <v>26</v>
      </c>
      <c r="E107" s="28">
        <v>1.2296788769863969</v>
      </c>
      <c r="F107" s="28">
        <v>1.3395298315310842</v>
      </c>
      <c r="G107" s="28">
        <v>1.4314079999999998</v>
      </c>
      <c r="H107" s="28">
        <v>1.444</v>
      </c>
      <c r="I107" s="28">
        <v>1.4279999999999999</v>
      </c>
      <c r="J107" s="28">
        <v>1.509492660904344</v>
      </c>
      <c r="K107" s="28">
        <v>1.5884516007380207</v>
      </c>
      <c r="L107" s="28">
        <v>1.4357967199876489</v>
      </c>
      <c r="M107" s="28">
        <v>1.5124808427790049</v>
      </c>
      <c r="N107" s="28">
        <v>1.5391324805760491</v>
      </c>
      <c r="O107" s="28">
        <v>1.976728</v>
      </c>
      <c r="P107" s="28">
        <v>2.074392</v>
      </c>
      <c r="Q107" s="28">
        <v>2.0649600000000001</v>
      </c>
      <c r="R107" s="28">
        <v>2.2508379999999999</v>
      </c>
      <c r="S107" s="28">
        <v>2.3340584999999998</v>
      </c>
      <c r="T107" s="28">
        <v>2.5277952050000003</v>
      </c>
      <c r="U107" s="28">
        <v>2.8018002846462293</v>
      </c>
      <c r="V107" s="28">
        <v>3.1122339359037281</v>
      </c>
      <c r="W107" s="28">
        <v>3.4456900923944112</v>
      </c>
      <c r="X107" s="28">
        <v>3.6731198840910828</v>
      </c>
    </row>
    <row r="108" spans="1:24" x14ac:dyDescent="0.2">
      <c r="A108" s="11" t="s">
        <v>106</v>
      </c>
      <c r="B108" s="11" t="s">
        <v>52</v>
      </c>
      <c r="C108" s="11" t="s">
        <v>67</v>
      </c>
      <c r="D108" s="11" t="s">
        <v>75</v>
      </c>
      <c r="E108" s="28">
        <v>0.31384218220479765</v>
      </c>
      <c r="F108" s="28">
        <v>0.43937905508671665</v>
      </c>
      <c r="G108" s="28">
        <v>0.4921045416971227</v>
      </c>
      <c r="H108" s="28">
        <v>0.51670976878197883</v>
      </c>
      <c r="I108" s="28">
        <v>0.5322110618454382</v>
      </c>
      <c r="J108" s="28">
        <v>0.54817739370080132</v>
      </c>
      <c r="K108" s="28">
        <v>0.56462271551182541</v>
      </c>
      <c r="L108" s="28">
        <v>0.21704582881234152</v>
      </c>
      <c r="M108" s="28">
        <v>0.31216148339677091</v>
      </c>
      <c r="N108" s="28">
        <v>0.25801799999999997</v>
      </c>
      <c r="O108" s="28">
        <v>0.42238677771539546</v>
      </c>
      <c r="P108" s="28">
        <v>0.43239059732034829</v>
      </c>
      <c r="Q108" s="28">
        <v>0.49480176802423353</v>
      </c>
      <c r="R108" s="28">
        <v>0.43855441435434439</v>
      </c>
      <c r="S108" s="28">
        <v>0.4025965563707144</v>
      </c>
      <c r="T108" s="28">
        <v>0.46036355959990799</v>
      </c>
      <c r="U108" s="28">
        <v>0.54256799203003614</v>
      </c>
      <c r="V108" s="28">
        <v>0.61455421350525374</v>
      </c>
      <c r="W108" s="28">
        <v>0.68672265048741454</v>
      </c>
      <c r="X108" s="28">
        <v>0.75538180708943781</v>
      </c>
    </row>
    <row r="109" spans="1:24" x14ac:dyDescent="0.2">
      <c r="A109" s="11" t="s">
        <v>106</v>
      </c>
      <c r="B109" s="11" t="s">
        <v>52</v>
      </c>
      <c r="C109" s="11" t="s">
        <v>67</v>
      </c>
      <c r="D109" s="11" t="s">
        <v>76</v>
      </c>
      <c r="E109" s="28">
        <v>0.67600000000000005</v>
      </c>
      <c r="F109" s="28">
        <v>0.67600000000000005</v>
      </c>
      <c r="G109" s="28">
        <v>0.68276000000000003</v>
      </c>
      <c r="H109" s="28">
        <v>0.47400000000000003</v>
      </c>
      <c r="I109" s="28">
        <v>0.42599999999999999</v>
      </c>
      <c r="J109" s="28">
        <v>0.254</v>
      </c>
      <c r="K109" s="28">
        <v>0.186</v>
      </c>
      <c r="L109" s="28">
        <v>0.186</v>
      </c>
      <c r="M109" s="28">
        <v>0.1</v>
      </c>
      <c r="N109" s="28">
        <v>0.15759197399238514</v>
      </c>
      <c r="O109" s="28">
        <v>0.14626630237980429</v>
      </c>
      <c r="P109" s="28">
        <v>0.10652591145238682</v>
      </c>
      <c r="Q109" s="28">
        <v>0.11402853599499038</v>
      </c>
      <c r="R109" s="28">
        <v>0.10358436999745728</v>
      </c>
      <c r="S109" s="28">
        <v>0.10876479865363738</v>
      </c>
      <c r="T109" s="28">
        <v>0.11159468195780807</v>
      </c>
      <c r="U109" s="28">
        <v>0.1198016688410105</v>
      </c>
      <c r="V109" s="28">
        <v>0.1232647042836858</v>
      </c>
      <c r="W109" s="28">
        <v>0.12666646012153296</v>
      </c>
      <c r="X109" s="28">
        <v>0.12937319992079174</v>
      </c>
    </row>
    <row r="110" spans="1:24" x14ac:dyDescent="0.2">
      <c r="A110" s="11" t="s">
        <v>106</v>
      </c>
      <c r="B110" s="11" t="s">
        <v>52</v>
      </c>
      <c r="C110" s="11" t="s">
        <v>67</v>
      </c>
      <c r="D110" s="11" t="s">
        <v>74</v>
      </c>
      <c r="E110" s="28">
        <v>1.754</v>
      </c>
      <c r="F110" s="28">
        <v>1.78305877070893</v>
      </c>
      <c r="G110" s="28">
        <v>1.556</v>
      </c>
      <c r="H110" s="28">
        <v>1.4770000000000001</v>
      </c>
      <c r="I110" s="28">
        <v>1.5230000000000001</v>
      </c>
      <c r="J110" s="28">
        <v>1.58</v>
      </c>
      <c r="K110" s="28">
        <v>1.2529999999999999</v>
      </c>
      <c r="L110" s="28">
        <v>1.3135850970788874</v>
      </c>
      <c r="M110" s="28">
        <v>1.3054247697031731</v>
      </c>
      <c r="N110" s="28">
        <v>1.2754000000000001</v>
      </c>
      <c r="O110" s="28">
        <v>1.5860999999999998</v>
      </c>
      <c r="P110" s="28">
        <v>1.4036985</v>
      </c>
      <c r="Q110" s="28">
        <v>1.554862</v>
      </c>
      <c r="R110" s="28">
        <v>1.4460216599999998</v>
      </c>
      <c r="S110" s="28">
        <v>1.7569163168999997</v>
      </c>
      <c r="T110" s="28">
        <v>2.0204537644349996</v>
      </c>
      <c r="U110" s="28">
        <v>2.3235218291002493</v>
      </c>
      <c r="V110" s="28">
        <v>2.5558740120102743</v>
      </c>
      <c r="W110" s="28">
        <v>2.8370201533314043</v>
      </c>
      <c r="X110" s="28">
        <v>2.9930562617646319</v>
      </c>
    </row>
    <row r="111" spans="1:24" x14ac:dyDescent="0.2">
      <c r="A111" s="11" t="s">
        <v>107</v>
      </c>
      <c r="B111" s="11" t="s">
        <v>52</v>
      </c>
      <c r="C111" s="11" t="s">
        <v>50</v>
      </c>
      <c r="D111" s="11" t="s">
        <v>72</v>
      </c>
      <c r="E111" s="28">
        <v>4.9000315347919212</v>
      </c>
      <c r="F111" s="28">
        <v>5.1465169040960825</v>
      </c>
      <c r="G111" s="28">
        <v>5.4202415660141607</v>
      </c>
      <c r="H111" s="28">
        <v>5.6918367346938776</v>
      </c>
      <c r="I111" s="28">
        <v>6.0090000000000003</v>
      </c>
      <c r="J111" s="28">
        <v>6.28</v>
      </c>
      <c r="K111" s="28">
        <v>6.5309999999999997</v>
      </c>
      <c r="L111" s="28">
        <v>6.6420000000000003</v>
      </c>
      <c r="M111" s="28">
        <v>7.1269999999999998</v>
      </c>
      <c r="N111" s="28">
        <v>7.5375859999999992</v>
      </c>
      <c r="O111" s="28">
        <v>8.0014621399999992</v>
      </c>
      <c r="P111" s="28">
        <v>8.4123942078999985</v>
      </c>
      <c r="Q111" s="28">
        <v>8.7946223237419989</v>
      </c>
      <c r="R111" s="28">
        <v>9.146746765648448</v>
      </c>
      <c r="S111" s="28">
        <v>9.4803586316402715</v>
      </c>
      <c r="T111" s="28">
        <v>9.8240425575884842</v>
      </c>
      <c r="U111" s="28">
        <v>10.157219280860829</v>
      </c>
      <c r="V111" s="28">
        <v>10.485393263873283</v>
      </c>
      <c r="W111" s="28">
        <v>10.79891789290159</v>
      </c>
      <c r="X111" s="28">
        <v>11.093945848757134</v>
      </c>
    </row>
    <row r="112" spans="1:24" x14ac:dyDescent="0.2">
      <c r="A112" s="11" t="s">
        <v>107</v>
      </c>
      <c r="B112" s="11" t="s">
        <v>52</v>
      </c>
      <c r="C112" s="11" t="s">
        <v>50</v>
      </c>
      <c r="D112" s="11" t="s">
        <v>77</v>
      </c>
      <c r="E112" s="28">
        <v>0.29655599999999999</v>
      </c>
      <c r="F112" s="28">
        <v>0.34448600000000001</v>
      </c>
      <c r="G112" s="28">
        <v>0.37665499999999996</v>
      </c>
      <c r="H112" s="28">
        <v>0.38</v>
      </c>
      <c r="I112" s="28">
        <v>0.43099999999999999</v>
      </c>
      <c r="J112" s="28">
        <v>0.499</v>
      </c>
      <c r="K112" s="28">
        <v>0.44</v>
      </c>
      <c r="L112" s="28">
        <v>0.439</v>
      </c>
      <c r="M112" s="28">
        <v>0.49399999999999999</v>
      </c>
      <c r="N112" s="28">
        <v>0.48185600000000001</v>
      </c>
      <c r="O112" s="28">
        <v>0.53925199999999995</v>
      </c>
      <c r="P112" s="28">
        <v>0.53095399999999993</v>
      </c>
      <c r="Q112" s="28">
        <v>0.55047599999999997</v>
      </c>
      <c r="R112" s="28">
        <v>0.57199</v>
      </c>
      <c r="S112" s="28">
        <v>0.57534000000000007</v>
      </c>
      <c r="T112" s="28">
        <v>0.59571799999999997</v>
      </c>
      <c r="U112" s="28">
        <v>0.62789800000000007</v>
      </c>
      <c r="V112" s="28">
        <v>0.65320500000000004</v>
      </c>
      <c r="W112" s="28">
        <v>0.67002800000000007</v>
      </c>
      <c r="X112" s="28">
        <v>0.68378899999999998</v>
      </c>
    </row>
    <row r="113" spans="1:24" x14ac:dyDescent="0.2">
      <c r="A113" s="11" t="s">
        <v>107</v>
      </c>
      <c r="B113" s="11" t="s">
        <v>52</v>
      </c>
      <c r="C113" s="11" t="s">
        <v>50</v>
      </c>
      <c r="D113" s="11" t="s">
        <v>73</v>
      </c>
      <c r="E113" s="28">
        <v>0.29595399999999999</v>
      </c>
      <c r="F113" s="28">
        <v>0.37579399999999996</v>
      </c>
      <c r="G113" s="28">
        <v>0.397314</v>
      </c>
      <c r="H113" s="28">
        <v>0.372</v>
      </c>
      <c r="I113" s="28">
        <v>0.40400000000000003</v>
      </c>
      <c r="J113" s="28">
        <v>0.50700000000000001</v>
      </c>
      <c r="K113" s="28">
        <v>0.45100000000000001</v>
      </c>
      <c r="L113" s="28">
        <v>0.39900000000000002</v>
      </c>
      <c r="M113" s="28">
        <v>0.47300000000000003</v>
      </c>
      <c r="N113" s="28">
        <v>0.44174099999999999</v>
      </c>
      <c r="O113" s="28">
        <v>0.51787499999999997</v>
      </c>
      <c r="P113" s="28">
        <v>0.48255500000000001</v>
      </c>
      <c r="Q113" s="28">
        <v>0.50470999999999999</v>
      </c>
      <c r="R113" s="28">
        <v>0.53807700000000003</v>
      </c>
      <c r="S113" s="28">
        <v>0.541709</v>
      </c>
      <c r="T113" s="28">
        <v>0.57584500000000005</v>
      </c>
      <c r="U113" s="28">
        <v>0.60460599999999998</v>
      </c>
      <c r="V113" s="28">
        <v>0.62838699999999992</v>
      </c>
      <c r="W113" s="28">
        <v>0.64532000000000012</v>
      </c>
      <c r="X113" s="28">
        <v>0.65862500000000002</v>
      </c>
    </row>
    <row r="114" spans="1:24" x14ac:dyDescent="0.2">
      <c r="A114" s="11" t="s">
        <v>107</v>
      </c>
      <c r="B114" s="11" t="s">
        <v>52</v>
      </c>
      <c r="C114" s="11" t="s">
        <v>50</v>
      </c>
      <c r="D114" s="11" t="s">
        <v>70</v>
      </c>
      <c r="E114" s="28">
        <v>1.47977</v>
      </c>
      <c r="F114" s="28">
        <v>1.8789699999999998</v>
      </c>
      <c r="G114" s="28">
        <v>1.9865699999999999</v>
      </c>
      <c r="H114" s="28">
        <v>1.86</v>
      </c>
      <c r="I114" s="28">
        <v>2.02</v>
      </c>
      <c r="J114" s="28">
        <v>2.5350000000000001</v>
      </c>
      <c r="K114" s="28">
        <v>2.2549999999999999</v>
      </c>
      <c r="L114" s="28">
        <v>1.9950000000000001</v>
      </c>
      <c r="M114" s="28">
        <v>2.3650000000000002</v>
      </c>
      <c r="N114" s="28">
        <v>2.2087050000000001</v>
      </c>
      <c r="O114" s="28">
        <v>2.589375</v>
      </c>
      <c r="P114" s="28">
        <v>2.4127749999999999</v>
      </c>
      <c r="Q114" s="28">
        <v>2.5235500000000002</v>
      </c>
      <c r="R114" s="28">
        <v>2.690385</v>
      </c>
      <c r="S114" s="28">
        <v>2.708545</v>
      </c>
      <c r="T114" s="28">
        <v>2.8792250000000004</v>
      </c>
      <c r="U114" s="28">
        <v>3.0230299999999999</v>
      </c>
      <c r="V114" s="28">
        <v>3.1419349999999997</v>
      </c>
      <c r="W114" s="28">
        <v>3.2266000000000004</v>
      </c>
      <c r="X114" s="28">
        <v>3.2931249999999999</v>
      </c>
    </row>
    <row r="115" spans="1:24" x14ac:dyDescent="0.2">
      <c r="A115" s="11" t="s">
        <v>107</v>
      </c>
      <c r="B115" s="11" t="s">
        <v>52</v>
      </c>
      <c r="C115" s="11" t="s">
        <v>50</v>
      </c>
      <c r="D115" s="11" t="s">
        <v>71</v>
      </c>
      <c r="E115" s="28">
        <v>4.212567</v>
      </c>
      <c r="F115" s="28">
        <v>4.2372000000000005</v>
      </c>
      <c r="G115" s="28">
        <v>4.6612282500000006</v>
      </c>
      <c r="H115" s="28">
        <v>5.0958943127999996</v>
      </c>
      <c r="I115" s="28">
        <v>5.3798501877201321</v>
      </c>
      <c r="J115" s="28">
        <v>5.6224761489236856</v>
      </c>
      <c r="K115" s="28">
        <v>5.8471961351306669</v>
      </c>
      <c r="L115" s="28">
        <v>6.1390635275747947</v>
      </c>
      <c r="M115" s="28">
        <v>6.3991000000000007</v>
      </c>
      <c r="N115" s="28">
        <v>6.3987999999999996</v>
      </c>
      <c r="O115" s="28">
        <v>6.7699199999999999</v>
      </c>
      <c r="P115" s="28">
        <v>7.3115136000000005</v>
      </c>
      <c r="Q115" s="28">
        <v>7.6770892800000006</v>
      </c>
      <c r="R115" s="28">
        <v>8.1377146368000002</v>
      </c>
      <c r="S115" s="28">
        <v>8.5357929056493944</v>
      </c>
      <c r="T115" s="28">
        <v>8.8856569521363831</v>
      </c>
      <c r="U115" s="28">
        <v>9.1414973527747456</v>
      </c>
      <c r="V115" s="28">
        <v>9.436853937485953</v>
      </c>
      <c r="W115" s="28">
        <v>9.71902610361143</v>
      </c>
      <c r="X115" s="28">
        <v>9.9845512638814196</v>
      </c>
    </row>
    <row r="116" spans="1:24" x14ac:dyDescent="0.2">
      <c r="A116" s="11" t="s">
        <v>107</v>
      </c>
      <c r="B116" s="11" t="s">
        <v>52</v>
      </c>
      <c r="C116" s="11" t="s">
        <v>50</v>
      </c>
      <c r="D116" s="11" t="s">
        <v>26</v>
      </c>
      <c r="E116" s="28">
        <v>5.6923370000000002</v>
      </c>
      <c r="F116" s="28">
        <v>6.1161700000000003</v>
      </c>
      <c r="G116" s="28">
        <v>6.647798250000001</v>
      </c>
      <c r="H116" s="28">
        <v>6.9558943127999999</v>
      </c>
      <c r="I116" s="28">
        <v>7.3998501877201317</v>
      </c>
      <c r="J116" s="28">
        <v>8.1574761489236849</v>
      </c>
      <c r="K116" s="28">
        <v>8.1021961351306668</v>
      </c>
      <c r="L116" s="28">
        <v>8.1340635275747957</v>
      </c>
      <c r="M116" s="28">
        <v>8.7641000000000009</v>
      </c>
      <c r="N116" s="28">
        <v>8.6075049999999997</v>
      </c>
      <c r="O116" s="28">
        <v>9.3592949999999995</v>
      </c>
      <c r="P116" s="28">
        <v>9.7242886000000013</v>
      </c>
      <c r="Q116" s="28">
        <v>10.200639280000001</v>
      </c>
      <c r="R116" s="28">
        <v>10.828099636800001</v>
      </c>
      <c r="S116" s="28">
        <v>11.244337905649395</v>
      </c>
      <c r="T116" s="28">
        <v>11.764881952136383</v>
      </c>
      <c r="U116" s="28">
        <v>12.164527352774746</v>
      </c>
      <c r="V116" s="28">
        <v>12.578788937485953</v>
      </c>
      <c r="W116" s="28">
        <v>12.945626103611431</v>
      </c>
      <c r="X116" s="28">
        <v>13.277676263881419</v>
      </c>
    </row>
    <row r="117" spans="1:24" x14ac:dyDescent="0.2">
      <c r="A117" s="11" t="s">
        <v>107</v>
      </c>
      <c r="B117" s="11" t="s">
        <v>52</v>
      </c>
      <c r="C117" s="11" t="s">
        <v>50</v>
      </c>
      <c r="D117" s="11" t="s">
        <v>75</v>
      </c>
      <c r="E117" s="28">
        <v>1.1158999999999999</v>
      </c>
      <c r="F117" s="28">
        <v>0.99</v>
      </c>
      <c r="G117" s="28">
        <v>1.5960000000000001</v>
      </c>
      <c r="H117" s="28">
        <v>2.0700940000000001</v>
      </c>
      <c r="I117" s="28">
        <v>3.1273740000000001</v>
      </c>
      <c r="J117" s="28">
        <v>3.331</v>
      </c>
      <c r="K117" s="28">
        <v>3.1480000000000001</v>
      </c>
      <c r="L117" s="28">
        <v>3.585</v>
      </c>
      <c r="M117" s="28">
        <v>4.5979999999999999</v>
      </c>
      <c r="N117" s="28">
        <v>4.1561870000000001</v>
      </c>
      <c r="O117" s="28">
        <v>5.3865990000000004</v>
      </c>
      <c r="P117" s="28">
        <v>5.7009369999999997</v>
      </c>
      <c r="Q117" s="28">
        <v>6.260885</v>
      </c>
      <c r="R117" s="28">
        <v>6.7269160000000001</v>
      </c>
      <c r="S117" s="28">
        <v>7.0809772272935323</v>
      </c>
      <c r="T117" s="28">
        <v>7.2760941299931146</v>
      </c>
      <c r="U117" s="28">
        <v>7.4761516230462775</v>
      </c>
      <c r="V117" s="28">
        <v>7.6360832647023518</v>
      </c>
      <c r="W117" s="28">
        <v>7.7971497828301821</v>
      </c>
      <c r="X117" s="28">
        <v>8.0201289914946656</v>
      </c>
    </row>
    <row r="118" spans="1:24" x14ac:dyDescent="0.2">
      <c r="A118" s="11" t="s">
        <v>107</v>
      </c>
      <c r="B118" s="11" t="s">
        <v>52</v>
      </c>
      <c r="C118" s="11" t="s">
        <v>50</v>
      </c>
      <c r="D118" s="11" t="s">
        <v>76</v>
      </c>
      <c r="E118" s="28">
        <v>1.465263</v>
      </c>
      <c r="F118" s="28">
        <v>1.8765350000000001</v>
      </c>
      <c r="G118" s="28">
        <v>1.901902</v>
      </c>
      <c r="H118" s="28">
        <v>2.1275629999999999</v>
      </c>
      <c r="I118" s="28">
        <v>2.3558629999999998</v>
      </c>
      <c r="J118" s="28">
        <v>2.3119999999999998</v>
      </c>
      <c r="K118" s="28">
        <v>1.8859999999999999</v>
      </c>
      <c r="L118" s="28">
        <v>2.75</v>
      </c>
      <c r="M118" s="28">
        <v>2.5209999999999999</v>
      </c>
      <c r="N118" s="28">
        <v>1.6639299999999999</v>
      </c>
      <c r="O118" s="28">
        <v>1.754183</v>
      </c>
      <c r="P118" s="28">
        <v>1.8317380000000001</v>
      </c>
      <c r="Q118" s="28">
        <v>1.6268389999999999</v>
      </c>
      <c r="R118" s="28">
        <v>1.8993519999999999</v>
      </c>
      <c r="S118" s="28">
        <v>3.5095409752393096</v>
      </c>
      <c r="T118" s="28">
        <v>3.8280512699003508</v>
      </c>
      <c r="U118" s="28">
        <v>4.503963361157326</v>
      </c>
      <c r="V118" s="28">
        <v>4.8370573976398914</v>
      </c>
      <c r="W118" s="28">
        <v>5.0277221375729981</v>
      </c>
      <c r="X118" s="28">
        <v>5.3946209134210115</v>
      </c>
    </row>
    <row r="119" spans="1:24" x14ac:dyDescent="0.2">
      <c r="A119" s="11" t="s">
        <v>107</v>
      </c>
      <c r="B119" s="11" t="s">
        <v>52</v>
      </c>
      <c r="C119" s="11" t="s">
        <v>50</v>
      </c>
      <c r="D119" s="11" t="s">
        <v>74</v>
      </c>
      <c r="E119" s="28">
        <v>6.3470000000000004</v>
      </c>
      <c r="F119" s="28">
        <v>6.7759999999999998</v>
      </c>
      <c r="G119" s="28">
        <v>7.2069999999999999</v>
      </c>
      <c r="H119" s="28">
        <v>7.6589999999999998</v>
      </c>
      <c r="I119" s="28">
        <v>7.585</v>
      </c>
      <c r="J119" s="28">
        <v>7.3550000000000004</v>
      </c>
      <c r="K119" s="28">
        <v>7.2370000000000001</v>
      </c>
      <c r="L119" s="28">
        <v>7.0922599999999996</v>
      </c>
      <c r="M119" s="28">
        <v>6.7376469999999991</v>
      </c>
      <c r="N119" s="28">
        <v>6.1312587699999996</v>
      </c>
      <c r="O119" s="28">
        <v>6.2538839454000001</v>
      </c>
      <c r="P119" s="28">
        <v>6.3039150169632006</v>
      </c>
      <c r="Q119" s="28">
        <v>6.3039150169632006</v>
      </c>
      <c r="R119" s="28">
        <v>6.3669541671328327</v>
      </c>
      <c r="S119" s="28">
        <v>7.7040145422307269</v>
      </c>
      <c r="T119" s="28">
        <v>8.3588557783203381</v>
      </c>
      <c r="U119" s="28">
        <v>9.2365356350439729</v>
      </c>
      <c r="V119" s="28">
        <v>9.8184373800517424</v>
      </c>
      <c r="W119" s="28">
        <v>10.220993312633865</v>
      </c>
      <c r="X119" s="28">
        <v>10.701379998327655</v>
      </c>
    </row>
    <row r="120" spans="1:24" x14ac:dyDescent="0.2">
      <c r="A120" s="11" t="s">
        <v>107</v>
      </c>
      <c r="B120" s="11" t="s">
        <v>52</v>
      </c>
      <c r="C120" s="11" t="s">
        <v>65</v>
      </c>
      <c r="D120" s="11" t="s">
        <v>72</v>
      </c>
      <c r="E120" s="28">
        <v>0.66241375563907035</v>
      </c>
      <c r="F120" s="28">
        <v>0.68311415756780636</v>
      </c>
      <c r="G120" s="28">
        <v>0.70824954202138013</v>
      </c>
      <c r="H120" s="28">
        <v>0.71645608367262448</v>
      </c>
      <c r="I120" s="28">
        <v>0.76140390031106187</v>
      </c>
      <c r="J120" s="28">
        <v>0.78142359116938143</v>
      </c>
      <c r="K120" s="28">
        <v>0.80763906408016084</v>
      </c>
      <c r="L120" s="28">
        <v>0.83522848175221542</v>
      </c>
      <c r="M120" s="28">
        <v>0.86599733023404635</v>
      </c>
      <c r="N120" s="28">
        <v>0.89536539697819517</v>
      </c>
      <c r="O120" s="28">
        <v>0.93057643506884935</v>
      </c>
      <c r="P120" s="28">
        <v>0.96594698914664612</v>
      </c>
      <c r="Q120" s="28">
        <v>1.0068947915156601</v>
      </c>
      <c r="R120" s="28">
        <v>1.0488964738126119</v>
      </c>
      <c r="S120" s="28">
        <v>1.0859270972291704</v>
      </c>
      <c r="T120" s="28">
        <v>1.1244426488261492</v>
      </c>
      <c r="U120" s="28">
        <v>1.166936156117234</v>
      </c>
      <c r="V120" s="28">
        <v>1.2119683906531307</v>
      </c>
      <c r="W120" s="28">
        <v>1.2576904969802711</v>
      </c>
      <c r="X120" s="28">
        <v>1.3036153295859616</v>
      </c>
    </row>
    <row r="121" spans="1:24" x14ac:dyDescent="0.2">
      <c r="A121" s="11" t="s">
        <v>107</v>
      </c>
      <c r="B121" s="11" t="s">
        <v>52</v>
      </c>
      <c r="C121" s="11" t="s">
        <v>65</v>
      </c>
      <c r="D121" s="11" t="s">
        <v>77</v>
      </c>
      <c r="E121" s="28">
        <v>4.4160999999999999E-2</v>
      </c>
      <c r="F121" s="28">
        <v>4.9500999999999996E-2</v>
      </c>
      <c r="G121" s="28">
        <v>5.4835999999999996E-2</v>
      </c>
      <c r="H121" s="28">
        <v>3.9E-2</v>
      </c>
      <c r="I121" s="28">
        <v>4.5999999999999999E-2</v>
      </c>
      <c r="J121" s="28">
        <v>4.8000000000000001E-2</v>
      </c>
      <c r="K121" s="28">
        <v>4.5999999999999999E-2</v>
      </c>
      <c r="L121" s="28">
        <v>4.4999999999999998E-2</v>
      </c>
      <c r="M121" s="28">
        <v>0.05</v>
      </c>
      <c r="N121" s="28">
        <v>5.1018000000000001E-2</v>
      </c>
      <c r="O121" s="28">
        <v>6.2072000000000002E-2</v>
      </c>
      <c r="P121" s="28">
        <v>6.5148999999999999E-2</v>
      </c>
      <c r="Q121" s="28">
        <v>7.3790000000000008E-2</v>
      </c>
      <c r="R121" s="28">
        <v>7.7242999999999992E-2</v>
      </c>
      <c r="S121" s="28">
        <v>7.3742000000000002E-2</v>
      </c>
      <c r="T121" s="28">
        <v>7.6522999999999994E-2</v>
      </c>
      <c r="U121" s="28">
        <v>8.1849000000000005E-2</v>
      </c>
      <c r="V121" s="28">
        <v>8.5875000000000007E-2</v>
      </c>
      <c r="W121" s="28">
        <v>8.8141000000000011E-2</v>
      </c>
      <c r="X121" s="28">
        <v>8.994400000000001E-2</v>
      </c>
    </row>
    <row r="122" spans="1:24" x14ac:dyDescent="0.2">
      <c r="A122" s="11" t="s">
        <v>107</v>
      </c>
      <c r="B122" s="11" t="s">
        <v>52</v>
      </c>
      <c r="C122" s="11" t="s">
        <v>65</v>
      </c>
      <c r="D122" s="11" t="s">
        <v>73</v>
      </c>
      <c r="E122" s="28">
        <v>4.3874999999999997E-2</v>
      </c>
      <c r="F122" s="28">
        <v>4.5744999999999994E-2</v>
      </c>
      <c r="G122" s="28">
        <v>5.5487000000000002E-2</v>
      </c>
      <c r="H122" s="28">
        <v>4.7E-2</v>
      </c>
      <c r="I122" s="28">
        <v>0.05</v>
      </c>
      <c r="J122" s="28">
        <v>5.2999999999999999E-2</v>
      </c>
      <c r="K122" s="28">
        <v>4.5999999999999999E-2</v>
      </c>
      <c r="L122" s="28">
        <v>0.04</v>
      </c>
      <c r="M122" s="28">
        <v>4.5999999999999999E-2</v>
      </c>
      <c r="N122" s="28">
        <v>4.4309000000000001E-2</v>
      </c>
      <c r="O122" s="28">
        <v>4.6069000000000006E-2</v>
      </c>
      <c r="P122" s="28">
        <v>4.6030000000000001E-2</v>
      </c>
      <c r="Q122" s="28">
        <v>6.1635000000000002E-2</v>
      </c>
      <c r="R122" s="28">
        <v>5.7171E-2</v>
      </c>
      <c r="S122" s="28">
        <v>5.0902000000000003E-2</v>
      </c>
      <c r="T122" s="28">
        <v>6.0258000000000006E-2</v>
      </c>
      <c r="U122" s="28">
        <v>6.4934000000000006E-2</v>
      </c>
      <c r="V122" s="28">
        <v>6.8357000000000001E-2</v>
      </c>
      <c r="W122" s="28">
        <v>6.9839999999999999E-2</v>
      </c>
      <c r="X122" s="28">
        <v>7.1447999999999998E-2</v>
      </c>
    </row>
    <row r="123" spans="1:24" x14ac:dyDescent="0.2">
      <c r="A123" s="11" t="s">
        <v>107</v>
      </c>
      <c r="B123" s="11" t="s">
        <v>52</v>
      </c>
      <c r="C123" s="11" t="s">
        <v>65</v>
      </c>
      <c r="D123" s="11" t="s">
        <v>70</v>
      </c>
      <c r="E123" s="28">
        <v>0.21937499999999999</v>
      </c>
      <c r="F123" s="28">
        <v>0.22872499999999993</v>
      </c>
      <c r="G123" s="28">
        <v>0.27743499999999999</v>
      </c>
      <c r="H123" s="28">
        <v>0.23499999999999999</v>
      </c>
      <c r="I123" s="28">
        <v>0.25</v>
      </c>
      <c r="J123" s="28">
        <v>0.26500000000000001</v>
      </c>
      <c r="K123" s="28">
        <v>0.23</v>
      </c>
      <c r="L123" s="28">
        <v>0.2</v>
      </c>
      <c r="M123" s="28">
        <v>0.23</v>
      </c>
      <c r="N123" s="28">
        <v>0.22154499999999999</v>
      </c>
      <c r="O123" s="28">
        <v>0.23034500000000002</v>
      </c>
      <c r="P123" s="28">
        <v>0.23015000000000002</v>
      </c>
      <c r="Q123" s="28">
        <v>0.30817500000000003</v>
      </c>
      <c r="R123" s="28">
        <v>0.28585499999999991</v>
      </c>
      <c r="S123" s="28">
        <v>0.25451000000000001</v>
      </c>
      <c r="T123" s="28">
        <v>0.30129000000000006</v>
      </c>
      <c r="U123" s="28">
        <v>0.32467000000000001</v>
      </c>
      <c r="V123" s="28">
        <v>0.34178500000000001</v>
      </c>
      <c r="W123" s="28">
        <v>0.34920000000000001</v>
      </c>
      <c r="X123" s="28">
        <v>0.35724</v>
      </c>
    </row>
    <row r="124" spans="1:24" x14ac:dyDescent="0.2">
      <c r="A124" s="11" t="s">
        <v>107</v>
      </c>
      <c r="B124" s="11" t="s">
        <v>52</v>
      </c>
      <c r="C124" s="11" t="s">
        <v>65</v>
      </c>
      <c r="D124" s="11" t="s">
        <v>71</v>
      </c>
      <c r="E124" s="28">
        <v>0.9</v>
      </c>
      <c r="F124" s="28">
        <v>0.98317719522167568</v>
      </c>
      <c r="G124" s="28">
        <v>1.0469415600026621</v>
      </c>
      <c r="H124" s="28">
        <v>1.0753350311552003</v>
      </c>
      <c r="I124" s="28">
        <v>1.1135368724379768</v>
      </c>
      <c r="J124" s="28">
        <v>1.1362150692557209</v>
      </c>
      <c r="K124" s="28">
        <v>1.1567344140706894</v>
      </c>
      <c r="L124" s="28">
        <v>1.1748416134589204</v>
      </c>
      <c r="M124" s="28">
        <v>1.1997615433085325</v>
      </c>
      <c r="N124" s="28">
        <v>1.1928780506328893</v>
      </c>
      <c r="O124" s="28">
        <v>1.2426624454178785</v>
      </c>
      <c r="P124" s="28">
        <v>1.3047955676887726</v>
      </c>
      <c r="Q124" s="28">
        <v>1.3439394347194358</v>
      </c>
      <c r="R124" s="28">
        <v>1.4111364064554077</v>
      </c>
      <c r="S124" s="28">
        <v>1.5099159549072863</v>
      </c>
      <c r="T124" s="28">
        <v>1.5731011580954284</v>
      </c>
      <c r="U124" s="28">
        <v>1.6337106185641275</v>
      </c>
      <c r="V124" s="28">
        <v>1.6967557469143828</v>
      </c>
      <c r="W124" s="28">
        <v>1.7607666957723795</v>
      </c>
      <c r="X124" s="28">
        <v>1.8250614614203462</v>
      </c>
    </row>
    <row r="125" spans="1:24" x14ac:dyDescent="0.2">
      <c r="A125" s="11" t="s">
        <v>107</v>
      </c>
      <c r="B125" s="11" t="s">
        <v>52</v>
      </c>
      <c r="C125" s="11" t="s">
        <v>65</v>
      </c>
      <c r="D125" s="11" t="s">
        <v>26</v>
      </c>
      <c r="E125" s="28">
        <v>1.119375</v>
      </c>
      <c r="F125" s="28">
        <v>1.2119021952216755</v>
      </c>
      <c r="G125" s="28">
        <v>1.324376560002662</v>
      </c>
      <c r="H125" s="28">
        <v>1.3103350311552004</v>
      </c>
      <c r="I125" s="28">
        <v>1.3635368724379768</v>
      </c>
      <c r="J125" s="28">
        <v>1.4012150692557208</v>
      </c>
      <c r="K125" s="28">
        <v>1.3867344140706894</v>
      </c>
      <c r="L125" s="28">
        <v>1.3748416134589203</v>
      </c>
      <c r="M125" s="28">
        <v>1.4297615433085324</v>
      </c>
      <c r="N125" s="28">
        <v>1.4144230506328892</v>
      </c>
      <c r="O125" s="28">
        <v>1.4730074454178785</v>
      </c>
      <c r="P125" s="28">
        <v>1.5349455676887727</v>
      </c>
      <c r="Q125" s="28">
        <v>1.6521144347194359</v>
      </c>
      <c r="R125" s="28">
        <v>1.6969914064554077</v>
      </c>
      <c r="S125" s="28">
        <v>1.7644259549072863</v>
      </c>
      <c r="T125" s="28">
        <v>1.8743911580954284</v>
      </c>
      <c r="U125" s="28">
        <v>1.9583806185641275</v>
      </c>
      <c r="V125" s="28">
        <v>2.038540746914383</v>
      </c>
      <c r="W125" s="28">
        <v>2.1099666957723797</v>
      </c>
      <c r="X125" s="28">
        <v>2.1823014614203462</v>
      </c>
    </row>
    <row r="126" spans="1:24" x14ac:dyDescent="0.2">
      <c r="A126" s="11" t="s">
        <v>107</v>
      </c>
      <c r="B126" s="11" t="s">
        <v>52</v>
      </c>
      <c r="C126" s="11" t="s">
        <v>65</v>
      </c>
      <c r="D126" s="11" t="s">
        <v>75</v>
      </c>
      <c r="E126" s="28">
        <v>0.10651953952757845</v>
      </c>
      <c r="F126" s="28">
        <v>9.5867585574820613E-2</v>
      </c>
      <c r="G126" s="28">
        <v>0.2026210395737735</v>
      </c>
      <c r="H126" s="28">
        <v>0.33531406048474022</v>
      </c>
      <c r="I126" s="28">
        <v>0.54618599076098673</v>
      </c>
      <c r="J126" s="28">
        <v>0.35689156478088141</v>
      </c>
      <c r="K126" s="28">
        <v>0.35320593760586372</v>
      </c>
      <c r="L126" s="28">
        <v>0.42691848110621788</v>
      </c>
      <c r="M126" s="28">
        <v>0.42175860306119312</v>
      </c>
      <c r="N126" s="28">
        <v>0.29867587417191765</v>
      </c>
      <c r="O126" s="28">
        <v>0.47317721776970234</v>
      </c>
      <c r="P126" s="28">
        <v>0.51827009227433718</v>
      </c>
      <c r="Q126" s="28">
        <v>0.63712793832589087</v>
      </c>
      <c r="R126" s="28">
        <v>0.6314877493474178</v>
      </c>
      <c r="S126" s="28">
        <v>0.62436121717383419</v>
      </c>
      <c r="T126" s="28">
        <v>0.64173513678918814</v>
      </c>
      <c r="U126" s="28">
        <v>0.65644074674554931</v>
      </c>
      <c r="V126" s="28">
        <v>0.68463801815947856</v>
      </c>
      <c r="W126" s="28">
        <v>0.71544672897665529</v>
      </c>
      <c r="X126" s="28">
        <v>0.74726528698425221</v>
      </c>
    </row>
    <row r="127" spans="1:24" x14ac:dyDescent="0.2">
      <c r="A127" s="11" t="s">
        <v>107</v>
      </c>
      <c r="B127" s="11" t="s">
        <v>52</v>
      </c>
      <c r="C127" s="11" t="s">
        <v>65</v>
      </c>
      <c r="D127" s="11" t="s">
        <v>76</v>
      </c>
      <c r="E127" s="28">
        <v>9.1796905605477111E-2</v>
      </c>
      <c r="F127" s="28">
        <v>0.11933597728712025</v>
      </c>
      <c r="G127" s="28">
        <v>0.23820910888018829</v>
      </c>
      <c r="H127" s="28">
        <v>0.38848733683279629</v>
      </c>
      <c r="I127" s="28">
        <v>0.54480413459772215</v>
      </c>
      <c r="J127" s="28">
        <v>0.20716729001802067</v>
      </c>
      <c r="K127" s="28">
        <v>0.27241668326246077</v>
      </c>
      <c r="L127" s="28">
        <v>0.4540278054374346</v>
      </c>
      <c r="M127" s="28">
        <v>0.4035235888775402</v>
      </c>
      <c r="N127" s="28">
        <v>0.27616411666713381</v>
      </c>
      <c r="O127" s="28">
        <v>0.47253302088892107</v>
      </c>
      <c r="P127" s="28">
        <v>0.50913437812729023</v>
      </c>
      <c r="Q127" s="28">
        <v>0.48132552570037296</v>
      </c>
      <c r="R127" s="28">
        <v>0.38267057165976953</v>
      </c>
      <c r="S127" s="28">
        <v>0.3115337040614069</v>
      </c>
      <c r="T127" s="28">
        <v>0.39617228633439444</v>
      </c>
      <c r="U127" s="28">
        <v>0.4111162978371628</v>
      </c>
      <c r="V127" s="28">
        <v>0.42033591936672199</v>
      </c>
      <c r="W127" s="28">
        <v>0.4319187825077232</v>
      </c>
      <c r="X127" s="28">
        <v>0.44113461163484669</v>
      </c>
    </row>
    <row r="128" spans="1:24" x14ac:dyDescent="0.2">
      <c r="A128" s="11" t="s">
        <v>107</v>
      </c>
      <c r="B128" s="11" t="s">
        <v>52</v>
      </c>
      <c r="C128" s="11" t="s">
        <v>65</v>
      </c>
      <c r="D128" s="11" t="s">
        <v>74</v>
      </c>
      <c r="E128" s="28">
        <v>1.3584804219094693</v>
      </c>
      <c r="F128" s="28">
        <v>1.2299555127064523</v>
      </c>
      <c r="G128" s="28">
        <v>1.3223680837755605</v>
      </c>
      <c r="H128" s="28">
        <v>1.4063039878960573</v>
      </c>
      <c r="I128" s="28">
        <v>1.4335354566846505</v>
      </c>
      <c r="J128" s="28">
        <v>1.1784315460666341</v>
      </c>
      <c r="K128" s="28">
        <v>1.3056015568955683</v>
      </c>
      <c r="L128" s="28">
        <v>1.4361617125851254</v>
      </c>
      <c r="M128" s="28">
        <v>1.4218000954592742</v>
      </c>
      <c r="N128" s="28">
        <v>1.3507100906863105</v>
      </c>
      <c r="O128" s="28">
        <v>1.5127953015686679</v>
      </c>
      <c r="P128" s="28">
        <v>1.558179160615728</v>
      </c>
      <c r="Q128" s="28">
        <v>1.558179160615728</v>
      </c>
      <c r="R128" s="28">
        <v>1.558179160615728</v>
      </c>
      <c r="S128" s="28">
        <v>1.5737609522218854</v>
      </c>
      <c r="T128" s="28">
        <v>1.6524489998329797</v>
      </c>
      <c r="U128" s="28">
        <v>1.7102847148271338</v>
      </c>
      <c r="V128" s="28">
        <v>1.7701446798460834</v>
      </c>
      <c r="W128" s="28">
        <v>1.826789309601158</v>
      </c>
      <c r="X128" s="28">
        <v>1.8724590423411869</v>
      </c>
    </row>
    <row r="129" spans="1:24" x14ac:dyDescent="0.2">
      <c r="A129" s="11" t="s">
        <v>107</v>
      </c>
      <c r="B129" s="11" t="s">
        <v>52</v>
      </c>
      <c r="C129" s="11" t="s">
        <v>67</v>
      </c>
      <c r="D129" s="11" t="s">
        <v>72</v>
      </c>
      <c r="E129" s="28">
        <v>0.16441810284434902</v>
      </c>
      <c r="F129" s="28">
        <v>0.16904154347974348</v>
      </c>
      <c r="G129" s="28">
        <v>0.17525574557308632</v>
      </c>
      <c r="H129" s="28">
        <v>0.1867647920333424</v>
      </c>
      <c r="I129" s="28">
        <v>0.21119609968893815</v>
      </c>
      <c r="J129" s="28">
        <v>0.23137640883061864</v>
      </c>
      <c r="K129" s="28">
        <v>0.2463609359198391</v>
      </c>
      <c r="L129" s="28">
        <v>0.26317151824778467</v>
      </c>
      <c r="M129" s="28">
        <v>0.28034266976595379</v>
      </c>
      <c r="N129" s="28">
        <v>0.29463524306829425</v>
      </c>
      <c r="O129" s="28">
        <v>0.30476353820692836</v>
      </c>
      <c r="P129" s="28">
        <v>0.31581126744278981</v>
      </c>
      <c r="Q129" s="28">
        <v>0.32785504209393401</v>
      </c>
      <c r="R129" s="28">
        <v>0.34152143542842806</v>
      </c>
      <c r="S129" s="28">
        <v>0.35336959003338453</v>
      </c>
      <c r="T129" s="28">
        <v>0.36655624149394811</v>
      </c>
      <c r="U129" s="28">
        <v>0.38133392579171355</v>
      </c>
      <c r="V129" s="28">
        <v>0.39521618603852088</v>
      </c>
      <c r="W129" s="28">
        <v>0.40873960995183256</v>
      </c>
      <c r="X129" s="28">
        <v>0.42175638921436914</v>
      </c>
    </row>
    <row r="130" spans="1:24" x14ac:dyDescent="0.2">
      <c r="A130" s="11" t="s">
        <v>107</v>
      </c>
      <c r="B130" s="11" t="s">
        <v>52</v>
      </c>
      <c r="C130" s="11" t="s">
        <v>67</v>
      </c>
      <c r="D130" s="11" t="s">
        <v>77</v>
      </c>
      <c r="E130" s="28">
        <v>1.1169999999999999E-2</v>
      </c>
      <c r="F130" s="28">
        <v>1.0712999999999999E-2</v>
      </c>
      <c r="G130" s="28">
        <v>1.2475E-2</v>
      </c>
      <c r="H130" s="28">
        <v>1.7999999999999999E-2</v>
      </c>
      <c r="I130" s="28">
        <v>2.3E-2</v>
      </c>
      <c r="J130" s="28">
        <v>2.5999999999999999E-2</v>
      </c>
      <c r="K130" s="28">
        <v>1.9E-2</v>
      </c>
      <c r="L130" s="28">
        <v>0.02</v>
      </c>
      <c r="M130" s="28">
        <v>2.1999999999999999E-2</v>
      </c>
      <c r="N130" s="28">
        <v>1.7096E-2</v>
      </c>
      <c r="O130" s="28">
        <v>1.6021000000000001E-2</v>
      </c>
      <c r="P130" s="28">
        <v>1.7143000000000002E-2</v>
      </c>
      <c r="Q130" s="28">
        <v>1.8360000000000001E-2</v>
      </c>
      <c r="R130" s="28">
        <v>2.0223494176372713E-2</v>
      </c>
      <c r="S130" s="28">
        <v>1.867858331352508E-2</v>
      </c>
      <c r="T130" s="28">
        <v>2.0254043261231279E-2</v>
      </c>
      <c r="U130" s="28">
        <v>2.2108809127644395E-2</v>
      </c>
      <c r="V130" s="28">
        <v>2.3636263370572851E-2</v>
      </c>
      <c r="W130" s="28">
        <v>2.5076434513905396E-2</v>
      </c>
      <c r="X130" s="28">
        <v>2.6525333967197525E-2</v>
      </c>
    </row>
    <row r="131" spans="1:24" x14ac:dyDescent="0.2">
      <c r="A131" s="11" t="s">
        <v>107</v>
      </c>
      <c r="B131" s="11" t="s">
        <v>52</v>
      </c>
      <c r="C131" s="11" t="s">
        <v>67</v>
      </c>
      <c r="D131" s="11" t="s">
        <v>73</v>
      </c>
      <c r="E131" s="28">
        <v>8.1700000000000002E-3</v>
      </c>
      <c r="F131" s="28">
        <v>7.7130000000000002E-3</v>
      </c>
      <c r="G131" s="28">
        <v>9.6010000000000002E-3</v>
      </c>
      <c r="H131" s="28">
        <v>1.4999999999999999E-2</v>
      </c>
      <c r="I131" s="28">
        <v>0.02</v>
      </c>
      <c r="J131" s="28">
        <v>2.3E-2</v>
      </c>
      <c r="K131" s="28">
        <v>1.6E-2</v>
      </c>
      <c r="L131" s="28">
        <v>1.7000000000000001E-2</v>
      </c>
      <c r="M131" s="28">
        <v>1.9E-2</v>
      </c>
      <c r="N131" s="28">
        <v>1.4095999999999999E-2</v>
      </c>
      <c r="O131" s="28">
        <v>1.3021E-2</v>
      </c>
      <c r="P131" s="28">
        <v>1.4143000000000001E-2</v>
      </c>
      <c r="Q131" s="28">
        <v>1.536E-2</v>
      </c>
      <c r="R131" s="28">
        <v>1.6919001663893513E-2</v>
      </c>
      <c r="S131" s="28">
        <v>1.5626527216543853E-2</v>
      </c>
      <c r="T131" s="28">
        <v>1.6944559068219629E-2</v>
      </c>
      <c r="U131" s="28">
        <v>1.8496258616591387E-2</v>
      </c>
      <c r="V131" s="28">
        <v>1.9774128832897545E-2</v>
      </c>
      <c r="W131" s="28">
        <v>2.0978977893986207E-2</v>
      </c>
      <c r="X131" s="28">
        <v>2.2191129070596619E-2</v>
      </c>
    </row>
    <row r="132" spans="1:24" x14ac:dyDescent="0.2">
      <c r="A132" s="11" t="s">
        <v>107</v>
      </c>
      <c r="B132" s="11" t="s">
        <v>52</v>
      </c>
      <c r="C132" s="11" t="s">
        <v>67</v>
      </c>
      <c r="D132" s="11" t="s">
        <v>70</v>
      </c>
      <c r="E132" s="28">
        <v>6.5360000000000001E-2</v>
      </c>
      <c r="F132" s="28">
        <v>6.1704000000000002E-2</v>
      </c>
      <c r="G132" s="28">
        <v>7.6808000000000001E-2</v>
      </c>
      <c r="H132" s="28">
        <v>0.12</v>
      </c>
      <c r="I132" s="28">
        <v>0.16</v>
      </c>
      <c r="J132" s="28">
        <v>0.184</v>
      </c>
      <c r="K132" s="28">
        <v>0.128</v>
      </c>
      <c r="L132" s="28">
        <v>0.13600000000000001</v>
      </c>
      <c r="M132" s="28">
        <v>0.152</v>
      </c>
      <c r="N132" s="28">
        <v>0.11276799999999999</v>
      </c>
      <c r="O132" s="28">
        <v>0.104168</v>
      </c>
      <c r="P132" s="28">
        <v>0.11314400000000001</v>
      </c>
      <c r="Q132" s="28">
        <v>0.12288</v>
      </c>
      <c r="R132" s="28">
        <v>0.1353520133111481</v>
      </c>
      <c r="S132" s="28">
        <v>0.12501221773235083</v>
      </c>
      <c r="T132" s="28">
        <v>0.13555647254575703</v>
      </c>
      <c r="U132" s="28">
        <v>0.14797006893273107</v>
      </c>
      <c r="V132" s="28">
        <v>0.15819303066318036</v>
      </c>
      <c r="W132" s="28">
        <v>0.16783182315188966</v>
      </c>
      <c r="X132" s="28">
        <v>0.17752903256477295</v>
      </c>
    </row>
    <row r="133" spans="1:24" x14ac:dyDescent="0.2">
      <c r="A133" s="11" t="s">
        <v>107</v>
      </c>
      <c r="B133" s="11" t="s">
        <v>52</v>
      </c>
      <c r="C133" s="11" t="s">
        <v>67</v>
      </c>
      <c r="D133" s="11" t="s">
        <v>71</v>
      </c>
      <c r="E133" s="28">
        <v>0.48</v>
      </c>
      <c r="F133" s="28">
        <v>0.51746168169561879</v>
      </c>
      <c r="G133" s="28">
        <v>0.52437311836812539</v>
      </c>
      <c r="H133" s="28">
        <v>0.54640157991209715</v>
      </c>
      <c r="I133" s="28">
        <v>0.58012589924583979</v>
      </c>
      <c r="J133" s="28">
        <v>0.61777531196073387</v>
      </c>
      <c r="K133" s="28">
        <v>0.63373434478707569</v>
      </c>
      <c r="L133" s="28">
        <v>0.64537954627363336</v>
      </c>
      <c r="M133" s="28">
        <v>0.64646426350635355</v>
      </c>
      <c r="N133" s="28">
        <v>0.59187552210688998</v>
      </c>
      <c r="O133" s="28">
        <v>0.64228550453878208</v>
      </c>
      <c r="P133" s="28">
        <v>0.68082263481110905</v>
      </c>
      <c r="Q133" s="28">
        <v>0.70805554020355299</v>
      </c>
      <c r="R133" s="28">
        <v>0.73637776181169501</v>
      </c>
      <c r="S133" s="28">
        <v>0.77319664990227988</v>
      </c>
      <c r="T133" s="28">
        <v>0.80315637740987234</v>
      </c>
      <c r="U133" s="28">
        <v>0.83512129748385266</v>
      </c>
      <c r="V133" s="28">
        <v>0.87737993300551642</v>
      </c>
      <c r="W133" s="28">
        <v>0.91966412239162332</v>
      </c>
      <c r="X133" s="28">
        <v>0.970039695193049</v>
      </c>
    </row>
    <row r="134" spans="1:24" x14ac:dyDescent="0.2">
      <c r="A134" s="11" t="s">
        <v>107</v>
      </c>
      <c r="B134" s="11" t="s">
        <v>52</v>
      </c>
      <c r="C134" s="11" t="s">
        <v>67</v>
      </c>
      <c r="D134" s="11" t="s">
        <v>26</v>
      </c>
      <c r="E134" s="28">
        <v>0.54535999999999996</v>
      </c>
      <c r="F134" s="28">
        <v>0.57916568169561877</v>
      </c>
      <c r="G134" s="28">
        <v>0.60118111836812538</v>
      </c>
      <c r="H134" s="28">
        <v>0.66640157991209714</v>
      </c>
      <c r="I134" s="28">
        <v>0.74012589924583982</v>
      </c>
      <c r="J134" s="28">
        <v>0.80177531196073382</v>
      </c>
      <c r="K134" s="28">
        <v>0.76173434478707569</v>
      </c>
      <c r="L134" s="28">
        <v>0.78137954627363337</v>
      </c>
      <c r="M134" s="28">
        <v>0.79846426350635358</v>
      </c>
      <c r="N134" s="28">
        <v>0.70464352210688996</v>
      </c>
      <c r="O134" s="28">
        <v>0.74645350453878212</v>
      </c>
      <c r="P134" s="28">
        <v>0.79396663481110907</v>
      </c>
      <c r="Q134" s="28">
        <v>0.83093554020355298</v>
      </c>
      <c r="R134" s="28">
        <v>0.87172977512284311</v>
      </c>
      <c r="S134" s="28">
        <v>0.8982088676346307</v>
      </c>
      <c r="T134" s="28">
        <v>0.93871284995562942</v>
      </c>
      <c r="U134" s="28">
        <v>0.98309136641658368</v>
      </c>
      <c r="V134" s="28">
        <v>1.0355729636686968</v>
      </c>
      <c r="W134" s="28">
        <v>1.0874959455435129</v>
      </c>
      <c r="X134" s="28">
        <v>1.1475687277578219</v>
      </c>
    </row>
    <row r="135" spans="1:24" x14ac:dyDescent="0.2">
      <c r="A135" s="11" t="s">
        <v>107</v>
      </c>
      <c r="B135" s="11" t="s">
        <v>52</v>
      </c>
      <c r="C135" s="11" t="s">
        <v>67</v>
      </c>
      <c r="D135" s="11" t="s">
        <v>75</v>
      </c>
      <c r="E135" s="28">
        <v>6.6888460472421543E-2</v>
      </c>
      <c r="F135" s="28">
        <v>6.019961442517939E-2</v>
      </c>
      <c r="G135" s="28">
        <v>0.12723496042622648</v>
      </c>
      <c r="H135" s="28">
        <v>0.21055893951525984</v>
      </c>
      <c r="I135" s="28">
        <v>0.34297500923901325</v>
      </c>
      <c r="J135" s="28">
        <v>0.22410843521911855</v>
      </c>
      <c r="K135" s="28">
        <v>0.22179406239413624</v>
      </c>
      <c r="L135" s="28">
        <v>0.26808151889378207</v>
      </c>
      <c r="M135" s="28">
        <v>0.26484139693880687</v>
      </c>
      <c r="N135" s="28">
        <v>0.18755368397432773</v>
      </c>
      <c r="O135" s="28">
        <v>0.29712948223029778</v>
      </c>
      <c r="P135" s="28">
        <v>0.3254453477256628</v>
      </c>
      <c r="Q135" s="28">
        <v>0.40008159167410912</v>
      </c>
      <c r="R135" s="28">
        <v>0.39653986065258218</v>
      </c>
      <c r="S135" s="28">
        <v>0.39177470146865123</v>
      </c>
      <c r="T135" s="28">
        <v>0.40917968235610175</v>
      </c>
      <c r="U135" s="28">
        <v>0.42116490076894963</v>
      </c>
      <c r="V135" s="28">
        <v>0.4410752264253891</v>
      </c>
      <c r="W135" s="28">
        <v>0.46359555570604616</v>
      </c>
      <c r="X135" s="28">
        <v>0.49029598960563714</v>
      </c>
    </row>
    <row r="136" spans="1:24" x14ac:dyDescent="0.2">
      <c r="A136" s="11" t="s">
        <v>107</v>
      </c>
      <c r="B136" s="11" t="s">
        <v>52</v>
      </c>
      <c r="C136" s="11" t="s">
        <v>67</v>
      </c>
      <c r="D136" s="11" t="s">
        <v>76</v>
      </c>
      <c r="E136" s="28">
        <v>9.6850094394522898E-2</v>
      </c>
      <c r="F136" s="28">
        <v>0.12590512271287976</v>
      </c>
      <c r="G136" s="28">
        <v>0.14479089111981172</v>
      </c>
      <c r="H136" s="28">
        <v>0.23613466316720372</v>
      </c>
      <c r="I136" s="28">
        <v>0.33114886540227784</v>
      </c>
      <c r="J136" s="28">
        <v>0.12592270998197932</v>
      </c>
      <c r="K136" s="28">
        <v>0.16558331673753923</v>
      </c>
      <c r="L136" s="28">
        <v>0.27597219456256539</v>
      </c>
      <c r="M136" s="28">
        <v>0.24527416393144857</v>
      </c>
      <c r="N136" s="28">
        <v>0.16232049361877915</v>
      </c>
      <c r="O136" s="28">
        <v>0.27773989657864495</v>
      </c>
      <c r="P136" s="28">
        <v>0.29925301148202083</v>
      </c>
      <c r="Q136" s="28">
        <v>0.28290785155543346</v>
      </c>
      <c r="R136" s="28">
        <v>0.2249216039897862</v>
      </c>
      <c r="S136" s="28">
        <v>0.18013876924466818</v>
      </c>
      <c r="T136" s="28">
        <v>0.22335165284029185</v>
      </c>
      <c r="U136" s="28">
        <v>0.22870362116396897</v>
      </c>
      <c r="V136" s="28">
        <v>0.23352075442164755</v>
      </c>
      <c r="W136" s="28">
        <v>0.23996010250459276</v>
      </c>
      <c r="X136" s="28">
        <v>0.24508154488276318</v>
      </c>
    </row>
    <row r="137" spans="1:24" x14ac:dyDescent="0.2">
      <c r="A137" s="11" t="s">
        <v>107</v>
      </c>
      <c r="B137" s="11" t="s">
        <v>52</v>
      </c>
      <c r="C137" s="11" t="s">
        <v>67</v>
      </c>
      <c r="D137" s="11" t="s">
        <v>74</v>
      </c>
      <c r="E137" s="28">
        <v>0.70751957809053068</v>
      </c>
      <c r="F137" s="28">
        <v>0.64204448729354779</v>
      </c>
      <c r="G137" s="28">
        <v>0.60163191622443923</v>
      </c>
      <c r="H137" s="28">
        <v>0.7136960121039434</v>
      </c>
      <c r="I137" s="28">
        <v>0.76646454331534941</v>
      </c>
      <c r="J137" s="28">
        <v>0.68981808898381447</v>
      </c>
      <c r="K137" s="28">
        <v>0.7932908023313866</v>
      </c>
      <c r="L137" s="28">
        <v>0.90435151465778063</v>
      </c>
      <c r="M137" s="28">
        <v>0.7415682420193801</v>
      </c>
      <c r="N137" s="28">
        <v>0.66741141781744207</v>
      </c>
      <c r="O137" s="28">
        <v>0.7741972446682327</v>
      </c>
      <c r="P137" s="28">
        <v>0.81290710690164436</v>
      </c>
      <c r="Q137" s="28">
        <v>0.79664896476361147</v>
      </c>
      <c r="R137" s="28">
        <v>0.74885002687779478</v>
      </c>
      <c r="S137" s="28">
        <v>0.71140752553390485</v>
      </c>
      <c r="T137" s="28">
        <v>0.76191745984681214</v>
      </c>
      <c r="U137" s="28">
        <v>0.80001333283915277</v>
      </c>
      <c r="V137" s="28">
        <v>0.83201386615271888</v>
      </c>
      <c r="W137" s="28">
        <v>0.86529442079882768</v>
      </c>
      <c r="X137" s="28">
        <v>0.89990619763078084</v>
      </c>
    </row>
    <row r="138" spans="1:24" x14ac:dyDescent="0.2">
      <c r="A138" s="11" t="s">
        <v>108</v>
      </c>
      <c r="B138" s="11" t="s">
        <v>52</v>
      </c>
      <c r="C138" s="11" t="s">
        <v>50</v>
      </c>
      <c r="D138" s="11" t="s">
        <v>72</v>
      </c>
      <c r="E138" s="28">
        <v>2.2599999999999998</v>
      </c>
      <c r="F138" s="28">
        <v>2.4</v>
      </c>
      <c r="G138" s="28">
        <v>2.4500000000000002</v>
      </c>
      <c r="H138" s="28">
        <v>2.56</v>
      </c>
      <c r="I138" s="28">
        <v>2.73</v>
      </c>
      <c r="J138" s="28">
        <v>2.83</v>
      </c>
      <c r="K138" s="28">
        <v>2.9130915750915753</v>
      </c>
      <c r="L138" s="28">
        <v>2.9771046626145532</v>
      </c>
      <c r="M138" s="28">
        <v>3.093975715804901</v>
      </c>
      <c r="N138" s="28">
        <v>3.2101102411097155</v>
      </c>
      <c r="O138" s="28">
        <v>3.4488435085720104</v>
      </c>
      <c r="P138" s="28">
        <v>3.6850908026176938</v>
      </c>
      <c r="Q138" s="28">
        <v>4.2608044446776479</v>
      </c>
      <c r="R138" s="28">
        <v>4.7558530046650551</v>
      </c>
      <c r="S138" s="28">
        <v>4.9548870159108098</v>
      </c>
      <c r="T138" s="28">
        <v>5.1805352300357148</v>
      </c>
      <c r="U138" s="28">
        <v>5.4392275247687323</v>
      </c>
      <c r="V138" s="28">
        <v>5.7286567833816822</v>
      </c>
      <c r="W138" s="28">
        <v>6.0416596751206173</v>
      </c>
      <c r="X138" s="28">
        <v>6.3753930736387421</v>
      </c>
    </row>
    <row r="139" spans="1:24" x14ac:dyDescent="0.2">
      <c r="A139" s="11" t="s">
        <v>108</v>
      </c>
      <c r="B139" s="11" t="s">
        <v>52</v>
      </c>
      <c r="C139" s="11" t="s">
        <v>50</v>
      </c>
      <c r="D139" s="11" t="s">
        <v>77</v>
      </c>
      <c r="E139" s="28">
        <v>8.4557000000000007E-2</v>
      </c>
      <c r="F139" s="28">
        <v>0.10448200000000001</v>
      </c>
      <c r="G139" s="28">
        <v>0.126164</v>
      </c>
      <c r="H139" s="28">
        <v>0.2</v>
      </c>
      <c r="I139" s="28">
        <v>0.22600000000000001</v>
      </c>
      <c r="J139" s="28">
        <v>0.23400000000000001</v>
      </c>
      <c r="K139" s="28">
        <v>0.222</v>
      </c>
      <c r="L139" s="28">
        <v>0.20700000000000002</v>
      </c>
      <c r="M139" s="28">
        <v>0.26300000000000001</v>
      </c>
      <c r="N139" s="28">
        <v>0.26810500000000004</v>
      </c>
      <c r="O139" s="28">
        <v>0.40565899999999999</v>
      </c>
      <c r="P139" s="28">
        <v>0.41903600000000002</v>
      </c>
      <c r="Q139" s="28">
        <v>0.77286600000000005</v>
      </c>
      <c r="R139" s="28">
        <v>0.725132</v>
      </c>
      <c r="S139" s="28">
        <v>0.45822800000000002</v>
      </c>
      <c r="T139" s="28">
        <v>0.49816699999999997</v>
      </c>
      <c r="U139" s="28">
        <v>0.54621200000000003</v>
      </c>
      <c r="V139" s="28">
        <v>0.59402599999999994</v>
      </c>
      <c r="W139" s="28">
        <v>0.63667200000000002</v>
      </c>
      <c r="X139" s="28">
        <v>0.67810799999999993</v>
      </c>
    </row>
    <row r="140" spans="1:24" x14ac:dyDescent="0.2">
      <c r="A140" s="11" t="s">
        <v>108</v>
      </c>
      <c r="B140" s="11" t="s">
        <v>52</v>
      </c>
      <c r="C140" s="11" t="s">
        <v>50</v>
      </c>
      <c r="D140" s="11" t="s">
        <v>73</v>
      </c>
      <c r="E140" s="28">
        <v>9.9159999999999998E-2</v>
      </c>
      <c r="F140" s="28">
        <v>0.15920500000000001</v>
      </c>
      <c r="G140" s="28">
        <v>0.16964199999999999</v>
      </c>
      <c r="H140" s="28">
        <v>0.29799999999999999</v>
      </c>
      <c r="I140" s="28">
        <v>0.315</v>
      </c>
      <c r="J140" s="28">
        <v>0.33900000000000002</v>
      </c>
      <c r="K140" s="28">
        <v>0.35199999999999998</v>
      </c>
      <c r="L140" s="28">
        <v>0.35799999999999998</v>
      </c>
      <c r="M140" s="28">
        <v>0.45600000000000002</v>
      </c>
      <c r="N140" s="28">
        <v>0.385633</v>
      </c>
      <c r="O140" s="28">
        <v>0.66820100000000004</v>
      </c>
      <c r="P140" s="28">
        <v>0.63169600000000004</v>
      </c>
      <c r="Q140" s="28">
        <v>1.133958</v>
      </c>
      <c r="R140" s="28">
        <v>1.1668969999999999</v>
      </c>
      <c r="S140" s="28">
        <v>0.87634100000000004</v>
      </c>
      <c r="T140" s="28">
        <v>1.2402449999999998</v>
      </c>
      <c r="U140" s="28">
        <v>1.3427850000000001</v>
      </c>
      <c r="V140" s="28">
        <v>1.4165560000000001</v>
      </c>
      <c r="W140" s="28">
        <v>1.5034130000000001</v>
      </c>
      <c r="X140" s="28">
        <v>1.5790489999999999</v>
      </c>
    </row>
    <row r="141" spans="1:24" x14ac:dyDescent="0.2">
      <c r="A141" s="11" t="s">
        <v>108</v>
      </c>
      <c r="B141" s="11" t="s">
        <v>52</v>
      </c>
      <c r="C141" s="11" t="s">
        <v>50</v>
      </c>
      <c r="D141" s="11" t="s">
        <v>70</v>
      </c>
      <c r="E141" s="28">
        <v>0.49580000000000002</v>
      </c>
      <c r="F141" s="28">
        <v>0.79602500000000009</v>
      </c>
      <c r="G141" s="28">
        <v>0.84820999999999991</v>
      </c>
      <c r="H141" s="28">
        <v>1.49</v>
      </c>
      <c r="I141" s="28">
        <v>1.575</v>
      </c>
      <c r="J141" s="28">
        <v>1.6950000000000001</v>
      </c>
      <c r="K141" s="28">
        <v>1.76</v>
      </c>
      <c r="L141" s="28">
        <v>1.79</v>
      </c>
      <c r="M141" s="28">
        <v>2.2799999999999998</v>
      </c>
      <c r="N141" s="28">
        <v>1.9281649999999999</v>
      </c>
      <c r="O141" s="28">
        <v>3.341005</v>
      </c>
      <c r="P141" s="28">
        <v>3.15848</v>
      </c>
      <c r="Q141" s="28">
        <v>5.6697899999999999</v>
      </c>
      <c r="R141" s="28">
        <v>5.834484999999999</v>
      </c>
      <c r="S141" s="28">
        <v>4.3817050000000002</v>
      </c>
      <c r="T141" s="28">
        <v>6.2012249999999991</v>
      </c>
      <c r="U141" s="28">
        <v>6.7139250000000006</v>
      </c>
      <c r="V141" s="28">
        <v>7.0827800000000005</v>
      </c>
      <c r="W141" s="28">
        <v>7.5170650000000006</v>
      </c>
      <c r="X141" s="28">
        <v>7.8952449999999992</v>
      </c>
    </row>
    <row r="142" spans="1:24" x14ac:dyDescent="0.2">
      <c r="A142" s="11" t="s">
        <v>108</v>
      </c>
      <c r="B142" s="11" t="s">
        <v>52</v>
      </c>
      <c r="C142" s="11" t="s">
        <v>50</v>
      </c>
      <c r="D142" s="11" t="s">
        <v>71</v>
      </c>
      <c r="E142" s="28">
        <v>1.3559999999999999</v>
      </c>
      <c r="F142" s="28">
        <v>1.3440000000000001</v>
      </c>
      <c r="G142" s="28">
        <v>1.3720000000000003</v>
      </c>
      <c r="H142" s="28">
        <v>1.4233600000000002</v>
      </c>
      <c r="I142" s="28">
        <v>1.5288000000000002</v>
      </c>
      <c r="J142" s="28">
        <v>1.5848000000000002</v>
      </c>
      <c r="K142" s="28">
        <v>1.6458967399267399</v>
      </c>
      <c r="L142" s="28">
        <v>1.6820641343772225</v>
      </c>
      <c r="M142" s="28">
        <v>1.748096279429769</v>
      </c>
      <c r="N142" s="28">
        <v>1.7013584277881493</v>
      </c>
      <c r="O142" s="28">
        <v>1.8785494147459534</v>
      </c>
      <c r="P142" s="28">
        <v>1.9724768854832511</v>
      </c>
      <c r="Q142" s="28">
        <v>2.1105502674670786</v>
      </c>
      <c r="R142" s="28">
        <v>2.2899470402017803</v>
      </c>
      <c r="S142" s="28">
        <v>2.3815449218098514</v>
      </c>
      <c r="T142" s="28">
        <v>2.5974163750802468</v>
      </c>
      <c r="U142" s="28">
        <v>2.7196137623843661</v>
      </c>
      <c r="V142" s="28">
        <v>2.9789015273584747</v>
      </c>
      <c r="W142" s="28">
        <v>3.2624962245651337</v>
      </c>
      <c r="X142" s="28">
        <v>3.5702201212376958</v>
      </c>
    </row>
    <row r="143" spans="1:24" x14ac:dyDescent="0.2">
      <c r="A143" s="11" t="s">
        <v>108</v>
      </c>
      <c r="B143" s="11" t="s">
        <v>52</v>
      </c>
      <c r="C143" s="11" t="s">
        <v>50</v>
      </c>
      <c r="D143" s="11" t="s">
        <v>26</v>
      </c>
      <c r="E143" s="28">
        <v>1.8517999999999999</v>
      </c>
      <c r="F143" s="28">
        <v>2.1400250000000001</v>
      </c>
      <c r="G143" s="28">
        <v>2.2202100000000002</v>
      </c>
      <c r="H143" s="28">
        <v>2.9133599999999999</v>
      </c>
      <c r="I143" s="28">
        <v>3.1038000000000001</v>
      </c>
      <c r="J143" s="28">
        <v>3.2798000000000003</v>
      </c>
      <c r="K143" s="28">
        <v>3.4058967399267397</v>
      </c>
      <c r="L143" s="28">
        <v>3.4720641343772227</v>
      </c>
      <c r="M143" s="28">
        <v>4.0280962794297697</v>
      </c>
      <c r="N143" s="28">
        <v>3.6295234277881492</v>
      </c>
      <c r="O143" s="28">
        <v>5.2195544147459536</v>
      </c>
      <c r="P143" s="28">
        <v>5.1309568854832506</v>
      </c>
      <c r="Q143" s="28">
        <v>7.7803402674670785</v>
      </c>
      <c r="R143" s="28">
        <v>8.1244320402017784</v>
      </c>
      <c r="S143" s="28">
        <v>6.7632499218098516</v>
      </c>
      <c r="T143" s="28">
        <v>8.7986413750802459</v>
      </c>
      <c r="U143" s="28">
        <v>9.4335387623843658</v>
      </c>
      <c r="V143" s="28">
        <v>10.061681527358475</v>
      </c>
      <c r="W143" s="28">
        <v>10.779561224565134</v>
      </c>
      <c r="X143" s="28">
        <v>11.465465121237695</v>
      </c>
    </row>
    <row r="144" spans="1:24" x14ac:dyDescent="0.2">
      <c r="A144" s="11" t="s">
        <v>108</v>
      </c>
      <c r="B144" s="11" t="s">
        <v>52</v>
      </c>
      <c r="C144" s="11" t="s">
        <v>50</v>
      </c>
      <c r="D144" s="11" t="s">
        <v>75</v>
      </c>
      <c r="E144" s="28">
        <v>0.70439200000000002</v>
      </c>
      <c r="F144" s="28">
        <v>1.0926769999999999</v>
      </c>
      <c r="G144" s="28">
        <v>0.95384000000000002</v>
      </c>
      <c r="H144" s="28">
        <v>1.186687</v>
      </c>
      <c r="I144" s="28">
        <v>1.4391940000000001</v>
      </c>
      <c r="J144" s="28">
        <v>1.615</v>
      </c>
      <c r="K144" s="28">
        <v>1.9339999999999999</v>
      </c>
      <c r="L144" s="28">
        <v>2.3660000000000001</v>
      </c>
      <c r="M144" s="28">
        <v>1.8979999999999999</v>
      </c>
      <c r="N144" s="28">
        <v>1.7455959999999999</v>
      </c>
      <c r="O144" s="28">
        <v>2.451908</v>
      </c>
      <c r="P144" s="28">
        <v>2.970869</v>
      </c>
      <c r="Q144" s="28">
        <v>3.3820860000000001</v>
      </c>
      <c r="R144" s="28">
        <v>3.0798169999999998</v>
      </c>
      <c r="S144" s="28">
        <v>2.9194011054207256</v>
      </c>
      <c r="T144" s="28">
        <v>2.9812346218953407</v>
      </c>
      <c r="U144" s="28">
        <v>2.9704336550218651</v>
      </c>
      <c r="V144" s="28">
        <v>3.0203144156728094</v>
      </c>
      <c r="W144" s="28">
        <v>3.0111271651563198</v>
      </c>
      <c r="X144" s="28">
        <v>3.0595347829379009</v>
      </c>
    </row>
    <row r="145" spans="1:24" x14ac:dyDescent="0.2">
      <c r="A145" s="11" t="s">
        <v>108</v>
      </c>
      <c r="B145" s="11" t="s">
        <v>52</v>
      </c>
      <c r="C145" s="11" t="s">
        <v>50</v>
      </c>
      <c r="D145" s="11" t="s">
        <v>76</v>
      </c>
      <c r="E145" s="28">
        <v>3.3893719999999998</v>
      </c>
      <c r="F145" s="28">
        <v>4.2699680000000004</v>
      </c>
      <c r="G145" s="28">
        <v>4.697438</v>
      </c>
      <c r="H145" s="28">
        <v>5.6896409999999999</v>
      </c>
      <c r="I145" s="28">
        <v>9.9170940000000005</v>
      </c>
      <c r="J145" s="28">
        <v>10.587</v>
      </c>
      <c r="K145" s="28">
        <v>12.175000000000001</v>
      </c>
      <c r="L145" s="28">
        <v>16.972999999999999</v>
      </c>
      <c r="M145" s="28">
        <v>22.507000000000001</v>
      </c>
      <c r="N145" s="28">
        <v>24.349706999999999</v>
      </c>
      <c r="O145" s="28">
        <v>32.772945999999997</v>
      </c>
      <c r="P145" s="28">
        <v>37.541167999999999</v>
      </c>
      <c r="Q145" s="28">
        <v>37.243259999999999</v>
      </c>
      <c r="R145" s="28">
        <v>40.365957999999999</v>
      </c>
      <c r="S145" s="28">
        <v>47.321878968361453</v>
      </c>
      <c r="T145" s="28">
        <v>48.951568794376605</v>
      </c>
      <c r="U145" s="28">
        <v>51.625299232838081</v>
      </c>
      <c r="V145" s="28">
        <v>53.669656203416082</v>
      </c>
      <c r="W145" s="28">
        <v>55.410195398276862</v>
      </c>
      <c r="X145" s="28">
        <v>57.55054472836563</v>
      </c>
    </row>
    <row r="146" spans="1:24" x14ac:dyDescent="0.2">
      <c r="A146" s="11" t="s">
        <v>108</v>
      </c>
      <c r="B146" s="11" t="s">
        <v>52</v>
      </c>
      <c r="C146" s="11" t="s">
        <v>50</v>
      </c>
      <c r="D146" s="11" t="s">
        <v>74</v>
      </c>
      <c r="E146" s="28">
        <v>4.3099999999999996</v>
      </c>
      <c r="F146" s="28">
        <v>5.1719999999999997</v>
      </c>
      <c r="G146" s="28">
        <v>5.6892000000000014</v>
      </c>
      <c r="H146" s="28">
        <v>6.8270400000000002</v>
      </c>
      <c r="I146" s="28">
        <v>11.264616</v>
      </c>
      <c r="J146" s="28">
        <v>12.616369920000002</v>
      </c>
      <c r="K146" s="28">
        <v>13.878006912000004</v>
      </c>
      <c r="L146" s="28">
        <v>18.180189054720007</v>
      </c>
      <c r="M146" s="28">
        <v>24.725057114419212</v>
      </c>
      <c r="N146" s="28">
        <v>26.208560541284367</v>
      </c>
      <c r="O146" s="28">
        <v>35.450000000000003</v>
      </c>
      <c r="P146" s="28">
        <v>38.640500000000003</v>
      </c>
      <c r="Q146" s="28">
        <v>41.35</v>
      </c>
      <c r="R146" s="28">
        <v>45.071500000000007</v>
      </c>
      <c r="S146" s="28">
        <v>50.885723500000012</v>
      </c>
      <c r="T146" s="28">
        <v>54.829367071250005</v>
      </c>
      <c r="U146" s="28">
        <v>58.119129095525011</v>
      </c>
      <c r="V146" s="28">
        <v>60.792609033919163</v>
      </c>
      <c r="W146" s="28">
        <v>63.285106004309846</v>
      </c>
      <c r="X146" s="28">
        <v>66.069650668499477</v>
      </c>
    </row>
    <row r="147" spans="1:24" x14ac:dyDescent="0.2">
      <c r="A147" s="11" t="s">
        <v>108</v>
      </c>
      <c r="B147" s="11" t="s">
        <v>52</v>
      </c>
      <c r="C147" s="11" t="s">
        <v>65</v>
      </c>
      <c r="D147" s="11" t="s">
        <v>72</v>
      </c>
      <c r="E147" s="28">
        <v>3.3720630000000003</v>
      </c>
      <c r="F147" s="28">
        <v>3.4297034800000001</v>
      </c>
      <c r="G147" s="28">
        <v>3.5755253408000001</v>
      </c>
      <c r="H147" s="28">
        <v>3.7485043271679999</v>
      </c>
      <c r="I147" s="28">
        <v>3.9805641540812799</v>
      </c>
      <c r="J147" s="28">
        <v>4.2733415879180283</v>
      </c>
      <c r="K147" s="28">
        <v>4.5464079244013069</v>
      </c>
      <c r="L147" s="28">
        <v>4.7735516074252553</v>
      </c>
      <c r="M147" s="28">
        <v>4.9186095431282455</v>
      </c>
      <c r="N147" s="28">
        <v>4.987865161403116</v>
      </c>
      <c r="O147" s="28">
        <v>5.1128455549469907</v>
      </c>
      <c r="P147" s="28">
        <v>5.2553265614256572</v>
      </c>
      <c r="Q147" s="28">
        <v>5.6740585084772412</v>
      </c>
      <c r="R147" s="28">
        <v>6.0073173653214624</v>
      </c>
      <c r="S147" s="28">
        <v>6.1526242793459893</v>
      </c>
      <c r="T147" s="28">
        <v>6.3187048416172358</v>
      </c>
      <c r="U147" s="28">
        <v>6.5196716479525456</v>
      </c>
      <c r="V147" s="28">
        <v>6.7517237820344436</v>
      </c>
      <c r="W147" s="28">
        <v>7.002386830753065</v>
      </c>
      <c r="X147" s="28">
        <v>7.2627253575229425</v>
      </c>
    </row>
    <row r="148" spans="1:24" x14ac:dyDescent="0.2">
      <c r="A148" s="11" t="s">
        <v>108</v>
      </c>
      <c r="B148" s="11" t="s">
        <v>52</v>
      </c>
      <c r="C148" s="11" t="s">
        <v>65</v>
      </c>
      <c r="D148" s="11" t="s">
        <v>77</v>
      </c>
      <c r="E148" s="28">
        <v>0.17142299999999999</v>
      </c>
      <c r="F148" s="28">
        <v>0.192523</v>
      </c>
      <c r="G148" s="28">
        <v>0.28300999999999998</v>
      </c>
      <c r="H148" s="28">
        <v>0.316</v>
      </c>
      <c r="I148" s="28">
        <v>0.38200000000000001</v>
      </c>
      <c r="J148" s="28">
        <v>0.45200000000000001</v>
      </c>
      <c r="K148" s="28">
        <v>0.44400000000000001</v>
      </c>
      <c r="L148" s="28">
        <v>0.40900000000000003</v>
      </c>
      <c r="M148" s="28">
        <v>0.33600000000000002</v>
      </c>
      <c r="N148" s="28">
        <v>0.265565</v>
      </c>
      <c r="O148" s="28">
        <v>0.37349500000000002</v>
      </c>
      <c r="P148" s="28">
        <v>0.35501600000000005</v>
      </c>
      <c r="Q148" s="28">
        <v>0.62994500000000009</v>
      </c>
      <c r="R148" s="28">
        <v>0.56126399999999999</v>
      </c>
      <c r="S148" s="28">
        <v>0.388793</v>
      </c>
      <c r="T148" s="28">
        <v>0.41533600000000004</v>
      </c>
      <c r="U148" s="28">
        <v>0.45371499999999998</v>
      </c>
      <c r="V148" s="28">
        <v>0.49283900000000003</v>
      </c>
      <c r="W148" s="28">
        <v>0.52073199999999997</v>
      </c>
      <c r="X148" s="28">
        <v>0.54043399999999997</v>
      </c>
    </row>
    <row r="149" spans="1:24" x14ac:dyDescent="0.2">
      <c r="A149" s="11" t="s">
        <v>108</v>
      </c>
      <c r="B149" s="11" t="s">
        <v>52</v>
      </c>
      <c r="C149" s="11" t="s">
        <v>65</v>
      </c>
      <c r="D149" s="11" t="s">
        <v>73</v>
      </c>
      <c r="E149" s="28">
        <v>0.32260899999999998</v>
      </c>
      <c r="F149" s="28">
        <v>0.29808899999999999</v>
      </c>
      <c r="G149" s="28">
        <v>0.40123799999999998</v>
      </c>
      <c r="H149" s="28">
        <v>0.443</v>
      </c>
      <c r="I149" s="28">
        <v>0.59699999999999998</v>
      </c>
      <c r="J149" s="28">
        <v>0.76800000000000002</v>
      </c>
      <c r="K149" s="28">
        <v>0.82799999999999996</v>
      </c>
      <c r="L149" s="28">
        <v>0.91400000000000003</v>
      </c>
      <c r="M149" s="28">
        <v>0.92200000000000004</v>
      </c>
      <c r="N149" s="28">
        <v>0.60050999999999999</v>
      </c>
      <c r="O149" s="28">
        <v>0.95502100000000001</v>
      </c>
      <c r="P149" s="28">
        <v>0.80774000000000001</v>
      </c>
      <c r="Q149" s="28">
        <v>1.2477119999999999</v>
      </c>
      <c r="R149" s="28">
        <v>1.2481769999999999</v>
      </c>
      <c r="S149" s="28">
        <v>1.0029060000000001</v>
      </c>
      <c r="T149" s="28">
        <v>1.045981</v>
      </c>
      <c r="U149" s="28">
        <v>1.05827</v>
      </c>
      <c r="V149" s="28">
        <v>1.1379700000000001</v>
      </c>
      <c r="W149" s="28">
        <v>1.232942</v>
      </c>
      <c r="X149" s="28">
        <v>1.31778</v>
      </c>
    </row>
    <row r="150" spans="1:24" x14ac:dyDescent="0.2">
      <c r="A150" s="11" t="s">
        <v>108</v>
      </c>
      <c r="B150" s="11" t="s">
        <v>52</v>
      </c>
      <c r="C150" s="11" t="s">
        <v>65</v>
      </c>
      <c r="D150" s="11" t="s">
        <v>70</v>
      </c>
      <c r="E150" s="28">
        <v>1.6130449999999998</v>
      </c>
      <c r="F150" s="28">
        <v>1.490445</v>
      </c>
      <c r="G150" s="28">
        <v>2.0061900000000001</v>
      </c>
      <c r="H150" s="28">
        <v>2.2149999999999999</v>
      </c>
      <c r="I150" s="28">
        <v>2.9849999999999999</v>
      </c>
      <c r="J150" s="28">
        <v>3.84</v>
      </c>
      <c r="K150" s="28">
        <v>4.1399999999999997</v>
      </c>
      <c r="L150" s="28">
        <v>4.57</v>
      </c>
      <c r="M150" s="28">
        <v>4.6100000000000003</v>
      </c>
      <c r="N150" s="28">
        <v>3.0025499999999998</v>
      </c>
      <c r="O150" s="28">
        <v>4.7751049999999999</v>
      </c>
      <c r="P150" s="28">
        <v>4.0387000000000004</v>
      </c>
      <c r="Q150" s="28">
        <v>6.2385599999999997</v>
      </c>
      <c r="R150" s="28">
        <v>6.2408849999999996</v>
      </c>
      <c r="S150" s="28">
        <v>5.0145300000000006</v>
      </c>
      <c r="T150" s="28">
        <v>5.2299050000000014</v>
      </c>
      <c r="U150" s="28">
        <v>5.2913500000000004</v>
      </c>
      <c r="V150" s="28">
        <v>5.6898500000000007</v>
      </c>
      <c r="W150" s="28">
        <v>6.1647099999999995</v>
      </c>
      <c r="X150" s="28">
        <v>6.5888999999999998</v>
      </c>
    </row>
    <row r="151" spans="1:24" x14ac:dyDescent="0.2">
      <c r="A151" s="11" t="s">
        <v>108</v>
      </c>
      <c r="B151" s="11" t="s">
        <v>52</v>
      </c>
      <c r="C151" s="11" t="s">
        <v>65</v>
      </c>
      <c r="D151" s="11" t="s">
        <v>71</v>
      </c>
      <c r="E151" s="28">
        <v>2.82</v>
      </c>
      <c r="F151" s="28">
        <v>2.9167323843529682</v>
      </c>
      <c r="G151" s="28">
        <v>3.0407440798893912</v>
      </c>
      <c r="H151" s="28">
        <v>3.1878510861639087</v>
      </c>
      <c r="I151" s="28">
        <v>3.3436738894282749</v>
      </c>
      <c r="J151" s="28">
        <v>3.5896069338511438</v>
      </c>
      <c r="K151" s="28">
        <v>3.8189826564970977</v>
      </c>
      <c r="L151" s="28">
        <v>4.009783350237214</v>
      </c>
      <c r="M151" s="28">
        <v>4.1316320162277265</v>
      </c>
      <c r="N151" s="28">
        <v>4.1399280839645858</v>
      </c>
      <c r="O151" s="28">
        <v>4.2324609606060024</v>
      </c>
      <c r="P151" s="28">
        <v>4.3975269380696362</v>
      </c>
      <c r="Q151" s="28">
        <v>4.5734280155924214</v>
      </c>
      <c r="R151" s="28">
        <v>4.7792322762940804</v>
      </c>
      <c r="S151" s="28">
        <v>4.9226092445829028</v>
      </c>
      <c r="T151" s="28">
        <v>5.1687397068120484</v>
      </c>
      <c r="U151" s="28">
        <v>5.4765241842801382</v>
      </c>
      <c r="V151" s="28">
        <v>5.6714479769089321</v>
      </c>
      <c r="W151" s="28">
        <v>5.8820049378325745</v>
      </c>
      <c r="X151" s="28">
        <v>6.1006893003192717</v>
      </c>
    </row>
    <row r="152" spans="1:24" x14ac:dyDescent="0.2">
      <c r="A152" s="11" t="s">
        <v>108</v>
      </c>
      <c r="B152" s="11" t="s">
        <v>52</v>
      </c>
      <c r="C152" s="11" t="s">
        <v>65</v>
      </c>
      <c r="D152" s="11" t="s">
        <v>26</v>
      </c>
      <c r="E152" s="28">
        <v>4.4330449999999999</v>
      </c>
      <c r="F152" s="28">
        <v>4.407177384352968</v>
      </c>
      <c r="G152" s="28">
        <v>5.0469340798893914</v>
      </c>
      <c r="H152" s="28">
        <v>5.4028510861639081</v>
      </c>
      <c r="I152" s="28">
        <v>6.3286738894282752</v>
      </c>
      <c r="J152" s="28">
        <v>7.4296069338511437</v>
      </c>
      <c r="K152" s="28">
        <v>7.9589826564970974</v>
      </c>
      <c r="L152" s="28">
        <v>8.5797833502372143</v>
      </c>
      <c r="M152" s="28">
        <v>8.7416320162277259</v>
      </c>
      <c r="N152" s="28">
        <v>7.1424780839645852</v>
      </c>
      <c r="O152" s="28">
        <v>9.0075659606060015</v>
      </c>
      <c r="P152" s="28">
        <v>8.4362269380696375</v>
      </c>
      <c r="Q152" s="28">
        <v>10.811988015592421</v>
      </c>
      <c r="R152" s="28">
        <v>11.02011727629408</v>
      </c>
      <c r="S152" s="28">
        <v>9.9371392445829034</v>
      </c>
      <c r="T152" s="28">
        <v>10.39864470681205</v>
      </c>
      <c r="U152" s="28">
        <v>10.767874184280139</v>
      </c>
      <c r="V152" s="28">
        <v>11.361297976908933</v>
      </c>
      <c r="W152" s="28">
        <v>12.046714937832574</v>
      </c>
      <c r="X152" s="28">
        <v>12.689589300319271</v>
      </c>
    </row>
    <row r="153" spans="1:24" x14ac:dyDescent="0.2">
      <c r="A153" s="11" t="s">
        <v>108</v>
      </c>
      <c r="B153" s="11" t="s">
        <v>52</v>
      </c>
      <c r="C153" s="11" t="s">
        <v>65</v>
      </c>
      <c r="D153" s="11" t="s">
        <v>75</v>
      </c>
      <c r="E153" s="28">
        <v>8.2992538250885609E-2</v>
      </c>
      <c r="F153" s="28">
        <v>6.942645026756776E-2</v>
      </c>
      <c r="G153" s="28">
        <v>9.8910347486370356E-2</v>
      </c>
      <c r="H153" s="28">
        <v>0.13081778642313391</v>
      </c>
      <c r="I153" s="28">
        <v>0.1706390426852247</v>
      </c>
      <c r="J153" s="28">
        <v>0.25376564580559252</v>
      </c>
      <c r="K153" s="28">
        <v>0.41097266537698157</v>
      </c>
      <c r="L153" s="28">
        <v>0.77063040594930021</v>
      </c>
      <c r="M153" s="28">
        <v>0.63521211968947056</v>
      </c>
      <c r="N153" s="28">
        <v>0.33773015436022413</v>
      </c>
      <c r="O153" s="28">
        <v>0.50206894618496078</v>
      </c>
      <c r="P153" s="28">
        <v>0.51926755372710598</v>
      </c>
      <c r="Q153" s="28">
        <v>0.47840889073687914</v>
      </c>
      <c r="R153" s="28">
        <v>0.502617175740522</v>
      </c>
      <c r="S153" s="28">
        <v>0.44838084527905647</v>
      </c>
      <c r="T153" s="28">
        <v>0.49236579513241807</v>
      </c>
      <c r="U153" s="28">
        <v>0.51564777162029918</v>
      </c>
      <c r="V153" s="28">
        <v>0.54143016020131418</v>
      </c>
      <c r="W153" s="28">
        <v>0.56790911271766698</v>
      </c>
      <c r="X153" s="28">
        <v>0.59138421919644835</v>
      </c>
    </row>
    <row r="154" spans="1:24" x14ac:dyDescent="0.2">
      <c r="A154" s="11" t="s">
        <v>108</v>
      </c>
      <c r="B154" s="11" t="s">
        <v>52</v>
      </c>
      <c r="C154" s="11" t="s">
        <v>65</v>
      </c>
      <c r="D154" s="11" t="s">
        <v>76</v>
      </c>
      <c r="E154" s="28">
        <v>0.78136019857229444</v>
      </c>
      <c r="F154" s="28">
        <v>1.6802137061443867</v>
      </c>
      <c r="G154" s="28">
        <v>1.921823730008231</v>
      </c>
      <c r="H154" s="28">
        <v>1.8982821565081571</v>
      </c>
      <c r="I154" s="28">
        <v>2.0961299540425484</v>
      </c>
      <c r="J154" s="28">
        <v>2.0925524060905274</v>
      </c>
      <c r="K154" s="28">
        <v>2.954680026395053</v>
      </c>
      <c r="L154" s="28">
        <v>3.4006521387438258</v>
      </c>
      <c r="M154" s="28">
        <v>2.9735973409783054</v>
      </c>
      <c r="N154" s="28">
        <v>2.5647844585375381</v>
      </c>
      <c r="O154" s="28">
        <v>3.9398722961824038</v>
      </c>
      <c r="P154" s="28">
        <v>4.5410364333056839</v>
      </c>
      <c r="Q154" s="28">
        <v>4.0312746249034106</v>
      </c>
      <c r="R154" s="28">
        <v>4.7776864146756761</v>
      </c>
      <c r="S154" s="28">
        <v>5.0638622860064997</v>
      </c>
      <c r="T154" s="28">
        <v>5.5123367774011029</v>
      </c>
      <c r="U154" s="28">
        <v>5.9573017800004688</v>
      </c>
      <c r="V154" s="28">
        <v>6.2723873031349511</v>
      </c>
      <c r="W154" s="28">
        <v>6.4632706591047162</v>
      </c>
      <c r="X154" s="28">
        <v>6.5492102074348661</v>
      </c>
    </row>
    <row r="155" spans="1:24" x14ac:dyDescent="0.2">
      <c r="A155" s="11" t="s">
        <v>108</v>
      </c>
      <c r="B155" s="11" t="s">
        <v>52</v>
      </c>
      <c r="C155" s="11" t="s">
        <v>65</v>
      </c>
      <c r="D155" s="11" t="s">
        <v>74</v>
      </c>
      <c r="E155" s="28">
        <v>5.2470000000000008</v>
      </c>
      <c r="F155" s="28">
        <v>6.0340500000000006</v>
      </c>
      <c r="G155" s="28">
        <v>6.8788169999999997</v>
      </c>
      <c r="H155" s="28">
        <v>7.2227578499999998</v>
      </c>
      <c r="I155" s="28">
        <v>8.3061715274999983</v>
      </c>
      <c r="J155" s="28">
        <v>9.1367886802499996</v>
      </c>
      <c r="K155" s="28">
        <v>10.507306982287501</v>
      </c>
      <c r="L155" s="28">
        <v>11.242818471047626</v>
      </c>
      <c r="M155" s="28">
        <v>11.467674840468579</v>
      </c>
      <c r="N155" s="28">
        <v>9.5181701175889195</v>
      </c>
      <c r="O155" s="28">
        <v>12.611575405805318</v>
      </c>
      <c r="P155" s="28">
        <v>12.926864790950452</v>
      </c>
      <c r="Q155" s="28">
        <v>14.090282622135991</v>
      </c>
      <c r="R155" s="28">
        <v>15.273866362395415</v>
      </c>
      <c r="S155" s="28">
        <v>14.632363975174806</v>
      </c>
      <c r="T155" s="28">
        <v>15.437143993809419</v>
      </c>
      <c r="U155" s="28">
        <v>16.239875481487509</v>
      </c>
      <c r="V155" s="28">
        <v>17.124948695228582</v>
      </c>
      <c r="W155" s="28">
        <v>17.981196129990007</v>
      </c>
      <c r="X155" s="28">
        <v>18.682462779059616</v>
      </c>
    </row>
    <row r="156" spans="1:24" x14ac:dyDescent="0.2">
      <c r="A156" s="11" t="s">
        <v>108</v>
      </c>
      <c r="B156" s="11" t="s">
        <v>52</v>
      </c>
      <c r="C156" s="11" t="s">
        <v>67</v>
      </c>
      <c r="D156" s="11" t="s">
        <v>72</v>
      </c>
      <c r="E156" s="28">
        <v>0.71187940740740741</v>
      </c>
      <c r="F156" s="28">
        <v>0.71502150342935533</v>
      </c>
      <c r="G156" s="28">
        <v>0.72264322552456439</v>
      </c>
      <c r="H156" s="28">
        <v>0.73687866161624715</v>
      </c>
      <c r="I156" s="28">
        <v>0.75758685933416392</v>
      </c>
      <c r="J156" s="28">
        <v>0.78252808676623187</v>
      </c>
      <c r="K156" s="28">
        <v>0.80554556503414931</v>
      </c>
      <c r="L156" s="28">
        <v>0.83071054410695855</v>
      </c>
      <c r="M156" s="28">
        <v>0.85694348691781197</v>
      </c>
      <c r="N156" s="28">
        <v>0.86520483925418923</v>
      </c>
      <c r="O156" s="28">
        <v>0.88318021557810811</v>
      </c>
      <c r="P156" s="28">
        <v>0.90296583722336343</v>
      </c>
      <c r="Q156" s="28">
        <v>0.92710012152321508</v>
      </c>
      <c r="R156" s="28">
        <v>0.96487387089726662</v>
      </c>
      <c r="S156" s="28">
        <v>0.97274628342444769</v>
      </c>
      <c r="T156" s="28">
        <v>0.99101334884124193</v>
      </c>
      <c r="U156" s="28">
        <v>1.0126893500705607</v>
      </c>
      <c r="V156" s="28">
        <v>1.0368280799950833</v>
      </c>
      <c r="W156" s="28">
        <v>1.0631549907566908</v>
      </c>
      <c r="X156" s="28">
        <v>1.0915142232721706</v>
      </c>
    </row>
    <row r="157" spans="1:24" x14ac:dyDescent="0.2">
      <c r="A157" s="11" t="s">
        <v>108</v>
      </c>
      <c r="B157" s="11" t="s">
        <v>52</v>
      </c>
      <c r="C157" s="11" t="s">
        <v>67</v>
      </c>
      <c r="D157" s="11" t="s">
        <v>77</v>
      </c>
      <c r="E157" s="28">
        <v>2.9000000000000001E-2</v>
      </c>
      <c r="F157" s="28">
        <v>2.9508E-2</v>
      </c>
      <c r="G157" s="28">
        <v>3.4104000000000002E-2</v>
      </c>
      <c r="H157" s="28">
        <v>4.1000000000000002E-2</v>
      </c>
      <c r="I157" s="28">
        <v>4.8000000000000001E-2</v>
      </c>
      <c r="J157" s="28">
        <v>5.2999999999999999E-2</v>
      </c>
      <c r="K157" s="28">
        <v>5.1999999999999998E-2</v>
      </c>
      <c r="L157" s="28">
        <v>5.5E-2</v>
      </c>
      <c r="M157" s="28">
        <v>5.7000000000000002E-2</v>
      </c>
      <c r="N157" s="28">
        <v>3.9871000000000004E-2</v>
      </c>
      <c r="O157" s="28">
        <v>5.0020000000000002E-2</v>
      </c>
      <c r="P157" s="28">
        <v>5.2496000000000001E-2</v>
      </c>
      <c r="Q157" s="28">
        <v>5.6578000000000003E-2</v>
      </c>
      <c r="R157" s="28">
        <v>7.1111749246041717E-2</v>
      </c>
      <c r="S157" s="28">
        <v>4.2598797625031409E-2</v>
      </c>
      <c r="T157" s="28">
        <v>5.3309372769540078E-2</v>
      </c>
      <c r="U157" s="28">
        <v>5.7409820306609689E-2</v>
      </c>
      <c r="V157" s="28">
        <v>6.0779758984669509E-2</v>
      </c>
      <c r="W157" s="28">
        <v>6.4057273184217126E-2</v>
      </c>
      <c r="X157" s="28">
        <v>6.7352561321940174E-2</v>
      </c>
    </row>
    <row r="158" spans="1:24" x14ac:dyDescent="0.2">
      <c r="A158" s="11" t="s">
        <v>108</v>
      </c>
      <c r="B158" s="11" t="s">
        <v>52</v>
      </c>
      <c r="C158" s="11" t="s">
        <v>67</v>
      </c>
      <c r="D158" s="11" t="s">
        <v>73</v>
      </c>
      <c r="E158" s="28">
        <v>3.5000000000000003E-2</v>
      </c>
      <c r="F158" s="28">
        <v>3.5508000000000005E-2</v>
      </c>
      <c r="G158" s="28">
        <v>4.1023000000000004E-2</v>
      </c>
      <c r="H158" s="28">
        <v>4.7E-2</v>
      </c>
      <c r="I158" s="28">
        <v>5.3999999999999999E-2</v>
      </c>
      <c r="J158" s="28">
        <v>5.8999999999999997E-2</v>
      </c>
      <c r="K158" s="28">
        <v>5.8000000000000003E-2</v>
      </c>
      <c r="L158" s="28">
        <v>6.4000000000000001E-2</v>
      </c>
      <c r="M158" s="28">
        <v>6.5000000000000002E-2</v>
      </c>
      <c r="N158" s="28">
        <v>6.6000000000000003E-2</v>
      </c>
      <c r="O158" s="28">
        <v>6.7000000000000004E-2</v>
      </c>
      <c r="P158" s="28">
        <v>6.8000000000000005E-2</v>
      </c>
      <c r="Q158" s="28">
        <v>6.9000000000000006E-2</v>
      </c>
      <c r="R158" s="28">
        <v>8.6724710982658951E-2</v>
      </c>
      <c r="S158" s="28">
        <v>5.1951589595375706E-2</v>
      </c>
      <c r="T158" s="28">
        <v>6.5013728323699393E-2</v>
      </c>
      <c r="U158" s="28">
        <v>7.0014450867051992E-2</v>
      </c>
      <c r="V158" s="28">
        <v>7.4124277456647361E-2</v>
      </c>
      <c r="W158" s="28">
        <v>7.8121387283236962E-2</v>
      </c>
      <c r="X158" s="28">
        <v>8.2140173410404582E-2</v>
      </c>
    </row>
    <row r="159" spans="1:24" x14ac:dyDescent="0.2">
      <c r="A159" s="11" t="s">
        <v>108</v>
      </c>
      <c r="B159" s="11" t="s">
        <v>52</v>
      </c>
      <c r="C159" s="11" t="s">
        <v>67</v>
      </c>
      <c r="D159" s="11" t="s">
        <v>70</v>
      </c>
      <c r="E159" s="28">
        <v>0.28000000000000003</v>
      </c>
      <c r="F159" s="28">
        <v>0.28406400000000004</v>
      </c>
      <c r="G159" s="28">
        <v>0.32818400000000003</v>
      </c>
      <c r="H159" s="28">
        <v>0.376</v>
      </c>
      <c r="I159" s="28">
        <v>0.432</v>
      </c>
      <c r="J159" s="28">
        <v>0.47199999999999998</v>
      </c>
      <c r="K159" s="28">
        <v>0.46400000000000002</v>
      </c>
      <c r="L159" s="28">
        <v>0.51200000000000001</v>
      </c>
      <c r="M159" s="28">
        <v>0.52</v>
      </c>
      <c r="N159" s="28">
        <v>0.52800000000000002</v>
      </c>
      <c r="O159" s="28">
        <v>0.53600000000000003</v>
      </c>
      <c r="P159" s="28">
        <v>0.54400000000000004</v>
      </c>
      <c r="Q159" s="28">
        <v>0.55200000000000005</v>
      </c>
      <c r="R159" s="28">
        <v>0.69379768786127161</v>
      </c>
      <c r="S159" s="28">
        <v>0.41561271676300565</v>
      </c>
      <c r="T159" s="28">
        <v>0.52010982658959515</v>
      </c>
      <c r="U159" s="28">
        <v>0.56011560693641593</v>
      </c>
      <c r="V159" s="28">
        <v>0.59299421965317889</v>
      </c>
      <c r="W159" s="28">
        <v>0.6249710982658957</v>
      </c>
      <c r="X159" s="28">
        <v>0.65712138728323666</v>
      </c>
    </row>
    <row r="160" spans="1:24" x14ac:dyDescent="0.2">
      <c r="A160" s="11" t="s">
        <v>108</v>
      </c>
      <c r="B160" s="11" t="s">
        <v>52</v>
      </c>
      <c r="C160" s="11" t="s">
        <v>67</v>
      </c>
      <c r="D160" s="11" t="s">
        <v>71</v>
      </c>
      <c r="E160" s="28">
        <v>1.5947987416548828</v>
      </c>
      <c r="F160" s="28">
        <v>1.4720507552698854</v>
      </c>
      <c r="G160" s="28">
        <v>1.5802960409496021</v>
      </c>
      <c r="H160" s="28">
        <v>1.6153801329989983</v>
      </c>
      <c r="I160" s="28">
        <v>1.6562067369053701</v>
      </c>
      <c r="J160" s="28">
        <v>1.7107322720182481</v>
      </c>
      <c r="K160" s="28">
        <v>1.7786627038317915</v>
      </c>
      <c r="L160" s="28">
        <v>1.8525698183744903</v>
      </c>
      <c r="M160" s="28">
        <v>1.75</v>
      </c>
      <c r="N160" s="28">
        <v>1.66</v>
      </c>
      <c r="O160" s="28">
        <v>1.8899628613371515</v>
      </c>
      <c r="P160" s="28">
        <v>1.9655613757906376</v>
      </c>
      <c r="Q160" s="28">
        <v>1.9852169895485441</v>
      </c>
      <c r="R160" s="28">
        <v>2.0844778390259715</v>
      </c>
      <c r="S160" s="28">
        <v>2.0219435038551925</v>
      </c>
      <c r="T160" s="28">
        <v>2.1046607107363848</v>
      </c>
      <c r="U160" s="28">
        <v>2.1772821026517053</v>
      </c>
      <c r="V160" s="28">
        <v>2.229180371989429</v>
      </c>
      <c r="W160" s="28">
        <v>2.2857832301268854</v>
      </c>
      <c r="X160" s="28">
        <v>2.3467555800351669</v>
      </c>
    </row>
    <row r="161" spans="1:24" x14ac:dyDescent="0.2">
      <c r="A161" s="11" t="s">
        <v>108</v>
      </c>
      <c r="B161" s="11" t="s">
        <v>52</v>
      </c>
      <c r="C161" s="11" t="s">
        <v>67</v>
      </c>
      <c r="D161" s="11" t="s">
        <v>26</v>
      </c>
      <c r="E161" s="28">
        <v>1.8747987416548828</v>
      </c>
      <c r="F161" s="28">
        <v>1.7561147552698855</v>
      </c>
      <c r="G161" s="28">
        <v>1.9084800409496021</v>
      </c>
      <c r="H161" s="28">
        <v>1.9913801329989984</v>
      </c>
      <c r="I161" s="28">
        <v>2.0882067369053701</v>
      </c>
      <c r="J161" s="28">
        <v>2.182732272018248</v>
      </c>
      <c r="K161" s="28">
        <v>2.2426627038317917</v>
      </c>
      <c r="L161" s="28">
        <v>2.3645698183744903</v>
      </c>
      <c r="M161" s="28">
        <v>2.27</v>
      </c>
      <c r="N161" s="28">
        <v>2.1879999999999997</v>
      </c>
      <c r="O161" s="28">
        <v>2.4259628613371516</v>
      </c>
      <c r="P161" s="28">
        <v>2.5095613757906374</v>
      </c>
      <c r="Q161" s="28">
        <v>2.5372169895485444</v>
      </c>
      <c r="R161" s="28">
        <v>2.778275526887243</v>
      </c>
      <c r="S161" s="28">
        <v>2.4375562206181982</v>
      </c>
      <c r="T161" s="28">
        <v>2.62477053732598</v>
      </c>
      <c r="U161" s="28">
        <v>2.7373977095881212</v>
      </c>
      <c r="V161" s="28">
        <v>2.8221745916426078</v>
      </c>
      <c r="W161" s="28">
        <v>2.9107543283927813</v>
      </c>
      <c r="X161" s="28">
        <v>3.0038769673184036</v>
      </c>
    </row>
    <row r="162" spans="1:24" x14ac:dyDescent="0.2">
      <c r="A162" s="11" t="s">
        <v>108</v>
      </c>
      <c r="B162" s="11" t="s">
        <v>52</v>
      </c>
      <c r="C162" s="11" t="s">
        <v>67</v>
      </c>
      <c r="D162" s="11" t="s">
        <v>75</v>
      </c>
      <c r="E162" s="28">
        <v>2.1007461749114387E-2</v>
      </c>
      <c r="F162" s="28">
        <v>1.7573549732432234E-2</v>
      </c>
      <c r="G162" s="28">
        <v>2.5036652513629645E-2</v>
      </c>
      <c r="H162" s="28">
        <v>3.3113213576866085E-2</v>
      </c>
      <c r="I162" s="28">
        <v>4.3192957314775293E-2</v>
      </c>
      <c r="J162" s="28">
        <v>6.4234354194407484E-2</v>
      </c>
      <c r="K162" s="28">
        <v>0.10402733462301844</v>
      </c>
      <c r="L162" s="28">
        <v>0.19506559405069979</v>
      </c>
      <c r="M162" s="28">
        <v>0.16078788031052949</v>
      </c>
      <c r="N162" s="28">
        <v>8.5487845639775906E-2</v>
      </c>
      <c r="O162" s="28">
        <v>0.12708605381503904</v>
      </c>
      <c r="P162" s="28">
        <v>0.13143944627289397</v>
      </c>
      <c r="Q162" s="28">
        <v>0.12109710926312083</v>
      </c>
      <c r="R162" s="28">
        <v>0.12722482425947795</v>
      </c>
      <c r="S162" s="28">
        <v>0.11496043703839601</v>
      </c>
      <c r="T162" s="28">
        <v>0.13531282664819091</v>
      </c>
      <c r="U162" s="28">
        <v>0.14514559012289271</v>
      </c>
      <c r="V162" s="28">
        <v>0.1533330678587965</v>
      </c>
      <c r="W162" s="28">
        <v>0.16099972125173634</v>
      </c>
      <c r="X162" s="28">
        <v>0.16904970731432317</v>
      </c>
    </row>
    <row r="163" spans="1:24" x14ac:dyDescent="0.2">
      <c r="A163" s="11" t="s">
        <v>108</v>
      </c>
      <c r="B163" s="11" t="s">
        <v>52</v>
      </c>
      <c r="C163" s="11" t="s">
        <v>67</v>
      </c>
      <c r="D163" s="11" t="s">
        <v>76</v>
      </c>
      <c r="E163" s="28">
        <v>2.1586398014277055</v>
      </c>
      <c r="F163" s="28">
        <v>2.1999222938556131</v>
      </c>
      <c r="G163" s="28">
        <v>2.4721522699917693</v>
      </c>
      <c r="H163" s="28">
        <v>2.1445168434918425</v>
      </c>
      <c r="I163" s="28">
        <v>2.2960670459574519</v>
      </c>
      <c r="J163" s="28">
        <v>2.3574475939094728</v>
      </c>
      <c r="K163" s="28">
        <v>2.4753199736049467</v>
      </c>
      <c r="L163" s="28">
        <v>3.2506158612561742</v>
      </c>
      <c r="M163" s="28">
        <v>2.8424026590216944</v>
      </c>
      <c r="N163" s="28">
        <v>2.4516265414624621</v>
      </c>
      <c r="O163" s="28">
        <v>3.7660457038175963</v>
      </c>
      <c r="P163" s="28">
        <v>4.3406865666943162</v>
      </c>
      <c r="Q163" s="28">
        <v>3.8534153750965894</v>
      </c>
      <c r="R163" s="28">
        <v>4.5668955853243238</v>
      </c>
      <c r="S163" s="28">
        <v>4.8883898373666588</v>
      </c>
      <c r="T163" s="28">
        <v>4.9071298133035262</v>
      </c>
      <c r="U163" s="28">
        <v>5.1134242550416822</v>
      </c>
      <c r="V163" s="28">
        <v>5.3179612252433506</v>
      </c>
      <c r="W163" s="28">
        <v>5.5306796742530846</v>
      </c>
      <c r="X163" s="28">
        <v>5.7552800917393458</v>
      </c>
    </row>
    <row r="164" spans="1:24" x14ac:dyDescent="0.2">
      <c r="A164" s="11" t="s">
        <v>108</v>
      </c>
      <c r="B164" s="11" t="s">
        <v>52</v>
      </c>
      <c r="C164" s="11" t="s">
        <v>67</v>
      </c>
      <c r="D164" s="11" t="s">
        <v>74</v>
      </c>
      <c r="E164" s="28">
        <v>3.9740000000000002</v>
      </c>
      <c r="F164" s="28">
        <v>4.05</v>
      </c>
      <c r="G164" s="28">
        <v>4.05</v>
      </c>
      <c r="H164" s="28">
        <v>4.1310000000000002</v>
      </c>
      <c r="I164" s="28">
        <v>4.3375500000000002</v>
      </c>
      <c r="J164" s="28">
        <v>4.4893642499999995</v>
      </c>
      <c r="K164" s="28">
        <v>4.6689388199999993</v>
      </c>
      <c r="L164" s="28">
        <v>5.3692796429999987</v>
      </c>
      <c r="M164" s="28">
        <v>5.1545084572799986</v>
      </c>
      <c r="N164" s="28">
        <v>4.6390576115519986</v>
      </c>
      <c r="O164" s="28">
        <v>6.040053010240702</v>
      </c>
      <c r="P164" s="28">
        <v>6.7</v>
      </c>
      <c r="Q164" s="28">
        <v>6.3315000000000001</v>
      </c>
      <c r="R164" s="28">
        <v>7.0912800000000011</v>
      </c>
      <c r="S164" s="28">
        <v>7.1621928000000015</v>
      </c>
      <c r="T164" s="28">
        <v>7.4128695480000006</v>
      </c>
      <c r="U164" s="28">
        <v>7.7242100690160012</v>
      </c>
      <c r="V164" s="28">
        <v>8.0061437365350852</v>
      </c>
      <c r="W164" s="28">
        <v>8.3023710547868834</v>
      </c>
      <c r="X164" s="28">
        <v>8.6095587838139966</v>
      </c>
    </row>
    <row r="165" spans="1:24" x14ac:dyDescent="0.2">
      <c r="A165" s="11" t="s">
        <v>109</v>
      </c>
      <c r="B165" s="11" t="s">
        <v>52</v>
      </c>
      <c r="C165" s="11" t="s">
        <v>50</v>
      </c>
      <c r="D165" s="11" t="s">
        <v>72</v>
      </c>
      <c r="E165" s="28">
        <v>0.77383500000000005</v>
      </c>
      <c r="F165" s="28">
        <v>0.78</v>
      </c>
      <c r="G165" s="28">
        <v>0.79</v>
      </c>
      <c r="H165" s="28">
        <v>0.8</v>
      </c>
      <c r="I165" s="28">
        <v>0.82</v>
      </c>
      <c r="J165" s="28">
        <v>0.78800000000000003</v>
      </c>
      <c r="K165" s="28">
        <v>0.96499999999999997</v>
      </c>
      <c r="L165" s="28">
        <v>1.0129999999999999</v>
      </c>
      <c r="M165" s="28">
        <v>1.0629999999999999</v>
      </c>
      <c r="N165" s="28">
        <v>1.1140000000000001</v>
      </c>
      <c r="O165" s="28">
        <v>1.1939890000000002</v>
      </c>
      <c r="P165" s="28">
        <v>1.2637435720000001</v>
      </c>
      <c r="Q165" s="28">
        <v>1.3415821626840001</v>
      </c>
      <c r="R165" s="28">
        <v>1.433315308061748</v>
      </c>
      <c r="S165" s="28">
        <v>1.5331572814264136</v>
      </c>
      <c r="T165" s="28">
        <v>1.6400147882293872</v>
      </c>
      <c r="U165" s="28">
        <v>1.7508409748767708</v>
      </c>
      <c r="V165" s="28">
        <v>1.8636127212585483</v>
      </c>
      <c r="W165" s="28">
        <v>1.978544021589328</v>
      </c>
      <c r="X165" s="28">
        <v>2.0958511004019149</v>
      </c>
    </row>
    <row r="166" spans="1:24" x14ac:dyDescent="0.2">
      <c r="A166" s="11" t="s">
        <v>109</v>
      </c>
      <c r="B166" s="11" t="s">
        <v>52</v>
      </c>
      <c r="C166" s="11" t="s">
        <v>50</v>
      </c>
      <c r="D166" s="11" t="s">
        <v>77</v>
      </c>
      <c r="E166" s="28">
        <v>3.023E-2</v>
      </c>
      <c r="F166" s="28">
        <v>2.6422000000000001E-2</v>
      </c>
      <c r="G166" s="28">
        <v>2.3171000000000001E-2</v>
      </c>
      <c r="H166" s="28">
        <v>7.4999999999999997E-2</v>
      </c>
      <c r="I166" s="28">
        <v>7.0000000000000007E-2</v>
      </c>
      <c r="J166" s="28">
        <v>0.08</v>
      </c>
      <c r="K166" s="28">
        <v>8.2000000000000003E-2</v>
      </c>
      <c r="L166" s="28">
        <v>9.7000000000000003E-2</v>
      </c>
      <c r="M166" s="28">
        <v>0.1</v>
      </c>
      <c r="N166" s="28">
        <v>0.106374</v>
      </c>
      <c r="O166" s="28">
        <v>0.13791700000000001</v>
      </c>
      <c r="P166" s="28">
        <v>0.13184200000000001</v>
      </c>
      <c r="Q166" s="28">
        <v>0.144817</v>
      </c>
      <c r="R166" s="28">
        <v>0.16283699999999998</v>
      </c>
      <c r="S166" s="28">
        <v>0.17724100000000001</v>
      </c>
      <c r="T166" s="28">
        <v>0.18964800000000001</v>
      </c>
      <c r="U166" s="28">
        <v>0.20102699999999998</v>
      </c>
      <c r="V166" s="28">
        <v>0.209068</v>
      </c>
      <c r="W166" s="28">
        <v>0.21743000000000001</v>
      </c>
      <c r="X166" s="28">
        <v>0.22612700000000002</v>
      </c>
    </row>
    <row r="167" spans="1:24" x14ac:dyDescent="0.2">
      <c r="A167" s="11" t="s">
        <v>109</v>
      </c>
      <c r="B167" s="11" t="s">
        <v>52</v>
      </c>
      <c r="C167" s="11" t="s">
        <v>50</v>
      </c>
      <c r="D167" s="11" t="s">
        <v>73</v>
      </c>
      <c r="E167" s="28">
        <v>2.8162E-2</v>
      </c>
      <c r="F167" s="28">
        <v>2.3123000000000001E-2</v>
      </c>
      <c r="G167" s="28">
        <v>2.9460999999999998E-2</v>
      </c>
      <c r="H167" s="28">
        <v>9.2999999999999999E-2</v>
      </c>
      <c r="I167" s="28">
        <v>0.105</v>
      </c>
      <c r="J167" s="28">
        <v>6.0999999999999999E-2</v>
      </c>
      <c r="K167" s="28">
        <v>5.6000000000000001E-2</v>
      </c>
      <c r="L167" s="28">
        <v>6.0999999999999999E-2</v>
      </c>
      <c r="M167" s="28">
        <v>0.06</v>
      </c>
      <c r="N167" s="28">
        <v>6.2953000000000009E-2</v>
      </c>
      <c r="O167" s="28">
        <v>7.3172000000000001E-2</v>
      </c>
      <c r="P167" s="28">
        <v>5.7763000000000002E-2</v>
      </c>
      <c r="Q167" s="28">
        <v>5.5888E-2</v>
      </c>
      <c r="R167" s="28">
        <v>5.8914000000000001E-2</v>
      </c>
      <c r="S167" s="28">
        <v>6.4254000000000006E-2</v>
      </c>
      <c r="T167" s="28">
        <v>6.3439999999999996E-2</v>
      </c>
      <c r="U167" s="28">
        <v>6.7931000000000005E-2</v>
      </c>
      <c r="V167" s="28">
        <v>7.0578999999999989E-2</v>
      </c>
      <c r="W167" s="28">
        <v>7.3358999999999994E-2</v>
      </c>
      <c r="X167" s="28">
        <v>7.5462000000000001E-2</v>
      </c>
    </row>
    <row r="168" spans="1:24" x14ac:dyDescent="0.2">
      <c r="A168" s="11" t="s">
        <v>109</v>
      </c>
      <c r="B168" s="11" t="s">
        <v>52</v>
      </c>
      <c r="C168" s="11" t="s">
        <v>50</v>
      </c>
      <c r="D168" s="11" t="s">
        <v>70</v>
      </c>
      <c r="E168" s="28">
        <v>0.14080999999999999</v>
      </c>
      <c r="F168" s="28">
        <v>0.11561500000000001</v>
      </c>
      <c r="G168" s="28">
        <v>0.14730499999999999</v>
      </c>
      <c r="H168" s="28">
        <v>0.46500000000000002</v>
      </c>
      <c r="I168" s="28">
        <v>0.52500000000000002</v>
      </c>
      <c r="J168" s="28">
        <v>0.30499999999999999</v>
      </c>
      <c r="K168" s="28">
        <v>0.28000000000000003</v>
      </c>
      <c r="L168" s="28">
        <v>0.30499999999999999</v>
      </c>
      <c r="M168" s="28">
        <v>0.3</v>
      </c>
      <c r="N168" s="28">
        <v>0.31476500000000007</v>
      </c>
      <c r="O168" s="28">
        <v>0.36586000000000002</v>
      </c>
      <c r="P168" s="28">
        <v>0.28881499999999999</v>
      </c>
      <c r="Q168" s="28">
        <v>0.27944000000000002</v>
      </c>
      <c r="R168" s="28">
        <v>0.29457</v>
      </c>
      <c r="S168" s="28">
        <v>0.32127000000000006</v>
      </c>
      <c r="T168" s="28">
        <v>0.31719999999999998</v>
      </c>
      <c r="U168" s="28">
        <v>0.33965500000000004</v>
      </c>
      <c r="V168" s="28">
        <v>0.35289499999999996</v>
      </c>
      <c r="W168" s="28">
        <v>0.36679499999999998</v>
      </c>
      <c r="X168" s="28">
        <v>0.37731000000000003</v>
      </c>
    </row>
    <row r="169" spans="1:24" x14ac:dyDescent="0.2">
      <c r="A169" s="11" t="s">
        <v>109</v>
      </c>
      <c r="B169" s="11" t="s">
        <v>52</v>
      </c>
      <c r="C169" s="11" t="s">
        <v>50</v>
      </c>
      <c r="D169" s="11" t="s">
        <v>71</v>
      </c>
      <c r="E169" s="28">
        <v>0.96729375000000006</v>
      </c>
      <c r="F169" s="28">
        <v>1.014</v>
      </c>
      <c r="G169" s="28">
        <v>1.0665000000000002</v>
      </c>
      <c r="H169" s="28">
        <v>1.08</v>
      </c>
      <c r="I169" s="28">
        <v>1.107</v>
      </c>
      <c r="J169" s="28">
        <v>1.0638000000000001</v>
      </c>
      <c r="K169" s="28">
        <v>1.3027500000000001</v>
      </c>
      <c r="L169" s="28">
        <v>1.36755</v>
      </c>
      <c r="M169" s="28">
        <v>1.4137900000000001</v>
      </c>
      <c r="N169" s="28">
        <v>1.4036400000000002</v>
      </c>
      <c r="O169" s="28">
        <v>1.5170999999999999</v>
      </c>
      <c r="P169" s="28">
        <v>1.6104000000000001</v>
      </c>
      <c r="Q169" s="28">
        <v>1.6426080000000001</v>
      </c>
      <c r="R169" s="28">
        <v>1.7575905600000001</v>
      </c>
      <c r="S169" s="28">
        <v>1.9333496160000003</v>
      </c>
      <c r="T169" s="28">
        <v>2.1308393989036163</v>
      </c>
      <c r="U169" s="28">
        <v>2.3286184965861052</v>
      </c>
      <c r="V169" s="28">
        <v>2.5158771736990402</v>
      </c>
      <c r="W169" s="28">
        <v>2.6710344291455934</v>
      </c>
      <c r="X169" s="28">
        <v>2.8293989855425852</v>
      </c>
    </row>
    <row r="170" spans="1:24" x14ac:dyDescent="0.2">
      <c r="A170" s="11" t="s">
        <v>109</v>
      </c>
      <c r="B170" s="11" t="s">
        <v>52</v>
      </c>
      <c r="C170" s="11" t="s">
        <v>50</v>
      </c>
      <c r="D170" s="11" t="s">
        <v>26</v>
      </c>
      <c r="E170" s="28">
        <v>1.1081037500000002</v>
      </c>
      <c r="F170" s="28">
        <v>1.129615</v>
      </c>
      <c r="G170" s="28">
        <v>1.2138050000000002</v>
      </c>
      <c r="H170" s="28">
        <v>1.5449999999999999</v>
      </c>
      <c r="I170" s="28">
        <v>1.6320000000000001</v>
      </c>
      <c r="J170" s="28">
        <v>1.3688</v>
      </c>
      <c r="K170" s="28">
        <v>1.5827500000000001</v>
      </c>
      <c r="L170" s="28">
        <v>1.67255</v>
      </c>
      <c r="M170" s="28">
        <v>1.7137900000000001</v>
      </c>
      <c r="N170" s="28">
        <v>1.7184050000000002</v>
      </c>
      <c r="O170" s="28">
        <v>1.88296</v>
      </c>
      <c r="P170" s="28">
        <v>1.8992150000000001</v>
      </c>
      <c r="Q170" s="28">
        <v>1.9220480000000002</v>
      </c>
      <c r="R170" s="28">
        <v>2.0521605599999999</v>
      </c>
      <c r="S170" s="28">
        <v>2.2546196160000003</v>
      </c>
      <c r="T170" s="28">
        <v>2.4480393989036164</v>
      </c>
      <c r="U170" s="28">
        <v>2.6682734965861052</v>
      </c>
      <c r="V170" s="28">
        <v>2.8687721736990399</v>
      </c>
      <c r="W170" s="28">
        <v>3.0378294291455932</v>
      </c>
      <c r="X170" s="28">
        <v>3.2067089855425852</v>
      </c>
    </row>
    <row r="171" spans="1:24" x14ac:dyDescent="0.2">
      <c r="A171" s="11" t="s">
        <v>109</v>
      </c>
      <c r="B171" s="11" t="s">
        <v>52</v>
      </c>
      <c r="C171" s="11" t="s">
        <v>50</v>
      </c>
      <c r="D171" s="11" t="s">
        <v>75</v>
      </c>
      <c r="E171" s="28">
        <v>1.101</v>
      </c>
      <c r="F171" s="28">
        <v>1.1830000000000001</v>
      </c>
      <c r="G171" s="28">
        <v>1.444</v>
      </c>
      <c r="H171" s="28">
        <v>1.6187260000000001</v>
      </c>
      <c r="I171" s="28">
        <v>1.5226329999999999</v>
      </c>
      <c r="J171" s="28">
        <v>1.0009999999999999</v>
      </c>
      <c r="K171" s="28">
        <v>0.97699999999999998</v>
      </c>
      <c r="L171" s="28">
        <v>0.68400000000000005</v>
      </c>
      <c r="M171" s="28">
        <v>0.71299999999999997</v>
      </c>
      <c r="N171" s="28">
        <v>1.06</v>
      </c>
      <c r="O171" s="28">
        <v>1.47</v>
      </c>
      <c r="P171" s="28">
        <v>1.35</v>
      </c>
      <c r="Q171" s="28">
        <v>1.37025</v>
      </c>
      <c r="R171" s="28">
        <v>1.4387624999999999</v>
      </c>
      <c r="S171" s="28">
        <v>1.7265149999999998</v>
      </c>
      <c r="T171" s="28">
        <v>1.8819013499999999</v>
      </c>
      <c r="U171" s="28">
        <v>1.9759964175</v>
      </c>
      <c r="V171" s="28">
        <v>2.0846762204624998</v>
      </c>
      <c r="W171" s="28">
        <v>2.1784866503833116</v>
      </c>
      <c r="X171" s="28">
        <v>2.2797862796261361</v>
      </c>
    </row>
    <row r="172" spans="1:24" x14ac:dyDescent="0.2">
      <c r="A172" s="11" t="s">
        <v>109</v>
      </c>
      <c r="B172" s="11" t="s">
        <v>52</v>
      </c>
      <c r="C172" s="11" t="s">
        <v>50</v>
      </c>
      <c r="D172" s="11" t="s">
        <v>76</v>
      </c>
      <c r="E172" s="28">
        <v>2.1367142857142856</v>
      </c>
      <c r="F172" s="28">
        <v>1.7461428571428572</v>
      </c>
      <c r="G172" s="28">
        <v>1.7584285714285712</v>
      </c>
      <c r="H172" s="28">
        <v>1.44099</v>
      </c>
      <c r="I172" s="28">
        <v>2.0854300000000001</v>
      </c>
      <c r="J172" s="28">
        <v>2.5870000000000002</v>
      </c>
      <c r="K172" s="28">
        <v>4.1470000000000002</v>
      </c>
      <c r="L172" s="28">
        <v>5.9269999999999996</v>
      </c>
      <c r="M172" s="28">
        <v>6.5529999999999999</v>
      </c>
      <c r="N172" s="28">
        <v>4.96</v>
      </c>
      <c r="O172" s="28">
        <v>5.92</v>
      </c>
      <c r="P172" s="28">
        <v>5.92</v>
      </c>
      <c r="Q172" s="28">
        <v>5.3280000000000003</v>
      </c>
      <c r="R172" s="28">
        <v>5.8288320000000011</v>
      </c>
      <c r="S172" s="28">
        <v>6.994598400000001</v>
      </c>
      <c r="T172" s="28">
        <v>8.0437881600000001</v>
      </c>
      <c r="U172" s="28">
        <v>9.2825315366399987</v>
      </c>
      <c r="V172" s="28">
        <v>10.674911267135998</v>
      </c>
      <c r="W172" s="28">
        <v>10.941784048814398</v>
      </c>
      <c r="X172" s="28">
        <v>11.215328650034756</v>
      </c>
    </row>
    <row r="173" spans="1:24" x14ac:dyDescent="0.2">
      <c r="A173" s="11" t="s">
        <v>109</v>
      </c>
      <c r="B173" s="11" t="s">
        <v>52</v>
      </c>
      <c r="C173" s="11" t="s">
        <v>50</v>
      </c>
      <c r="D173" s="11" t="s">
        <v>74</v>
      </c>
      <c r="E173" s="28">
        <v>2.16</v>
      </c>
      <c r="F173" s="28">
        <v>1.9248000000000001</v>
      </c>
      <c r="G173" s="28">
        <v>1.682544</v>
      </c>
      <c r="H173" s="28">
        <v>1.0936536000000001</v>
      </c>
      <c r="I173" s="28">
        <v>1.9685764800000003</v>
      </c>
      <c r="J173" s="28">
        <v>2.9528647200000009</v>
      </c>
      <c r="K173" s="28">
        <v>4.7245835520000012</v>
      </c>
      <c r="L173" s="28">
        <v>6.9923836569600022</v>
      </c>
      <c r="M173" s="28">
        <v>7.6216981860864026</v>
      </c>
      <c r="N173" s="28">
        <v>5.65</v>
      </c>
      <c r="O173" s="28">
        <v>6.3789040798631538</v>
      </c>
      <c r="P173" s="28">
        <v>6.5383766818597318</v>
      </c>
      <c r="Q173" s="28">
        <v>5.897615767037478</v>
      </c>
      <c r="R173" s="28">
        <v>6.4578892649060382</v>
      </c>
      <c r="S173" s="28">
        <v>7.5557304399400644</v>
      </c>
      <c r="T173" s="28">
        <v>8.6135327015316747</v>
      </c>
      <c r="U173" s="28">
        <v>9.9658573356721476</v>
      </c>
      <c r="V173" s="28">
        <v>11.460735936022969</v>
      </c>
      <c r="W173" s="28">
        <v>11.804558014103659</v>
      </c>
      <c r="X173" s="28">
        <v>12.146890196512665</v>
      </c>
    </row>
    <row r="174" spans="1:24" x14ac:dyDescent="0.2">
      <c r="A174" s="11" t="s">
        <v>109</v>
      </c>
      <c r="B174" s="11" t="s">
        <v>52</v>
      </c>
      <c r="C174" s="11" t="s">
        <v>65</v>
      </c>
      <c r="D174" s="11" t="s">
        <v>72</v>
      </c>
      <c r="E174" s="28">
        <v>1.3878779999999999</v>
      </c>
      <c r="F174" s="28">
        <v>1.488998</v>
      </c>
      <c r="G174" s="28">
        <v>1.6520360000000001</v>
      </c>
      <c r="H174" s="28">
        <v>1.6858960000000001</v>
      </c>
      <c r="I174" s="28">
        <v>1.788</v>
      </c>
      <c r="J174" s="28">
        <v>1.7909999999999999</v>
      </c>
      <c r="K174" s="28">
        <v>1.7886869999999999</v>
      </c>
      <c r="L174" s="28">
        <v>1.7886249999999999</v>
      </c>
      <c r="M174" s="28">
        <v>1.7905180000000001</v>
      </c>
      <c r="N174" s="28">
        <v>1.865575</v>
      </c>
      <c r="O174" s="28">
        <v>1.8771194430933937</v>
      </c>
      <c r="P174" s="28">
        <v>1.8883838128908392</v>
      </c>
      <c r="Q174" s="28">
        <v>1.9045554099637347</v>
      </c>
      <c r="R174" s="28">
        <v>1.9262926391106217</v>
      </c>
      <c r="S174" s="28">
        <v>1.9527569921679275</v>
      </c>
      <c r="T174" s="28">
        <v>1.9812895992915163</v>
      </c>
      <c r="U174" s="28">
        <v>2.0126750597139438</v>
      </c>
      <c r="V174" s="28">
        <v>2.04602848218601</v>
      </c>
      <c r="W174" s="28">
        <v>2.0814229651135832</v>
      </c>
      <c r="X174" s="28">
        <v>2.1189335430863072</v>
      </c>
    </row>
    <row r="175" spans="1:24" x14ac:dyDescent="0.2">
      <c r="A175" s="11" t="s">
        <v>109</v>
      </c>
      <c r="B175" s="11" t="s">
        <v>52</v>
      </c>
      <c r="C175" s="11" t="s">
        <v>65</v>
      </c>
      <c r="D175" s="11" t="s">
        <v>77</v>
      </c>
      <c r="E175" s="28">
        <v>5.3302000000000002E-2</v>
      </c>
      <c r="F175" s="28">
        <v>5.1175999999999999E-2</v>
      </c>
      <c r="G175" s="28">
        <v>6.2243E-2</v>
      </c>
      <c r="H175" s="28">
        <v>1.7999999999999999E-2</v>
      </c>
      <c r="I175" s="28">
        <v>1.6E-2</v>
      </c>
      <c r="J175" s="28">
        <v>1.6E-2</v>
      </c>
      <c r="K175" s="28">
        <v>1.7000000000000001E-2</v>
      </c>
      <c r="L175" s="28">
        <v>0.02</v>
      </c>
      <c r="M175" s="28">
        <v>2.4E-2</v>
      </c>
      <c r="N175" s="28">
        <v>2.4821000000000003E-2</v>
      </c>
      <c r="O175" s="28">
        <v>3.1238000000000002E-2</v>
      </c>
      <c r="P175" s="28">
        <v>3.2109000000000006E-2</v>
      </c>
      <c r="Q175" s="28">
        <v>3.6091000000000005E-2</v>
      </c>
      <c r="R175" s="28">
        <v>4.2856000000000005E-2</v>
      </c>
      <c r="S175" s="28">
        <v>4.6768000000000004E-2</v>
      </c>
      <c r="T175" s="28">
        <v>4.9106999999999998E-2</v>
      </c>
      <c r="U175" s="28">
        <v>5.2052999999999995E-2</v>
      </c>
      <c r="V175" s="28">
        <v>5.4135000000000003E-2</v>
      </c>
      <c r="W175" s="28">
        <v>5.6301000000000004E-2</v>
      </c>
      <c r="X175" s="28">
        <v>5.8553000000000001E-2</v>
      </c>
    </row>
    <row r="176" spans="1:24" x14ac:dyDescent="0.2">
      <c r="A176" s="11" t="s">
        <v>109</v>
      </c>
      <c r="B176" s="11" t="s">
        <v>52</v>
      </c>
      <c r="C176" s="11" t="s">
        <v>65</v>
      </c>
      <c r="D176" s="11" t="s">
        <v>73</v>
      </c>
      <c r="E176" s="28">
        <v>4.1084000000000002E-2</v>
      </c>
      <c r="F176" s="28">
        <v>4.1619999999999997E-2</v>
      </c>
      <c r="G176" s="28">
        <v>5.7896000000000003E-2</v>
      </c>
      <c r="H176" s="28">
        <v>1.4999999999999999E-2</v>
      </c>
      <c r="I176" s="28">
        <v>1.7999999999999999E-2</v>
      </c>
      <c r="J176" s="28">
        <v>0.01</v>
      </c>
      <c r="K176" s="28">
        <v>0.01</v>
      </c>
      <c r="L176" s="28">
        <v>0.01</v>
      </c>
      <c r="M176" s="28">
        <v>0.01</v>
      </c>
      <c r="N176" s="28">
        <v>9.8710000000000013E-3</v>
      </c>
      <c r="O176" s="28">
        <v>1.3184E-2</v>
      </c>
      <c r="P176" s="28">
        <v>1.2313000000000001E-2</v>
      </c>
      <c r="Q176" s="28">
        <v>1.4286E-2</v>
      </c>
      <c r="R176" s="28">
        <v>1.3838E-2</v>
      </c>
      <c r="S176" s="28">
        <v>1.7844000000000002E-2</v>
      </c>
      <c r="T176" s="28">
        <v>1.6952000000000002E-2</v>
      </c>
      <c r="U176" s="28">
        <v>1.8044000000000001E-2</v>
      </c>
      <c r="V176" s="28">
        <v>1.8768999999999997E-2</v>
      </c>
      <c r="W176" s="28">
        <v>1.9533000000000002E-2</v>
      </c>
      <c r="X176" s="28">
        <v>2.0312999999999998E-2</v>
      </c>
    </row>
    <row r="177" spans="1:24" x14ac:dyDescent="0.2">
      <c r="A177" s="11" t="s">
        <v>109</v>
      </c>
      <c r="B177" s="11" t="s">
        <v>52</v>
      </c>
      <c r="C177" s="11" t="s">
        <v>65</v>
      </c>
      <c r="D177" s="11" t="s">
        <v>70</v>
      </c>
      <c r="E177" s="28">
        <v>0.20542000000000002</v>
      </c>
      <c r="F177" s="28">
        <v>0.20809999999999998</v>
      </c>
      <c r="G177" s="28">
        <v>0.28948000000000002</v>
      </c>
      <c r="H177" s="28">
        <v>7.4999999999999997E-2</v>
      </c>
      <c r="I177" s="28">
        <v>0.09</v>
      </c>
      <c r="J177" s="28">
        <v>0.05</v>
      </c>
      <c r="K177" s="28">
        <v>0.05</v>
      </c>
      <c r="L177" s="28">
        <v>0.05</v>
      </c>
      <c r="M177" s="28">
        <v>0.05</v>
      </c>
      <c r="N177" s="28">
        <v>4.935500000000001E-2</v>
      </c>
      <c r="O177" s="28">
        <v>6.5919999999999979E-2</v>
      </c>
      <c r="P177" s="28">
        <v>6.1565000000000009E-2</v>
      </c>
      <c r="Q177" s="28">
        <v>7.1429999999999993E-2</v>
      </c>
      <c r="R177" s="28">
        <v>6.9190000000000002E-2</v>
      </c>
      <c r="S177" s="28">
        <v>8.9220000000000008E-2</v>
      </c>
      <c r="T177" s="28">
        <v>8.4760000000000002E-2</v>
      </c>
      <c r="U177" s="28">
        <v>9.0220000000000009E-2</v>
      </c>
      <c r="V177" s="28">
        <v>9.3844999999999984E-2</v>
      </c>
      <c r="W177" s="28">
        <v>9.7665000000000002E-2</v>
      </c>
      <c r="X177" s="28">
        <v>0.10156499999999999</v>
      </c>
    </row>
    <row r="178" spans="1:24" x14ac:dyDescent="0.2">
      <c r="A178" s="11" t="s">
        <v>109</v>
      </c>
      <c r="B178" s="11" t="s">
        <v>52</v>
      </c>
      <c r="C178" s="11" t="s">
        <v>65</v>
      </c>
      <c r="D178" s="11" t="s">
        <v>71</v>
      </c>
      <c r="E178" s="28">
        <v>2.2899986999999999</v>
      </c>
      <c r="F178" s="28">
        <v>2.4568466999999998</v>
      </c>
      <c r="G178" s="28">
        <v>2.7258594</v>
      </c>
      <c r="H178" s="28">
        <v>2.7817284</v>
      </c>
      <c r="I178" s="28">
        <v>2.9501999999999997</v>
      </c>
      <c r="J178" s="28">
        <v>2.9551499999999997</v>
      </c>
      <c r="K178" s="28">
        <v>2.9513335499999998</v>
      </c>
      <c r="L178" s="28">
        <v>2.9512312499999998</v>
      </c>
      <c r="M178" s="28">
        <v>2.9543547000000001</v>
      </c>
      <c r="N178" s="28">
        <v>2.8222521274000001</v>
      </c>
      <c r="O178" s="28">
        <v>2.9069196912220003</v>
      </c>
      <c r="P178" s="28">
        <v>3.1104040696075406</v>
      </c>
      <c r="Q178" s="28">
        <v>3.2970283137839931</v>
      </c>
      <c r="R178" s="28">
        <v>3.4289094463353531</v>
      </c>
      <c r="S178" s="28">
        <v>3.4631985407987065</v>
      </c>
      <c r="T178" s="28">
        <v>3.5303228459604905</v>
      </c>
      <c r="U178" s="28">
        <v>3.56243485569368</v>
      </c>
      <c r="V178" s="28">
        <v>3.6214704134692375</v>
      </c>
      <c r="W178" s="28">
        <v>3.6841186482510424</v>
      </c>
      <c r="X178" s="28">
        <v>3.7505123712627637</v>
      </c>
    </row>
    <row r="179" spans="1:24" x14ac:dyDescent="0.2">
      <c r="A179" s="11" t="s">
        <v>109</v>
      </c>
      <c r="B179" s="11" t="s">
        <v>52</v>
      </c>
      <c r="C179" s="11" t="s">
        <v>65</v>
      </c>
      <c r="D179" s="11" t="s">
        <v>26</v>
      </c>
      <c r="E179" s="28">
        <v>2.4954187000000001</v>
      </c>
      <c r="F179" s="28">
        <v>2.6649466999999998</v>
      </c>
      <c r="G179" s="28">
        <v>3.0153394000000002</v>
      </c>
      <c r="H179" s="28">
        <v>2.8567284000000002</v>
      </c>
      <c r="I179" s="28">
        <v>3.0401999999999996</v>
      </c>
      <c r="J179" s="28">
        <v>3.0051499999999995</v>
      </c>
      <c r="K179" s="28">
        <v>3.0013335499999996</v>
      </c>
      <c r="L179" s="28">
        <v>3.0012312499999996</v>
      </c>
      <c r="M179" s="28">
        <v>3.0043546999999999</v>
      </c>
      <c r="N179" s="28">
        <v>2.8716071273999999</v>
      </c>
      <c r="O179" s="28">
        <v>2.9728396912220001</v>
      </c>
      <c r="P179" s="28">
        <v>3.1719690696075404</v>
      </c>
      <c r="Q179" s="28">
        <v>3.368458313783993</v>
      </c>
      <c r="R179" s="28">
        <v>3.498099446335353</v>
      </c>
      <c r="S179" s="28">
        <v>3.5524185407987066</v>
      </c>
      <c r="T179" s="28">
        <v>3.6150828459604907</v>
      </c>
      <c r="U179" s="28">
        <v>3.65265485569368</v>
      </c>
      <c r="V179" s="28">
        <v>3.7153154134692374</v>
      </c>
      <c r="W179" s="28">
        <v>3.7817836482510425</v>
      </c>
      <c r="X179" s="28">
        <v>3.8520773712627636</v>
      </c>
    </row>
    <row r="180" spans="1:24" x14ac:dyDescent="0.2">
      <c r="A180" s="11" t="s">
        <v>109</v>
      </c>
      <c r="B180" s="11" t="s">
        <v>52</v>
      </c>
      <c r="C180" s="11" t="s">
        <v>65</v>
      </c>
      <c r="D180" s="11" t="s">
        <v>75</v>
      </c>
      <c r="E180" s="28">
        <v>1.75</v>
      </c>
      <c r="F180" s="28">
        <v>1.95</v>
      </c>
      <c r="G180" s="28">
        <v>1.982</v>
      </c>
      <c r="H180" s="28">
        <v>1.946</v>
      </c>
      <c r="I180" s="28">
        <v>1.7430000000000001</v>
      </c>
      <c r="J180" s="28">
        <v>1.554</v>
      </c>
      <c r="K180" s="28">
        <v>1.345</v>
      </c>
      <c r="L180" s="28">
        <v>1.339</v>
      </c>
      <c r="M180" s="28">
        <v>1.08</v>
      </c>
      <c r="N180" s="28">
        <v>1.306</v>
      </c>
      <c r="O180" s="28">
        <v>2.12</v>
      </c>
      <c r="P180" s="28">
        <v>2.1602799999999998</v>
      </c>
      <c r="Q180" s="28">
        <v>2.3114995999999999</v>
      </c>
      <c r="R180" s="28">
        <v>2.4316975792000002</v>
      </c>
      <c r="S180" s="28">
        <v>2.4316975792000002</v>
      </c>
      <c r="T180" s="28">
        <v>2.4803315307840004</v>
      </c>
      <c r="U180" s="28">
        <v>2.5051348460918406</v>
      </c>
      <c r="V180" s="28">
        <v>2.5552375430136776</v>
      </c>
      <c r="W180" s="28">
        <v>2.6063422938739511</v>
      </c>
      <c r="X180" s="28">
        <v>2.6584691397514302</v>
      </c>
    </row>
    <row r="181" spans="1:24" x14ac:dyDescent="0.2">
      <c r="A181" s="11" t="s">
        <v>109</v>
      </c>
      <c r="B181" s="11" t="s">
        <v>52</v>
      </c>
      <c r="C181" s="11" t="s">
        <v>65</v>
      </c>
      <c r="D181" s="11" t="s">
        <v>76</v>
      </c>
      <c r="E181" s="28">
        <v>1.1520089842775144E-2</v>
      </c>
      <c r="F181" s="28">
        <v>5.0000000000000001E-3</v>
      </c>
      <c r="G181" s="28">
        <v>5.0000000000000001E-3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</row>
    <row r="182" spans="1:24" x14ac:dyDescent="0.2">
      <c r="A182" s="11" t="s">
        <v>109</v>
      </c>
      <c r="B182" s="11" t="s">
        <v>52</v>
      </c>
      <c r="C182" s="11" t="s">
        <v>65</v>
      </c>
      <c r="D182" s="11" t="s">
        <v>74</v>
      </c>
      <c r="E182" s="28">
        <v>1.0970609000000007</v>
      </c>
      <c r="F182" s="28">
        <v>1.0092960280000007</v>
      </c>
      <c r="G182" s="28">
        <v>1.0294819485600009</v>
      </c>
      <c r="H182" s="28">
        <v>1.0552189972740007</v>
      </c>
      <c r="I182" s="28">
        <v>1.2662627967288007</v>
      </c>
      <c r="J182" s="28">
        <v>1.4308769603035447</v>
      </c>
      <c r="K182" s="28">
        <v>1.6455085043490763</v>
      </c>
      <c r="L182" s="28">
        <v>1.7442390146100208</v>
      </c>
      <c r="M182" s="28">
        <v>1.8663357456327223</v>
      </c>
      <c r="N182" s="28">
        <v>1.5677220263314866</v>
      </c>
      <c r="O182" s="28">
        <v>1.0425351475104387</v>
      </c>
      <c r="P182" s="28">
        <v>1.0529604989855432</v>
      </c>
      <c r="Q182" s="28">
        <v>1.0529604989855432</v>
      </c>
      <c r="R182" s="28">
        <v>1.0529604989855432</v>
      </c>
      <c r="S182" s="28">
        <v>1.095078918944965</v>
      </c>
      <c r="T182" s="28">
        <v>1.127931286513314</v>
      </c>
      <c r="U182" s="28">
        <v>1.1561295686761468</v>
      </c>
      <c r="V182" s="28">
        <v>1.1700031235002606</v>
      </c>
      <c r="W182" s="28">
        <v>1.1852131641057639</v>
      </c>
      <c r="X182" s="28">
        <v>1.2029913615673502</v>
      </c>
    </row>
    <row r="183" spans="1:24" x14ac:dyDescent="0.2">
      <c r="A183" s="11" t="s">
        <v>109</v>
      </c>
      <c r="B183" s="11" t="s">
        <v>52</v>
      </c>
      <c r="C183" s="11" t="s">
        <v>67</v>
      </c>
      <c r="D183" s="11" t="s">
        <v>72</v>
      </c>
      <c r="E183" s="28">
        <v>0.28223100000000001</v>
      </c>
      <c r="F183" s="28">
        <v>0.28525400000000001</v>
      </c>
      <c r="G183" s="28">
        <v>0.29166200000000003</v>
      </c>
      <c r="H183" s="28">
        <v>0.286825</v>
      </c>
      <c r="I183" s="28">
        <v>0.30292799999999998</v>
      </c>
      <c r="J183" s="28">
        <v>0.29782199999999998</v>
      </c>
      <c r="K183" s="28">
        <v>0.31490099999999999</v>
      </c>
      <c r="L183" s="28">
        <v>0.31124099999999999</v>
      </c>
      <c r="M183" s="28">
        <v>0.32582099999999997</v>
      </c>
      <c r="N183" s="28">
        <v>0.33283799999999997</v>
      </c>
      <c r="O183" s="28">
        <v>0.33904480999999997</v>
      </c>
      <c r="P183" s="28">
        <v>0.34584558594999998</v>
      </c>
      <c r="Q183" s="28">
        <v>0.35283351243429995</v>
      </c>
      <c r="R183" s="28">
        <v>0.36067618951723901</v>
      </c>
      <c r="S183" s="28">
        <v>0.36937103005424621</v>
      </c>
      <c r="T183" s="28">
        <v>0.37672417569383476</v>
      </c>
      <c r="U183" s="28">
        <v>0.3845718170051845</v>
      </c>
      <c r="V183" s="28">
        <v>0.39290053101473976</v>
      </c>
      <c r="W183" s="28">
        <v>0.40173094104603296</v>
      </c>
      <c r="X183" s="28">
        <v>0.4110834641893612</v>
      </c>
    </row>
    <row r="184" spans="1:24" x14ac:dyDescent="0.2">
      <c r="A184" s="11" t="s">
        <v>109</v>
      </c>
      <c r="B184" s="11" t="s">
        <v>52</v>
      </c>
      <c r="C184" s="11" t="s">
        <v>67</v>
      </c>
      <c r="D184" s="11" t="s">
        <v>77</v>
      </c>
      <c r="E184" s="28">
        <v>4.8730000000000006E-3</v>
      </c>
      <c r="F184" s="28">
        <v>5.2359999999999993E-3</v>
      </c>
      <c r="G184" s="28">
        <v>5.9820000000000003E-3</v>
      </c>
      <c r="H184" s="28">
        <v>7.0000000000000001E-3</v>
      </c>
      <c r="I184" s="28">
        <v>8.0000000000000002E-3</v>
      </c>
      <c r="J184" s="28">
        <v>0.01</v>
      </c>
      <c r="K184" s="28">
        <v>8.0000000000000002E-3</v>
      </c>
      <c r="L184" s="28">
        <v>9.0000000000000011E-3</v>
      </c>
      <c r="M184" s="28">
        <v>9.0000000000000011E-3</v>
      </c>
      <c r="N184" s="28">
        <v>7.0170000000000007E-3</v>
      </c>
      <c r="O184" s="28">
        <v>7.8709999999999995E-3</v>
      </c>
      <c r="P184" s="28">
        <v>8.4960000000000001E-3</v>
      </c>
      <c r="Q184" s="28">
        <v>9.0630000000000033E-3</v>
      </c>
      <c r="R184" s="28">
        <v>1.0665345182413475E-2</v>
      </c>
      <c r="S184" s="28">
        <v>1.2301602432179613E-2</v>
      </c>
      <c r="T184" s="28">
        <v>1.1046855940130967E-2</v>
      </c>
      <c r="U184" s="28">
        <v>1.1614883068288126E-2</v>
      </c>
      <c r="V184" s="28">
        <v>1.2174432179607116E-2</v>
      </c>
      <c r="W184" s="28">
        <v>1.2759415341440605E-2</v>
      </c>
      <c r="X184" s="28">
        <v>1.3369832553788595E-2</v>
      </c>
    </row>
    <row r="185" spans="1:24" x14ac:dyDescent="0.2">
      <c r="A185" s="11" t="s">
        <v>109</v>
      </c>
      <c r="B185" s="11" t="s">
        <v>52</v>
      </c>
      <c r="C185" s="11" t="s">
        <v>67</v>
      </c>
      <c r="D185" s="11" t="s">
        <v>73</v>
      </c>
      <c r="E185" s="28">
        <v>4.8730000000000006E-3</v>
      </c>
      <c r="F185" s="28">
        <v>5.2359999999999993E-3</v>
      </c>
      <c r="G185" s="28">
        <v>5.9820000000000003E-3</v>
      </c>
      <c r="H185" s="28">
        <v>7.0000000000000001E-3</v>
      </c>
      <c r="I185" s="28">
        <v>8.0000000000000002E-3</v>
      </c>
      <c r="J185" s="28">
        <v>0.01</v>
      </c>
      <c r="K185" s="28">
        <v>8.0000000000000002E-3</v>
      </c>
      <c r="L185" s="28">
        <v>9.0000000000000011E-3</v>
      </c>
      <c r="M185" s="28">
        <v>9.0000000000000011E-3</v>
      </c>
      <c r="N185" s="28">
        <v>7.0170000000000007E-3</v>
      </c>
      <c r="O185" s="28">
        <v>7.8709999999999995E-3</v>
      </c>
      <c r="P185" s="28">
        <v>8.4960000000000001E-3</v>
      </c>
      <c r="Q185" s="28">
        <v>9.0630000000000033E-3</v>
      </c>
      <c r="R185" s="28">
        <v>1.0665345182413475E-2</v>
      </c>
      <c r="S185" s="28">
        <v>1.2301602432179613E-2</v>
      </c>
      <c r="T185" s="28">
        <v>1.1046855940130967E-2</v>
      </c>
      <c r="U185" s="28">
        <v>1.1614883068288126E-2</v>
      </c>
      <c r="V185" s="28">
        <v>1.2174432179607116E-2</v>
      </c>
      <c r="W185" s="28">
        <v>1.2759415341440605E-2</v>
      </c>
      <c r="X185" s="28">
        <v>1.3369832553788595E-2</v>
      </c>
    </row>
    <row r="186" spans="1:24" x14ac:dyDescent="0.2">
      <c r="A186" s="11" t="s">
        <v>109</v>
      </c>
      <c r="B186" s="11" t="s">
        <v>52</v>
      </c>
      <c r="C186" s="11" t="s">
        <v>67</v>
      </c>
      <c r="D186" s="11" t="s">
        <v>70</v>
      </c>
      <c r="E186" s="28">
        <v>3.8984000000000005E-2</v>
      </c>
      <c r="F186" s="28">
        <v>4.1887999999999995E-2</v>
      </c>
      <c r="G186" s="28">
        <v>4.7856000000000003E-2</v>
      </c>
      <c r="H186" s="28">
        <v>5.6000000000000001E-2</v>
      </c>
      <c r="I186" s="28">
        <v>6.4000000000000001E-2</v>
      </c>
      <c r="J186" s="28">
        <v>0.08</v>
      </c>
      <c r="K186" s="28">
        <v>6.4000000000000001E-2</v>
      </c>
      <c r="L186" s="28">
        <v>7.2000000000000008E-2</v>
      </c>
      <c r="M186" s="28">
        <v>7.2000000000000008E-2</v>
      </c>
      <c r="N186" s="28">
        <v>5.6136000000000005E-2</v>
      </c>
      <c r="O186" s="28">
        <v>6.2967999999999996E-2</v>
      </c>
      <c r="P186" s="28">
        <v>6.7968000000000001E-2</v>
      </c>
      <c r="Q186" s="28">
        <v>7.2504000000000027E-2</v>
      </c>
      <c r="R186" s="28">
        <v>8.5322761459307797E-2</v>
      </c>
      <c r="S186" s="28">
        <v>9.8412819457436906E-2</v>
      </c>
      <c r="T186" s="28">
        <v>8.8374847521047739E-2</v>
      </c>
      <c r="U186" s="28">
        <v>9.2919064546305011E-2</v>
      </c>
      <c r="V186" s="28">
        <v>9.739545743685693E-2</v>
      </c>
      <c r="W186" s="28">
        <v>0.10207532273152484</v>
      </c>
      <c r="X186" s="28">
        <v>0.10695866043030876</v>
      </c>
    </row>
    <row r="187" spans="1:24" x14ac:dyDescent="0.2">
      <c r="A187" s="11" t="s">
        <v>109</v>
      </c>
      <c r="B187" s="11" t="s">
        <v>52</v>
      </c>
      <c r="C187" s="11" t="s">
        <v>67</v>
      </c>
      <c r="D187" s="11" t="s">
        <v>71</v>
      </c>
      <c r="E187" s="28">
        <v>0.70557749999999997</v>
      </c>
      <c r="F187" s="28">
        <v>0.78444849999999999</v>
      </c>
      <c r="G187" s="28">
        <v>0.87498600000000004</v>
      </c>
      <c r="H187" s="28">
        <v>1.0038875</v>
      </c>
      <c r="I187" s="28">
        <v>1.0602479999999999</v>
      </c>
      <c r="J187" s="28">
        <v>1.0423769999999999</v>
      </c>
      <c r="K187" s="28">
        <v>1.0524163822925416</v>
      </c>
      <c r="L187" s="28">
        <v>1.064657167919264</v>
      </c>
      <c r="M187" s="28">
        <v>1.0788737290174266</v>
      </c>
      <c r="N187" s="28">
        <v>0.9816513484318411</v>
      </c>
      <c r="O187" s="28">
        <v>1.0700117761131407</v>
      </c>
      <c r="P187" s="28">
        <v>1.1342124826799291</v>
      </c>
      <c r="Q187" s="28">
        <v>1.1909231068139257</v>
      </c>
      <c r="R187" s="28">
        <v>1.2504692621546221</v>
      </c>
      <c r="S187" s="28">
        <v>1.2640079153255963</v>
      </c>
      <c r="T187" s="28">
        <v>1.300343718772341</v>
      </c>
      <c r="U187" s="28">
        <v>1.3267727686678865</v>
      </c>
      <c r="V187" s="28">
        <v>1.3555068320008523</v>
      </c>
      <c r="W187" s="28">
        <v>1.3859717466088137</v>
      </c>
      <c r="X187" s="28">
        <v>1.4182379514532963</v>
      </c>
    </row>
    <row r="188" spans="1:24" x14ac:dyDescent="0.2">
      <c r="A188" s="11" t="s">
        <v>109</v>
      </c>
      <c r="B188" s="11" t="s">
        <v>52</v>
      </c>
      <c r="C188" s="11" t="s">
        <v>67</v>
      </c>
      <c r="D188" s="11" t="s">
        <v>26</v>
      </c>
      <c r="E188" s="28">
        <v>0.74456149999999999</v>
      </c>
      <c r="F188" s="28">
        <v>0.82633650000000003</v>
      </c>
      <c r="G188" s="28">
        <v>0.92284200000000005</v>
      </c>
      <c r="H188" s="28">
        <v>1.0598875000000001</v>
      </c>
      <c r="I188" s="28">
        <v>1.1242479999999999</v>
      </c>
      <c r="J188" s="28">
        <v>1.122377</v>
      </c>
      <c r="K188" s="28">
        <v>1.1164163822925417</v>
      </c>
      <c r="L188" s="28">
        <v>1.1366571679192641</v>
      </c>
      <c r="M188" s="28">
        <v>1.1508737290174267</v>
      </c>
      <c r="N188" s="28">
        <v>1.0377873484318412</v>
      </c>
      <c r="O188" s="28">
        <v>1.1329797761131406</v>
      </c>
      <c r="P188" s="28">
        <v>1.2021804826799292</v>
      </c>
      <c r="Q188" s="28">
        <v>1.2634271068139258</v>
      </c>
      <c r="R188" s="28">
        <v>1.3357920236139298</v>
      </c>
      <c r="S188" s="28">
        <v>1.3624207347830333</v>
      </c>
      <c r="T188" s="28">
        <v>1.3887185662933887</v>
      </c>
      <c r="U188" s="28">
        <v>1.4196918332141915</v>
      </c>
      <c r="V188" s="28">
        <v>1.4529022894377093</v>
      </c>
      <c r="W188" s="28">
        <v>1.4880470693403385</v>
      </c>
      <c r="X188" s="28">
        <v>1.5251966118836051</v>
      </c>
    </row>
    <row r="189" spans="1:24" x14ac:dyDescent="0.2">
      <c r="A189" s="11" t="s">
        <v>109</v>
      </c>
      <c r="B189" s="11" t="s">
        <v>52</v>
      </c>
      <c r="C189" s="11" t="s">
        <v>67</v>
      </c>
      <c r="D189" s="11" t="s">
        <v>75</v>
      </c>
      <c r="E189" s="28">
        <v>0.50960000000000005</v>
      </c>
      <c r="F189" s="28">
        <v>0.58499999999999996</v>
      </c>
      <c r="G189" s="28">
        <v>0.77108963093145866</v>
      </c>
      <c r="H189" s="28">
        <v>1.1946748681898065</v>
      </c>
      <c r="I189" s="28">
        <v>1.0538224956063267</v>
      </c>
      <c r="J189" s="28">
        <v>0.99213532513181002</v>
      </c>
      <c r="K189" s="28">
        <v>0.99213532513181002</v>
      </c>
      <c r="L189" s="28">
        <v>0.99213532513181002</v>
      </c>
      <c r="M189" s="28">
        <v>0.89292179261862903</v>
      </c>
      <c r="N189" s="28">
        <v>0.93756788224956056</v>
      </c>
      <c r="O189" s="28">
        <v>1.1399999999999999</v>
      </c>
      <c r="P189" s="28">
        <v>1.2069253878435542</v>
      </c>
      <c r="Q189" s="28">
        <v>1.2672716572357319</v>
      </c>
      <c r="R189" s="28">
        <v>1.3306352400975185</v>
      </c>
      <c r="S189" s="28">
        <v>1.3625704858598591</v>
      </c>
      <c r="T189" s="28">
        <v>1.391184466062916</v>
      </c>
      <c r="U189" s="28">
        <v>1.420399339850237</v>
      </c>
      <c r="V189" s="28">
        <v>1.4530685246667923</v>
      </c>
      <c r="W189" s="28">
        <v>1.4893952377834618</v>
      </c>
      <c r="X189" s="28">
        <v>1.525140723490265</v>
      </c>
    </row>
    <row r="190" spans="1:24" x14ac:dyDescent="0.2">
      <c r="A190" s="11" t="s">
        <v>109</v>
      </c>
      <c r="B190" s="11" t="s">
        <v>52</v>
      </c>
      <c r="C190" s="11" t="s">
        <v>67</v>
      </c>
      <c r="D190" s="11" t="s">
        <v>76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</row>
    <row r="191" spans="1:24" x14ac:dyDescent="0.2">
      <c r="A191" s="11" t="s">
        <v>109</v>
      </c>
      <c r="B191" s="11" t="s">
        <v>52</v>
      </c>
      <c r="C191" s="11" t="s">
        <v>67</v>
      </c>
      <c r="D191" s="11" t="s">
        <v>74</v>
      </c>
      <c r="E191" s="28">
        <v>0.1274691</v>
      </c>
      <c r="F191" s="28">
        <v>0.13894131900000001</v>
      </c>
      <c r="G191" s="28">
        <v>0.13894131900000001</v>
      </c>
      <c r="H191" s="28">
        <v>0.14519367835499999</v>
      </c>
      <c r="I191" s="28">
        <v>0.15245336227275</v>
      </c>
      <c r="J191" s="28">
        <v>0.16160056400911502</v>
      </c>
      <c r="K191" s="28">
        <v>0.17129659784966192</v>
      </c>
      <c r="L191" s="28">
        <v>0.18842625763462811</v>
      </c>
      <c r="M191" s="28">
        <v>0.19690543922818637</v>
      </c>
      <c r="N191" s="28">
        <v>9.8452719614093187E-2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</row>
    <row r="192" spans="1:24" x14ac:dyDescent="0.2">
      <c r="A192" s="11" t="s">
        <v>110</v>
      </c>
      <c r="B192" s="11" t="s">
        <v>52</v>
      </c>
      <c r="C192" s="11" t="s">
        <v>50</v>
      </c>
      <c r="D192" s="11" t="s">
        <v>72</v>
      </c>
      <c r="E192" s="28">
        <v>0.84895668901044996</v>
      </c>
      <c r="F192" s="28">
        <v>0.94022399813969515</v>
      </c>
      <c r="G192" s="28">
        <v>1.0686797403760551</v>
      </c>
      <c r="H192" s="28">
        <v>1.160021018192041</v>
      </c>
      <c r="I192" s="28">
        <v>1.275135228693882</v>
      </c>
      <c r="J192" s="28">
        <v>1.4600383394394645</v>
      </c>
      <c r="K192" s="28">
        <v>1.681099866455219</v>
      </c>
      <c r="L192" s="28">
        <v>1.9271827857311932</v>
      </c>
      <c r="M192" s="28">
        <v>2.1518561778533485</v>
      </c>
      <c r="N192" s="28">
        <v>2.3536109087844861</v>
      </c>
      <c r="O192" s="28">
        <v>2.500454313242245</v>
      </c>
      <c r="P192" s="28">
        <v>2.6629583258592562</v>
      </c>
      <c r="Q192" s="28">
        <v>2.875843681204814</v>
      </c>
      <c r="R192" s="28">
        <v>3.1110258023391903</v>
      </c>
      <c r="S192" s="28">
        <v>3.3543762104720827</v>
      </c>
      <c r="T192" s="28">
        <v>3.6062982449536949</v>
      </c>
      <c r="U192" s="28">
        <v>3.867212839687026</v>
      </c>
      <c r="V192" s="28">
        <v>4.1375593828951338</v>
      </c>
      <c r="W192" s="28">
        <v>4.4177966132617055</v>
      </c>
      <c r="X192" s="28">
        <v>4.7084035534582274</v>
      </c>
    </row>
    <row r="193" spans="1:24" x14ac:dyDescent="0.2">
      <c r="A193" s="11" t="s">
        <v>110</v>
      </c>
      <c r="B193" s="11" t="s">
        <v>52</v>
      </c>
      <c r="C193" s="11" t="s">
        <v>50</v>
      </c>
      <c r="D193" s="11" t="s">
        <v>77</v>
      </c>
      <c r="E193" s="28">
        <v>0.13371514357976777</v>
      </c>
      <c r="F193" s="28">
        <v>0.14726022219915369</v>
      </c>
      <c r="G193" s="28">
        <v>0.14477526483478856</v>
      </c>
      <c r="H193" s="28">
        <v>0.17311526141144312</v>
      </c>
      <c r="I193" s="28">
        <v>0.21040581531946023</v>
      </c>
      <c r="J193" s="28">
        <v>0.25026229380454384</v>
      </c>
      <c r="K193" s="28">
        <v>0.2797049166050784</v>
      </c>
      <c r="L193" s="28">
        <v>0.26321704783677907</v>
      </c>
      <c r="M193" s="28">
        <v>0.24479185448820456</v>
      </c>
      <c r="N193" s="28">
        <v>0.2</v>
      </c>
      <c r="O193" s="28">
        <v>0.19700000000000001</v>
      </c>
      <c r="P193" s="28">
        <v>0.21590641565859647</v>
      </c>
      <c r="Q193" s="28">
        <v>0.26988301957324556</v>
      </c>
      <c r="R193" s="28">
        <v>0.29687132153057016</v>
      </c>
      <c r="S193" s="28">
        <v>0.31023053099944581</v>
      </c>
      <c r="T193" s="28">
        <v>0.32419090489442087</v>
      </c>
      <c r="U193" s="28">
        <v>0.3387794956146698</v>
      </c>
      <c r="V193" s="28">
        <v>0.35402457291732992</v>
      </c>
      <c r="W193" s="28">
        <v>0.36995567869860974</v>
      </c>
      <c r="X193" s="28">
        <v>0.38660368424004715</v>
      </c>
    </row>
    <row r="194" spans="1:24" x14ac:dyDescent="0.2">
      <c r="A194" s="11" t="s">
        <v>110</v>
      </c>
      <c r="B194" s="11" t="s">
        <v>52</v>
      </c>
      <c r="C194" s="11" t="s">
        <v>50</v>
      </c>
      <c r="D194" s="11" t="s">
        <v>73</v>
      </c>
      <c r="E194" s="28">
        <v>5.62E-3</v>
      </c>
      <c r="F194" s="28">
        <v>7.228E-3</v>
      </c>
      <c r="G194" s="28">
        <v>1.2082000000000001E-2</v>
      </c>
      <c r="H194" s="28">
        <v>1.0517E-2</v>
      </c>
      <c r="I194" s="28">
        <v>1.6978E-2</v>
      </c>
      <c r="J194" s="28">
        <v>2.0760000000000001E-2</v>
      </c>
      <c r="K194" s="28">
        <v>1.7516E-2</v>
      </c>
      <c r="L194" s="28">
        <v>2.2542E-2</v>
      </c>
      <c r="M194" s="28">
        <v>3.1683999999999997E-2</v>
      </c>
      <c r="N194" s="28">
        <v>3.2085000000000002E-2</v>
      </c>
      <c r="O194" s="28">
        <v>3.5293499999999998E-2</v>
      </c>
      <c r="P194" s="28">
        <v>4.1500000000000002E-2</v>
      </c>
      <c r="Q194" s="28">
        <v>4.5499999999999999E-2</v>
      </c>
      <c r="R194" s="28">
        <v>4.87E-2</v>
      </c>
      <c r="S194" s="28">
        <v>5.387721327999806E-2</v>
      </c>
      <c r="T194" s="28">
        <v>5.808983282399538E-2</v>
      </c>
      <c r="U194" s="28">
        <v>6.184934401919584E-2</v>
      </c>
      <c r="V194" s="28">
        <v>6.6126652323353241E-2</v>
      </c>
      <c r="W194" s="28">
        <v>7.0522474465080975E-2</v>
      </c>
      <c r="X194" s="28">
        <v>7.4491305943181985E-2</v>
      </c>
    </row>
    <row r="195" spans="1:24" x14ac:dyDescent="0.2">
      <c r="A195" s="11" t="s">
        <v>110</v>
      </c>
      <c r="B195" s="11" t="s">
        <v>52</v>
      </c>
      <c r="C195" s="11" t="s">
        <v>50</v>
      </c>
      <c r="D195" s="11" t="s">
        <v>70</v>
      </c>
      <c r="E195" s="28">
        <v>2.81E-2</v>
      </c>
      <c r="F195" s="28">
        <v>3.6139999999999999E-2</v>
      </c>
      <c r="G195" s="28">
        <v>6.0410000000000005E-2</v>
      </c>
      <c r="H195" s="28">
        <v>5.2585E-2</v>
      </c>
      <c r="I195" s="28">
        <v>8.4889999999999993E-2</v>
      </c>
      <c r="J195" s="28">
        <v>0.1038</v>
      </c>
      <c r="K195" s="28">
        <v>8.7580000000000005E-2</v>
      </c>
      <c r="L195" s="28">
        <v>0.11271</v>
      </c>
      <c r="M195" s="28">
        <v>0.15841999999999998</v>
      </c>
      <c r="N195" s="28">
        <v>0.16042500000000001</v>
      </c>
      <c r="O195" s="28">
        <v>0.1764675</v>
      </c>
      <c r="P195" s="28">
        <v>0.20749999999999999</v>
      </c>
      <c r="Q195" s="28">
        <v>0.22750000000000001</v>
      </c>
      <c r="R195" s="28">
        <v>0.24349999999999999</v>
      </c>
      <c r="S195" s="28">
        <v>0.2693860663999903</v>
      </c>
      <c r="T195" s="28">
        <v>0.2904491641199769</v>
      </c>
      <c r="U195" s="28">
        <v>0.3092467200959792</v>
      </c>
      <c r="V195" s="28">
        <v>0.33063326161676621</v>
      </c>
      <c r="W195" s="28">
        <v>0.35261237232540488</v>
      </c>
      <c r="X195" s="28">
        <v>0.37245652971590992</v>
      </c>
    </row>
    <row r="196" spans="1:24" x14ac:dyDescent="0.2">
      <c r="A196" s="11" t="s">
        <v>110</v>
      </c>
      <c r="B196" s="11" t="s">
        <v>52</v>
      </c>
      <c r="C196" s="11" t="s">
        <v>50</v>
      </c>
      <c r="D196" s="11" t="s">
        <v>71</v>
      </c>
      <c r="E196" s="28">
        <v>0.950831491691704</v>
      </c>
      <c r="F196" s="28">
        <v>1.0530508779164587</v>
      </c>
      <c r="G196" s="28">
        <v>1.3358496754700688</v>
      </c>
      <c r="H196" s="28">
        <v>1.4500262727400512</v>
      </c>
      <c r="I196" s="28">
        <v>1.5939190358673525</v>
      </c>
      <c r="J196" s="28">
        <v>1.8250479242993305</v>
      </c>
      <c r="K196" s="28">
        <v>2.0173198397462628</v>
      </c>
      <c r="L196" s="28">
        <v>2.3126193428774311</v>
      </c>
      <c r="M196" s="28">
        <v>2.5391902898669509</v>
      </c>
      <c r="N196" s="28">
        <v>2.8</v>
      </c>
      <c r="O196" s="28">
        <v>3</v>
      </c>
      <c r="P196" s="28">
        <v>3.25</v>
      </c>
      <c r="Q196" s="28">
        <v>3.38</v>
      </c>
      <c r="R196" s="28">
        <v>3.718</v>
      </c>
      <c r="S196" s="28">
        <v>4.0252514525664989</v>
      </c>
      <c r="T196" s="28">
        <v>4.3275578939444337</v>
      </c>
      <c r="U196" s="28">
        <v>4.6406554076244309</v>
      </c>
      <c r="V196" s="28">
        <v>4.9650712594741604</v>
      </c>
      <c r="W196" s="28">
        <v>5.3013559359140467</v>
      </c>
      <c r="X196" s="28">
        <v>5.6500842641498723</v>
      </c>
    </row>
    <row r="197" spans="1:24" x14ac:dyDescent="0.2">
      <c r="A197" s="11" t="s">
        <v>110</v>
      </c>
      <c r="B197" s="11" t="s">
        <v>52</v>
      </c>
      <c r="C197" s="11" t="s">
        <v>50</v>
      </c>
      <c r="D197" s="11" t="s">
        <v>26</v>
      </c>
      <c r="E197" s="28">
        <v>0.97893149169170401</v>
      </c>
      <c r="F197" s="28">
        <v>1.0891908779164587</v>
      </c>
      <c r="G197" s="28">
        <v>1.3962596754700689</v>
      </c>
      <c r="H197" s="28">
        <v>1.5026112727400514</v>
      </c>
      <c r="I197" s="28">
        <v>1.6788090358673524</v>
      </c>
      <c r="J197" s="28">
        <v>1.9288479242993306</v>
      </c>
      <c r="K197" s="28">
        <v>2.1048998397462628</v>
      </c>
      <c r="L197" s="28">
        <v>2.425329342877431</v>
      </c>
      <c r="M197" s="28">
        <v>2.6976102898669509</v>
      </c>
      <c r="N197" s="28">
        <v>2.9604249999999999</v>
      </c>
      <c r="O197" s="28">
        <v>3.1764675000000002</v>
      </c>
      <c r="P197" s="28">
        <v>3.4575</v>
      </c>
      <c r="Q197" s="28">
        <v>3.6074999999999999</v>
      </c>
      <c r="R197" s="28">
        <v>3.9615</v>
      </c>
      <c r="S197" s="28">
        <v>4.2946375189664892</v>
      </c>
      <c r="T197" s="28">
        <v>4.6180070580644106</v>
      </c>
      <c r="U197" s="28">
        <v>4.94990212772041</v>
      </c>
      <c r="V197" s="28">
        <v>5.2957045210909266</v>
      </c>
      <c r="W197" s="28">
        <v>5.6539683082394516</v>
      </c>
      <c r="X197" s="28">
        <v>6.0225407938657822</v>
      </c>
    </row>
    <row r="198" spans="1:24" x14ac:dyDescent="0.2">
      <c r="A198" s="11" t="s">
        <v>110</v>
      </c>
      <c r="B198" s="11" t="s">
        <v>52</v>
      </c>
      <c r="C198" s="11" t="s">
        <v>50</v>
      </c>
      <c r="D198" s="11" t="s">
        <v>75</v>
      </c>
      <c r="E198" s="28">
        <v>3.3359999999999999</v>
      </c>
      <c r="F198" s="28">
        <v>2.9820000000000002</v>
      </c>
      <c r="G198" s="28">
        <v>3.2709999999999999</v>
      </c>
      <c r="H198" s="28">
        <v>3.6989999999999998</v>
      </c>
      <c r="I198" s="28">
        <v>3.9757569999999993</v>
      </c>
      <c r="J198" s="28">
        <v>3.9689999999999999</v>
      </c>
      <c r="K198" s="28">
        <v>4.224132</v>
      </c>
      <c r="L198" s="28">
        <v>4.8730000000000011</v>
      </c>
      <c r="M198" s="28">
        <v>4.84</v>
      </c>
      <c r="N198" s="28">
        <v>4.78</v>
      </c>
      <c r="O198" s="28">
        <v>5.51</v>
      </c>
      <c r="P198" s="28">
        <v>6.08</v>
      </c>
      <c r="Q198" s="28">
        <v>4.9800000000000004</v>
      </c>
      <c r="R198" s="28">
        <v>5.44</v>
      </c>
      <c r="S198" s="28">
        <v>5.9296000000000006</v>
      </c>
      <c r="T198" s="28">
        <v>6.2260800000000005</v>
      </c>
      <c r="U198" s="28">
        <v>6.350601600000001</v>
      </c>
      <c r="V198" s="28">
        <v>6.668131680000001</v>
      </c>
      <c r="W198" s="28">
        <v>7.0015382640000015</v>
      </c>
      <c r="X198" s="28">
        <v>7.351615177200002</v>
      </c>
    </row>
    <row r="199" spans="1:24" x14ac:dyDescent="0.2">
      <c r="A199" s="11" t="s">
        <v>110</v>
      </c>
      <c r="B199" s="11" t="s">
        <v>52</v>
      </c>
      <c r="C199" s="11" t="s">
        <v>50</v>
      </c>
      <c r="D199" s="11" t="s">
        <v>76</v>
      </c>
      <c r="E199" s="28">
        <v>1.69</v>
      </c>
      <c r="F199" s="28">
        <v>2.3090000000000002</v>
      </c>
      <c r="G199" s="28">
        <v>1.823</v>
      </c>
      <c r="H199" s="28">
        <v>1.843</v>
      </c>
      <c r="I199" s="28">
        <v>2.1579999999999999</v>
      </c>
      <c r="J199" s="28">
        <v>1.9630000000000001</v>
      </c>
      <c r="K199" s="28">
        <v>2.1539159999999997</v>
      </c>
      <c r="L199" s="28">
        <v>2.5519999999999996</v>
      </c>
      <c r="M199" s="28">
        <v>3.1</v>
      </c>
      <c r="N199" s="28">
        <v>3</v>
      </c>
      <c r="O199" s="28">
        <v>3.11</v>
      </c>
      <c r="P199" s="28">
        <v>3.55</v>
      </c>
      <c r="Q199" s="28">
        <v>4</v>
      </c>
      <c r="R199" s="28">
        <v>3.875</v>
      </c>
      <c r="S199" s="28">
        <v>4.7662500000000003</v>
      </c>
      <c r="T199" s="28">
        <v>5.8148249999999999</v>
      </c>
      <c r="U199" s="28">
        <v>7.3266795</v>
      </c>
      <c r="V199" s="28">
        <v>7.7662802700000002</v>
      </c>
      <c r="W199" s="28">
        <v>8.1545942834999998</v>
      </c>
      <c r="X199" s="28">
        <v>8.5623239976749996</v>
      </c>
    </row>
    <row r="200" spans="1:24" x14ac:dyDescent="0.2">
      <c r="A200" s="11" t="s">
        <v>110</v>
      </c>
      <c r="B200" s="11" t="s">
        <v>52</v>
      </c>
      <c r="C200" s="11" t="s">
        <v>50</v>
      </c>
      <c r="D200" s="11" t="s">
        <v>74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0.1</v>
      </c>
      <c r="M200" s="28">
        <v>0.99</v>
      </c>
      <c r="N200" s="28">
        <v>1.39</v>
      </c>
      <c r="O200" s="28">
        <v>1.55</v>
      </c>
      <c r="P200" s="28">
        <v>1.77</v>
      </c>
      <c r="Q200" s="28">
        <v>2.5</v>
      </c>
      <c r="R200" s="28">
        <v>3</v>
      </c>
      <c r="S200" s="28">
        <v>3.36</v>
      </c>
      <c r="T200" s="28">
        <v>4.4016000000000002</v>
      </c>
      <c r="U200" s="28">
        <v>5.9949792000000004</v>
      </c>
      <c r="V200" s="28">
        <v>6.4146277440000006</v>
      </c>
      <c r="W200" s="28">
        <v>6.8315785473600004</v>
      </c>
      <c r="X200" s="28">
        <v>7.2414732602016008</v>
      </c>
    </row>
    <row r="201" spans="1:24" x14ac:dyDescent="0.2">
      <c r="A201" s="11" t="s">
        <v>110</v>
      </c>
      <c r="B201" s="11" t="s">
        <v>52</v>
      </c>
      <c r="C201" s="11" t="s">
        <v>65</v>
      </c>
      <c r="D201" s="11" t="s">
        <v>72</v>
      </c>
      <c r="E201" s="28">
        <v>0.385435723332963</v>
      </c>
      <c r="F201" s="28">
        <v>0.42420994862211142</v>
      </c>
      <c r="G201" s="28">
        <v>0.48280774334557386</v>
      </c>
      <c r="H201" s="28">
        <v>0.53865911574127279</v>
      </c>
      <c r="I201" s="28">
        <v>0.59940111975094845</v>
      </c>
      <c r="J201" s="28">
        <v>0.66278553677474417</v>
      </c>
      <c r="K201" s="28">
        <v>0.7306899191190126</v>
      </c>
      <c r="L201" s="28">
        <v>0.80085193661444365</v>
      </c>
      <c r="M201" s="28">
        <v>0.86961071375996613</v>
      </c>
      <c r="N201" s="28">
        <v>0.92851673377479704</v>
      </c>
      <c r="O201" s="28">
        <v>1.0121860330479417</v>
      </c>
      <c r="P201" s="28">
        <v>1.1012364810780795</v>
      </c>
      <c r="Q201" s="28">
        <v>1.1956989767945609</v>
      </c>
      <c r="R201" s="28">
        <v>1.2956622717649842</v>
      </c>
      <c r="S201" s="28">
        <v>1.4013469004613828</v>
      </c>
      <c r="T201" s="28">
        <v>1.5128824829322463</v>
      </c>
      <c r="U201" s="28">
        <v>1.6313681383243652</v>
      </c>
      <c r="V201" s="28">
        <v>1.7572717106928661</v>
      </c>
      <c r="W201" s="28">
        <v>1.8910918786475299</v>
      </c>
      <c r="X201" s="28">
        <v>2.0333601999361877</v>
      </c>
    </row>
    <row r="202" spans="1:24" x14ac:dyDescent="0.2">
      <c r="A202" s="11" t="s">
        <v>110</v>
      </c>
      <c r="B202" s="11" t="s">
        <v>52</v>
      </c>
      <c r="C202" s="11" t="s">
        <v>65</v>
      </c>
      <c r="D202" s="11" t="s">
        <v>77</v>
      </c>
      <c r="E202" s="28">
        <v>5.8904973204799545E-2</v>
      </c>
      <c r="F202" s="28">
        <v>6.2607026590705411E-2</v>
      </c>
      <c r="G202" s="28">
        <v>6.708199369590466E-2</v>
      </c>
      <c r="H202" s="28">
        <v>6.550752726261036E-2</v>
      </c>
      <c r="I202" s="28">
        <v>7.151518632450117E-2</v>
      </c>
      <c r="J202" s="28">
        <v>7.5372439418814635E-2</v>
      </c>
      <c r="K202" s="28">
        <v>8.116009307976331E-2</v>
      </c>
      <c r="L202" s="28">
        <v>8.4775815877811397E-2</v>
      </c>
      <c r="M202" s="28">
        <v>8.4775815877811397E-2</v>
      </c>
      <c r="N202" s="28">
        <v>7.6298234290030256E-2</v>
      </c>
      <c r="O202" s="28">
        <v>0.10223963394864055</v>
      </c>
      <c r="P202" s="28">
        <v>0.10929416869109675</v>
      </c>
      <c r="Q202" s="28">
        <v>0.11648722533804298</v>
      </c>
      <c r="R202" s="28">
        <v>0.12387727450631433</v>
      </c>
      <c r="S202" s="28">
        <v>0.1315978741316981</v>
      </c>
      <c r="T202" s="28">
        <v>0.13956252048009116</v>
      </c>
      <c r="U202" s="28">
        <v>0.14874330505076386</v>
      </c>
      <c r="V202" s="28">
        <v>0.1585309351349885</v>
      </c>
      <c r="W202" s="28">
        <v>0.16896560216852136</v>
      </c>
      <c r="X202" s="28">
        <v>0.18009015886160845</v>
      </c>
    </row>
    <row r="203" spans="1:24" x14ac:dyDescent="0.2">
      <c r="A203" s="11" t="s">
        <v>110</v>
      </c>
      <c r="B203" s="11" t="s">
        <v>52</v>
      </c>
      <c r="C203" s="11" t="s">
        <v>65</v>
      </c>
      <c r="D203" s="11" t="s">
        <v>73</v>
      </c>
      <c r="E203" s="28">
        <v>1.8E-3</v>
      </c>
      <c r="F203" s="28">
        <v>3.4450000000000001E-3</v>
      </c>
      <c r="G203" s="28">
        <v>1.1150000000000001E-3</v>
      </c>
      <c r="H203" s="28">
        <v>4.7159999999999997E-3</v>
      </c>
      <c r="I203" s="28">
        <v>1.1524E-2</v>
      </c>
      <c r="J203" s="28">
        <v>1.1524E-2</v>
      </c>
      <c r="K203" s="28">
        <v>0.01</v>
      </c>
      <c r="L203" s="28">
        <v>4.0000000000000001E-3</v>
      </c>
      <c r="M203" s="28">
        <v>4.1999999999999997E-3</v>
      </c>
      <c r="N203" s="28">
        <v>3.3600000000000001E-3</v>
      </c>
      <c r="O203" s="28">
        <v>3.6960000000000005E-3</v>
      </c>
      <c r="P203" s="28">
        <v>4.1395200000000007E-3</v>
      </c>
      <c r="Q203" s="28">
        <v>4.3464960000000009E-3</v>
      </c>
      <c r="R203" s="28">
        <v>4.5638208000000008E-3</v>
      </c>
      <c r="S203" s="28">
        <v>4.7920118400000006E-3</v>
      </c>
      <c r="T203" s="28">
        <v>5.0316124320000013E-3</v>
      </c>
      <c r="U203" s="28">
        <v>5.2831930536000014E-3</v>
      </c>
      <c r="V203" s="28">
        <v>5.5473527062800017E-3</v>
      </c>
      <c r="W203" s="28">
        <v>5.8247203415940016E-3</v>
      </c>
      <c r="X203" s="28">
        <v>6.1159563586737015E-3</v>
      </c>
    </row>
    <row r="204" spans="1:24" x14ac:dyDescent="0.2">
      <c r="A204" s="11" t="s">
        <v>110</v>
      </c>
      <c r="B204" s="11" t="s">
        <v>52</v>
      </c>
      <c r="C204" s="11" t="s">
        <v>65</v>
      </c>
      <c r="D204" s="11" t="s">
        <v>70</v>
      </c>
      <c r="E204" s="28">
        <v>8.9999999999999993E-3</v>
      </c>
      <c r="F204" s="28">
        <v>1.7225000000000001E-2</v>
      </c>
      <c r="G204" s="28">
        <v>5.5750000000000001E-3</v>
      </c>
      <c r="H204" s="28">
        <v>2.3579999999999997E-2</v>
      </c>
      <c r="I204" s="28">
        <v>5.7619999999999998E-2</v>
      </c>
      <c r="J204" s="28">
        <v>5.7619999999999998E-2</v>
      </c>
      <c r="K204" s="28">
        <v>0.05</v>
      </c>
      <c r="L204" s="28">
        <v>0.02</v>
      </c>
      <c r="M204" s="28">
        <v>2.0999999999999998E-2</v>
      </c>
      <c r="N204" s="28">
        <v>1.6800000000000002E-2</v>
      </c>
      <c r="O204" s="28">
        <v>1.8480000000000003E-2</v>
      </c>
      <c r="P204" s="28">
        <v>2.0697600000000003E-2</v>
      </c>
      <c r="Q204" s="28">
        <v>2.1732480000000005E-2</v>
      </c>
      <c r="R204" s="28">
        <v>2.2819104000000003E-2</v>
      </c>
      <c r="S204" s="28">
        <v>2.3960059199999998E-2</v>
      </c>
      <c r="T204" s="28">
        <v>2.5158062160000008E-2</v>
      </c>
      <c r="U204" s="28">
        <v>2.6415965268000007E-2</v>
      </c>
      <c r="V204" s="28">
        <v>2.7736763531400008E-2</v>
      </c>
      <c r="W204" s="28">
        <v>2.9123601707970008E-2</v>
      </c>
      <c r="X204" s="28">
        <v>3.0579781793368507E-2</v>
      </c>
    </row>
    <row r="205" spans="1:24" x14ac:dyDescent="0.2">
      <c r="A205" s="11" t="s">
        <v>110</v>
      </c>
      <c r="B205" s="11" t="s">
        <v>52</v>
      </c>
      <c r="C205" s="11" t="s">
        <v>65</v>
      </c>
      <c r="D205" s="11" t="s">
        <v>71</v>
      </c>
      <c r="E205" s="28">
        <v>0.54418062002000822</v>
      </c>
      <c r="F205" s="28">
        <v>0.59892433130910594</v>
      </c>
      <c r="G205" s="28">
        <v>0.68165611337818</v>
      </c>
      <c r="H205" s="28">
        <v>0.76051033632472365</v>
      </c>
      <c r="I205" s="28">
        <v>0.86913162363887519</v>
      </c>
      <c r="J205" s="28">
        <v>0.96103902832337906</v>
      </c>
      <c r="K205" s="28">
        <v>1.0595003827225682</v>
      </c>
      <c r="L205" s="28">
        <v>1.1612353080909432</v>
      </c>
      <c r="M205" s="28">
        <v>1.2174549992639525</v>
      </c>
      <c r="N205" s="28">
        <v>1.253497590595976</v>
      </c>
      <c r="O205" s="28">
        <v>1.3988169835402997</v>
      </c>
      <c r="P205" s="28">
        <v>1.5334178733526209</v>
      </c>
      <c r="Q205" s="28">
        <v>1.6744923177010622</v>
      </c>
      <c r="R205" s="28">
        <v>1.7967302568932397</v>
      </c>
      <c r="S205" s="28">
        <v>1.9260948353895531</v>
      </c>
      <c r="T205" s="28">
        <v>2.1180354761051445</v>
      </c>
      <c r="U205" s="28">
        <v>2.283915393654111</v>
      </c>
      <c r="V205" s="28">
        <v>2.4601803949700125</v>
      </c>
      <c r="W205" s="28">
        <v>2.6475286301065419</v>
      </c>
      <c r="X205" s="28">
        <v>2.8467042799106625</v>
      </c>
    </row>
    <row r="206" spans="1:24" x14ac:dyDescent="0.2">
      <c r="A206" s="11" t="s">
        <v>110</v>
      </c>
      <c r="B206" s="11" t="s">
        <v>52</v>
      </c>
      <c r="C206" s="11" t="s">
        <v>65</v>
      </c>
      <c r="D206" s="11" t="s">
        <v>26</v>
      </c>
      <c r="E206" s="28">
        <v>0.55318062002000823</v>
      </c>
      <c r="F206" s="28">
        <v>0.61614933130910599</v>
      </c>
      <c r="G206" s="28">
        <v>0.68723111337817999</v>
      </c>
      <c r="H206" s="28">
        <v>0.78409033632472369</v>
      </c>
      <c r="I206" s="28">
        <v>0.9267516236388752</v>
      </c>
      <c r="J206" s="28">
        <v>1.018659028323379</v>
      </c>
      <c r="K206" s="28">
        <v>1.1095003827225682</v>
      </c>
      <c r="L206" s="28">
        <v>1.1812353080909432</v>
      </c>
      <c r="M206" s="28">
        <v>1.2384549992639524</v>
      </c>
      <c r="N206" s="28">
        <v>1.2702975905959759</v>
      </c>
      <c r="O206" s="28">
        <v>1.4172969835402998</v>
      </c>
      <c r="P206" s="28">
        <v>1.554115473352621</v>
      </c>
      <c r="Q206" s="28">
        <v>1.6962247977010623</v>
      </c>
      <c r="R206" s="28">
        <v>1.8195493608932398</v>
      </c>
      <c r="S206" s="28">
        <v>1.9500548945895531</v>
      </c>
      <c r="T206" s="28">
        <v>2.1431935382651446</v>
      </c>
      <c r="U206" s="28">
        <v>2.3103313589221108</v>
      </c>
      <c r="V206" s="28">
        <v>2.4879171585014124</v>
      </c>
      <c r="W206" s="28">
        <v>2.6766522318145118</v>
      </c>
      <c r="X206" s="28">
        <v>2.8772840617040312</v>
      </c>
    </row>
    <row r="207" spans="1:24" x14ac:dyDescent="0.2">
      <c r="A207" s="11" t="s">
        <v>110</v>
      </c>
      <c r="B207" s="11" t="s">
        <v>52</v>
      </c>
      <c r="C207" s="11" t="s">
        <v>65</v>
      </c>
      <c r="D207" s="11" t="s">
        <v>75</v>
      </c>
      <c r="E207" s="28">
        <v>0.91681151264549388</v>
      </c>
      <c r="F207" s="28">
        <v>0.78958279206649262</v>
      </c>
      <c r="G207" s="28">
        <v>0.9612649488451761</v>
      </c>
      <c r="H207" s="28">
        <v>1.2152250477378406</v>
      </c>
      <c r="I207" s="28">
        <v>1.5698630285645534</v>
      </c>
      <c r="J207" s="28">
        <v>1.4380638304021911</v>
      </c>
      <c r="K207" s="28">
        <v>1.8016936275460276</v>
      </c>
      <c r="L207" s="28">
        <v>1.7670467833940129</v>
      </c>
      <c r="M207" s="28">
        <v>1.89</v>
      </c>
      <c r="N207" s="28">
        <v>2.2000000000000002</v>
      </c>
      <c r="O207" s="28">
        <v>2.29</v>
      </c>
      <c r="P207" s="28">
        <v>2.5</v>
      </c>
      <c r="Q207" s="28">
        <v>2.6779999999999999</v>
      </c>
      <c r="R207" s="28">
        <v>2.7107000000000001</v>
      </c>
      <c r="S207" s="28">
        <v>2.9275560000000005</v>
      </c>
      <c r="T207" s="28">
        <v>3.1734707040000005</v>
      </c>
      <c r="U207" s="28">
        <v>3.4035473300400008</v>
      </c>
      <c r="V207" s="28">
        <v>3.6554098324629609</v>
      </c>
      <c r="W207" s="28">
        <v>3.8893560617405907</v>
      </c>
      <c r="X207" s="28">
        <v>4.153832273938951</v>
      </c>
    </row>
    <row r="208" spans="1:24" x14ac:dyDescent="0.2">
      <c r="A208" s="11" t="s">
        <v>110</v>
      </c>
      <c r="B208" s="11" t="s">
        <v>52</v>
      </c>
      <c r="C208" s="11" t="s">
        <v>65</v>
      </c>
      <c r="D208" s="11" t="s">
        <v>76</v>
      </c>
      <c r="E208" s="28">
        <v>0.19713012046643724</v>
      </c>
      <c r="F208" s="28">
        <v>0.27931252676647078</v>
      </c>
      <c r="G208" s="28">
        <v>0.19565013029505873</v>
      </c>
      <c r="H208" s="28">
        <v>0.48118783737390081</v>
      </c>
      <c r="I208" s="28">
        <v>0.56154277793500684</v>
      </c>
      <c r="J208" s="28">
        <v>0.47214965591880304</v>
      </c>
      <c r="K208" s="28">
        <v>0.64704709586220366</v>
      </c>
      <c r="L208" s="28">
        <v>0.49621944564204601</v>
      </c>
      <c r="M208" s="28">
        <v>0.94281694671988736</v>
      </c>
      <c r="N208" s="28">
        <v>1.2428169467198873</v>
      </c>
      <c r="O208" s="28">
        <v>1.5162366749982625</v>
      </c>
      <c r="P208" s="28">
        <v>1.6375356089981234</v>
      </c>
      <c r="Q208" s="28">
        <v>1.71</v>
      </c>
      <c r="R208" s="28">
        <v>1.4</v>
      </c>
      <c r="S208" s="28">
        <v>1.75</v>
      </c>
      <c r="T208" s="28">
        <v>2.1</v>
      </c>
      <c r="U208" s="28">
        <v>2.2155</v>
      </c>
      <c r="V208" s="28">
        <v>2.3262750000000003</v>
      </c>
      <c r="W208" s="28">
        <v>2.4193260000000003</v>
      </c>
      <c r="X208" s="28">
        <v>2.523357018</v>
      </c>
    </row>
    <row r="209" spans="1:24" x14ac:dyDescent="0.2">
      <c r="A209" s="11" t="s">
        <v>110</v>
      </c>
      <c r="B209" s="11" t="s">
        <v>52</v>
      </c>
      <c r="C209" s="11" t="s">
        <v>65</v>
      </c>
      <c r="D209" s="11" t="s">
        <v>74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0.35</v>
      </c>
      <c r="N209" s="28">
        <v>0.65</v>
      </c>
      <c r="O209" s="28">
        <v>0.76700000000000002</v>
      </c>
      <c r="P209" s="28">
        <v>0.79000999999999999</v>
      </c>
      <c r="Q209" s="28">
        <v>0.85321080000000005</v>
      </c>
      <c r="R209" s="28">
        <v>0.6</v>
      </c>
      <c r="S209" s="28">
        <v>0.80400000000000005</v>
      </c>
      <c r="T209" s="28">
        <v>1.0854000000000001</v>
      </c>
      <c r="U209" s="28">
        <v>1.1288160000000003</v>
      </c>
      <c r="V209" s="28">
        <v>1.1739686400000002</v>
      </c>
      <c r="W209" s="28">
        <v>1.2209273856000002</v>
      </c>
      <c r="X209" s="28">
        <v>1.2636598440960001</v>
      </c>
    </row>
    <row r="210" spans="1:24" x14ac:dyDescent="0.2">
      <c r="A210" s="11" t="s">
        <v>110</v>
      </c>
      <c r="B210" s="11" t="s">
        <v>52</v>
      </c>
      <c r="C210" s="11" t="s">
        <v>67</v>
      </c>
      <c r="D210" s="11" t="s">
        <v>72</v>
      </c>
      <c r="E210" s="28">
        <v>0.13230516551763835</v>
      </c>
      <c r="F210" s="28">
        <v>0.14090500127628486</v>
      </c>
      <c r="G210" s="28">
        <v>0.15006382635924334</v>
      </c>
      <c r="H210" s="28">
        <v>0.15981797507259415</v>
      </c>
      <c r="I210" s="28">
        <v>0.1702061434523128</v>
      </c>
      <c r="J210" s="28">
        <v>0.18126954277671309</v>
      </c>
      <c r="K210" s="28">
        <v>0.19844817665331665</v>
      </c>
      <c r="L210" s="28">
        <v>0.21845706611999713</v>
      </c>
      <c r="M210" s="28">
        <v>0.23887179924135837</v>
      </c>
      <c r="N210" s="28">
        <v>0.26005127427163077</v>
      </c>
      <c r="O210" s="28">
        <v>0.28207792830311407</v>
      </c>
      <c r="P210" s="28">
        <v>0.30901649063716746</v>
      </c>
      <c r="Q210" s="28">
        <v>0.33769602545553196</v>
      </c>
      <c r="R210" s="28">
        <v>0.36852185256478104</v>
      </c>
      <c r="S210" s="28">
        <v>0.40179812030959972</v>
      </c>
      <c r="T210" s="28">
        <v>0.43796704420986976</v>
      </c>
      <c r="U210" s="28">
        <v>0.47646948750529633</v>
      </c>
      <c r="V210" s="28">
        <v>0.51744605017230416</v>
      </c>
      <c r="W210" s="28">
        <v>0.56104555404709233</v>
      </c>
      <c r="X210" s="28">
        <v>0.6074255153273157</v>
      </c>
    </row>
    <row r="211" spans="1:24" x14ac:dyDescent="0.2">
      <c r="A211" s="11" t="s">
        <v>110</v>
      </c>
      <c r="B211" s="11" t="s">
        <v>52</v>
      </c>
      <c r="C211" s="11" t="s">
        <v>67</v>
      </c>
      <c r="D211" s="11" t="s">
        <v>77</v>
      </c>
      <c r="E211" s="28">
        <v>7.2476095540196352E-3</v>
      </c>
      <c r="F211" s="28">
        <v>7.8454740474370142E-3</v>
      </c>
      <c r="G211" s="28">
        <v>7.9499194837170124E-3</v>
      </c>
      <c r="H211" s="28">
        <v>1.4401460273686715E-2</v>
      </c>
      <c r="I211" s="28">
        <v>1.3587885401655226E-2</v>
      </c>
      <c r="J211" s="28">
        <v>1.5262331969541904E-2</v>
      </c>
      <c r="K211" s="28">
        <v>1.5365938448836425E-2</v>
      </c>
      <c r="L211" s="28">
        <v>1.802440770014729E-2</v>
      </c>
      <c r="M211" s="28">
        <v>2.0414733121361238E-2</v>
      </c>
      <c r="N211" s="28">
        <v>2.1179475030272406E-2</v>
      </c>
      <c r="O211" s="28">
        <v>2.2026654031483302E-2</v>
      </c>
      <c r="P211" s="28">
        <v>2.4117783051022263E-2</v>
      </c>
      <c r="Q211" s="28">
        <v>2.5589369911992843E-2</v>
      </c>
      <c r="R211" s="28">
        <v>2.7448866854693801E-2</v>
      </c>
      <c r="S211" s="28">
        <v>2.9591049219170863E-2</v>
      </c>
      <c r="T211" s="28">
        <v>3.2150942697174056E-2</v>
      </c>
      <c r="U211" s="28">
        <v>3.4122772853327883E-2</v>
      </c>
      <c r="V211" s="28">
        <v>3.6211867791954823E-2</v>
      </c>
      <c r="W211" s="28">
        <v>3.8425043373065071E-2</v>
      </c>
      <c r="X211" s="28">
        <v>4.0769505739752424E-2</v>
      </c>
    </row>
    <row r="212" spans="1:24" x14ac:dyDescent="0.2">
      <c r="A212" s="11" t="s">
        <v>110</v>
      </c>
      <c r="B212" s="11" t="s">
        <v>52</v>
      </c>
      <c r="C212" s="11" t="s">
        <v>67</v>
      </c>
      <c r="D212" s="11" t="s">
        <v>73</v>
      </c>
      <c r="E212" s="28">
        <v>2.1700000000000001E-3</v>
      </c>
      <c r="F212" s="28">
        <v>2.3500000000000001E-3</v>
      </c>
      <c r="G212" s="28">
        <v>2.3800000000000002E-3</v>
      </c>
      <c r="H212" s="28">
        <v>4.3200000000000001E-3</v>
      </c>
      <c r="I212" s="28">
        <v>4.0800000000000003E-3</v>
      </c>
      <c r="J212" s="28">
        <v>4.5799999999999999E-3</v>
      </c>
      <c r="K212" s="28">
        <v>4.6100000000000004E-3</v>
      </c>
      <c r="L212" s="28">
        <v>5.4099999999999999E-3</v>
      </c>
      <c r="M212" s="28">
        <v>6.1199999999999996E-3</v>
      </c>
      <c r="N212" s="28">
        <v>6.3499999999999997E-3</v>
      </c>
      <c r="O212" s="28">
        <v>6.1000000000000004E-3</v>
      </c>
      <c r="P212" s="28">
        <v>7.2399999999999999E-3</v>
      </c>
      <c r="Q212" s="28">
        <v>7.6800000000000002E-3</v>
      </c>
      <c r="R212" s="28">
        <v>8.2299999999999995E-3</v>
      </c>
      <c r="S212" s="28">
        <v>8.8800000000000007E-3</v>
      </c>
      <c r="T212" s="28">
        <v>9.6500000000000006E-3</v>
      </c>
      <c r="U212" s="28">
        <v>1.0240000000000001E-2</v>
      </c>
      <c r="V212" s="28">
        <v>1.153E-2</v>
      </c>
      <c r="W212" s="28">
        <v>1.153E-2</v>
      </c>
      <c r="X212" s="28">
        <v>1.226E-2</v>
      </c>
    </row>
    <row r="213" spans="1:24" x14ac:dyDescent="0.2">
      <c r="A213" s="11" t="s">
        <v>110</v>
      </c>
      <c r="B213" s="11" t="s">
        <v>52</v>
      </c>
      <c r="C213" s="11" t="s">
        <v>67</v>
      </c>
      <c r="D213" s="11" t="s">
        <v>70</v>
      </c>
      <c r="E213" s="28">
        <v>1.736E-2</v>
      </c>
      <c r="F213" s="28">
        <v>1.8800000000000001E-2</v>
      </c>
      <c r="G213" s="28">
        <v>1.9040000000000001E-2</v>
      </c>
      <c r="H213" s="28">
        <v>3.456E-2</v>
      </c>
      <c r="I213" s="28">
        <v>3.2640000000000002E-2</v>
      </c>
      <c r="J213" s="28">
        <v>3.6639999999999999E-2</v>
      </c>
      <c r="K213" s="28">
        <v>3.6880000000000003E-2</v>
      </c>
      <c r="L213" s="28">
        <v>4.3279999999999999E-2</v>
      </c>
      <c r="M213" s="28">
        <v>4.8959999999999997E-2</v>
      </c>
      <c r="N213" s="28">
        <v>5.0799999999999998E-2</v>
      </c>
      <c r="O213" s="28">
        <v>4.8800000000000003E-2</v>
      </c>
      <c r="P213" s="28">
        <v>5.7919999999999999E-2</v>
      </c>
      <c r="Q213" s="28">
        <v>6.1440000000000002E-2</v>
      </c>
      <c r="R213" s="28">
        <v>6.5839999999999996E-2</v>
      </c>
      <c r="S213" s="28">
        <v>7.1040000000000006E-2</v>
      </c>
      <c r="T213" s="28">
        <v>7.7200000000000005E-2</v>
      </c>
      <c r="U213" s="28">
        <v>8.1920000000000007E-2</v>
      </c>
      <c r="V213" s="28">
        <v>9.2240000000000003E-2</v>
      </c>
      <c r="W213" s="28">
        <v>9.2240000000000003E-2</v>
      </c>
      <c r="X213" s="28">
        <v>9.8080000000000001E-2</v>
      </c>
    </row>
    <row r="214" spans="1:24" x14ac:dyDescent="0.2">
      <c r="A214" s="11" t="s">
        <v>110</v>
      </c>
      <c r="B214" s="11" t="s">
        <v>52</v>
      </c>
      <c r="C214" s="11" t="s">
        <v>67</v>
      </c>
      <c r="D214" s="11" t="s">
        <v>71</v>
      </c>
      <c r="E214" s="28">
        <v>0.33076291379409589</v>
      </c>
      <c r="F214" s="28">
        <v>0.35226250319071217</v>
      </c>
      <c r="G214" s="28">
        <v>0.40517233116995705</v>
      </c>
      <c r="H214" s="28">
        <v>0.43150853269600425</v>
      </c>
      <c r="I214" s="28">
        <v>0.4595565873212446</v>
      </c>
      <c r="J214" s="28">
        <v>0.48942776549712536</v>
      </c>
      <c r="K214" s="28">
        <v>0.535810076963955</v>
      </c>
      <c r="L214" s="28">
        <v>0.58983407852399228</v>
      </c>
      <c r="M214" s="28">
        <v>0.59717949810339599</v>
      </c>
      <c r="N214" s="28">
        <v>0.54610767597042464</v>
      </c>
      <c r="O214" s="28">
        <v>0.63121425653876717</v>
      </c>
      <c r="P214" s="28">
        <v>0.73386852959518933</v>
      </c>
      <c r="Q214" s="28">
        <v>0.8072553825547083</v>
      </c>
      <c r="R214" s="28">
        <v>0.89433760751628222</v>
      </c>
      <c r="S214" s="28">
        <v>1.0044953007739994</v>
      </c>
      <c r="T214" s="28">
        <v>1.0949176105246745</v>
      </c>
      <c r="U214" s="28">
        <v>1.1911737187632407</v>
      </c>
      <c r="V214" s="28">
        <v>1.2936151254307604</v>
      </c>
      <c r="W214" s="28">
        <v>1.4026138851177308</v>
      </c>
      <c r="X214" s="28">
        <v>1.5185637883182892</v>
      </c>
    </row>
    <row r="215" spans="1:24" x14ac:dyDescent="0.2">
      <c r="A215" s="11" t="s">
        <v>110</v>
      </c>
      <c r="B215" s="11" t="s">
        <v>52</v>
      </c>
      <c r="C215" s="11" t="s">
        <v>67</v>
      </c>
      <c r="D215" s="11" t="s">
        <v>26</v>
      </c>
      <c r="E215" s="28">
        <v>0.34812291379409588</v>
      </c>
      <c r="F215" s="28">
        <v>0.37106250319071216</v>
      </c>
      <c r="G215" s="28">
        <v>0.42421233116995705</v>
      </c>
      <c r="H215" s="28">
        <v>0.46606853269600423</v>
      </c>
      <c r="I215" s="28">
        <v>0.49219658732124461</v>
      </c>
      <c r="J215" s="28">
        <v>0.52606776549712531</v>
      </c>
      <c r="K215" s="28">
        <v>0.57269007696395502</v>
      </c>
      <c r="L215" s="28">
        <v>0.63311407852399226</v>
      </c>
      <c r="M215" s="28">
        <v>0.64613949810339599</v>
      </c>
      <c r="N215" s="28">
        <v>0.5969076759704246</v>
      </c>
      <c r="O215" s="28">
        <v>0.68001425653876713</v>
      </c>
      <c r="P215" s="28">
        <v>0.79178852959518931</v>
      </c>
      <c r="Q215" s="28">
        <v>0.86869538255470835</v>
      </c>
      <c r="R215" s="28">
        <v>0.96017760751628223</v>
      </c>
      <c r="S215" s="28">
        <v>1.0755353007739994</v>
      </c>
      <c r="T215" s="28">
        <v>1.1721176105246744</v>
      </c>
      <c r="U215" s="28">
        <v>1.2730937187632407</v>
      </c>
      <c r="V215" s="28">
        <v>1.3858551254307605</v>
      </c>
      <c r="W215" s="28">
        <v>1.4948538851177309</v>
      </c>
      <c r="X215" s="28">
        <v>1.6166437883182891</v>
      </c>
    </row>
    <row r="216" spans="1:24" x14ac:dyDescent="0.2">
      <c r="A216" s="11" t="s">
        <v>110</v>
      </c>
      <c r="B216" s="11" t="s">
        <v>52</v>
      </c>
      <c r="C216" s="11" t="s">
        <v>67</v>
      </c>
      <c r="D216" s="11" t="s">
        <v>75</v>
      </c>
      <c r="E216" s="28">
        <v>0.54818848735450609</v>
      </c>
      <c r="F216" s="28">
        <v>0.45141720793350743</v>
      </c>
      <c r="G216" s="28">
        <v>0.56673505115482414</v>
      </c>
      <c r="H216" s="28">
        <v>0.66877495226215911</v>
      </c>
      <c r="I216" s="28">
        <v>0.77846197143544649</v>
      </c>
      <c r="J216" s="28">
        <v>0.6909361695978089</v>
      </c>
      <c r="K216" s="28">
        <v>0.87009037245397236</v>
      </c>
      <c r="L216" s="28">
        <v>0.88235121660598748</v>
      </c>
      <c r="M216" s="28">
        <v>0.86666827477315445</v>
      </c>
      <c r="N216" s="28">
        <v>0.79733481279130214</v>
      </c>
      <c r="O216" s="28">
        <v>1.02</v>
      </c>
      <c r="P216" s="28">
        <v>1.2</v>
      </c>
      <c r="Q216" s="28">
        <v>1.427</v>
      </c>
      <c r="R216" s="28">
        <v>1.38</v>
      </c>
      <c r="S216" s="28">
        <v>1.46556</v>
      </c>
      <c r="T216" s="28">
        <v>1.5564247200000001</v>
      </c>
      <c r="U216" s="28">
        <v>1.6420280796</v>
      </c>
      <c r="V216" s="28">
        <v>1.7438338205352</v>
      </c>
      <c r="W216" s="28">
        <v>1.8502076835878472</v>
      </c>
      <c r="X216" s="28">
        <v>1.9667707676538815</v>
      </c>
    </row>
    <row r="217" spans="1:24" x14ac:dyDescent="0.2">
      <c r="A217" s="11" t="s">
        <v>110</v>
      </c>
      <c r="B217" s="11" t="s">
        <v>52</v>
      </c>
      <c r="C217" s="11" t="s">
        <v>67</v>
      </c>
      <c r="D217" s="11" t="s">
        <v>76</v>
      </c>
      <c r="E217" s="28">
        <v>0.11786987953356273</v>
      </c>
      <c r="F217" s="28">
        <v>0.15968747323352922</v>
      </c>
      <c r="G217" s="28">
        <v>0.11534986970494128</v>
      </c>
      <c r="H217" s="28">
        <v>0.26481216262609908</v>
      </c>
      <c r="I217" s="28">
        <v>0.27845722206499313</v>
      </c>
      <c r="J217" s="28">
        <v>0.226850344081197</v>
      </c>
      <c r="K217" s="28">
        <v>0.31247790413779625</v>
      </c>
      <c r="L217" s="28">
        <v>0.24778055435795401</v>
      </c>
      <c r="M217" s="28">
        <v>0.24418305328011247</v>
      </c>
      <c r="N217" s="28">
        <v>0.19534644262408998</v>
      </c>
      <c r="O217" s="28">
        <v>0.3</v>
      </c>
      <c r="P217" s="28">
        <v>0.497</v>
      </c>
      <c r="Q217" s="28">
        <v>0.54500000000000004</v>
      </c>
      <c r="R217" s="28">
        <v>0.48</v>
      </c>
      <c r="S217" s="28">
        <v>0.48</v>
      </c>
      <c r="T217" s="28">
        <v>0.48</v>
      </c>
      <c r="U217" s="28">
        <v>0.47519999999999996</v>
      </c>
      <c r="V217" s="28">
        <v>0.47044799999999998</v>
      </c>
      <c r="W217" s="28">
        <v>0.46574351999999997</v>
      </c>
      <c r="X217" s="28">
        <v>0.46108608480000002</v>
      </c>
    </row>
    <row r="218" spans="1:24" x14ac:dyDescent="0.2">
      <c r="A218" s="11" t="s">
        <v>110</v>
      </c>
      <c r="B218" s="11" t="s">
        <v>52</v>
      </c>
      <c r="C218" s="11" t="s">
        <v>67</v>
      </c>
      <c r="D218" s="11" t="s">
        <v>74</v>
      </c>
      <c r="E218" s="28">
        <v>6.8000000000000005E-2</v>
      </c>
      <c r="F218" s="28">
        <v>7.1849999999999997E-2</v>
      </c>
      <c r="G218" s="28">
        <v>7.5600000000000001E-2</v>
      </c>
      <c r="H218" s="28">
        <v>7.9509999999999997E-2</v>
      </c>
      <c r="I218" s="28">
        <v>8.3799999999999999E-2</v>
      </c>
      <c r="J218" s="28">
        <v>8.8209999999999997E-2</v>
      </c>
      <c r="K218" s="28">
        <v>9.2850000000000002E-2</v>
      </c>
      <c r="L218" s="28">
        <v>9.7739999999999994E-2</v>
      </c>
      <c r="M218" s="28">
        <v>0.10289</v>
      </c>
      <c r="N218" s="28">
        <v>0.10829999999999999</v>
      </c>
      <c r="O218" s="28">
        <v>0.114</v>
      </c>
      <c r="P218" s="28">
        <v>0.12</v>
      </c>
      <c r="Q218" s="28">
        <v>0.12</v>
      </c>
      <c r="R218" s="28">
        <v>0.12</v>
      </c>
      <c r="S218" s="28">
        <v>0.12</v>
      </c>
      <c r="T218" s="28">
        <v>0.12</v>
      </c>
      <c r="U218" s="28">
        <v>0.12</v>
      </c>
      <c r="V218" s="28">
        <v>0.12</v>
      </c>
      <c r="W218" s="28">
        <v>0.12</v>
      </c>
      <c r="X218" s="28">
        <v>0.12</v>
      </c>
    </row>
    <row r="219" spans="1:24" x14ac:dyDescent="0.2">
      <c r="A219" s="11" t="s">
        <v>111</v>
      </c>
      <c r="B219" s="11" t="s">
        <v>53</v>
      </c>
      <c r="C219" s="11" t="s">
        <v>50</v>
      </c>
      <c r="D219" s="11" t="s">
        <v>72</v>
      </c>
      <c r="E219" s="28">
        <v>9.991299999999999</v>
      </c>
      <c r="F219" s="28">
        <v>10.503</v>
      </c>
      <c r="G219" s="28">
        <v>11.0289</v>
      </c>
      <c r="H219" s="28">
        <v>11.243799999999998</v>
      </c>
      <c r="I219" s="28">
        <v>11.975200000000001</v>
      </c>
      <c r="J219" s="28">
        <v>12.339</v>
      </c>
      <c r="K219" s="28">
        <v>13.384</v>
      </c>
      <c r="L219" s="28">
        <v>14.589</v>
      </c>
      <c r="M219" s="28">
        <v>16.079999999999998</v>
      </c>
      <c r="N219" s="28">
        <v>16.495000000000001</v>
      </c>
      <c r="O219" s="28">
        <v>17.239799999999999</v>
      </c>
      <c r="P219" s="28">
        <v>18.125489999999999</v>
      </c>
      <c r="Q219" s="28">
        <v>18.744399999999999</v>
      </c>
      <c r="R219" s="28">
        <v>19.145238399999997</v>
      </c>
      <c r="S219" s="28">
        <v>19.508075876799996</v>
      </c>
      <c r="T219" s="28">
        <v>19.817166725046395</v>
      </c>
      <c r="U219" s="28">
        <v>20.085822724696115</v>
      </c>
      <c r="V219" s="28">
        <v>20.311309497449155</v>
      </c>
      <c r="W219" s="28">
        <v>20.533419783479765</v>
      </c>
      <c r="X219" s="28">
        <v>20.74377890651105</v>
      </c>
    </row>
    <row r="220" spans="1:24" x14ac:dyDescent="0.2">
      <c r="A220" s="11" t="s">
        <v>111</v>
      </c>
      <c r="B220" s="11" t="s">
        <v>53</v>
      </c>
      <c r="C220" s="11" t="s">
        <v>50</v>
      </c>
      <c r="D220" s="11" t="s">
        <v>77</v>
      </c>
      <c r="E220" s="28">
        <v>0.47875200000000001</v>
      </c>
      <c r="F220" s="28">
        <v>0.32725099999999996</v>
      </c>
      <c r="G220" s="28">
        <v>0.30815800000000004</v>
      </c>
      <c r="H220" s="28">
        <v>0.35799999999999998</v>
      </c>
      <c r="I220" s="28">
        <v>0.318</v>
      </c>
      <c r="J220" s="28">
        <v>0.23599999999999999</v>
      </c>
      <c r="K220" s="28">
        <v>0.23899999999999999</v>
      </c>
      <c r="L220" s="28">
        <v>0.29299999999999998</v>
      </c>
      <c r="M220" s="28">
        <v>0.32</v>
      </c>
      <c r="N220" s="28">
        <v>0.32039600000000001</v>
      </c>
      <c r="O220" s="28">
        <v>0.33313099999999995</v>
      </c>
      <c r="P220" s="28">
        <v>0.27455900000000005</v>
      </c>
      <c r="Q220" s="28">
        <v>0.27055000000000001</v>
      </c>
      <c r="R220" s="28">
        <v>0.28837200000000002</v>
      </c>
      <c r="S220" s="28">
        <v>0.32454700000000003</v>
      </c>
      <c r="T220" s="28">
        <v>0.34810700000000006</v>
      </c>
      <c r="U220" s="28">
        <v>0.38755900000000004</v>
      </c>
      <c r="V220" s="28">
        <v>0.42634500000000003</v>
      </c>
      <c r="W220" s="28">
        <v>0.46584600000000004</v>
      </c>
      <c r="X220" s="28">
        <v>0.49782700000000002</v>
      </c>
    </row>
    <row r="221" spans="1:24" x14ac:dyDescent="0.2">
      <c r="A221" s="11" t="s">
        <v>111</v>
      </c>
      <c r="B221" s="11" t="s">
        <v>53</v>
      </c>
      <c r="C221" s="11" t="s">
        <v>50</v>
      </c>
      <c r="D221" s="11" t="s">
        <v>73</v>
      </c>
      <c r="E221" s="28">
        <v>0.53758099999999998</v>
      </c>
      <c r="F221" s="28">
        <v>0.35504199999999997</v>
      </c>
      <c r="G221" s="28">
        <v>0.27991500000000002</v>
      </c>
      <c r="H221" s="28">
        <v>0.28699999999999998</v>
      </c>
      <c r="I221" s="28">
        <v>0.48899999999999999</v>
      </c>
      <c r="J221" s="28">
        <v>0.50700000000000001</v>
      </c>
      <c r="K221" s="28">
        <v>0.58899999999999997</v>
      </c>
      <c r="L221" s="28">
        <v>0.63</v>
      </c>
      <c r="M221" s="28">
        <v>0.79200000000000004</v>
      </c>
      <c r="N221" s="28">
        <v>0.814689</v>
      </c>
      <c r="O221" s="28">
        <v>0.79307700000000003</v>
      </c>
      <c r="P221" s="28">
        <v>0.72070000000000001</v>
      </c>
      <c r="Q221" s="28">
        <v>0.53904200000000002</v>
      </c>
      <c r="R221" s="28">
        <v>0.48044200000000004</v>
      </c>
      <c r="S221" s="28">
        <v>0.48249500000000001</v>
      </c>
      <c r="T221" s="28">
        <v>0.52863899999999997</v>
      </c>
      <c r="U221" s="28">
        <v>0.55715099999999995</v>
      </c>
      <c r="V221" s="28">
        <v>0.66392700000000004</v>
      </c>
      <c r="W221" s="28">
        <v>0.68706899999999993</v>
      </c>
      <c r="X221" s="28">
        <v>0.62414200000000009</v>
      </c>
    </row>
    <row r="222" spans="1:24" x14ac:dyDescent="0.2">
      <c r="A222" s="11" t="s">
        <v>111</v>
      </c>
      <c r="B222" s="11" t="s">
        <v>53</v>
      </c>
      <c r="C222" s="11" t="s">
        <v>50</v>
      </c>
      <c r="D222" s="11" t="s">
        <v>70</v>
      </c>
      <c r="E222" s="28">
        <v>2.6879049999999993</v>
      </c>
      <c r="F222" s="28">
        <v>1.77521</v>
      </c>
      <c r="G222" s="28">
        <v>1.399575</v>
      </c>
      <c r="H222" s="28">
        <v>1.4350000000000001</v>
      </c>
      <c r="I222" s="28">
        <v>2.4449999999999998</v>
      </c>
      <c r="J222" s="28">
        <v>2.5350000000000001</v>
      </c>
      <c r="K222" s="28">
        <v>2.9449999999999998</v>
      </c>
      <c r="L222" s="28">
        <v>3.15</v>
      </c>
      <c r="M222" s="28">
        <v>3.96</v>
      </c>
      <c r="N222" s="28">
        <v>4.0734449999999995</v>
      </c>
      <c r="O222" s="28">
        <v>3.9653850000000004</v>
      </c>
      <c r="P222" s="28">
        <v>3.6034999999999999</v>
      </c>
      <c r="Q222" s="28">
        <v>2.6952100000000003</v>
      </c>
      <c r="R222" s="28">
        <v>2.4022100000000002</v>
      </c>
      <c r="S222" s="28">
        <v>2.4124750000000001</v>
      </c>
      <c r="T222" s="28">
        <v>2.643195</v>
      </c>
      <c r="U222" s="28">
        <v>2.785755</v>
      </c>
      <c r="V222" s="28">
        <v>3.3196350000000003</v>
      </c>
      <c r="W222" s="28">
        <v>3.4353449999999999</v>
      </c>
      <c r="X222" s="28">
        <v>3.1207100000000003</v>
      </c>
    </row>
    <row r="223" spans="1:24" x14ac:dyDescent="0.2">
      <c r="A223" s="11" t="s">
        <v>111</v>
      </c>
      <c r="B223" s="11" t="s">
        <v>53</v>
      </c>
      <c r="C223" s="11" t="s">
        <v>50</v>
      </c>
      <c r="D223" s="11" t="s">
        <v>71</v>
      </c>
      <c r="E223" s="28">
        <v>5.49505</v>
      </c>
      <c r="F223" s="28">
        <v>5.1965000000000003</v>
      </c>
      <c r="G223" s="28">
        <v>5.8799950000000001</v>
      </c>
      <c r="H223" s="28">
        <v>6.1289999999999996</v>
      </c>
      <c r="I223" s="28">
        <v>6.406625</v>
      </c>
      <c r="J223" s="28">
        <v>6.6700116912030367</v>
      </c>
      <c r="K223" s="28">
        <v>7.6475314346994727</v>
      </c>
      <c r="L223" s="28">
        <v>8.6546109300000005</v>
      </c>
      <c r="M223" s="28">
        <v>9.2691710500000006</v>
      </c>
      <c r="N223" s="28">
        <v>9.3694770250000001</v>
      </c>
      <c r="O223" s="28">
        <v>9.6657889749999999</v>
      </c>
      <c r="P223" s="28">
        <v>10.821045049999999</v>
      </c>
      <c r="Q223" s="28">
        <v>9.7783405999999999</v>
      </c>
      <c r="R223" s="28">
        <v>9.3137258499999991</v>
      </c>
      <c r="S223" s="28">
        <v>9.6081313304540963</v>
      </c>
      <c r="T223" s="28">
        <v>9.8514646141653923</v>
      </c>
      <c r="U223" s="28">
        <v>10.444627816841976</v>
      </c>
      <c r="V223" s="28">
        <v>10.968107128622545</v>
      </c>
      <c r="W223" s="28">
        <v>11.498715078748669</v>
      </c>
      <c r="X223" s="28">
        <v>11.616516187646189</v>
      </c>
    </row>
    <row r="224" spans="1:24" x14ac:dyDescent="0.2">
      <c r="A224" s="11" t="s">
        <v>111</v>
      </c>
      <c r="B224" s="11" t="s">
        <v>53</v>
      </c>
      <c r="C224" s="11" t="s">
        <v>50</v>
      </c>
      <c r="D224" s="11" t="s">
        <v>26</v>
      </c>
      <c r="E224" s="28">
        <v>8.1829549999999998</v>
      </c>
      <c r="F224" s="28">
        <v>6.9717099999999999</v>
      </c>
      <c r="G224" s="28">
        <v>7.2795699999999997</v>
      </c>
      <c r="H224" s="28">
        <v>7.5639999999999992</v>
      </c>
      <c r="I224" s="28">
        <v>8.8516250000000003</v>
      </c>
      <c r="J224" s="28">
        <v>9.2050116912030369</v>
      </c>
      <c r="K224" s="28">
        <v>10.592531434699472</v>
      </c>
      <c r="L224" s="28">
        <v>11.804610930000001</v>
      </c>
      <c r="M224" s="28">
        <v>13.229171050000001</v>
      </c>
      <c r="N224" s="28">
        <v>13.442922025</v>
      </c>
      <c r="O224" s="28">
        <v>13.631173974999999</v>
      </c>
      <c r="P224" s="28">
        <v>14.424545049999999</v>
      </c>
      <c r="Q224" s="28">
        <v>12.473550599999999</v>
      </c>
      <c r="R224" s="28">
        <v>11.715935849999999</v>
      </c>
      <c r="S224" s="28">
        <v>12.020606330454097</v>
      </c>
      <c r="T224" s="28">
        <v>12.494659614165393</v>
      </c>
      <c r="U224" s="28">
        <v>13.230382816841976</v>
      </c>
      <c r="V224" s="28">
        <v>14.287742128622545</v>
      </c>
      <c r="W224" s="28">
        <v>14.934060078748669</v>
      </c>
      <c r="X224" s="28">
        <v>14.73722618764619</v>
      </c>
    </row>
    <row r="225" spans="1:24" x14ac:dyDescent="0.2">
      <c r="A225" s="11" t="s">
        <v>111</v>
      </c>
      <c r="B225" s="11" t="s">
        <v>53</v>
      </c>
      <c r="C225" s="11" t="s">
        <v>50</v>
      </c>
      <c r="D225" s="11" t="s">
        <v>75</v>
      </c>
      <c r="E225" s="28">
        <v>2.8220719999999999</v>
      </c>
      <c r="F225" s="28">
        <v>2.693975</v>
      </c>
      <c r="G225" s="28">
        <v>3.86375</v>
      </c>
      <c r="H225" s="28">
        <v>4.7200769999999999</v>
      </c>
      <c r="I225" s="28">
        <v>5.6660000000000004</v>
      </c>
      <c r="J225" s="28">
        <v>7.4950000000000001</v>
      </c>
      <c r="K225" s="28">
        <v>9.0489999999999995</v>
      </c>
      <c r="L225" s="28">
        <v>12.44</v>
      </c>
      <c r="M225" s="28">
        <v>12.74</v>
      </c>
      <c r="N225" s="28">
        <v>11.354061</v>
      </c>
      <c r="O225" s="28">
        <v>11.662407</v>
      </c>
      <c r="P225" s="28">
        <v>13.910138999999999</v>
      </c>
      <c r="Q225" s="28">
        <v>11.262961000000001</v>
      </c>
      <c r="R225" s="28">
        <v>11.047174999999999</v>
      </c>
      <c r="S225" s="28">
        <v>12.040710342829263</v>
      </c>
      <c r="T225" s="28">
        <v>11.528952972238471</v>
      </c>
      <c r="U225" s="28">
        <v>12.223777859870269</v>
      </c>
      <c r="V225" s="28">
        <v>12.679115662022307</v>
      </c>
      <c r="W225" s="28">
        <v>13.349562770840437</v>
      </c>
      <c r="X225" s="28">
        <v>13.820898071649822</v>
      </c>
    </row>
    <row r="226" spans="1:24" x14ac:dyDescent="0.2">
      <c r="A226" s="11" t="s">
        <v>111</v>
      </c>
      <c r="B226" s="11" t="s">
        <v>53</v>
      </c>
      <c r="C226" s="11" t="s">
        <v>50</v>
      </c>
      <c r="D226" s="11" t="s">
        <v>76</v>
      </c>
      <c r="E226" s="28">
        <v>10.646585999999999</v>
      </c>
      <c r="F226" s="28">
        <v>14.058028999999999</v>
      </c>
      <c r="G226" s="28">
        <v>16.917898999999998</v>
      </c>
      <c r="H226" s="28">
        <v>19.166381000000001</v>
      </c>
      <c r="I226" s="28">
        <v>21.096</v>
      </c>
      <c r="J226" s="28">
        <v>24.305</v>
      </c>
      <c r="K226" s="28">
        <v>25.67</v>
      </c>
      <c r="L226" s="28">
        <v>28.574999999999999</v>
      </c>
      <c r="M226" s="28">
        <v>26.167000000000002</v>
      </c>
      <c r="N226" s="28">
        <v>26.849437999999999</v>
      </c>
      <c r="O226" s="28">
        <v>29.790967999999996</v>
      </c>
      <c r="P226" s="28">
        <v>31.505369000000002</v>
      </c>
      <c r="Q226" s="28">
        <v>27.323295000000002</v>
      </c>
      <c r="R226" s="28">
        <v>28.970354</v>
      </c>
      <c r="S226" s="28">
        <v>31.600775861037285</v>
      </c>
      <c r="T226" s="28">
        <v>32.125663775429864</v>
      </c>
      <c r="U226" s="28">
        <v>33.728180363799666</v>
      </c>
      <c r="V226" s="28">
        <v>34.964782363276377</v>
      </c>
      <c r="W226" s="28">
        <v>36.074841709426849</v>
      </c>
      <c r="X226" s="28">
        <v>37.464711132735623</v>
      </c>
    </row>
    <row r="227" spans="1:24" x14ac:dyDescent="0.2">
      <c r="A227" s="11" t="s">
        <v>111</v>
      </c>
      <c r="B227" s="11" t="s">
        <v>53</v>
      </c>
      <c r="C227" s="11" t="s">
        <v>50</v>
      </c>
      <c r="D227" s="11" t="s">
        <v>74</v>
      </c>
      <c r="E227" s="28">
        <v>16.879000000000001</v>
      </c>
      <c r="F227" s="28">
        <v>18.199000000000002</v>
      </c>
      <c r="G227" s="28">
        <v>19.632000000000001</v>
      </c>
      <c r="H227" s="28">
        <v>21.593</v>
      </c>
      <c r="I227" s="28">
        <v>24.055</v>
      </c>
      <c r="J227" s="28">
        <v>25.09</v>
      </c>
      <c r="K227" s="28">
        <v>27.146000000000001</v>
      </c>
      <c r="L227" s="28">
        <v>28.245999999999999</v>
      </c>
      <c r="M227" s="28">
        <v>26.74</v>
      </c>
      <c r="N227" s="28">
        <v>28.77</v>
      </c>
      <c r="O227" s="28">
        <v>31.8</v>
      </c>
      <c r="P227" s="28">
        <v>32.619999999999997</v>
      </c>
      <c r="Q227" s="28">
        <v>29.1</v>
      </c>
      <c r="R227" s="28">
        <v>29.827500000000001</v>
      </c>
      <c r="S227" s="28">
        <v>32.064562500000001</v>
      </c>
      <c r="T227" s="28">
        <v>33.667790625000002</v>
      </c>
      <c r="U227" s="28">
        <v>35.014502250000007</v>
      </c>
      <c r="V227" s="28">
        <v>36.765227362500006</v>
      </c>
      <c r="W227" s="28">
        <v>37.868184183375007</v>
      </c>
      <c r="X227" s="28">
        <v>38.549811498675759</v>
      </c>
    </row>
    <row r="228" spans="1:24" x14ac:dyDescent="0.2">
      <c r="A228" s="11" t="s">
        <v>111</v>
      </c>
      <c r="B228" s="11" t="s">
        <v>53</v>
      </c>
      <c r="C228" s="11" t="s">
        <v>65</v>
      </c>
      <c r="D228" s="11" t="s">
        <v>72</v>
      </c>
      <c r="E228" s="28">
        <v>1.4331623543289063</v>
      </c>
      <c r="F228" s="28">
        <v>1.4600085454706837</v>
      </c>
      <c r="G228" s="28">
        <v>1.5205353455839166</v>
      </c>
      <c r="H228" s="28">
        <v>1.5717154748193189</v>
      </c>
      <c r="I228" s="28">
        <v>1.6094351365620856</v>
      </c>
      <c r="J228" s="28">
        <v>1.6569486715188497</v>
      </c>
      <c r="K228" s="28">
        <v>1.7098021075584329</v>
      </c>
      <c r="L228" s="28">
        <v>1.7780336451254417</v>
      </c>
      <c r="M228" s="28">
        <v>1.8517532956800979</v>
      </c>
      <c r="N228" s="28">
        <v>1.9090003199414536</v>
      </c>
      <c r="O228" s="28">
        <v>1.9666468764666643</v>
      </c>
      <c r="P228" s="28">
        <v>2.025848319770752</v>
      </c>
      <c r="Q228" s="28">
        <v>2.0800774096893764</v>
      </c>
      <c r="R228" s="28">
        <v>2.135022796737823</v>
      </c>
      <c r="S228" s="28">
        <v>2.1911938879247743</v>
      </c>
      <c r="T228" s="28">
        <v>2.2475964695885482</v>
      </c>
      <c r="U228" s="28">
        <v>2.3084296625277254</v>
      </c>
      <c r="V228" s="28">
        <v>2.373499092190253</v>
      </c>
      <c r="W228" s="28">
        <v>2.4415520921902529</v>
      </c>
      <c r="X228" s="28">
        <v>2.5122235400980628</v>
      </c>
    </row>
    <row r="229" spans="1:24" x14ac:dyDescent="0.2">
      <c r="A229" s="11" t="s">
        <v>111</v>
      </c>
      <c r="B229" s="11" t="s">
        <v>53</v>
      </c>
      <c r="C229" s="11" t="s">
        <v>65</v>
      </c>
      <c r="D229" s="11" t="s">
        <v>77</v>
      </c>
      <c r="E229" s="28">
        <v>3.3023000000000004E-2</v>
      </c>
      <c r="F229" s="28">
        <v>2.2402999999999999E-2</v>
      </c>
      <c r="G229" s="28">
        <v>2.0438999999999999E-2</v>
      </c>
      <c r="H229" s="28">
        <v>2.5999999999999999E-2</v>
      </c>
      <c r="I229" s="28">
        <v>3.6999999999999998E-2</v>
      </c>
      <c r="J229" s="28">
        <v>3.5999999999999997E-2</v>
      </c>
      <c r="K229" s="28">
        <v>4.1000000000000002E-2</v>
      </c>
      <c r="L229" s="28">
        <v>5.6000000000000001E-2</v>
      </c>
      <c r="M229" s="28">
        <v>6.0999999999999999E-2</v>
      </c>
      <c r="N229" s="28">
        <v>4.3919E-2</v>
      </c>
      <c r="O229" s="28">
        <v>4.299E-2</v>
      </c>
      <c r="P229" s="28">
        <v>4.6133E-2</v>
      </c>
      <c r="Q229" s="28">
        <v>4.2074E-2</v>
      </c>
      <c r="R229" s="28">
        <v>4.4545000000000001E-2</v>
      </c>
      <c r="S229" s="28">
        <v>4.7631E-2</v>
      </c>
      <c r="T229" s="28">
        <v>4.9828999999999998E-2</v>
      </c>
      <c r="U229" s="28">
        <v>5.6337999999999999E-2</v>
      </c>
      <c r="V229" s="28">
        <v>6.2760999999999997E-2</v>
      </c>
      <c r="W229" s="28">
        <v>6.8053000000000002E-2</v>
      </c>
      <c r="X229" s="28">
        <v>7.3112999999999997E-2</v>
      </c>
    </row>
    <row r="230" spans="1:24" x14ac:dyDescent="0.2">
      <c r="A230" s="11" t="s">
        <v>111</v>
      </c>
      <c r="B230" s="11" t="s">
        <v>53</v>
      </c>
      <c r="C230" s="11" t="s">
        <v>65</v>
      </c>
      <c r="D230" s="11" t="s">
        <v>73</v>
      </c>
      <c r="E230" s="28">
        <v>4.9959000000000003E-2</v>
      </c>
      <c r="F230" s="28">
        <v>2.6984999999999999E-2</v>
      </c>
      <c r="G230" s="28">
        <v>2.6747E-2</v>
      </c>
      <c r="H230" s="28">
        <v>1.7999999999999999E-2</v>
      </c>
      <c r="I230" s="28">
        <v>6.2E-2</v>
      </c>
      <c r="J230" s="28">
        <v>7.1999999999999995E-2</v>
      </c>
      <c r="K230" s="28">
        <v>0.08</v>
      </c>
      <c r="L230" s="28">
        <v>9.1999999999999998E-2</v>
      </c>
      <c r="M230" s="28">
        <v>9.2999999999999999E-2</v>
      </c>
      <c r="N230" s="28">
        <v>5.4375E-2</v>
      </c>
      <c r="O230" s="28">
        <v>7.6333999999999999E-2</v>
      </c>
      <c r="P230" s="28">
        <v>8.204800000000001E-2</v>
      </c>
      <c r="Q230" s="28">
        <v>8.4501000000000007E-2</v>
      </c>
      <c r="R230" s="28">
        <v>8.6607000000000003E-2</v>
      </c>
      <c r="S230" s="28">
        <v>9.4177999999999998E-2</v>
      </c>
      <c r="T230" s="28">
        <v>8.9175000000000004E-2</v>
      </c>
      <c r="U230" s="28">
        <v>7.6287999999999995E-2</v>
      </c>
      <c r="V230" s="28">
        <v>0.14329800000000001</v>
      </c>
      <c r="W230" s="28">
        <v>0.14888800000000002</v>
      </c>
      <c r="X230" s="28">
        <v>0.163101</v>
      </c>
    </row>
    <row r="231" spans="1:24" x14ac:dyDescent="0.2">
      <c r="A231" s="11" t="s">
        <v>111</v>
      </c>
      <c r="B231" s="11" t="s">
        <v>53</v>
      </c>
      <c r="C231" s="11" t="s">
        <v>65</v>
      </c>
      <c r="D231" s="11" t="s">
        <v>70</v>
      </c>
      <c r="E231" s="28">
        <v>0.24979500000000002</v>
      </c>
      <c r="F231" s="28">
        <v>0.13492499999999999</v>
      </c>
      <c r="G231" s="28">
        <v>0.13373499999999999</v>
      </c>
      <c r="H231" s="28">
        <v>0.09</v>
      </c>
      <c r="I231" s="28">
        <v>0.31</v>
      </c>
      <c r="J231" s="28">
        <v>0.36</v>
      </c>
      <c r="K231" s="28">
        <v>0.4</v>
      </c>
      <c r="L231" s="28">
        <v>0.46</v>
      </c>
      <c r="M231" s="28">
        <v>0.46500000000000002</v>
      </c>
      <c r="N231" s="28">
        <v>0.27187499999999998</v>
      </c>
      <c r="O231" s="28">
        <v>0.38167000000000001</v>
      </c>
      <c r="P231" s="28">
        <v>0.41024000000000005</v>
      </c>
      <c r="Q231" s="28">
        <v>0.42250500000000002</v>
      </c>
      <c r="R231" s="28">
        <v>0.433035</v>
      </c>
      <c r="S231" s="28">
        <v>0.47088999999999998</v>
      </c>
      <c r="T231" s="28">
        <v>0.44587500000000002</v>
      </c>
      <c r="U231" s="28">
        <v>0.38144</v>
      </c>
      <c r="V231" s="28">
        <v>0.71649000000000007</v>
      </c>
      <c r="W231" s="28">
        <v>0.7444400000000001</v>
      </c>
      <c r="X231" s="28">
        <v>0.81550499999999992</v>
      </c>
    </row>
    <row r="232" spans="1:24" x14ac:dyDescent="0.2">
      <c r="A232" s="11" t="s">
        <v>111</v>
      </c>
      <c r="B232" s="11" t="s">
        <v>53</v>
      </c>
      <c r="C232" s="11" t="s">
        <v>65</v>
      </c>
      <c r="D232" s="11" t="s">
        <v>71</v>
      </c>
      <c r="E232" s="28">
        <v>0.87429023352988466</v>
      </c>
      <c r="F232" s="28">
        <v>0.72580489520000002</v>
      </c>
      <c r="G232" s="28">
        <v>0.84354497533005601</v>
      </c>
      <c r="H232" s="28">
        <v>0.91159497539520495</v>
      </c>
      <c r="I232" s="28">
        <v>1.0944158928622183</v>
      </c>
      <c r="J232" s="28">
        <v>1.2592809903543256</v>
      </c>
      <c r="K232" s="28">
        <v>1.3507436649711622</v>
      </c>
      <c r="L232" s="28">
        <v>1.5024384301309981</v>
      </c>
      <c r="M232" s="28">
        <v>1.3702974388032725</v>
      </c>
      <c r="N232" s="28">
        <v>1.1549451935645794</v>
      </c>
      <c r="O232" s="28">
        <v>1.1491575000000001</v>
      </c>
      <c r="P232" s="28">
        <v>1.4286428875785298</v>
      </c>
      <c r="Q232" s="28">
        <v>1.6047731249999999</v>
      </c>
      <c r="R232" s="28">
        <v>1.3797495</v>
      </c>
      <c r="S232" s="28">
        <v>1.2211006165982987</v>
      </c>
      <c r="T232" s="28">
        <v>1.3546531303627742</v>
      </c>
      <c r="U232" s="28">
        <v>1.5235635772682989</v>
      </c>
      <c r="V232" s="28">
        <v>1.6614493645331772</v>
      </c>
      <c r="W232" s="28">
        <v>1.7823330272988847</v>
      </c>
      <c r="X232" s="28">
        <v>1.9092898904745279</v>
      </c>
    </row>
    <row r="233" spans="1:24" x14ac:dyDescent="0.2">
      <c r="A233" s="11" t="s">
        <v>111</v>
      </c>
      <c r="B233" s="11" t="s">
        <v>53</v>
      </c>
      <c r="C233" s="11" t="s">
        <v>65</v>
      </c>
      <c r="D233" s="11" t="s">
        <v>26</v>
      </c>
      <c r="E233" s="28">
        <v>1.1240852335298848</v>
      </c>
      <c r="F233" s="28">
        <v>0.86072989519999998</v>
      </c>
      <c r="G233" s="28">
        <v>0.97727997533005606</v>
      </c>
      <c r="H233" s="28">
        <v>1.0015949753952049</v>
      </c>
      <c r="I233" s="28">
        <v>1.4044158928622184</v>
      </c>
      <c r="J233" s="28">
        <v>1.6192809903543255</v>
      </c>
      <c r="K233" s="28">
        <v>1.7507436649711621</v>
      </c>
      <c r="L233" s="28">
        <v>1.9624384301309981</v>
      </c>
      <c r="M233" s="28">
        <v>1.8352974388032726</v>
      </c>
      <c r="N233" s="28">
        <v>1.4268201935645792</v>
      </c>
      <c r="O233" s="28">
        <v>1.5308275</v>
      </c>
      <c r="P233" s="28">
        <v>1.8388828875785297</v>
      </c>
      <c r="Q233" s="28">
        <v>2.027278125</v>
      </c>
      <c r="R233" s="28">
        <v>1.8127845</v>
      </c>
      <c r="S233" s="28">
        <v>1.6919906165982987</v>
      </c>
      <c r="T233" s="28">
        <v>1.8005281303627743</v>
      </c>
      <c r="U233" s="28">
        <v>1.9050035772682989</v>
      </c>
      <c r="V233" s="28">
        <v>2.3779393645331774</v>
      </c>
      <c r="W233" s="28">
        <v>2.5267730272988849</v>
      </c>
      <c r="X233" s="28">
        <v>2.7247948904745281</v>
      </c>
    </row>
    <row r="234" spans="1:24" x14ac:dyDescent="0.2">
      <c r="A234" s="11" t="s">
        <v>111</v>
      </c>
      <c r="B234" s="11" t="s">
        <v>53</v>
      </c>
      <c r="C234" s="11" t="s">
        <v>65</v>
      </c>
      <c r="D234" s="11" t="s">
        <v>75</v>
      </c>
      <c r="E234" s="28">
        <v>0.37729099999999999</v>
      </c>
      <c r="F234" s="28">
        <v>0.36427999999999999</v>
      </c>
      <c r="G234" s="28">
        <v>0.481323</v>
      </c>
      <c r="H234" s="28">
        <v>0.53119899999999998</v>
      </c>
      <c r="I234" s="28">
        <v>0.64</v>
      </c>
      <c r="J234" s="28">
        <v>0.83899999999999997</v>
      </c>
      <c r="K234" s="28">
        <v>1.0169999999999999</v>
      </c>
      <c r="L234" s="28">
        <v>1.0980000000000001</v>
      </c>
      <c r="M234" s="28">
        <v>0.82779400000000003</v>
      </c>
      <c r="N234" s="28">
        <v>0.67817499999999997</v>
      </c>
      <c r="O234" s="28">
        <v>0.75526400000000005</v>
      </c>
      <c r="P234" s="28">
        <v>1.0612760000000001</v>
      </c>
      <c r="Q234" s="28">
        <v>1.1414420000000001</v>
      </c>
      <c r="R234" s="28">
        <v>1.1226769999999999</v>
      </c>
      <c r="S234" s="28">
        <v>1.015091207913922</v>
      </c>
      <c r="T234" s="28">
        <v>1.1058093551465167</v>
      </c>
      <c r="U234" s="28">
        <v>1.1882322822685774</v>
      </c>
      <c r="V234" s="28">
        <v>1.3566327154421494</v>
      </c>
      <c r="W234" s="28">
        <v>1.4504646364370026</v>
      </c>
      <c r="X234" s="28">
        <v>1.5529351181699189</v>
      </c>
    </row>
    <row r="235" spans="1:24" x14ac:dyDescent="0.2">
      <c r="A235" s="11" t="s">
        <v>111</v>
      </c>
      <c r="B235" s="11" t="s">
        <v>53</v>
      </c>
      <c r="C235" s="11" t="s">
        <v>65</v>
      </c>
      <c r="D235" s="11" t="s">
        <v>76</v>
      </c>
      <c r="E235" s="28">
        <v>0.47380800000000001</v>
      </c>
      <c r="F235" s="28">
        <v>0.53817300000000001</v>
      </c>
      <c r="G235" s="28">
        <v>0.56030000000000002</v>
      </c>
      <c r="H235" s="28">
        <v>0.50038099999999996</v>
      </c>
      <c r="I235" s="28">
        <v>0.59650000000000003</v>
      </c>
      <c r="J235" s="28">
        <v>0.73488900000000001</v>
      </c>
      <c r="K235" s="28">
        <v>0.55800000000000005</v>
      </c>
      <c r="L235" s="28">
        <v>1.48</v>
      </c>
      <c r="M235" s="28">
        <v>1.724</v>
      </c>
      <c r="N235" s="28">
        <v>1.4751529999999999</v>
      </c>
      <c r="O235" s="28">
        <v>2.0191256499999999</v>
      </c>
      <c r="P235" s="28">
        <v>2.8742540000000001</v>
      </c>
      <c r="Q235" s="28">
        <v>3.0790730000000002</v>
      </c>
      <c r="R235" s="28">
        <v>2.8548079999999998</v>
      </c>
      <c r="S235" s="28">
        <v>2.5366714920218145</v>
      </c>
      <c r="T235" s="28">
        <v>2.6606893758940822</v>
      </c>
      <c r="U235" s="28">
        <v>2.7065765098189094</v>
      </c>
      <c r="V235" s="28">
        <v>2.7607080400152886</v>
      </c>
      <c r="W235" s="28">
        <v>2.815922200815594</v>
      </c>
      <c r="X235" s="28">
        <v>2.8722406448319058</v>
      </c>
    </row>
    <row r="236" spans="1:24" x14ac:dyDescent="0.2">
      <c r="A236" s="11" t="s">
        <v>111</v>
      </c>
      <c r="B236" s="11" t="s">
        <v>53</v>
      </c>
      <c r="C236" s="11" t="s">
        <v>65</v>
      </c>
      <c r="D236" s="11" t="s">
        <v>74</v>
      </c>
      <c r="E236" s="28">
        <v>1.1498582083411391</v>
      </c>
      <c r="F236" s="28">
        <v>1.0428504786001411</v>
      </c>
      <c r="G236" s="28">
        <v>1.1200986622001516</v>
      </c>
      <c r="H236" s="28">
        <v>1.1137668438722819</v>
      </c>
      <c r="I236" s="28">
        <v>1.245468665091972</v>
      </c>
      <c r="J236" s="28">
        <v>1.2518004834198415</v>
      </c>
      <c r="K236" s="28">
        <v>1.1283300260263822</v>
      </c>
      <c r="L236" s="28">
        <v>2.2566600520527644</v>
      </c>
      <c r="M236" s="28">
        <v>2.7079920624633171</v>
      </c>
      <c r="N236" s="28">
        <v>2.2205534912199201</v>
      </c>
      <c r="O236" s="28">
        <v>2.76</v>
      </c>
      <c r="P236" s="28">
        <v>3.68</v>
      </c>
      <c r="Q236" s="28">
        <v>3.9376000000000002</v>
      </c>
      <c r="R236" s="28">
        <v>3.6225920000000005</v>
      </c>
      <c r="S236" s="28">
        <v>3.2241068800000003</v>
      </c>
      <c r="T236" s="28">
        <v>3.3691916896</v>
      </c>
      <c r="U236" s="28">
        <v>3.4365755233919999</v>
      </c>
      <c r="V236" s="28">
        <v>3.7802330757312004</v>
      </c>
      <c r="W236" s="28">
        <v>3.8936400680031364</v>
      </c>
      <c r="X236" s="28">
        <v>4.0493856707232618</v>
      </c>
    </row>
    <row r="237" spans="1:24" x14ac:dyDescent="0.2">
      <c r="A237" s="11" t="s">
        <v>111</v>
      </c>
      <c r="B237" s="11" t="s">
        <v>53</v>
      </c>
      <c r="C237" s="11" t="s">
        <v>67</v>
      </c>
      <c r="D237" s="11" t="s">
        <v>72</v>
      </c>
      <c r="E237" s="28">
        <v>0.44583764567109369</v>
      </c>
      <c r="F237" s="28">
        <v>0.44599170452931636</v>
      </c>
      <c r="G237" s="28">
        <v>0.44333491191608337</v>
      </c>
      <c r="H237" s="28">
        <v>0.44125153911818132</v>
      </c>
      <c r="I237" s="28">
        <v>0.44322025064022674</v>
      </c>
      <c r="J237" s="28">
        <v>0.4441397443742211</v>
      </c>
      <c r="K237" s="28">
        <v>0.46899999999999997</v>
      </c>
      <c r="L237" s="28">
        <v>0.48127500000000001</v>
      </c>
      <c r="M237" s="28">
        <v>0.491243125</v>
      </c>
      <c r="N237" s="28">
        <v>0.488879046875</v>
      </c>
      <c r="O237" s="28">
        <v>0.49008007070312498</v>
      </c>
      <c r="P237" s="28">
        <v>0.49665667271723202</v>
      </c>
      <c r="Q237" s="28">
        <v>0.50158135658213854</v>
      </c>
      <c r="R237" s="28">
        <v>0.50905582266758509</v>
      </c>
      <c r="S237" s="28">
        <v>0.51771042710089543</v>
      </c>
      <c r="T237" s="28">
        <v>0.52638666642337295</v>
      </c>
      <c r="U237" s="28">
        <v>0.53673492994749061</v>
      </c>
      <c r="V237" s="28">
        <v>0.54821472243547897</v>
      </c>
      <c r="W237" s="28">
        <v>0.56075096269101721</v>
      </c>
      <c r="X237" s="28">
        <v>0.5743309924326454</v>
      </c>
    </row>
    <row r="238" spans="1:24" x14ac:dyDescent="0.2">
      <c r="A238" s="11" t="s">
        <v>111</v>
      </c>
      <c r="B238" s="11" t="s">
        <v>53</v>
      </c>
      <c r="C238" s="11" t="s">
        <v>67</v>
      </c>
      <c r="D238" s="11" t="s">
        <v>77</v>
      </c>
      <c r="E238" s="28">
        <v>1.0500000000000001E-2</v>
      </c>
      <c r="F238" s="28">
        <v>1.1300000000000001E-2</v>
      </c>
      <c r="G238" s="28">
        <v>8.4930000000000005E-3</v>
      </c>
      <c r="H238" s="28">
        <v>8.9999999999999993E-3</v>
      </c>
      <c r="I238" s="28">
        <v>1.2999999999999999E-2</v>
      </c>
      <c r="J238" s="28">
        <v>1.2E-2</v>
      </c>
      <c r="K238" s="28">
        <v>1.6E-2</v>
      </c>
      <c r="L238" s="28">
        <v>2.4E-2</v>
      </c>
      <c r="M238" s="28">
        <v>2.1999999999999999E-2</v>
      </c>
      <c r="N238" s="28">
        <v>9.9170000000000005E-3</v>
      </c>
      <c r="O238" s="28">
        <v>1.3423000000000001E-2</v>
      </c>
      <c r="P238" s="28">
        <v>1.9872000000000001E-2</v>
      </c>
      <c r="Q238" s="28">
        <v>1.8388999999999999E-2</v>
      </c>
      <c r="R238" s="28">
        <v>2.0014000000000001E-2</v>
      </c>
      <c r="S238" s="28">
        <v>2.1381000000000001E-2</v>
      </c>
      <c r="T238" s="28">
        <v>2.1618999999999999E-2</v>
      </c>
      <c r="U238" s="28">
        <v>2.3415999999999999E-2</v>
      </c>
      <c r="V238" s="28">
        <v>2.4760000000000001E-2</v>
      </c>
      <c r="W238" s="28">
        <v>2.6103000000000001E-2</v>
      </c>
      <c r="X238" s="28">
        <v>2.7505999999999999E-2</v>
      </c>
    </row>
    <row r="239" spans="1:24" x14ac:dyDescent="0.2">
      <c r="A239" s="11" t="s">
        <v>111</v>
      </c>
      <c r="B239" s="11" t="s">
        <v>53</v>
      </c>
      <c r="C239" s="11" t="s">
        <v>67</v>
      </c>
      <c r="D239" s="11" t="s">
        <v>73</v>
      </c>
      <c r="E239" s="28">
        <v>6.0000000000000001E-3</v>
      </c>
      <c r="F239" s="28">
        <v>7.0000000000000001E-3</v>
      </c>
      <c r="G239" s="28">
        <v>1.0629999999999999E-3</v>
      </c>
      <c r="H239" s="28">
        <v>1E-3</v>
      </c>
      <c r="I239" s="28">
        <v>2E-3</v>
      </c>
      <c r="J239" s="28">
        <v>2E-3</v>
      </c>
      <c r="K239" s="28">
        <v>1E-3</v>
      </c>
      <c r="L239" s="28">
        <v>3.0000000000000001E-3</v>
      </c>
      <c r="M239" s="28">
        <v>1.4E-2</v>
      </c>
      <c r="N239" s="28">
        <v>6.1970000000000003E-3</v>
      </c>
      <c r="O239" s="28">
        <v>6.6860000000000001E-3</v>
      </c>
      <c r="P239" s="28">
        <v>1.1178E-2</v>
      </c>
      <c r="Q239" s="28">
        <v>8.9819999999999987E-3</v>
      </c>
      <c r="R239" s="28">
        <v>1.1372E-2</v>
      </c>
      <c r="S239" s="28">
        <v>1.1680999999999999E-2</v>
      </c>
      <c r="T239" s="28">
        <v>1.2388999999999999E-2</v>
      </c>
      <c r="U239" s="28">
        <v>1.3377000000000002E-2</v>
      </c>
      <c r="V239" s="28">
        <v>1.4255E-2</v>
      </c>
      <c r="W239" s="28">
        <v>1.5023E-2</v>
      </c>
      <c r="X239" s="28">
        <v>1.5729E-2</v>
      </c>
    </row>
    <row r="240" spans="1:24" x14ac:dyDescent="0.2">
      <c r="A240" s="11" t="s">
        <v>111</v>
      </c>
      <c r="B240" s="11" t="s">
        <v>53</v>
      </c>
      <c r="C240" s="11" t="s">
        <v>67</v>
      </c>
      <c r="D240" s="11" t="s">
        <v>70</v>
      </c>
      <c r="E240" s="28">
        <v>4.8000000000000001E-2</v>
      </c>
      <c r="F240" s="28">
        <v>5.6000000000000001E-2</v>
      </c>
      <c r="G240" s="28">
        <v>8.5039999999999994E-3</v>
      </c>
      <c r="H240" s="28">
        <v>8.0000000000000002E-3</v>
      </c>
      <c r="I240" s="28">
        <v>1.6E-2</v>
      </c>
      <c r="J240" s="28">
        <v>1.6E-2</v>
      </c>
      <c r="K240" s="28">
        <v>8.0000000000000002E-3</v>
      </c>
      <c r="L240" s="28">
        <v>2.4E-2</v>
      </c>
      <c r="M240" s="28">
        <v>0.112</v>
      </c>
      <c r="N240" s="28">
        <v>4.9576000000000002E-2</v>
      </c>
      <c r="O240" s="28">
        <v>5.3488000000000001E-2</v>
      </c>
      <c r="P240" s="28">
        <v>8.9424000000000003E-2</v>
      </c>
      <c r="Q240" s="28">
        <v>7.1855999999999989E-2</v>
      </c>
      <c r="R240" s="28">
        <v>9.0976000000000001E-2</v>
      </c>
      <c r="S240" s="28">
        <v>9.3447999999999989E-2</v>
      </c>
      <c r="T240" s="28">
        <v>9.9111999999999992E-2</v>
      </c>
      <c r="U240" s="28">
        <v>0.10701600000000001</v>
      </c>
      <c r="V240" s="28">
        <v>0.11404</v>
      </c>
      <c r="W240" s="28">
        <v>0.120184</v>
      </c>
      <c r="X240" s="28">
        <v>0.125832</v>
      </c>
    </row>
    <row r="241" spans="1:24" x14ac:dyDescent="0.2">
      <c r="A241" s="11" t="s">
        <v>111</v>
      </c>
      <c r="B241" s="11" t="s">
        <v>53</v>
      </c>
      <c r="C241" s="11" t="s">
        <v>67</v>
      </c>
      <c r="D241" s="11" t="s">
        <v>71</v>
      </c>
      <c r="E241" s="28">
        <v>0.73296964370204576</v>
      </c>
      <c r="F241" s="28">
        <v>0.70750729279999991</v>
      </c>
      <c r="G241" s="28">
        <v>0.7473712035059531</v>
      </c>
      <c r="H241" s="28">
        <v>0.76777767806563546</v>
      </c>
      <c r="I241" s="28">
        <v>0.75347442608838544</v>
      </c>
      <c r="J241" s="28">
        <v>0.71950638588623828</v>
      </c>
      <c r="K241" s="28">
        <v>0.83071706391500111</v>
      </c>
      <c r="L241" s="28">
        <v>0.90976637865661547</v>
      </c>
      <c r="M241" s="28">
        <v>0.79812799514286192</v>
      </c>
      <c r="N241" s="28">
        <v>0.7621427031527519</v>
      </c>
      <c r="O241" s="28">
        <v>0.98103809042879597</v>
      </c>
      <c r="P241" s="28">
        <v>1.0791418994716757</v>
      </c>
      <c r="Q241" s="28">
        <v>0.83697420600000005</v>
      </c>
      <c r="R241" s="28">
        <v>0.95684075999999996</v>
      </c>
      <c r="S241" s="28">
        <v>1.022141045503504</v>
      </c>
      <c r="T241" s="28">
        <v>1.0415242726047198</v>
      </c>
      <c r="U241" s="28">
        <v>1.0681025105955062</v>
      </c>
      <c r="V241" s="28">
        <v>1.0964294448709579</v>
      </c>
      <c r="W241" s="28">
        <v>1.1215019253820344</v>
      </c>
      <c r="X241" s="28">
        <v>1.1486619848652906</v>
      </c>
    </row>
    <row r="242" spans="1:24" x14ac:dyDescent="0.2">
      <c r="A242" s="11" t="s">
        <v>111</v>
      </c>
      <c r="B242" s="11" t="s">
        <v>53</v>
      </c>
      <c r="C242" s="11" t="s">
        <v>67</v>
      </c>
      <c r="D242" s="11" t="s">
        <v>26</v>
      </c>
      <c r="E242" s="28">
        <v>0.7809696437020458</v>
      </c>
      <c r="F242" s="28">
        <v>0.76350729279999996</v>
      </c>
      <c r="G242" s="28">
        <v>0.75587520350595305</v>
      </c>
      <c r="H242" s="28">
        <v>0.77577767806563547</v>
      </c>
      <c r="I242" s="28">
        <v>0.76947442608838545</v>
      </c>
      <c r="J242" s="28">
        <v>0.73550638588623829</v>
      </c>
      <c r="K242" s="28">
        <v>0.83871706391500112</v>
      </c>
      <c r="L242" s="28">
        <v>0.93376637865661549</v>
      </c>
      <c r="M242" s="28">
        <v>0.91012799514286191</v>
      </c>
      <c r="N242" s="28">
        <v>0.81171870315275185</v>
      </c>
      <c r="O242" s="28">
        <v>1.0345260904287961</v>
      </c>
      <c r="P242" s="28">
        <v>1.1685658994716757</v>
      </c>
      <c r="Q242" s="28">
        <v>0.90883020600000008</v>
      </c>
      <c r="R242" s="28">
        <v>1.0478167599999999</v>
      </c>
      <c r="S242" s="28">
        <v>1.115589045503504</v>
      </c>
      <c r="T242" s="28">
        <v>1.1406362726047199</v>
      </c>
      <c r="U242" s="28">
        <v>1.1751185105955062</v>
      </c>
      <c r="V242" s="28">
        <v>1.2104694448709579</v>
      </c>
      <c r="W242" s="28">
        <v>1.2416859253820345</v>
      </c>
      <c r="X242" s="28">
        <v>1.2744939848652905</v>
      </c>
    </row>
    <row r="243" spans="1:24" x14ac:dyDescent="0.2">
      <c r="A243" s="11" t="s">
        <v>111</v>
      </c>
      <c r="B243" s="11" t="s">
        <v>53</v>
      </c>
      <c r="C243" s="11" t="s">
        <v>67</v>
      </c>
      <c r="D243" s="11" t="s">
        <v>75</v>
      </c>
      <c r="E243" s="28">
        <v>0.39283200000000001</v>
      </c>
      <c r="F243" s="28">
        <v>0.34246100000000002</v>
      </c>
      <c r="G243" s="28">
        <v>0.86299999999999999</v>
      </c>
      <c r="H243" s="28">
        <v>0.45393600000000001</v>
      </c>
      <c r="I243" s="28">
        <v>0.54500000000000004</v>
      </c>
      <c r="J243" s="28">
        <v>0.627</v>
      </c>
      <c r="K243" s="28">
        <v>0.84499999999999997</v>
      </c>
      <c r="L243" s="28">
        <v>0.98499999999999999</v>
      </c>
      <c r="M243" s="28">
        <v>0.85145800000000005</v>
      </c>
      <c r="N243" s="28">
        <v>0.71029799999999998</v>
      </c>
      <c r="O243" s="28">
        <v>0.89711700000000005</v>
      </c>
      <c r="P243" s="28">
        <v>1.0068649999999999</v>
      </c>
      <c r="Q243" s="28">
        <v>0.79128799999999999</v>
      </c>
      <c r="R243" s="28">
        <v>1.036332</v>
      </c>
      <c r="S243" s="28">
        <v>1.1251467314532904</v>
      </c>
      <c r="T243" s="28">
        <v>1.1214049757736686</v>
      </c>
      <c r="U243" s="28">
        <v>1.156889820227917</v>
      </c>
      <c r="V243" s="28">
        <v>1.191892689157295</v>
      </c>
      <c r="W243" s="28">
        <v>1.227649469832014</v>
      </c>
      <c r="X243" s="28">
        <v>1.263778296613788</v>
      </c>
    </row>
    <row r="244" spans="1:24" x14ac:dyDescent="0.2">
      <c r="A244" s="11" t="s">
        <v>111</v>
      </c>
      <c r="B244" s="11" t="s">
        <v>53</v>
      </c>
      <c r="C244" s="11" t="s">
        <v>67</v>
      </c>
      <c r="D244" s="11" t="s">
        <v>76</v>
      </c>
      <c r="E244" s="28">
        <v>0.53675200000000001</v>
      </c>
      <c r="F244" s="28">
        <v>0.56517399999999995</v>
      </c>
      <c r="G244" s="28">
        <v>0.69069999999999998</v>
      </c>
      <c r="H244" s="28">
        <v>0.86908700000000005</v>
      </c>
      <c r="I244" s="28">
        <v>0.94199999999999995</v>
      </c>
      <c r="J244" s="28">
        <v>1.002</v>
      </c>
      <c r="K244" s="28">
        <v>1.1584730000000001</v>
      </c>
      <c r="L244" s="28">
        <v>1.135</v>
      </c>
      <c r="M244" s="28">
        <v>1.008</v>
      </c>
      <c r="N244" s="28">
        <v>0.81142000000000003</v>
      </c>
      <c r="O244" s="28">
        <v>1.241404</v>
      </c>
      <c r="P244" s="28">
        <v>1.691478</v>
      </c>
      <c r="Q244" s="28">
        <v>1.732572</v>
      </c>
      <c r="R244" s="28">
        <v>2.0320239999999998</v>
      </c>
      <c r="S244" s="28">
        <v>1.9347579409048639</v>
      </c>
      <c r="T244" s="28">
        <v>1.9465471562670351</v>
      </c>
      <c r="U244" s="28">
        <v>2.0278566535745011</v>
      </c>
      <c r="V244" s="28">
        <v>2.1083292174129897</v>
      </c>
      <c r="W244" s="28">
        <v>2.1851446772281466</v>
      </c>
      <c r="X244" s="28">
        <v>2.2749615257276128</v>
      </c>
    </row>
    <row r="245" spans="1:24" x14ac:dyDescent="0.2">
      <c r="A245" s="11" t="s">
        <v>111</v>
      </c>
      <c r="B245" s="11" t="s">
        <v>53</v>
      </c>
      <c r="C245" s="11" t="s">
        <v>67</v>
      </c>
      <c r="D245" s="11" t="s">
        <v>74</v>
      </c>
      <c r="E245" s="28">
        <v>0.64856121159020685</v>
      </c>
      <c r="F245" s="28">
        <v>0.58820501954243987</v>
      </c>
      <c r="G245" s="28">
        <v>0.63177576173076877</v>
      </c>
      <c r="H245" s="28">
        <v>0.82130849024999941</v>
      </c>
      <c r="I245" s="28">
        <v>0.90343933927499942</v>
      </c>
      <c r="J245" s="28">
        <v>0.99378327320249948</v>
      </c>
      <c r="K245" s="28">
        <v>1.0931616005227496</v>
      </c>
      <c r="L245" s="28">
        <v>1.1259564485384321</v>
      </c>
      <c r="M245" s="28">
        <v>1.0696586261115104</v>
      </c>
      <c r="N245" s="28">
        <v>0.85572690088920833</v>
      </c>
      <c r="O245" s="28">
        <v>1.3777203104316256</v>
      </c>
      <c r="P245" s="28">
        <v>1.9425856377085917</v>
      </c>
      <c r="Q245" s="28">
        <v>1.8260304994460761</v>
      </c>
      <c r="R245" s="28">
        <v>2.0999350743629872</v>
      </c>
      <c r="S245" s="28">
        <v>1.9529396191575781</v>
      </c>
      <c r="T245" s="28">
        <v>2.0115278077323056</v>
      </c>
      <c r="U245" s="28">
        <v>2.0718736419642747</v>
      </c>
      <c r="V245" s="28">
        <v>2.134029851223203</v>
      </c>
      <c r="W245" s="28">
        <v>2.2087208960160147</v>
      </c>
      <c r="X245" s="28">
        <v>2.2860261273765752</v>
      </c>
    </row>
    <row r="246" spans="1:24" x14ac:dyDescent="0.2">
      <c r="A246" s="11" t="s">
        <v>112</v>
      </c>
      <c r="B246" s="11" t="s">
        <v>53</v>
      </c>
      <c r="C246" s="11" t="s">
        <v>50</v>
      </c>
      <c r="D246" s="11" t="s">
        <v>72</v>
      </c>
      <c r="E246" s="28">
        <v>2.3639999999999999</v>
      </c>
      <c r="F246" s="28">
        <v>2.5089999999999999</v>
      </c>
      <c r="G246" s="28">
        <v>2.6539999999999999</v>
      </c>
      <c r="H246" s="28">
        <v>2.8</v>
      </c>
      <c r="I246" s="28">
        <v>2.8279999999999998</v>
      </c>
      <c r="J246" s="28">
        <v>2.8889999999999998</v>
      </c>
      <c r="K246" s="28">
        <v>2.9540000000000002</v>
      </c>
      <c r="L246" s="28">
        <v>3.012</v>
      </c>
      <c r="M246" s="28">
        <v>3.0550000000000002</v>
      </c>
      <c r="N246" s="28">
        <v>3.013719</v>
      </c>
      <c r="O246" s="28">
        <v>2.9840629999999999</v>
      </c>
      <c r="P246" s="28">
        <v>2.9670000000000001</v>
      </c>
      <c r="Q246" s="28">
        <v>2.9860000000000002</v>
      </c>
      <c r="R246" s="28">
        <v>3.0407320000000002</v>
      </c>
      <c r="S246" s="28">
        <v>3.0472763600000001</v>
      </c>
      <c r="T246" s="28">
        <v>3.046068451</v>
      </c>
      <c r="U246" s="28">
        <v>3.0417673974699997</v>
      </c>
      <c r="V246" s="28">
        <v>3.0287090037636095</v>
      </c>
      <c r="W246" s="28">
        <v>3.0267370616205924</v>
      </c>
      <c r="X246" s="28">
        <v>3.0335223162173892</v>
      </c>
    </row>
    <row r="247" spans="1:24" x14ac:dyDescent="0.2">
      <c r="A247" s="11" t="s">
        <v>112</v>
      </c>
      <c r="B247" s="11" t="s">
        <v>53</v>
      </c>
      <c r="C247" s="11" t="s">
        <v>50</v>
      </c>
      <c r="D247" s="11" t="s">
        <v>77</v>
      </c>
      <c r="E247" s="28">
        <v>0.13323599999999999</v>
      </c>
      <c r="F247" s="28">
        <v>0.14880199999999999</v>
      </c>
      <c r="G247" s="28">
        <v>0.17233799999999999</v>
      </c>
      <c r="H247" s="28">
        <v>0.20799999999999999</v>
      </c>
      <c r="I247" s="28">
        <v>0.20799999999999999</v>
      </c>
      <c r="J247" s="28">
        <v>0.19900000000000001</v>
      </c>
      <c r="K247" s="28">
        <v>0.188</v>
      </c>
      <c r="L247" s="28">
        <v>0.17699999999999999</v>
      </c>
      <c r="M247" s="28">
        <v>0.159</v>
      </c>
      <c r="N247" s="28">
        <v>7.8590999999999994E-2</v>
      </c>
      <c r="O247" s="28">
        <v>5.1574000000000002E-2</v>
      </c>
      <c r="P247" s="28">
        <v>4.5052999999999996E-2</v>
      </c>
      <c r="Q247" s="28">
        <v>5.2993999999999999E-2</v>
      </c>
      <c r="R247" s="28">
        <v>5.6107999999999998E-2</v>
      </c>
      <c r="S247" s="28">
        <v>6.7359000000000002E-2</v>
      </c>
      <c r="T247" s="28">
        <v>7.4973999999999999E-2</v>
      </c>
      <c r="U247" s="28">
        <v>8.7081000000000006E-2</v>
      </c>
      <c r="V247" s="28">
        <v>9.9486999999999992E-2</v>
      </c>
      <c r="W247" s="28">
        <v>0.113119</v>
      </c>
      <c r="X247" s="28">
        <v>0.12482800000000001</v>
      </c>
    </row>
    <row r="248" spans="1:24" x14ac:dyDescent="0.2">
      <c r="A248" s="11" t="s">
        <v>112</v>
      </c>
      <c r="B248" s="11" t="s">
        <v>53</v>
      </c>
      <c r="C248" s="11" t="s">
        <v>50</v>
      </c>
      <c r="D248" s="11" t="s">
        <v>73</v>
      </c>
      <c r="E248" s="28">
        <v>0.134049</v>
      </c>
      <c r="F248" s="28">
        <v>0.14230500000000001</v>
      </c>
      <c r="G248" s="28">
        <v>0.138207</v>
      </c>
      <c r="H248" s="28">
        <v>0.123</v>
      </c>
      <c r="I248" s="28">
        <v>0.11700000000000001</v>
      </c>
      <c r="J248" s="28">
        <v>0.14799999999999999</v>
      </c>
      <c r="K248" s="28">
        <v>0.188</v>
      </c>
      <c r="L248" s="28">
        <v>0.28999999999999998</v>
      </c>
      <c r="M248" s="28">
        <v>0.34200000000000003</v>
      </c>
      <c r="N248" s="28">
        <v>0.21276900000000001</v>
      </c>
      <c r="O248" s="28">
        <v>0.20857200000000001</v>
      </c>
      <c r="P248" s="28">
        <v>0.21134500000000001</v>
      </c>
      <c r="Q248" s="28">
        <v>0.23069800000000001</v>
      </c>
      <c r="R248" s="28">
        <v>0.31322000000000005</v>
      </c>
      <c r="S248" s="28">
        <v>0.42565900000000001</v>
      </c>
      <c r="T248" s="28">
        <v>0.47019600000000006</v>
      </c>
      <c r="U248" s="28">
        <v>0.50932699999999997</v>
      </c>
      <c r="V248" s="28">
        <v>0.51153500000000007</v>
      </c>
      <c r="W248" s="28">
        <v>0.50630300000000006</v>
      </c>
      <c r="X248" s="28">
        <v>0.53086100000000003</v>
      </c>
    </row>
    <row r="249" spans="1:24" x14ac:dyDescent="0.2">
      <c r="A249" s="11" t="s">
        <v>112</v>
      </c>
      <c r="B249" s="11" t="s">
        <v>53</v>
      </c>
      <c r="C249" s="11" t="s">
        <v>50</v>
      </c>
      <c r="D249" s="11" t="s">
        <v>70</v>
      </c>
      <c r="E249" s="28">
        <v>0.67024499999999998</v>
      </c>
      <c r="F249" s="28">
        <v>0.71152500000000007</v>
      </c>
      <c r="G249" s="28">
        <v>0.69103499999999995</v>
      </c>
      <c r="H249" s="28">
        <v>0.61499999999999999</v>
      </c>
      <c r="I249" s="28">
        <v>0.58499999999999996</v>
      </c>
      <c r="J249" s="28">
        <v>0.74</v>
      </c>
      <c r="K249" s="28">
        <v>0.94</v>
      </c>
      <c r="L249" s="28">
        <v>1.45</v>
      </c>
      <c r="M249" s="28">
        <v>1.71</v>
      </c>
      <c r="N249" s="28">
        <v>1.0638450000000002</v>
      </c>
      <c r="O249" s="28">
        <v>1.0428600000000001</v>
      </c>
      <c r="P249" s="28">
        <v>1.0567250000000001</v>
      </c>
      <c r="Q249" s="28">
        <v>1.1534900000000001</v>
      </c>
      <c r="R249" s="28">
        <v>1.5661</v>
      </c>
      <c r="S249" s="28">
        <v>2.128295</v>
      </c>
      <c r="T249" s="28">
        <v>2.3509800000000003</v>
      </c>
      <c r="U249" s="28">
        <v>2.5466349999999993</v>
      </c>
      <c r="V249" s="28">
        <v>2.5576750000000006</v>
      </c>
      <c r="W249" s="28">
        <v>2.5315150000000002</v>
      </c>
      <c r="X249" s="28">
        <v>2.6543049999999999</v>
      </c>
    </row>
    <row r="250" spans="1:24" x14ac:dyDescent="0.2">
      <c r="A250" s="11" t="s">
        <v>112</v>
      </c>
      <c r="B250" s="11" t="s">
        <v>53</v>
      </c>
      <c r="C250" s="11" t="s">
        <v>50</v>
      </c>
      <c r="D250" s="11" t="s">
        <v>71</v>
      </c>
      <c r="E250" s="28">
        <v>1.3238400000000001</v>
      </c>
      <c r="F250" s="28">
        <v>1.3297700000000003</v>
      </c>
      <c r="G250" s="28">
        <v>1.5393199999999998</v>
      </c>
      <c r="H250" s="28">
        <v>1.92</v>
      </c>
      <c r="I250" s="28">
        <v>2.1360000000000001</v>
      </c>
      <c r="J250" s="28">
        <v>2.0787840000000002</v>
      </c>
      <c r="K250" s="28">
        <v>2.16319902</v>
      </c>
      <c r="L250" s="28">
        <v>1.9052300800000002</v>
      </c>
      <c r="M250" s="28">
        <v>2.0591251499999998</v>
      </c>
      <c r="N250" s="28">
        <v>1.6377506499999999</v>
      </c>
      <c r="O250" s="28">
        <v>1.793766175</v>
      </c>
      <c r="P250" s="28">
        <v>1.9382403750000001</v>
      </c>
      <c r="Q250" s="28">
        <v>1.8153992250000002</v>
      </c>
      <c r="R250" s="28">
        <v>2.040214475</v>
      </c>
      <c r="S250" s="28">
        <v>2.3243342255433621</v>
      </c>
      <c r="T250" s="28">
        <v>2.4230801365684504</v>
      </c>
      <c r="U250" s="28">
        <v>2.4334139179759999</v>
      </c>
      <c r="V250" s="28">
        <v>2.422967203010888</v>
      </c>
      <c r="W250" s="28">
        <v>2.4213896492964739</v>
      </c>
      <c r="X250" s="28">
        <v>2.4268178529739117</v>
      </c>
    </row>
    <row r="251" spans="1:24" x14ac:dyDescent="0.2">
      <c r="A251" s="11" t="s">
        <v>112</v>
      </c>
      <c r="B251" s="11" t="s">
        <v>53</v>
      </c>
      <c r="C251" s="11" t="s">
        <v>50</v>
      </c>
      <c r="D251" s="11" t="s">
        <v>26</v>
      </c>
      <c r="E251" s="28">
        <v>1.9940850000000001</v>
      </c>
      <c r="F251" s="28">
        <v>2.0412950000000003</v>
      </c>
      <c r="G251" s="28">
        <v>2.2303549999999999</v>
      </c>
      <c r="H251" s="28">
        <v>2.5350000000000001</v>
      </c>
      <c r="I251" s="28">
        <v>2.7210000000000001</v>
      </c>
      <c r="J251" s="28">
        <v>2.818784</v>
      </c>
      <c r="K251" s="28">
        <v>3.1031990199999999</v>
      </c>
      <c r="L251" s="28">
        <v>3.3552300800000001</v>
      </c>
      <c r="M251" s="28">
        <v>3.7691251499999998</v>
      </c>
      <c r="N251" s="28">
        <v>2.7015956499999998</v>
      </c>
      <c r="O251" s="28">
        <v>2.8366261750000001</v>
      </c>
      <c r="P251" s="28">
        <v>2.9949653750000005</v>
      </c>
      <c r="Q251" s="28">
        <v>2.9688892250000003</v>
      </c>
      <c r="R251" s="28">
        <v>3.606314475</v>
      </c>
      <c r="S251" s="28">
        <v>4.4526292255433617</v>
      </c>
      <c r="T251" s="28">
        <v>4.7740601365684512</v>
      </c>
      <c r="U251" s="28">
        <v>4.9800489179759992</v>
      </c>
      <c r="V251" s="28">
        <v>4.9806422030108886</v>
      </c>
      <c r="W251" s="28">
        <v>4.9529046492964746</v>
      </c>
      <c r="X251" s="28">
        <v>5.0811228529739116</v>
      </c>
    </row>
    <row r="252" spans="1:24" x14ac:dyDescent="0.2">
      <c r="A252" s="11" t="s">
        <v>112</v>
      </c>
      <c r="B252" s="11" t="s">
        <v>53</v>
      </c>
      <c r="C252" s="11" t="s">
        <v>50</v>
      </c>
      <c r="D252" s="11" t="s">
        <v>75</v>
      </c>
      <c r="E252" s="28">
        <v>2.0102099999999998</v>
      </c>
      <c r="F252" s="28">
        <v>2.030529</v>
      </c>
      <c r="G252" s="28">
        <v>2.6195949999999999</v>
      </c>
      <c r="H252" s="28">
        <v>3.383705</v>
      </c>
      <c r="I252" s="28">
        <v>3.7450000000000001</v>
      </c>
      <c r="J252" s="28">
        <v>4.3876999999999997</v>
      </c>
      <c r="K252" s="28">
        <v>3.6659999999999999</v>
      </c>
      <c r="L252" s="28">
        <v>4.6929999999999996</v>
      </c>
      <c r="M252" s="28">
        <v>5.8390000000000004</v>
      </c>
      <c r="N252" s="28">
        <v>6.2421759999999997</v>
      </c>
      <c r="O252" s="28">
        <v>7.1218760000000003</v>
      </c>
      <c r="P252" s="28">
        <v>8.4676919999999996</v>
      </c>
      <c r="Q252" s="28">
        <v>8.1590640000000008</v>
      </c>
      <c r="R252" s="28">
        <v>8.4137009999999997</v>
      </c>
      <c r="S252" s="28">
        <v>8.7774898842611329</v>
      </c>
      <c r="T252" s="28">
        <v>9.3632877041455789</v>
      </c>
      <c r="U252" s="28">
        <v>9.4710238301791971</v>
      </c>
      <c r="V252" s="28">
        <v>9.6284323937698062</v>
      </c>
      <c r="W252" s="28">
        <v>9.7891367983862807</v>
      </c>
      <c r="X252" s="28">
        <v>10.016040820625506</v>
      </c>
    </row>
    <row r="253" spans="1:24" x14ac:dyDescent="0.2">
      <c r="A253" s="11" t="s">
        <v>112</v>
      </c>
      <c r="B253" s="11" t="s">
        <v>53</v>
      </c>
      <c r="C253" s="11" t="s">
        <v>50</v>
      </c>
      <c r="D253" s="11" t="s">
        <v>76</v>
      </c>
      <c r="E253" s="28">
        <v>9.9256999999999998E-2</v>
      </c>
      <c r="F253" s="28">
        <v>0.22934399999999999</v>
      </c>
      <c r="G253" s="28">
        <v>0.352016</v>
      </c>
      <c r="H253" s="28">
        <v>0.56893899999999997</v>
      </c>
      <c r="I253" s="28">
        <v>0.79700000000000004</v>
      </c>
      <c r="J253" s="28">
        <v>1.6066</v>
      </c>
      <c r="K253" s="28">
        <v>2.149</v>
      </c>
      <c r="L253" s="28">
        <v>3.0859999999999999</v>
      </c>
      <c r="M253" s="28">
        <v>7.2729999999999997</v>
      </c>
      <c r="N253" s="28">
        <v>10.474815</v>
      </c>
      <c r="O253" s="28">
        <v>13.137791999999999</v>
      </c>
      <c r="P253" s="28">
        <v>18.499479000000001</v>
      </c>
      <c r="Q253" s="28">
        <v>18.938296000000001</v>
      </c>
      <c r="R253" s="28">
        <v>20.680485000000001</v>
      </c>
      <c r="S253" s="28">
        <v>19.381108041636448</v>
      </c>
      <c r="T253" s="28">
        <v>21.951843857463317</v>
      </c>
      <c r="U253" s="28">
        <v>23.264186866071277</v>
      </c>
      <c r="V253" s="28">
        <v>24.822490191460055</v>
      </c>
      <c r="W253" s="28">
        <v>25.577455745159817</v>
      </c>
      <c r="X253" s="28">
        <v>26.213324004269651</v>
      </c>
    </row>
    <row r="254" spans="1:24" x14ac:dyDescent="0.2">
      <c r="A254" s="11" t="s">
        <v>112</v>
      </c>
      <c r="B254" s="11" t="s">
        <v>53</v>
      </c>
      <c r="C254" s="11" t="s">
        <v>50</v>
      </c>
      <c r="D254" s="11" t="s">
        <v>74</v>
      </c>
      <c r="E254" s="28">
        <v>0</v>
      </c>
      <c r="F254" s="28">
        <v>0</v>
      </c>
      <c r="G254" s="28">
        <v>0</v>
      </c>
      <c r="H254" s="28">
        <v>0</v>
      </c>
      <c r="I254" s="28">
        <v>0</v>
      </c>
      <c r="J254" s="28">
        <v>0.35</v>
      </c>
      <c r="K254" s="28">
        <v>1.3</v>
      </c>
      <c r="L254" s="28">
        <v>2.13</v>
      </c>
      <c r="M254" s="28">
        <v>5.33</v>
      </c>
      <c r="N254" s="28">
        <v>7.6563999999999997</v>
      </c>
      <c r="O254" s="28">
        <v>9.1111160000000009</v>
      </c>
      <c r="P254" s="28">
        <v>13.120007039999999</v>
      </c>
      <c r="Q254" s="28">
        <v>14.3</v>
      </c>
      <c r="R254" s="28">
        <v>16.399999999999999</v>
      </c>
      <c r="S254" s="28">
        <v>15.415999999999999</v>
      </c>
      <c r="T254" s="28">
        <v>17.497159999999997</v>
      </c>
      <c r="U254" s="28">
        <v>18.896932799999998</v>
      </c>
      <c r="V254" s="28">
        <v>20.314202759999997</v>
      </c>
      <c r="W254" s="28">
        <v>20.883000437279996</v>
      </c>
      <c r="X254" s="28">
        <v>21.405075448211996</v>
      </c>
    </row>
    <row r="255" spans="1:24" x14ac:dyDescent="0.2">
      <c r="A255" s="11" t="s">
        <v>112</v>
      </c>
      <c r="B255" s="11" t="s">
        <v>53</v>
      </c>
      <c r="C255" s="11" t="s">
        <v>65</v>
      </c>
      <c r="D255" s="11" t="s">
        <v>72</v>
      </c>
      <c r="E255" s="28">
        <v>0.35162633842573987</v>
      </c>
      <c r="F255" s="28">
        <v>0.3652294604782152</v>
      </c>
      <c r="G255" s="28">
        <v>0.38219714512894132</v>
      </c>
      <c r="H255" s="28">
        <v>0.39345724029130991</v>
      </c>
      <c r="I255" s="28">
        <v>0.40534199894826622</v>
      </c>
      <c r="J255" s="28">
        <v>0.41383059898332403</v>
      </c>
      <c r="K255" s="28">
        <v>0.42303624568387987</v>
      </c>
      <c r="L255" s="28">
        <v>0.4349350374944172</v>
      </c>
      <c r="M255" s="28">
        <v>0.44643720291126993</v>
      </c>
      <c r="N255" s="28">
        <v>0.44135584322962956</v>
      </c>
      <c r="O255" s="28">
        <v>0.43699198178864201</v>
      </c>
      <c r="P255" s="28">
        <v>0.43396458239568725</v>
      </c>
      <c r="Q255" s="28">
        <v>0.43052209631583099</v>
      </c>
      <c r="R255" s="28">
        <v>0.42771635977196998</v>
      </c>
      <c r="S255" s="28">
        <v>0.42947214777957093</v>
      </c>
      <c r="T255" s="28">
        <v>0.4328644095202519</v>
      </c>
      <c r="U255" s="28">
        <v>0.43927206712142131</v>
      </c>
      <c r="V255" s="28">
        <v>0.44821196637345684</v>
      </c>
      <c r="W255" s="28">
        <v>0.45929464612623744</v>
      </c>
      <c r="X255" s="28">
        <v>0.47189068032025133</v>
      </c>
    </row>
    <row r="256" spans="1:24" x14ac:dyDescent="0.2">
      <c r="A256" s="11" t="s">
        <v>112</v>
      </c>
      <c r="B256" s="11" t="s">
        <v>53</v>
      </c>
      <c r="C256" s="11" t="s">
        <v>65</v>
      </c>
      <c r="D256" s="11" t="s">
        <v>77</v>
      </c>
      <c r="E256" s="28">
        <v>2.7141999999999999E-2</v>
      </c>
      <c r="F256" s="28">
        <v>2.5324000000000003E-2</v>
      </c>
      <c r="G256" s="28">
        <v>2.9141999999999998E-2</v>
      </c>
      <c r="H256" s="28">
        <v>2.4E-2</v>
      </c>
      <c r="I256" s="28">
        <v>2.5000000000000001E-2</v>
      </c>
      <c r="J256" s="28">
        <v>2.1999999999999999E-2</v>
      </c>
      <c r="K256" s="28">
        <v>2.3E-2</v>
      </c>
      <c r="L256" s="28">
        <v>2.6000000000000002E-2</v>
      </c>
      <c r="M256" s="28">
        <v>2.6000000000000002E-2</v>
      </c>
      <c r="N256" s="28">
        <v>1.2663000000000001E-2</v>
      </c>
      <c r="O256" s="28">
        <v>1.0348000000000001E-2</v>
      </c>
      <c r="P256" s="28">
        <v>1.1539000000000001E-2</v>
      </c>
      <c r="Q256" s="28">
        <v>1.1023E-2</v>
      </c>
      <c r="R256" s="28">
        <v>1.1545E-2</v>
      </c>
      <c r="S256" s="28">
        <v>1.6013000000000003E-2</v>
      </c>
      <c r="T256" s="28">
        <v>1.7707999999999998E-2</v>
      </c>
      <c r="U256" s="28">
        <v>2.0624E-2</v>
      </c>
      <c r="V256" s="28">
        <v>2.3263000000000002E-2</v>
      </c>
      <c r="W256" s="28">
        <v>2.5702000000000003E-2</v>
      </c>
      <c r="X256" s="28">
        <v>2.7690000000000003E-2</v>
      </c>
    </row>
    <row r="257" spans="1:24" x14ac:dyDescent="0.2">
      <c r="A257" s="11" t="s">
        <v>112</v>
      </c>
      <c r="B257" s="11" t="s">
        <v>53</v>
      </c>
      <c r="C257" s="11" t="s">
        <v>65</v>
      </c>
      <c r="D257" s="11" t="s">
        <v>73</v>
      </c>
      <c r="E257" s="28">
        <v>0</v>
      </c>
      <c r="F257" s="28">
        <v>0</v>
      </c>
      <c r="G257" s="28">
        <v>0</v>
      </c>
      <c r="H257" s="28">
        <v>0</v>
      </c>
      <c r="I257" s="28">
        <v>0</v>
      </c>
      <c r="J257" s="28">
        <v>0</v>
      </c>
      <c r="K257" s="28">
        <v>0</v>
      </c>
      <c r="L257" s="28">
        <v>0</v>
      </c>
      <c r="M257" s="28">
        <v>0</v>
      </c>
      <c r="N257" s="28">
        <v>0</v>
      </c>
      <c r="O257" s="28">
        <v>0</v>
      </c>
      <c r="P257" s="28">
        <v>0</v>
      </c>
      <c r="Q257" s="28">
        <v>0</v>
      </c>
      <c r="R257" s="28">
        <v>0</v>
      </c>
      <c r="S257" s="28">
        <v>0</v>
      </c>
      <c r="T257" s="28">
        <v>0</v>
      </c>
      <c r="U257" s="28">
        <v>0</v>
      </c>
      <c r="V257" s="28">
        <v>0</v>
      </c>
      <c r="W257" s="28">
        <v>0</v>
      </c>
      <c r="X257" s="28">
        <v>0</v>
      </c>
    </row>
    <row r="258" spans="1:24" x14ac:dyDescent="0.2">
      <c r="A258" s="11" t="s">
        <v>112</v>
      </c>
      <c r="B258" s="11" t="s">
        <v>53</v>
      </c>
      <c r="C258" s="11" t="s">
        <v>65</v>
      </c>
      <c r="D258" s="11" t="s">
        <v>70</v>
      </c>
      <c r="E258" s="28">
        <v>0</v>
      </c>
      <c r="F258" s="28">
        <v>0</v>
      </c>
      <c r="G258" s="28">
        <v>0</v>
      </c>
      <c r="H258" s="28">
        <v>0</v>
      </c>
      <c r="I258" s="28">
        <v>0</v>
      </c>
      <c r="J258" s="28">
        <v>0</v>
      </c>
      <c r="K258" s="28">
        <v>0</v>
      </c>
      <c r="L258" s="28">
        <v>0</v>
      </c>
      <c r="M258" s="28">
        <v>0</v>
      </c>
      <c r="N258" s="28">
        <v>0</v>
      </c>
      <c r="O258" s="28">
        <v>0</v>
      </c>
      <c r="P258" s="28">
        <v>0</v>
      </c>
      <c r="Q258" s="28">
        <v>0</v>
      </c>
      <c r="R258" s="28">
        <v>0</v>
      </c>
      <c r="S258" s="28">
        <v>0</v>
      </c>
      <c r="T258" s="28">
        <v>0</v>
      </c>
      <c r="U258" s="28">
        <v>0</v>
      </c>
      <c r="V258" s="28">
        <v>0</v>
      </c>
      <c r="W258" s="28">
        <v>0</v>
      </c>
      <c r="X258" s="28">
        <v>0</v>
      </c>
    </row>
    <row r="259" spans="1:24" x14ac:dyDescent="0.2">
      <c r="A259" s="11" t="s">
        <v>112</v>
      </c>
      <c r="B259" s="11" t="s">
        <v>53</v>
      </c>
      <c r="C259" s="11" t="s">
        <v>65</v>
      </c>
      <c r="D259" s="11" t="s">
        <v>71</v>
      </c>
      <c r="E259" s="28">
        <v>0.19775726313956365</v>
      </c>
      <c r="F259" s="28">
        <v>0.19069897613156586</v>
      </c>
      <c r="G259" s="28">
        <v>0.2105389237421583</v>
      </c>
      <c r="H259" s="28">
        <v>0.25574720618935143</v>
      </c>
      <c r="I259" s="28">
        <v>0.28981952924801035</v>
      </c>
      <c r="J259" s="28">
        <v>0.2896814192883268</v>
      </c>
      <c r="K259" s="28">
        <v>0.30035573443555469</v>
      </c>
      <c r="L259" s="28">
        <v>0.29793050068367583</v>
      </c>
      <c r="M259" s="28">
        <v>0.31697041406700166</v>
      </c>
      <c r="N259" s="28">
        <v>0.24895133917596743</v>
      </c>
      <c r="O259" s="28">
        <v>0.23420513114476391</v>
      </c>
      <c r="P259" s="28">
        <v>0.28573025999661206</v>
      </c>
      <c r="Q259" s="28">
        <v>0.26246829600000005</v>
      </c>
      <c r="R259" s="28">
        <v>0.24839751600000001</v>
      </c>
      <c r="S259" s="28">
        <v>0.26924089905618531</v>
      </c>
      <c r="T259" s="28">
        <v>0.28888106287325793</v>
      </c>
      <c r="U259" s="28">
        <v>0.29431228497135231</v>
      </c>
      <c r="V259" s="28">
        <v>0.30478413713395069</v>
      </c>
      <c r="W259" s="28">
        <v>0.31691330582710375</v>
      </c>
      <c r="X259" s="28">
        <v>0.32560456942097338</v>
      </c>
    </row>
    <row r="260" spans="1:24" x14ac:dyDescent="0.2">
      <c r="A260" s="11" t="s">
        <v>112</v>
      </c>
      <c r="B260" s="11" t="s">
        <v>53</v>
      </c>
      <c r="C260" s="11" t="s">
        <v>65</v>
      </c>
      <c r="D260" s="11" t="s">
        <v>26</v>
      </c>
      <c r="E260" s="28">
        <v>0.19775726313956365</v>
      </c>
      <c r="F260" s="28">
        <v>0.19069897613156586</v>
      </c>
      <c r="G260" s="28">
        <v>0.2105389237421583</v>
      </c>
      <c r="H260" s="28">
        <v>0.25574720618935143</v>
      </c>
      <c r="I260" s="28">
        <v>0.28981952924801035</v>
      </c>
      <c r="J260" s="28">
        <v>0.2896814192883268</v>
      </c>
      <c r="K260" s="28">
        <v>0.30035573443555469</v>
      </c>
      <c r="L260" s="28">
        <v>0.29793050068367583</v>
      </c>
      <c r="M260" s="28">
        <v>0.31697041406700166</v>
      </c>
      <c r="N260" s="28">
        <v>0.24895133917596743</v>
      </c>
      <c r="O260" s="28">
        <v>0.23420513114476391</v>
      </c>
      <c r="P260" s="28">
        <v>0.28573025999661206</v>
      </c>
      <c r="Q260" s="28">
        <v>0.26246829600000005</v>
      </c>
      <c r="R260" s="28">
        <v>0.24839751600000001</v>
      </c>
      <c r="S260" s="28">
        <v>0.26924089905618531</v>
      </c>
      <c r="T260" s="28">
        <v>0.28888106287325793</v>
      </c>
      <c r="U260" s="28">
        <v>0.29431228497135231</v>
      </c>
      <c r="V260" s="28">
        <v>0.30478413713395069</v>
      </c>
      <c r="W260" s="28">
        <v>0.31691330582710375</v>
      </c>
      <c r="X260" s="28">
        <v>0.32560456942097338</v>
      </c>
    </row>
    <row r="261" spans="1:24" x14ac:dyDescent="0.2">
      <c r="A261" s="11" t="s">
        <v>112</v>
      </c>
      <c r="B261" s="11" t="s">
        <v>53</v>
      </c>
      <c r="C261" s="11" t="s">
        <v>65</v>
      </c>
      <c r="D261" s="11" t="s">
        <v>75</v>
      </c>
      <c r="E261" s="28">
        <v>0.240343</v>
      </c>
      <c r="F261" s="28">
        <v>0.23320199999999999</v>
      </c>
      <c r="G261" s="28">
        <v>0.25505100000000003</v>
      </c>
      <c r="H261" s="28">
        <v>0.31124299999999999</v>
      </c>
      <c r="I261" s="28">
        <v>0.38700000000000001</v>
      </c>
      <c r="J261" s="28">
        <v>0.374</v>
      </c>
      <c r="K261" s="28">
        <v>0.376799</v>
      </c>
      <c r="L261" s="28">
        <v>0.375</v>
      </c>
      <c r="M261" s="28">
        <v>0.33900000000000002</v>
      </c>
      <c r="N261" s="28">
        <v>0.24226700000000001</v>
      </c>
      <c r="O261" s="28">
        <v>0.27804299999999998</v>
      </c>
      <c r="P261" s="28">
        <v>0.45042199999999999</v>
      </c>
      <c r="Q261" s="28">
        <v>0.48593500000000001</v>
      </c>
      <c r="R261" s="28">
        <v>0.52335600000000004</v>
      </c>
      <c r="S261" s="28">
        <v>0.63281848274101982</v>
      </c>
      <c r="T261" s="28">
        <v>0.63115455189275083</v>
      </c>
      <c r="U261" s="28">
        <v>0.65358031056273203</v>
      </c>
      <c r="V261" s="28">
        <v>0.6774809597614585</v>
      </c>
      <c r="W261" s="28">
        <v>0.70167852019188048</v>
      </c>
      <c r="X261" s="28">
        <v>0.72623726839859626</v>
      </c>
    </row>
    <row r="262" spans="1:24" x14ac:dyDescent="0.2">
      <c r="A262" s="11" t="s">
        <v>112</v>
      </c>
      <c r="B262" s="11" t="s">
        <v>53</v>
      </c>
      <c r="C262" s="11" t="s">
        <v>65</v>
      </c>
      <c r="D262" s="11" t="s">
        <v>76</v>
      </c>
      <c r="E262" s="28">
        <v>1.6858000000000001E-2</v>
      </c>
      <c r="F262" s="28">
        <v>3.4456000000000001E-2</v>
      </c>
      <c r="G262" s="28">
        <v>4.8584000000000002E-2</v>
      </c>
      <c r="H262" s="28">
        <v>6.6113000000000005E-2</v>
      </c>
      <c r="I262" s="28">
        <v>7.0666000000000007E-2</v>
      </c>
      <c r="J262" s="28">
        <v>0.154973</v>
      </c>
      <c r="K262" s="28">
        <v>0.15775</v>
      </c>
      <c r="L262" s="28">
        <v>0.15</v>
      </c>
      <c r="M262" s="28">
        <v>0.19078800000000001</v>
      </c>
      <c r="N262" s="28">
        <v>0.156413</v>
      </c>
      <c r="O262" s="28">
        <v>0.20305300000000001</v>
      </c>
      <c r="P262" s="28">
        <v>0.32237199999999999</v>
      </c>
      <c r="Q262" s="28">
        <v>1.373254</v>
      </c>
      <c r="R262" s="28">
        <v>1.3026629999999999</v>
      </c>
      <c r="S262" s="28">
        <v>3.1037540699332333</v>
      </c>
      <c r="T262" s="28">
        <v>1.8529838523340181</v>
      </c>
      <c r="U262" s="28">
        <v>2.023510802670113</v>
      </c>
      <c r="V262" s="28">
        <v>2.1097316380066862</v>
      </c>
      <c r="W262" s="28">
        <v>2.1915406045616068</v>
      </c>
      <c r="X262" s="28">
        <v>2.2607289225455647</v>
      </c>
    </row>
    <row r="263" spans="1:24" x14ac:dyDescent="0.2">
      <c r="A263" s="11" t="s">
        <v>112</v>
      </c>
      <c r="B263" s="11" t="s">
        <v>53</v>
      </c>
      <c r="C263" s="11" t="s">
        <v>65</v>
      </c>
      <c r="D263" s="11" t="s">
        <v>74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0.1</v>
      </c>
      <c r="K263" s="28">
        <v>0.105</v>
      </c>
      <c r="L263" s="28">
        <v>0.11025000000000001</v>
      </c>
      <c r="M263" s="28">
        <v>0.16537500000000002</v>
      </c>
      <c r="N263" s="28">
        <v>0.19845000000000002</v>
      </c>
      <c r="O263" s="28">
        <v>0.20638800000000002</v>
      </c>
      <c r="P263" s="28">
        <v>0.20845188000000001</v>
      </c>
      <c r="Q263" s="28">
        <v>1.1777531220000002</v>
      </c>
      <c r="R263" s="28">
        <v>1.08</v>
      </c>
      <c r="S263" s="28">
        <v>2.7432000000000003</v>
      </c>
      <c r="T263" s="28">
        <v>1.5087600000000003</v>
      </c>
      <c r="U263" s="28">
        <v>1.6671798000000004</v>
      </c>
      <c r="V263" s="28">
        <v>1.7388685314000003</v>
      </c>
      <c r="W263" s="28">
        <v>1.8084232726560001</v>
      </c>
      <c r="X263" s="28">
        <v>1.8626759708356804</v>
      </c>
    </row>
    <row r="264" spans="1:24" x14ac:dyDescent="0.2">
      <c r="A264" s="11" t="s">
        <v>112</v>
      </c>
      <c r="B264" s="11" t="s">
        <v>53</v>
      </c>
      <c r="C264" s="11" t="s">
        <v>67</v>
      </c>
      <c r="D264" s="11" t="s">
        <v>72</v>
      </c>
      <c r="E264" s="28">
        <v>5.1765173337140806E-2</v>
      </c>
      <c r="F264" s="28">
        <v>5.3475667559236113E-2</v>
      </c>
      <c r="G264" s="28">
        <v>5.5288145307261581E-2</v>
      </c>
      <c r="H264" s="28">
        <v>5.7445207130352866E-2</v>
      </c>
      <c r="I264" s="28">
        <v>6.0530366892674436E-2</v>
      </c>
      <c r="J264" s="28">
        <v>6.3512687996251954E-2</v>
      </c>
      <c r="K264" s="28">
        <v>6.6395598396376904E-2</v>
      </c>
      <c r="L264" s="28">
        <v>7.0182411783164339E-2</v>
      </c>
      <c r="M264" s="28">
        <v>7.3842998057058865E-2</v>
      </c>
      <c r="N264" s="28">
        <v>7.3002515161252432E-2</v>
      </c>
      <c r="O264" s="28">
        <v>7.3100432160931095E-2</v>
      </c>
      <c r="P264" s="28">
        <v>7.4915117899620368E-2</v>
      </c>
      <c r="Q264" s="28">
        <v>7.695191900893289E-2</v>
      </c>
      <c r="R264" s="28">
        <v>7.9551505681638102E-2</v>
      </c>
      <c r="S264" s="28">
        <v>8.178830599414405E-2</v>
      </c>
      <c r="T264" s="28">
        <v>8.4092291896337296E-2</v>
      </c>
      <c r="U264" s="28">
        <v>8.6678246263758169E-2</v>
      </c>
      <c r="V264" s="28">
        <v>8.9523864137054154E-2</v>
      </c>
      <c r="W264" s="28">
        <v>9.2630576620531355E-2</v>
      </c>
      <c r="X264" s="28">
        <v>9.598376759205382E-2</v>
      </c>
    </row>
    <row r="265" spans="1:24" x14ac:dyDescent="0.2">
      <c r="A265" s="11" t="s">
        <v>112</v>
      </c>
      <c r="B265" s="11" t="s">
        <v>53</v>
      </c>
      <c r="C265" s="11" t="s">
        <v>67</v>
      </c>
      <c r="D265" s="11" t="s">
        <v>77</v>
      </c>
      <c r="E265" s="28">
        <v>2.787E-3</v>
      </c>
      <c r="F265" s="28">
        <v>3.4359999999999998E-3</v>
      </c>
      <c r="G265" s="28">
        <v>3.5950000000000001E-3</v>
      </c>
      <c r="H265" s="28">
        <v>4.0000000000000001E-3</v>
      </c>
      <c r="I265" s="28">
        <v>5.0000000000000001E-3</v>
      </c>
      <c r="J265" s="28">
        <v>5.0000000000000001E-3</v>
      </c>
      <c r="K265" s="28">
        <v>5.0000000000000001E-3</v>
      </c>
      <c r="L265" s="28">
        <v>6.0000000000000001E-3</v>
      </c>
      <c r="M265" s="28">
        <v>6.0000000000000001E-3</v>
      </c>
      <c r="N265" s="28">
        <v>2.0560000000000001E-3</v>
      </c>
      <c r="O265" s="28">
        <v>2.5070000000000001E-3</v>
      </c>
      <c r="P265" s="28">
        <v>4.2270000000000007E-3</v>
      </c>
      <c r="Q265" s="28">
        <v>4.5090000000000009E-3</v>
      </c>
      <c r="R265" s="28">
        <v>5.1390000000000003E-3</v>
      </c>
      <c r="S265" s="28">
        <v>4.862E-3</v>
      </c>
      <c r="T265" s="28">
        <v>5.0030000000000005E-3</v>
      </c>
      <c r="U265" s="28">
        <v>5.3609999999999994E-3</v>
      </c>
      <c r="V265" s="28">
        <v>5.7060000000000001E-3</v>
      </c>
      <c r="W265" s="28">
        <v>6.0610000000000004E-3</v>
      </c>
      <c r="X265" s="28">
        <v>6.4099999999999999E-3</v>
      </c>
    </row>
    <row r="266" spans="1:24" x14ac:dyDescent="0.2">
      <c r="A266" s="11" t="s">
        <v>112</v>
      </c>
      <c r="B266" s="11" t="s">
        <v>53</v>
      </c>
      <c r="C266" s="11" t="s">
        <v>67</v>
      </c>
      <c r="D266" s="11" t="s">
        <v>73</v>
      </c>
      <c r="E266" s="28">
        <v>1.1000000000000001E-3</v>
      </c>
      <c r="F266" s="28">
        <v>2E-3</v>
      </c>
      <c r="G266" s="28">
        <v>3.274E-3</v>
      </c>
      <c r="H266" s="28">
        <v>4.0000000000000001E-3</v>
      </c>
      <c r="I266" s="28">
        <v>4.0000000000000001E-3</v>
      </c>
      <c r="J266" s="28">
        <v>4.0000000000000001E-3</v>
      </c>
      <c r="K266" s="28">
        <v>4.0000000000000001E-3</v>
      </c>
      <c r="L266" s="28">
        <v>4.0000000000000001E-3</v>
      </c>
      <c r="M266" s="28">
        <v>4.0000000000000001E-3</v>
      </c>
      <c r="N266" s="28">
        <v>3.0000000000000001E-3</v>
      </c>
      <c r="O266" s="28">
        <v>3.1000000000000003E-3</v>
      </c>
      <c r="P266" s="28">
        <v>3.5000000000000001E-3</v>
      </c>
      <c r="Q266" s="28">
        <v>3.7000000000000002E-3</v>
      </c>
      <c r="R266" s="28">
        <v>3.8999999999999998E-3</v>
      </c>
      <c r="S266" s="28">
        <v>4.0000000000000001E-3</v>
      </c>
      <c r="T266" s="28">
        <v>4.0999999999999995E-3</v>
      </c>
      <c r="U266" s="28">
        <v>4.2000000000000006E-3</v>
      </c>
      <c r="V266" s="28">
        <v>4.3E-3</v>
      </c>
      <c r="W266" s="28">
        <v>4.4000000000000003E-3</v>
      </c>
      <c r="X266" s="28">
        <v>4.5000000000000005E-3</v>
      </c>
    </row>
    <row r="267" spans="1:24" x14ac:dyDescent="0.2">
      <c r="A267" s="11" t="s">
        <v>112</v>
      </c>
      <c r="B267" s="11" t="s">
        <v>53</v>
      </c>
      <c r="C267" s="11" t="s">
        <v>67</v>
      </c>
      <c r="D267" s="11" t="s">
        <v>70</v>
      </c>
      <c r="E267" s="28">
        <v>8.8000000000000005E-3</v>
      </c>
      <c r="F267" s="28">
        <v>1.6E-2</v>
      </c>
      <c r="G267" s="28">
        <v>2.6192E-2</v>
      </c>
      <c r="H267" s="28">
        <v>3.2000000000000001E-2</v>
      </c>
      <c r="I267" s="28">
        <v>3.2000000000000001E-2</v>
      </c>
      <c r="J267" s="28">
        <v>3.2000000000000001E-2</v>
      </c>
      <c r="K267" s="28">
        <v>3.2000000000000001E-2</v>
      </c>
      <c r="L267" s="28">
        <v>3.2000000000000001E-2</v>
      </c>
      <c r="M267" s="28">
        <v>3.2000000000000001E-2</v>
      </c>
      <c r="N267" s="28">
        <v>2.4E-2</v>
      </c>
      <c r="O267" s="28">
        <v>2.4800000000000003E-2</v>
      </c>
      <c r="P267" s="28">
        <v>2.8000000000000001E-2</v>
      </c>
      <c r="Q267" s="28">
        <v>2.9600000000000001E-2</v>
      </c>
      <c r="R267" s="28">
        <v>3.1199999999999999E-2</v>
      </c>
      <c r="S267" s="28">
        <v>3.2000000000000001E-2</v>
      </c>
      <c r="T267" s="28">
        <v>3.2799999999999996E-2</v>
      </c>
      <c r="U267" s="28">
        <v>3.3600000000000005E-2</v>
      </c>
      <c r="V267" s="28">
        <v>3.44E-2</v>
      </c>
      <c r="W267" s="28">
        <v>3.5200000000000002E-2</v>
      </c>
      <c r="X267" s="28">
        <v>3.6000000000000004E-2</v>
      </c>
    </row>
    <row r="268" spans="1:24" x14ac:dyDescent="0.2">
      <c r="A268" s="11" t="s">
        <v>112</v>
      </c>
      <c r="B268" s="11" t="s">
        <v>53</v>
      </c>
      <c r="C268" s="11" t="s">
        <v>67</v>
      </c>
      <c r="D268" s="11" t="s">
        <v>71</v>
      </c>
      <c r="E268" s="28">
        <v>0.272107803404318</v>
      </c>
      <c r="F268" s="28">
        <v>0.23744274206286523</v>
      </c>
      <c r="G268" s="28">
        <v>0.22944580302513559</v>
      </c>
      <c r="H268" s="28">
        <v>0.2383976095909644</v>
      </c>
      <c r="I268" s="28">
        <v>0.23909494922606403</v>
      </c>
      <c r="J268" s="28">
        <v>0.26675328958425815</v>
      </c>
      <c r="K268" s="28">
        <v>0.28550959781897634</v>
      </c>
      <c r="L268" s="28">
        <v>0.27722052654349916</v>
      </c>
      <c r="M268" s="28">
        <v>0.23629759378258838</v>
      </c>
      <c r="N268" s="28">
        <v>0.20179930316834815</v>
      </c>
      <c r="O268" s="28">
        <v>0.2484763393244101</v>
      </c>
      <c r="P268" s="28">
        <v>0.22362870539196913</v>
      </c>
      <c r="Q268" s="28">
        <v>0.17546496000000003</v>
      </c>
      <c r="R268" s="28">
        <v>0.19784115199999999</v>
      </c>
      <c r="S268" s="28">
        <v>0.21461207240655275</v>
      </c>
      <c r="T268" s="28">
        <v>0.2316730766332058</v>
      </c>
      <c r="U268" s="28">
        <v>0.2513669141648987</v>
      </c>
      <c r="V268" s="28">
        <v>0.2775239788248679</v>
      </c>
      <c r="W268" s="28">
        <v>0.31031243167878003</v>
      </c>
      <c r="X268" s="28">
        <v>0.34074237495179099</v>
      </c>
    </row>
    <row r="269" spans="1:24" x14ac:dyDescent="0.2">
      <c r="A269" s="11" t="s">
        <v>112</v>
      </c>
      <c r="B269" s="11" t="s">
        <v>53</v>
      </c>
      <c r="C269" s="11" t="s">
        <v>67</v>
      </c>
      <c r="D269" s="11" t="s">
        <v>26</v>
      </c>
      <c r="E269" s="28">
        <v>0.28090780340431798</v>
      </c>
      <c r="F269" s="28">
        <v>0.25344274206286521</v>
      </c>
      <c r="G269" s="28">
        <v>0.25563780302513561</v>
      </c>
      <c r="H269" s="28">
        <v>0.27039760959096437</v>
      </c>
      <c r="I269" s="28">
        <v>0.27109494922606403</v>
      </c>
      <c r="J269" s="28">
        <v>0.29875328958425817</v>
      </c>
      <c r="K269" s="28">
        <v>0.31750959781897636</v>
      </c>
      <c r="L269" s="28">
        <v>0.30922052654349919</v>
      </c>
      <c r="M269" s="28">
        <v>0.26829759378258838</v>
      </c>
      <c r="N269" s="28">
        <v>0.22579930316834815</v>
      </c>
      <c r="O269" s="28">
        <v>0.27327633932441009</v>
      </c>
      <c r="P269" s="28">
        <v>0.25162870539196913</v>
      </c>
      <c r="Q269" s="28">
        <v>0.20506496000000002</v>
      </c>
      <c r="R269" s="28">
        <v>0.229041152</v>
      </c>
      <c r="S269" s="28">
        <v>0.24661207240655275</v>
      </c>
      <c r="T269" s="28">
        <v>0.26447307663320579</v>
      </c>
      <c r="U269" s="28">
        <v>0.28496691416489872</v>
      </c>
      <c r="V269" s="28">
        <v>0.31192397882486789</v>
      </c>
      <c r="W269" s="28">
        <v>0.34551243167878004</v>
      </c>
      <c r="X269" s="28">
        <v>0.37674237495179097</v>
      </c>
    </row>
    <row r="270" spans="1:24" x14ac:dyDescent="0.2">
      <c r="A270" s="11" t="s">
        <v>112</v>
      </c>
      <c r="B270" s="11" t="s">
        <v>53</v>
      </c>
      <c r="C270" s="11" t="s">
        <v>67</v>
      </c>
      <c r="D270" s="11" t="s">
        <v>75</v>
      </c>
      <c r="E270" s="28">
        <v>0.17088</v>
      </c>
      <c r="F270" s="28">
        <v>0.203712</v>
      </c>
      <c r="G270" s="28">
        <v>0.25440400000000002</v>
      </c>
      <c r="H270" s="28">
        <v>0.32275700000000002</v>
      </c>
      <c r="I270" s="28">
        <v>0.27300000000000002</v>
      </c>
      <c r="J270" s="28">
        <v>0.41799999999999998</v>
      </c>
      <c r="K270" s="28">
        <v>0.313</v>
      </c>
      <c r="L270" s="28">
        <v>0.33800000000000002</v>
      </c>
      <c r="M270" s="28">
        <v>0.25800000000000001</v>
      </c>
      <c r="N270" s="28">
        <v>0.19168299999999999</v>
      </c>
      <c r="O270" s="28">
        <v>0.29633999999999999</v>
      </c>
      <c r="P270" s="28">
        <v>0.32648300000000002</v>
      </c>
      <c r="Q270" s="28">
        <v>0.29792299999999999</v>
      </c>
      <c r="R270" s="28">
        <v>0.33267600000000003</v>
      </c>
      <c r="S270" s="28">
        <v>0.36857222796903377</v>
      </c>
      <c r="T270" s="28">
        <v>0.42165808796111404</v>
      </c>
      <c r="U270" s="28">
        <v>0.43549196106942434</v>
      </c>
      <c r="V270" s="28">
        <v>0.4594399153664539</v>
      </c>
      <c r="W270" s="28">
        <v>0.4945381262598354</v>
      </c>
      <c r="X270" s="28">
        <v>0.52757625064657221</v>
      </c>
    </row>
    <row r="271" spans="1:24" x14ac:dyDescent="0.2">
      <c r="A271" s="11" t="s">
        <v>112</v>
      </c>
      <c r="B271" s="11" t="s">
        <v>53</v>
      </c>
      <c r="C271" s="11" t="s">
        <v>67</v>
      </c>
      <c r="D271" s="11" t="s">
        <v>76</v>
      </c>
      <c r="E271" s="28">
        <v>0.32415699999999997</v>
      </c>
      <c r="F271" s="28">
        <v>0.42513699999999999</v>
      </c>
      <c r="G271" s="28">
        <v>0.44770300000000002</v>
      </c>
      <c r="H271" s="28">
        <v>0.46388700000000005</v>
      </c>
      <c r="I271" s="28">
        <v>0.57457599999999998</v>
      </c>
      <c r="J271" s="28">
        <v>0.64475300000000002</v>
      </c>
      <c r="K271" s="28">
        <v>0.66841700000000004</v>
      </c>
      <c r="L271" s="28">
        <v>0.72099999999999997</v>
      </c>
      <c r="M271" s="28">
        <v>0.64100000000000001</v>
      </c>
      <c r="N271" s="28">
        <v>0.41535</v>
      </c>
      <c r="O271" s="28">
        <v>0.58817200000000003</v>
      </c>
      <c r="P271" s="28">
        <v>0.70042499999999996</v>
      </c>
      <c r="Q271" s="28">
        <v>0.65578000000000003</v>
      </c>
      <c r="R271" s="28">
        <v>0.726495</v>
      </c>
      <c r="S271" s="28">
        <v>0.53582117072740831</v>
      </c>
      <c r="T271" s="28">
        <v>0.24210909054598384</v>
      </c>
      <c r="U271" s="28">
        <v>0.26125486295028055</v>
      </c>
      <c r="V271" s="28">
        <v>0.31517739716771487</v>
      </c>
      <c r="W271" s="28">
        <v>0.39012573168312681</v>
      </c>
      <c r="X271" s="28">
        <v>0.46123232052266283</v>
      </c>
    </row>
    <row r="272" spans="1:24" x14ac:dyDescent="0.2">
      <c r="A272" s="11" t="s">
        <v>112</v>
      </c>
      <c r="B272" s="11" t="s">
        <v>53</v>
      </c>
      <c r="C272" s="11" t="s">
        <v>67</v>
      </c>
      <c r="D272" s="11" t="s">
        <v>74</v>
      </c>
      <c r="E272" s="28">
        <v>0.42330000000000001</v>
      </c>
      <c r="F272" s="28">
        <v>0.48679499999999998</v>
      </c>
      <c r="G272" s="28">
        <v>0.4965309</v>
      </c>
      <c r="H272" s="28">
        <v>0.50646151800000005</v>
      </c>
      <c r="I272" s="28">
        <v>0.55710766980000015</v>
      </c>
      <c r="J272" s="28">
        <v>0.5292522863100001</v>
      </c>
      <c r="K272" s="28">
        <v>0.68802797220300027</v>
      </c>
      <c r="L272" s="28">
        <v>0.70178853164706012</v>
      </c>
      <c r="M272" s="28">
        <v>0.66669910506470709</v>
      </c>
      <c r="N272" s="28">
        <v>0.45335539144400083</v>
      </c>
      <c r="O272" s="28">
        <v>0.56669423930500107</v>
      </c>
      <c r="P272" s="28">
        <v>0.64</v>
      </c>
      <c r="Q272" s="28">
        <v>0.64583800000000002</v>
      </c>
      <c r="R272" s="28">
        <v>0.64583800000000002</v>
      </c>
      <c r="S272" s="28">
        <v>0.32291900000000001</v>
      </c>
      <c r="T272" s="28">
        <v>3.2291900000000029E-3</v>
      </c>
      <c r="U272" s="28">
        <v>8.3958940000000079E-2</v>
      </c>
      <c r="V272" s="28">
        <v>0.16791788000000016</v>
      </c>
      <c r="W272" s="28">
        <v>0.28546039600000028</v>
      </c>
      <c r="X272" s="28">
        <v>0.34255247520000032</v>
      </c>
    </row>
    <row r="273" spans="1:24" x14ac:dyDescent="0.2">
      <c r="A273" s="11" t="s">
        <v>113</v>
      </c>
      <c r="B273" s="11" t="s">
        <v>53</v>
      </c>
      <c r="C273" s="11" t="s">
        <v>50</v>
      </c>
      <c r="D273" s="11" t="s">
        <v>72</v>
      </c>
      <c r="E273" s="28">
        <v>0.81299999999999994</v>
      </c>
      <c r="F273" s="28">
        <v>0.82967400000000002</v>
      </c>
      <c r="G273" s="28">
        <v>0.84794100000000006</v>
      </c>
      <c r="H273" s="28">
        <v>0.86264799999999997</v>
      </c>
      <c r="I273" s="28">
        <v>0.87396200000000002</v>
      </c>
      <c r="J273" s="28">
        <v>0.88958000000000004</v>
      </c>
      <c r="K273" s="28">
        <v>0.93799999999999994</v>
      </c>
      <c r="L273" s="28">
        <v>1.014</v>
      </c>
      <c r="M273" s="28">
        <v>1.0449999999999999</v>
      </c>
      <c r="N273" s="28">
        <v>1.0588580000000001</v>
      </c>
      <c r="O273" s="28">
        <v>1.0616460000000001</v>
      </c>
      <c r="P273" s="28">
        <v>1.066495</v>
      </c>
      <c r="Q273" s="28">
        <v>1.066028</v>
      </c>
      <c r="R273" s="28">
        <v>1.063795</v>
      </c>
      <c r="S273" s="28">
        <v>1.0633522500000001</v>
      </c>
      <c r="T273" s="28">
        <v>1.05962187625</v>
      </c>
      <c r="U273" s="28">
        <v>1.053874563675</v>
      </c>
      <c r="V273" s="28">
        <v>1.049592466163475</v>
      </c>
      <c r="W273" s="28">
        <v>1.0484275483290126</v>
      </c>
      <c r="X273" s="28">
        <v>1.0483567576876269</v>
      </c>
    </row>
    <row r="274" spans="1:24" x14ac:dyDescent="0.2">
      <c r="A274" s="11" t="s">
        <v>113</v>
      </c>
      <c r="B274" s="11" t="s">
        <v>53</v>
      </c>
      <c r="C274" s="11" t="s">
        <v>50</v>
      </c>
      <c r="D274" s="11" t="s">
        <v>77</v>
      </c>
      <c r="E274" s="28">
        <v>6.8611999999999992E-2</v>
      </c>
      <c r="F274" s="28">
        <v>7.9813000000000009E-2</v>
      </c>
      <c r="G274" s="28">
        <v>6.3640000000000002E-2</v>
      </c>
      <c r="H274" s="28">
        <v>5.4834000000000001E-2</v>
      </c>
      <c r="I274" s="28">
        <v>5.2700999999999998E-2</v>
      </c>
      <c r="J274" s="28">
        <v>6.0999999999999999E-2</v>
      </c>
      <c r="K274" s="28">
        <v>6.4000000000000001E-2</v>
      </c>
      <c r="L274" s="28">
        <v>6.6000000000000003E-2</v>
      </c>
      <c r="M274" s="28">
        <v>6.9000000000000006E-2</v>
      </c>
      <c r="N274" s="28">
        <v>5.5966000000000002E-2</v>
      </c>
      <c r="O274" s="28">
        <v>5.9244999999999999E-2</v>
      </c>
      <c r="P274" s="28">
        <v>5.8375000000000003E-2</v>
      </c>
      <c r="Q274" s="28">
        <v>4.8628999999999999E-2</v>
      </c>
      <c r="R274" s="28">
        <v>5.0783000000000002E-2</v>
      </c>
      <c r="S274" s="28">
        <v>5.2747000000000002E-2</v>
      </c>
      <c r="T274" s="28">
        <v>5.4753999999999997E-2</v>
      </c>
      <c r="U274" s="28">
        <v>5.7829999999999999E-2</v>
      </c>
      <c r="V274" s="28">
        <v>6.2112000000000001E-2</v>
      </c>
      <c r="W274" s="28">
        <v>6.6008999999999998E-2</v>
      </c>
      <c r="X274" s="28">
        <v>6.8076999999999999E-2</v>
      </c>
    </row>
    <row r="275" spans="1:24" x14ac:dyDescent="0.2">
      <c r="A275" s="11" t="s">
        <v>113</v>
      </c>
      <c r="B275" s="11" t="s">
        <v>53</v>
      </c>
      <c r="C275" s="11" t="s">
        <v>50</v>
      </c>
      <c r="D275" s="11" t="s">
        <v>73</v>
      </c>
      <c r="E275" s="28">
        <v>0.12719900000000001</v>
      </c>
      <c r="F275" s="28">
        <v>0.118132</v>
      </c>
      <c r="G275" s="28">
        <v>0.122946</v>
      </c>
      <c r="H275" s="28">
        <v>0.11609399999999999</v>
      </c>
      <c r="I275" s="28">
        <v>0.126662</v>
      </c>
      <c r="J275" s="28">
        <v>0.11799999999999999</v>
      </c>
      <c r="K275" s="28">
        <v>0.13200000000000001</v>
      </c>
      <c r="L275" s="28">
        <v>0.2</v>
      </c>
      <c r="M275" s="28">
        <v>0.217</v>
      </c>
      <c r="N275" s="28">
        <v>0.21268000000000001</v>
      </c>
      <c r="O275" s="28">
        <v>0.21149299999999999</v>
      </c>
      <c r="P275" s="28">
        <v>0.17430699999999999</v>
      </c>
      <c r="Q275" s="28">
        <v>0.13094900000000001</v>
      </c>
      <c r="R275" s="28">
        <v>9.3692999999999999E-2</v>
      </c>
      <c r="S275" s="28">
        <v>0.120377</v>
      </c>
      <c r="T275" s="28">
        <v>0.19966900000000001</v>
      </c>
      <c r="U275" s="28">
        <v>0.18105500000000002</v>
      </c>
      <c r="V275" s="28">
        <v>0.16564699999999999</v>
      </c>
      <c r="W275" s="28">
        <v>0.15191300000000002</v>
      </c>
      <c r="X275" s="28">
        <v>0.133795</v>
      </c>
    </row>
    <row r="276" spans="1:24" x14ac:dyDescent="0.2">
      <c r="A276" s="11" t="s">
        <v>113</v>
      </c>
      <c r="B276" s="11" t="s">
        <v>53</v>
      </c>
      <c r="C276" s="11" t="s">
        <v>50</v>
      </c>
      <c r="D276" s="11" t="s">
        <v>70</v>
      </c>
      <c r="E276" s="28">
        <v>0.63599500000000009</v>
      </c>
      <c r="F276" s="28">
        <v>0.59065999999999996</v>
      </c>
      <c r="G276" s="28">
        <v>0.61473</v>
      </c>
      <c r="H276" s="28">
        <v>0.58046999999999993</v>
      </c>
      <c r="I276" s="28">
        <v>0.63331000000000004</v>
      </c>
      <c r="J276" s="28">
        <v>0.59</v>
      </c>
      <c r="K276" s="28">
        <v>0.66</v>
      </c>
      <c r="L276" s="28">
        <v>1</v>
      </c>
      <c r="M276" s="28">
        <v>1.085</v>
      </c>
      <c r="N276" s="28">
        <v>1.0634000000000001</v>
      </c>
      <c r="O276" s="28">
        <v>1.0363157000000001</v>
      </c>
      <c r="P276" s="28">
        <v>0.83667359999999991</v>
      </c>
      <c r="Q276" s="28">
        <v>0.61546030000000007</v>
      </c>
      <c r="R276" s="28">
        <v>0.43567245000000004</v>
      </c>
      <c r="S276" s="28">
        <v>0.55373419999999995</v>
      </c>
      <c r="T276" s="28">
        <v>0.91448402000000006</v>
      </c>
      <c r="U276" s="28">
        <v>0.82742135000000017</v>
      </c>
      <c r="V276" s="28">
        <v>0.74541149999999989</v>
      </c>
      <c r="W276" s="28">
        <v>0.68360850000000006</v>
      </c>
      <c r="X276" s="28">
        <v>0.60207750000000004</v>
      </c>
    </row>
    <row r="277" spans="1:24" x14ac:dyDescent="0.2">
      <c r="A277" s="11" t="s">
        <v>113</v>
      </c>
      <c r="B277" s="11" t="s">
        <v>53</v>
      </c>
      <c r="C277" s="11" t="s">
        <v>50</v>
      </c>
      <c r="D277" s="11" t="s">
        <v>71</v>
      </c>
      <c r="E277" s="28">
        <v>0.78047999999999995</v>
      </c>
      <c r="F277" s="28">
        <v>0.7467066</v>
      </c>
      <c r="G277" s="28">
        <v>0.863147</v>
      </c>
      <c r="H277" s="28">
        <v>0.98539500000000002</v>
      </c>
      <c r="I277" s="28">
        <v>1.032702</v>
      </c>
      <c r="J277" s="28">
        <v>1.08798975</v>
      </c>
      <c r="K277" s="28">
        <v>1.0523116799999999</v>
      </c>
      <c r="L277" s="28">
        <v>1.0133968400000002</v>
      </c>
      <c r="M277" s="28">
        <v>1.0327330499999998</v>
      </c>
      <c r="N277" s="28">
        <v>1.0044814499999999</v>
      </c>
      <c r="O277" s="28">
        <v>1.1833604750000002</v>
      </c>
      <c r="P277" s="28">
        <v>1.2853140975000001</v>
      </c>
      <c r="Q277" s="28">
        <v>1.1901950749999997</v>
      </c>
      <c r="R277" s="28">
        <v>1.184817475</v>
      </c>
      <c r="S277" s="28">
        <v>1.2487767271113117</v>
      </c>
      <c r="T277" s="28">
        <v>1.2924273158717829</v>
      </c>
      <c r="U277" s="28">
        <v>1.2857269676834999</v>
      </c>
      <c r="V277" s="28">
        <v>1.3014946580427089</v>
      </c>
      <c r="W277" s="28">
        <v>1.3000501599279759</v>
      </c>
      <c r="X277" s="28">
        <v>1.2999623795326574</v>
      </c>
    </row>
    <row r="278" spans="1:24" x14ac:dyDescent="0.2">
      <c r="A278" s="11" t="s">
        <v>113</v>
      </c>
      <c r="B278" s="11" t="s">
        <v>53</v>
      </c>
      <c r="C278" s="11" t="s">
        <v>50</v>
      </c>
      <c r="D278" s="11" t="s">
        <v>26</v>
      </c>
      <c r="E278" s="28">
        <v>1.4164750000000002</v>
      </c>
      <c r="F278" s="28">
        <v>1.3373666</v>
      </c>
      <c r="G278" s="28">
        <v>1.4778769999999999</v>
      </c>
      <c r="H278" s="28">
        <v>1.5658650000000001</v>
      </c>
      <c r="I278" s="28">
        <v>1.666012</v>
      </c>
      <c r="J278" s="28">
        <v>1.6779897500000001</v>
      </c>
      <c r="K278" s="28">
        <v>1.71231168</v>
      </c>
      <c r="L278" s="28">
        <v>2.0133968400000004</v>
      </c>
      <c r="M278" s="28">
        <v>2.11773305</v>
      </c>
      <c r="N278" s="28">
        <v>2.0678814499999998</v>
      </c>
      <c r="O278" s="28">
        <v>2.219676175</v>
      </c>
      <c r="P278" s="28">
        <v>2.1219876974999998</v>
      </c>
      <c r="Q278" s="28">
        <v>1.8056553749999997</v>
      </c>
      <c r="R278" s="28">
        <v>1.620489925</v>
      </c>
      <c r="S278" s="28">
        <v>1.8025109271113116</v>
      </c>
      <c r="T278" s="28">
        <v>2.2069113358717831</v>
      </c>
      <c r="U278" s="28">
        <v>2.1131483176835002</v>
      </c>
      <c r="V278" s="28">
        <v>2.0469061580427086</v>
      </c>
      <c r="W278" s="28">
        <v>1.983658659927976</v>
      </c>
      <c r="X278" s="28">
        <v>1.9020398795326574</v>
      </c>
    </row>
    <row r="279" spans="1:24" x14ac:dyDescent="0.2">
      <c r="A279" s="11" t="s">
        <v>113</v>
      </c>
      <c r="B279" s="11" t="s">
        <v>53</v>
      </c>
      <c r="C279" s="11" t="s">
        <v>50</v>
      </c>
      <c r="D279" s="11" t="s">
        <v>75</v>
      </c>
      <c r="E279" s="28">
        <v>1.720764</v>
      </c>
      <c r="F279" s="28">
        <v>1.905538</v>
      </c>
      <c r="G279" s="28">
        <v>1.969106</v>
      </c>
      <c r="H279" s="28">
        <v>2.214445</v>
      </c>
      <c r="I279" s="28">
        <v>2.383893</v>
      </c>
      <c r="J279" s="28">
        <v>2.5550000000000002</v>
      </c>
      <c r="K279" s="28">
        <v>3.093</v>
      </c>
      <c r="L279" s="28">
        <v>3.22</v>
      </c>
      <c r="M279" s="28">
        <v>3.3410000000000002</v>
      </c>
      <c r="N279" s="28">
        <v>3.237428</v>
      </c>
      <c r="O279" s="28">
        <v>3.3584580000000002</v>
      </c>
      <c r="P279" s="28">
        <v>3.6842649999999999</v>
      </c>
      <c r="Q279" s="28">
        <v>2.9366430000000001</v>
      </c>
      <c r="R279" s="28">
        <v>2.8642400000000001</v>
      </c>
      <c r="S279" s="28">
        <v>3.2241384647043048</v>
      </c>
      <c r="T279" s="28">
        <v>3.3954475770415193</v>
      </c>
      <c r="U279" s="28">
        <v>3.4784786760371245</v>
      </c>
      <c r="V279" s="28">
        <v>3.4892655031771649</v>
      </c>
      <c r="W279" s="28">
        <v>3.5192466135633906</v>
      </c>
      <c r="X279" s="28">
        <v>3.5580383870504093</v>
      </c>
    </row>
    <row r="280" spans="1:24" x14ac:dyDescent="0.2">
      <c r="A280" s="11" t="s">
        <v>113</v>
      </c>
      <c r="B280" s="11" t="s">
        <v>53</v>
      </c>
      <c r="C280" s="11" t="s">
        <v>50</v>
      </c>
      <c r="D280" s="11" t="s">
        <v>76</v>
      </c>
      <c r="E280" s="28">
        <v>4.8049299999999997</v>
      </c>
      <c r="F280" s="28">
        <v>5.1154999999999999</v>
      </c>
      <c r="G280" s="28">
        <v>5.8256459999999999</v>
      </c>
      <c r="H280" s="28">
        <v>6.207999</v>
      </c>
      <c r="I280" s="28">
        <v>6.4975839999999998</v>
      </c>
      <c r="J280" s="28">
        <v>7.0359999999999996</v>
      </c>
      <c r="K280" s="28">
        <v>7.8209999999999997</v>
      </c>
      <c r="L280" s="28">
        <v>7.3540000000000001</v>
      </c>
      <c r="M280" s="28">
        <v>6.7729999999999997</v>
      </c>
      <c r="N280" s="28">
        <v>6.5472549999999998</v>
      </c>
      <c r="O280" s="28">
        <v>7.202718</v>
      </c>
      <c r="P280" s="28">
        <v>7.5238990000000001</v>
      </c>
      <c r="Q280" s="28">
        <v>6.1240059999999996</v>
      </c>
      <c r="R280" s="28">
        <v>6.1710880000000001</v>
      </c>
      <c r="S280" s="28">
        <v>7.1584204504796123</v>
      </c>
      <c r="T280" s="28">
        <v>7.4160348920604404</v>
      </c>
      <c r="U280" s="28">
        <v>7.7973246897189927</v>
      </c>
      <c r="V280" s="28">
        <v>7.9783603525408981</v>
      </c>
      <c r="W280" s="28">
        <v>8.1723519063307553</v>
      </c>
      <c r="X280" s="28">
        <v>8.3766607039890264</v>
      </c>
    </row>
    <row r="281" spans="1:24" x14ac:dyDescent="0.2">
      <c r="A281" s="11" t="s">
        <v>113</v>
      </c>
      <c r="B281" s="11" t="s">
        <v>53</v>
      </c>
      <c r="C281" s="11" t="s">
        <v>50</v>
      </c>
      <c r="D281" s="11" t="s">
        <v>74</v>
      </c>
      <c r="E281" s="28">
        <v>4.3616990340478896</v>
      </c>
      <c r="F281" s="28">
        <v>4.6399999999999997</v>
      </c>
      <c r="G281" s="28">
        <v>5.42</v>
      </c>
      <c r="H281" s="28">
        <v>5.6</v>
      </c>
      <c r="I281" s="28">
        <v>5.79</v>
      </c>
      <c r="J281" s="28">
        <v>6.12</v>
      </c>
      <c r="K281" s="28">
        <v>6.42</v>
      </c>
      <c r="L281" s="28">
        <v>6.15</v>
      </c>
      <c r="M281" s="28">
        <v>5.44</v>
      </c>
      <c r="N281" s="28">
        <v>5.39</v>
      </c>
      <c r="O281" s="28">
        <v>6.04</v>
      </c>
      <c r="P281" s="28">
        <v>6.13</v>
      </c>
      <c r="Q281" s="28">
        <v>5.0878999999999994</v>
      </c>
      <c r="R281" s="28">
        <v>5.0064935999999998</v>
      </c>
      <c r="S281" s="28">
        <v>5.7074027040000006</v>
      </c>
      <c r="T281" s="28">
        <v>6.2210689473600009</v>
      </c>
      <c r="U281" s="28">
        <v>6.4388063605176002</v>
      </c>
      <c r="V281" s="28">
        <v>6.5353884559253634</v>
      </c>
      <c r="W281" s="28">
        <v>6.6334192827642431</v>
      </c>
      <c r="X281" s="28">
        <v>6.719653733440178</v>
      </c>
    </row>
    <row r="282" spans="1:24" x14ac:dyDescent="0.2">
      <c r="A282" s="11" t="s">
        <v>113</v>
      </c>
      <c r="B282" s="11" t="s">
        <v>53</v>
      </c>
      <c r="C282" s="11" t="s">
        <v>65</v>
      </c>
      <c r="D282" s="11" t="s">
        <v>72</v>
      </c>
      <c r="E282" s="28">
        <v>5.4553914973954079E-2</v>
      </c>
      <c r="F282" s="28">
        <v>5.6564451141488947E-2</v>
      </c>
      <c r="G282" s="28">
        <v>5.9033969436772651E-2</v>
      </c>
      <c r="H282" s="28">
        <v>6.2066170455546896E-2</v>
      </c>
      <c r="I282" s="28">
        <v>6.4997298107028673E-2</v>
      </c>
      <c r="J282" s="28">
        <v>6.8830721503461048E-2</v>
      </c>
      <c r="K282" s="28">
        <v>7.3536364120012354E-2</v>
      </c>
      <c r="L282" s="28">
        <v>7.9085151982678611E-2</v>
      </c>
      <c r="M282" s="28">
        <v>8.544898024992266E-2</v>
      </c>
      <c r="N282" s="28">
        <v>8.6329897572086811E-2</v>
      </c>
      <c r="O282" s="28">
        <v>8.8773234319683925E-2</v>
      </c>
      <c r="P282" s="28">
        <v>9.3354008118844992E-2</v>
      </c>
      <c r="Q282" s="28">
        <v>9.7753357442194197E-2</v>
      </c>
      <c r="R282" s="28">
        <v>0.10131491219412106</v>
      </c>
      <c r="S282" s="28">
        <v>0.10512174845431702</v>
      </c>
      <c r="T282" s="28">
        <v>0.10931773075532455</v>
      </c>
      <c r="U282" s="28">
        <v>0.11371324564039884</v>
      </c>
      <c r="V282" s="28">
        <v>0.11835570853426568</v>
      </c>
      <c r="W282" s="28">
        <v>0.1232149701526349</v>
      </c>
      <c r="X282" s="28">
        <v>0.12828687613759795</v>
      </c>
    </row>
    <row r="283" spans="1:24" x14ac:dyDescent="0.2">
      <c r="A283" s="11" t="s">
        <v>113</v>
      </c>
      <c r="B283" s="11" t="s">
        <v>53</v>
      </c>
      <c r="C283" s="11" t="s">
        <v>65</v>
      </c>
      <c r="D283" s="11" t="s">
        <v>77</v>
      </c>
      <c r="E283" s="28">
        <v>3.9689999999999994E-3</v>
      </c>
      <c r="F283" s="28">
        <v>3.8290000000000004E-3</v>
      </c>
      <c r="G283" s="28">
        <v>4.3550000000000004E-3</v>
      </c>
      <c r="H283" s="28">
        <v>5.0000000000000001E-3</v>
      </c>
      <c r="I283" s="28">
        <v>5.0000000000000001E-3</v>
      </c>
      <c r="J283" s="28">
        <v>6.0000000000000001E-3</v>
      </c>
      <c r="K283" s="28">
        <v>7.0000000000000001E-3</v>
      </c>
      <c r="L283" s="28">
        <v>8.0000000000000002E-3</v>
      </c>
      <c r="M283" s="28">
        <v>9.0000000000000011E-3</v>
      </c>
      <c r="N283" s="28">
        <v>5.1190000000000003E-3</v>
      </c>
      <c r="O283" s="28">
        <v>5.3210000000000002E-3</v>
      </c>
      <c r="P283" s="28">
        <v>6.5500000000000003E-3</v>
      </c>
      <c r="Q283" s="28">
        <v>6.5039999999999994E-3</v>
      </c>
      <c r="R283" s="28">
        <v>6.8200000000000005E-3</v>
      </c>
      <c r="S283" s="28">
        <v>7.1840000000000003E-3</v>
      </c>
      <c r="T283" s="28">
        <v>7.6649999999999999E-3</v>
      </c>
      <c r="U283" s="28">
        <v>8.0029999999999997E-3</v>
      </c>
      <c r="V283" s="28">
        <v>8.3949999999999997E-3</v>
      </c>
      <c r="W283" s="28">
        <v>8.7650000000000002E-3</v>
      </c>
      <c r="X283" s="28">
        <v>9.1380000000000003E-3</v>
      </c>
    </row>
    <row r="284" spans="1:24" x14ac:dyDescent="0.2">
      <c r="A284" s="11" t="s">
        <v>113</v>
      </c>
      <c r="B284" s="11" t="s">
        <v>53</v>
      </c>
      <c r="C284" s="11" t="s">
        <v>65</v>
      </c>
      <c r="D284" s="11" t="s">
        <v>73</v>
      </c>
      <c r="E284" s="28">
        <v>0</v>
      </c>
      <c r="F284" s="28">
        <v>0</v>
      </c>
      <c r="G284" s="28">
        <v>0</v>
      </c>
      <c r="H284" s="28">
        <v>0</v>
      </c>
      <c r="I284" s="28">
        <v>0</v>
      </c>
      <c r="J284" s="28">
        <v>0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28">
        <v>0</v>
      </c>
      <c r="R284" s="28">
        <v>0</v>
      </c>
      <c r="S284" s="28">
        <v>0</v>
      </c>
      <c r="T284" s="28">
        <v>0</v>
      </c>
      <c r="U284" s="28">
        <v>0</v>
      </c>
      <c r="V284" s="28">
        <v>0</v>
      </c>
      <c r="W284" s="28">
        <v>0</v>
      </c>
      <c r="X284" s="28">
        <v>0</v>
      </c>
    </row>
    <row r="285" spans="1:24" x14ac:dyDescent="0.2">
      <c r="A285" s="11" t="s">
        <v>113</v>
      </c>
      <c r="B285" s="11" t="s">
        <v>53</v>
      </c>
      <c r="C285" s="11" t="s">
        <v>65</v>
      </c>
      <c r="D285" s="11" t="s">
        <v>70</v>
      </c>
      <c r="E285" s="28">
        <v>0</v>
      </c>
      <c r="F285" s="28">
        <v>0</v>
      </c>
      <c r="G285" s="28">
        <v>0</v>
      </c>
      <c r="H285" s="28">
        <v>0</v>
      </c>
      <c r="I285" s="28">
        <v>0</v>
      </c>
      <c r="J285" s="28">
        <v>0</v>
      </c>
      <c r="K285" s="28">
        <v>0</v>
      </c>
      <c r="L285" s="28">
        <v>0</v>
      </c>
      <c r="M285" s="28">
        <v>0</v>
      </c>
      <c r="N285" s="28">
        <v>0</v>
      </c>
      <c r="O285" s="28">
        <v>0</v>
      </c>
      <c r="P285" s="28">
        <v>0</v>
      </c>
      <c r="Q285" s="28">
        <v>0</v>
      </c>
      <c r="R285" s="28">
        <v>0</v>
      </c>
      <c r="S285" s="28">
        <v>0</v>
      </c>
      <c r="T285" s="28">
        <v>0</v>
      </c>
      <c r="U285" s="28">
        <v>0</v>
      </c>
      <c r="V285" s="28">
        <v>0</v>
      </c>
      <c r="W285" s="28">
        <v>0</v>
      </c>
      <c r="X285" s="28">
        <v>0</v>
      </c>
    </row>
    <row r="286" spans="1:24" x14ac:dyDescent="0.2">
      <c r="A286" s="11" t="s">
        <v>113</v>
      </c>
      <c r="B286" s="11" t="s">
        <v>53</v>
      </c>
      <c r="C286" s="11" t="s">
        <v>65</v>
      </c>
      <c r="D286" s="11" t="s">
        <v>71</v>
      </c>
      <c r="E286" s="28">
        <v>0.14020966113914241</v>
      </c>
      <c r="F286" s="28">
        <v>0.13951976187345505</v>
      </c>
      <c r="G286" s="28">
        <v>0.14190697977941083</v>
      </c>
      <c r="H286" s="28">
        <v>0.15516542613886725</v>
      </c>
      <c r="I286" s="28">
        <v>0.17874256979432884</v>
      </c>
      <c r="J286" s="28">
        <v>0.18584294805934481</v>
      </c>
      <c r="K286" s="28">
        <v>0.18016409209403028</v>
      </c>
      <c r="L286" s="28">
        <v>0.18585010715929468</v>
      </c>
      <c r="M286" s="28">
        <v>0.19226020556232595</v>
      </c>
      <c r="N286" s="28">
        <v>0.19706671070138415</v>
      </c>
      <c r="O286" s="28">
        <v>0.18803303689395134</v>
      </c>
      <c r="P286" s="28">
        <v>0.22563964427274164</v>
      </c>
      <c r="Q286" s="28">
        <v>0.21351056999999998</v>
      </c>
      <c r="R286" s="28">
        <v>0.18746800799999996</v>
      </c>
      <c r="S286" s="28">
        <v>0.18030430036006556</v>
      </c>
      <c r="T286" s="28">
        <v>0.18528905860454303</v>
      </c>
      <c r="U286" s="28">
        <v>0.19899817987069796</v>
      </c>
      <c r="V286" s="28">
        <v>0.21895806078839147</v>
      </c>
      <c r="W286" s="28">
        <v>0.24026919179763803</v>
      </c>
      <c r="X286" s="28">
        <v>0.2629880960820758</v>
      </c>
    </row>
    <row r="287" spans="1:24" x14ac:dyDescent="0.2">
      <c r="A287" s="11" t="s">
        <v>113</v>
      </c>
      <c r="B287" s="11" t="s">
        <v>53</v>
      </c>
      <c r="C287" s="11" t="s">
        <v>65</v>
      </c>
      <c r="D287" s="11" t="s">
        <v>26</v>
      </c>
      <c r="E287" s="28">
        <v>0.14020966113914241</v>
      </c>
      <c r="F287" s="28">
        <v>0.13951976187345505</v>
      </c>
      <c r="G287" s="28">
        <v>0.14190697977941083</v>
      </c>
      <c r="H287" s="28">
        <v>0.15516542613886725</v>
      </c>
      <c r="I287" s="28">
        <v>0.17874256979432884</v>
      </c>
      <c r="J287" s="28">
        <v>0.18584294805934481</v>
      </c>
      <c r="K287" s="28">
        <v>0.18016409209403028</v>
      </c>
      <c r="L287" s="28">
        <v>0.18585010715929468</v>
      </c>
      <c r="M287" s="28">
        <v>0.19226020556232595</v>
      </c>
      <c r="N287" s="28">
        <v>0.19706671070138415</v>
      </c>
      <c r="O287" s="28">
        <v>0.18803303689395134</v>
      </c>
      <c r="P287" s="28">
        <v>0.22563964427274164</v>
      </c>
      <c r="Q287" s="28">
        <v>0.21351056999999998</v>
      </c>
      <c r="R287" s="28">
        <v>0.18746800799999996</v>
      </c>
      <c r="S287" s="28">
        <v>0.18030430036006556</v>
      </c>
      <c r="T287" s="28">
        <v>0.18528905860454303</v>
      </c>
      <c r="U287" s="28">
        <v>0.19899817987069796</v>
      </c>
      <c r="V287" s="28">
        <v>0.21895806078839147</v>
      </c>
      <c r="W287" s="28">
        <v>0.24026919179763803</v>
      </c>
      <c r="X287" s="28">
        <v>0.2629880960820758</v>
      </c>
    </row>
    <row r="288" spans="1:24" x14ac:dyDescent="0.2">
      <c r="A288" s="11" t="s">
        <v>113</v>
      </c>
      <c r="B288" s="11" t="s">
        <v>53</v>
      </c>
      <c r="C288" s="11" t="s">
        <v>65</v>
      </c>
      <c r="D288" s="11" t="s">
        <v>75</v>
      </c>
      <c r="E288" s="28">
        <v>4.1860000000000001E-2</v>
      </c>
      <c r="F288" s="28">
        <v>3.9201E-2</v>
      </c>
      <c r="G288" s="28">
        <v>5.4921999999999999E-2</v>
      </c>
      <c r="H288" s="28">
        <v>8.2285999999999998E-2</v>
      </c>
      <c r="I288" s="28">
        <v>0.107378</v>
      </c>
      <c r="J288" s="28">
        <v>0.111917</v>
      </c>
      <c r="K288" s="28">
        <v>0.15538199999999999</v>
      </c>
      <c r="L288" s="28">
        <v>0.214</v>
      </c>
      <c r="M288" s="28">
        <v>0.191</v>
      </c>
      <c r="N288" s="28">
        <v>0.191827</v>
      </c>
      <c r="O288" s="28">
        <v>0.14291699999999999</v>
      </c>
      <c r="P288" s="28">
        <v>0.17838999999999999</v>
      </c>
      <c r="Q288" s="28">
        <v>0.15445</v>
      </c>
      <c r="R288" s="28">
        <v>0.16366800000000001</v>
      </c>
      <c r="S288" s="28">
        <v>0.15591137104223377</v>
      </c>
      <c r="T288" s="28">
        <v>0.16123107409406312</v>
      </c>
      <c r="U288" s="28">
        <v>0.16825773457518597</v>
      </c>
      <c r="V288" s="28">
        <v>0.17979563811938504</v>
      </c>
      <c r="W288" s="28">
        <v>0.19351166918014734</v>
      </c>
      <c r="X288" s="28">
        <v>0.20547346891846929</v>
      </c>
    </row>
    <row r="289" spans="1:24" x14ac:dyDescent="0.2">
      <c r="A289" s="11" t="s">
        <v>113</v>
      </c>
      <c r="B289" s="11" t="s">
        <v>53</v>
      </c>
      <c r="C289" s="11" t="s">
        <v>65</v>
      </c>
      <c r="D289" s="11" t="s">
        <v>76</v>
      </c>
      <c r="E289" s="28">
        <v>0.43415199999999998</v>
      </c>
      <c r="F289" s="28">
        <v>0.50203399999999998</v>
      </c>
      <c r="G289" s="28">
        <v>0.57860100000000003</v>
      </c>
      <c r="H289" s="28">
        <v>0.63179300000000005</v>
      </c>
      <c r="I289" s="28">
        <v>0.73161200000000004</v>
      </c>
      <c r="J289" s="28">
        <v>0.71212299999999995</v>
      </c>
      <c r="K289" s="28">
        <v>0.59099999999999997</v>
      </c>
      <c r="L289" s="28">
        <v>0.52800000000000002</v>
      </c>
      <c r="M289" s="28">
        <v>0.41199999999999998</v>
      </c>
      <c r="N289" s="28">
        <v>0.31999899999999998</v>
      </c>
      <c r="O289" s="28">
        <v>0.338835</v>
      </c>
      <c r="P289" s="28">
        <v>0.40822900000000001</v>
      </c>
      <c r="Q289" s="28">
        <v>0.30021100000000001</v>
      </c>
      <c r="R289" s="28">
        <v>0.21810099999999999</v>
      </c>
      <c r="S289" s="28">
        <v>0.19137590452099495</v>
      </c>
      <c r="T289" s="28">
        <v>0.23008721997150011</v>
      </c>
      <c r="U289" s="28">
        <v>0.23233444108893295</v>
      </c>
      <c r="V289" s="28">
        <v>0.23698112991071163</v>
      </c>
      <c r="W289" s="28">
        <v>0.24172075250892588</v>
      </c>
      <c r="X289" s="28">
        <v>0.24655516755910442</v>
      </c>
    </row>
    <row r="290" spans="1:24" x14ac:dyDescent="0.2">
      <c r="A290" s="11" t="s">
        <v>113</v>
      </c>
      <c r="B290" s="11" t="s">
        <v>53</v>
      </c>
      <c r="C290" s="11" t="s">
        <v>65</v>
      </c>
      <c r="D290" s="11" t="s">
        <v>74</v>
      </c>
      <c r="E290" s="28">
        <v>0.50834131178040232</v>
      </c>
      <c r="F290" s="28">
        <v>0.51850813801601037</v>
      </c>
      <c r="G290" s="28">
        <v>0.5962843587184119</v>
      </c>
      <c r="H290" s="28">
        <v>0.65591279459025298</v>
      </c>
      <c r="I290" s="28">
        <v>0.75429971377879101</v>
      </c>
      <c r="J290" s="28">
        <v>0.75429971377879101</v>
      </c>
      <c r="K290" s="28">
        <v>0.64115475671197231</v>
      </c>
      <c r="L290" s="28">
        <v>0.57703928104077495</v>
      </c>
      <c r="M290" s="28">
        <v>0.4616314248326201</v>
      </c>
      <c r="N290" s="28">
        <v>0.32314199738283406</v>
      </c>
      <c r="O290" s="28">
        <v>0.39972665076256575</v>
      </c>
      <c r="P290" s="28">
        <v>0.49965831345320721</v>
      </c>
      <c r="Q290" s="28">
        <v>0.38473690135896954</v>
      </c>
      <c r="R290" s="28">
        <v>0.31933162812794469</v>
      </c>
      <c r="S290" s="28">
        <v>0.28739846531515023</v>
      </c>
      <c r="T290" s="28">
        <v>0.29314643462145323</v>
      </c>
      <c r="U290" s="28">
        <v>0.30194082766009683</v>
      </c>
      <c r="V290" s="28">
        <v>0.31099905248989973</v>
      </c>
      <c r="W290" s="28">
        <v>0.31721903353969771</v>
      </c>
      <c r="X290" s="28">
        <v>0.32673560454588868</v>
      </c>
    </row>
    <row r="291" spans="1:24" x14ac:dyDescent="0.2">
      <c r="A291" s="11" t="s">
        <v>113</v>
      </c>
      <c r="B291" s="11" t="s">
        <v>53</v>
      </c>
      <c r="C291" s="11" t="s">
        <v>67</v>
      </c>
      <c r="D291" s="11" t="s">
        <v>72</v>
      </c>
      <c r="E291" s="28">
        <v>1.2467736926910125E-2</v>
      </c>
      <c r="F291" s="28">
        <v>1.2852145696013123E-2</v>
      </c>
      <c r="G291" s="28">
        <v>1.3263740839479352E-2</v>
      </c>
      <c r="H291" s="28">
        <v>1.382161614483004E-2</v>
      </c>
      <c r="I291" s="28">
        <v>1.5360895606669039E-2</v>
      </c>
      <c r="J291" s="28">
        <v>1.6848865753113406E-2</v>
      </c>
      <c r="K291" s="28">
        <v>1.828723689467629E-2</v>
      </c>
      <c r="L291" s="28">
        <v>1.9677662331520414E-2</v>
      </c>
      <c r="M291" s="28">
        <v>2.1021740253803066E-2</v>
      </c>
      <c r="N291" s="28">
        <v>2.1238459225491755E-2</v>
      </c>
      <c r="O291" s="28">
        <v>2.1730510584642031E-2</v>
      </c>
      <c r="P291" s="28">
        <v>2.2506160231820633E-2</v>
      </c>
      <c r="Q291" s="28">
        <v>2.3555954890759942E-2</v>
      </c>
      <c r="R291" s="28">
        <v>2.477075639440128E-2</v>
      </c>
      <c r="S291" s="28">
        <v>2.6145064514587906E-2</v>
      </c>
      <c r="T291" s="28">
        <v>2.7773562364101639E-2</v>
      </c>
      <c r="U291" s="28">
        <v>2.9647776951964917E-2</v>
      </c>
      <c r="V291" s="28">
        <v>3.1759517720232749E-2</v>
      </c>
      <c r="W291" s="28">
        <v>3.4100867129558322E-2</v>
      </c>
      <c r="X291" s="28">
        <v>3.6364171558573043E-2</v>
      </c>
    </row>
    <row r="292" spans="1:24" x14ac:dyDescent="0.2">
      <c r="A292" s="11" t="s">
        <v>113</v>
      </c>
      <c r="B292" s="11" t="s">
        <v>53</v>
      </c>
      <c r="C292" s="11" t="s">
        <v>67</v>
      </c>
      <c r="D292" s="11" t="s">
        <v>77</v>
      </c>
      <c r="E292" s="28">
        <v>7.5900000000000002E-4</v>
      </c>
      <c r="F292" s="28">
        <v>8.0000000000000004E-4</v>
      </c>
      <c r="G292" s="28">
        <v>8.3999999999999993E-4</v>
      </c>
      <c r="H292" s="28">
        <v>1E-3</v>
      </c>
      <c r="I292" s="28">
        <v>2E-3</v>
      </c>
      <c r="J292" s="28">
        <v>2E-3</v>
      </c>
      <c r="K292" s="28">
        <v>2E-3</v>
      </c>
      <c r="L292" s="28">
        <v>2E-3</v>
      </c>
      <c r="M292" s="28">
        <v>2E-3</v>
      </c>
      <c r="N292" s="28">
        <v>9.0000000000000008E-4</v>
      </c>
      <c r="O292" s="28">
        <v>1.1999999999999999E-3</v>
      </c>
      <c r="P292" s="28">
        <v>1.5E-3</v>
      </c>
      <c r="Q292" s="28">
        <v>1.8000000000000002E-3</v>
      </c>
      <c r="R292" s="28">
        <v>2E-3</v>
      </c>
      <c r="S292" s="28">
        <v>2.2000000000000001E-3</v>
      </c>
      <c r="T292" s="28">
        <v>2.5000000000000001E-3</v>
      </c>
      <c r="U292" s="28">
        <v>2.8E-3</v>
      </c>
      <c r="V292" s="28">
        <v>3.1000000000000003E-3</v>
      </c>
      <c r="W292" s="28">
        <v>3.3999999999999998E-3</v>
      </c>
      <c r="X292" s="28">
        <v>3.3999999999999998E-3</v>
      </c>
    </row>
    <row r="293" spans="1:24" x14ac:dyDescent="0.2">
      <c r="A293" s="11" t="s">
        <v>113</v>
      </c>
      <c r="B293" s="11" t="s">
        <v>53</v>
      </c>
      <c r="C293" s="11" t="s">
        <v>67</v>
      </c>
      <c r="D293" s="11" t="s">
        <v>73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28">
        <v>0</v>
      </c>
      <c r="R293" s="28">
        <v>0</v>
      </c>
      <c r="S293" s="28">
        <v>0</v>
      </c>
      <c r="T293" s="28">
        <v>0</v>
      </c>
      <c r="U293" s="28">
        <v>0</v>
      </c>
      <c r="V293" s="28">
        <v>0</v>
      </c>
      <c r="W293" s="28">
        <v>0</v>
      </c>
      <c r="X293" s="28">
        <v>0</v>
      </c>
    </row>
    <row r="294" spans="1:24" x14ac:dyDescent="0.2">
      <c r="A294" s="11" t="s">
        <v>113</v>
      </c>
      <c r="B294" s="11" t="s">
        <v>53</v>
      </c>
      <c r="C294" s="11" t="s">
        <v>67</v>
      </c>
      <c r="D294" s="11" t="s">
        <v>70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8">
        <v>0</v>
      </c>
      <c r="S294" s="28">
        <v>0</v>
      </c>
      <c r="T294" s="28">
        <v>0</v>
      </c>
      <c r="U294" s="28">
        <v>0</v>
      </c>
      <c r="V294" s="28">
        <v>0</v>
      </c>
      <c r="W294" s="28">
        <v>0</v>
      </c>
      <c r="X294" s="28">
        <v>0</v>
      </c>
    </row>
    <row r="295" spans="1:24" x14ac:dyDescent="0.2">
      <c r="A295" s="11" t="s">
        <v>113</v>
      </c>
      <c r="B295" s="11" t="s">
        <v>53</v>
      </c>
      <c r="C295" s="11" t="s">
        <v>67</v>
      </c>
      <c r="D295" s="11" t="s">
        <v>71</v>
      </c>
      <c r="E295" s="28">
        <v>4.5999999999999999E-2</v>
      </c>
      <c r="F295" s="28">
        <v>4.8000000000000001E-2</v>
      </c>
      <c r="G295" s="28">
        <v>4.9000000000000002E-2</v>
      </c>
      <c r="H295" s="28">
        <v>5.2999999999999999E-2</v>
      </c>
      <c r="I295" s="28">
        <v>5.8000000000000003E-2</v>
      </c>
      <c r="J295" s="28">
        <v>5.8000000000000003E-2</v>
      </c>
      <c r="K295" s="28">
        <v>5.8000000000000003E-2</v>
      </c>
      <c r="L295" s="28">
        <v>5.8999999999999997E-2</v>
      </c>
      <c r="M295" s="28">
        <v>5.7000000000000016E-2</v>
      </c>
      <c r="N295" s="28">
        <v>4.8999999999999995E-2</v>
      </c>
      <c r="O295" s="28">
        <v>5.3000000000000005E-2</v>
      </c>
      <c r="P295" s="28">
        <v>5.8169831000000005E-2</v>
      </c>
      <c r="Q295" s="28">
        <v>4.9000666000000005E-2</v>
      </c>
      <c r="R295" s="28">
        <v>5.8326488999999995E-2</v>
      </c>
      <c r="S295" s="28">
        <v>6.8930998836441423E-2</v>
      </c>
      <c r="T295" s="28">
        <v>6.8947318429244245E-2</v>
      </c>
      <c r="U295" s="28">
        <v>7.4119442379912276E-2</v>
      </c>
      <c r="V295" s="28">
        <v>8.2574746072605149E-2</v>
      </c>
      <c r="W295" s="28">
        <v>9.2072341249807454E-2</v>
      </c>
      <c r="X295" s="28">
        <v>9.8183263208147201E-2</v>
      </c>
    </row>
    <row r="296" spans="1:24" x14ac:dyDescent="0.2">
      <c r="A296" s="11" t="s">
        <v>113</v>
      </c>
      <c r="B296" s="11" t="s">
        <v>53</v>
      </c>
      <c r="C296" s="11" t="s">
        <v>67</v>
      </c>
      <c r="D296" s="11" t="s">
        <v>26</v>
      </c>
      <c r="E296" s="28">
        <v>4.5999999999999999E-2</v>
      </c>
      <c r="F296" s="28">
        <v>4.8000000000000001E-2</v>
      </c>
      <c r="G296" s="28">
        <v>4.9000000000000002E-2</v>
      </c>
      <c r="H296" s="28">
        <v>5.2999999999999999E-2</v>
      </c>
      <c r="I296" s="28">
        <v>5.8000000000000003E-2</v>
      </c>
      <c r="J296" s="28">
        <v>5.8000000000000003E-2</v>
      </c>
      <c r="K296" s="28">
        <v>5.8000000000000003E-2</v>
      </c>
      <c r="L296" s="28">
        <v>5.8999999999999997E-2</v>
      </c>
      <c r="M296" s="28">
        <v>5.7000000000000016E-2</v>
      </c>
      <c r="N296" s="28">
        <v>4.8999999999999995E-2</v>
      </c>
      <c r="O296" s="28">
        <v>5.3000000000000005E-2</v>
      </c>
      <c r="P296" s="28">
        <v>5.8169831000000005E-2</v>
      </c>
      <c r="Q296" s="28">
        <v>4.9000666000000005E-2</v>
      </c>
      <c r="R296" s="28">
        <v>5.8326488999999995E-2</v>
      </c>
      <c r="S296" s="28">
        <v>6.8930998836441423E-2</v>
      </c>
      <c r="T296" s="28">
        <v>6.8947318429244245E-2</v>
      </c>
      <c r="U296" s="28">
        <v>7.4119442379912276E-2</v>
      </c>
      <c r="V296" s="28">
        <v>8.2574746072605149E-2</v>
      </c>
      <c r="W296" s="28">
        <v>9.2072341249807454E-2</v>
      </c>
      <c r="X296" s="28">
        <v>9.8183263208147201E-2</v>
      </c>
    </row>
    <row r="297" spans="1:24" x14ac:dyDescent="0.2">
      <c r="A297" s="11" t="s">
        <v>113</v>
      </c>
      <c r="B297" s="11" t="s">
        <v>53</v>
      </c>
      <c r="C297" s="11" t="s">
        <v>67</v>
      </c>
      <c r="D297" s="11" t="s">
        <v>75</v>
      </c>
      <c r="E297" s="28">
        <v>6.3733999999999999E-2</v>
      </c>
      <c r="F297" s="28">
        <v>0.12959300000000001</v>
      </c>
      <c r="G297" s="28">
        <v>0.14987400000000001</v>
      </c>
      <c r="H297" s="28">
        <v>0.167603</v>
      </c>
      <c r="I297" s="28">
        <v>0.15154999999999999</v>
      </c>
      <c r="J297" s="28">
        <v>0.16348299999999999</v>
      </c>
      <c r="K297" s="28">
        <v>0.192742</v>
      </c>
      <c r="L297" s="28">
        <v>0.17915800000000001</v>
      </c>
      <c r="M297" s="28">
        <v>0.17097699999999999</v>
      </c>
      <c r="N297" s="28">
        <v>0.122082</v>
      </c>
      <c r="O297" s="28">
        <v>0.13109799999999999</v>
      </c>
      <c r="P297" s="28">
        <v>0.18471399999999999</v>
      </c>
      <c r="Q297" s="28">
        <v>0.140347</v>
      </c>
      <c r="R297" s="28">
        <v>0.16796700000000001</v>
      </c>
      <c r="S297" s="28">
        <v>0.19392700424378639</v>
      </c>
      <c r="T297" s="28">
        <v>0.19542509547743611</v>
      </c>
      <c r="U297" s="28">
        <v>0.20174787407913952</v>
      </c>
      <c r="V297" s="28">
        <v>0.20938802474984072</v>
      </c>
      <c r="W297" s="28">
        <v>0.21628217580316716</v>
      </c>
      <c r="X297" s="28">
        <v>0.22320320542886854</v>
      </c>
    </row>
    <row r="298" spans="1:24" x14ac:dyDescent="0.2">
      <c r="A298" s="11" t="s">
        <v>113</v>
      </c>
      <c r="B298" s="11" t="s">
        <v>53</v>
      </c>
      <c r="C298" s="11" t="s">
        <v>67</v>
      </c>
      <c r="D298" s="11" t="s">
        <v>76</v>
      </c>
      <c r="E298" s="28">
        <v>0.30351899999999998</v>
      </c>
      <c r="F298" s="28">
        <v>0.44264100000000001</v>
      </c>
      <c r="G298" s="28">
        <v>0.53929199999999999</v>
      </c>
      <c r="H298" s="28">
        <v>0.66078599999999998</v>
      </c>
      <c r="I298" s="28">
        <v>0.63739199999999996</v>
      </c>
      <c r="J298" s="28">
        <v>0.67654199999999998</v>
      </c>
      <c r="K298" s="28">
        <v>0.71199999999999997</v>
      </c>
      <c r="L298" s="28">
        <v>0.735626</v>
      </c>
      <c r="M298" s="28">
        <v>0.70620095999999999</v>
      </c>
      <c r="N298" s="28">
        <v>0.48121599999999998</v>
      </c>
      <c r="O298" s="28">
        <v>0.59800399999999998</v>
      </c>
      <c r="P298" s="28">
        <v>0.63042299999999996</v>
      </c>
      <c r="Q298" s="28">
        <v>0.52021099999999998</v>
      </c>
      <c r="R298" s="28">
        <v>0.63271599999999995</v>
      </c>
      <c r="S298" s="28">
        <v>0.58412048811373884</v>
      </c>
      <c r="T298" s="28">
        <v>0.60334685499765262</v>
      </c>
      <c r="U298" s="28">
        <v>0.61706153567126909</v>
      </c>
      <c r="V298" s="28">
        <v>0.6294027663846945</v>
      </c>
      <c r="W298" s="28">
        <v>0.64199082171238842</v>
      </c>
      <c r="X298" s="28">
        <v>0.65483063814663611</v>
      </c>
    </row>
    <row r="299" spans="1:24" x14ac:dyDescent="0.2">
      <c r="A299" s="11" t="s">
        <v>113</v>
      </c>
      <c r="B299" s="11" t="s">
        <v>53</v>
      </c>
      <c r="C299" s="11" t="s">
        <v>67</v>
      </c>
      <c r="D299" s="11" t="s">
        <v>74</v>
      </c>
      <c r="E299" s="28">
        <v>0.44733127576318488</v>
      </c>
      <c r="F299" s="28">
        <v>0.45627790127844858</v>
      </c>
      <c r="G299" s="28">
        <v>0.46540345930401755</v>
      </c>
      <c r="H299" s="28">
        <v>0.53</v>
      </c>
      <c r="I299" s="28">
        <v>0.54060000000000008</v>
      </c>
      <c r="J299" s="28">
        <v>0.56000000000000005</v>
      </c>
      <c r="K299" s="28">
        <v>0.56999999999999995</v>
      </c>
      <c r="L299" s="28">
        <v>0.6</v>
      </c>
      <c r="M299" s="28">
        <v>0.59</v>
      </c>
      <c r="N299" s="28">
        <v>0.42</v>
      </c>
      <c r="O299" s="28">
        <v>0.52</v>
      </c>
      <c r="P299" s="28">
        <v>0.54</v>
      </c>
      <c r="Q299" s="28">
        <v>0.43200000000000005</v>
      </c>
      <c r="R299" s="28">
        <v>0.53136000000000005</v>
      </c>
      <c r="S299" s="28">
        <v>0.48353760000000007</v>
      </c>
      <c r="T299" s="28">
        <v>0.48837297600000007</v>
      </c>
      <c r="U299" s="28">
        <v>0.50302416528000005</v>
      </c>
      <c r="V299" s="28">
        <v>0.51409069691616005</v>
      </c>
      <c r="W299" s="28">
        <v>0.52540069224831554</v>
      </c>
      <c r="X299" s="28">
        <v>0.53695950747777854</v>
      </c>
    </row>
    <row r="300" spans="1:24" x14ac:dyDescent="0.2">
      <c r="A300" s="11" t="s">
        <v>114</v>
      </c>
      <c r="B300" s="11" t="s">
        <v>53</v>
      </c>
      <c r="C300" s="11" t="s">
        <v>50</v>
      </c>
      <c r="D300" s="11" t="s">
        <v>72</v>
      </c>
      <c r="E300" s="28">
        <v>1.2742439999999999</v>
      </c>
      <c r="F300" s="28">
        <v>1.292843</v>
      </c>
      <c r="G300" s="28">
        <v>1.326891</v>
      </c>
      <c r="H300" s="28">
        <v>1.356185</v>
      </c>
      <c r="I300" s="28">
        <v>1.395</v>
      </c>
      <c r="J300" s="28">
        <v>1.304</v>
      </c>
      <c r="K300" s="28">
        <v>1.3340000000000001</v>
      </c>
      <c r="L300" s="28">
        <v>1.4339999999999999</v>
      </c>
      <c r="M300" s="28">
        <v>1.5449999999999999</v>
      </c>
      <c r="N300" s="28">
        <v>1.589</v>
      </c>
      <c r="O300" s="28">
        <v>1.669</v>
      </c>
      <c r="P300" s="28">
        <v>1.7492700000000001</v>
      </c>
      <c r="Q300" s="28">
        <v>1.82419</v>
      </c>
      <c r="R300" s="28">
        <v>1.8373369489216798</v>
      </c>
      <c r="S300" s="28">
        <v>1.8440260094356968</v>
      </c>
      <c r="T300" s="28">
        <v>1.8430162930174026</v>
      </c>
      <c r="U300" s="28">
        <v>1.8425167115876162</v>
      </c>
      <c r="V300" s="28">
        <v>1.8434506634069554</v>
      </c>
      <c r="W300" s="28">
        <v>1.8452841006825678</v>
      </c>
      <c r="X300" s="28">
        <v>1.8477490477729064</v>
      </c>
    </row>
    <row r="301" spans="1:24" x14ac:dyDescent="0.2">
      <c r="A301" s="11" t="s">
        <v>114</v>
      </c>
      <c r="B301" s="11" t="s">
        <v>53</v>
      </c>
      <c r="C301" s="11" t="s">
        <v>50</v>
      </c>
      <c r="D301" s="11" t="s">
        <v>77</v>
      </c>
      <c r="E301" s="28">
        <v>5.4718000000000003E-2</v>
      </c>
      <c r="F301" s="28">
        <v>6.9654999999999995E-2</v>
      </c>
      <c r="G301" s="28">
        <v>6.5311999999999995E-2</v>
      </c>
      <c r="H301" s="28">
        <v>5.8000000000000003E-2</v>
      </c>
      <c r="I301" s="28">
        <v>5.7000000000000002E-2</v>
      </c>
      <c r="J301" s="28">
        <v>5.7000000000000002E-2</v>
      </c>
      <c r="K301" s="28">
        <v>5.8999999999999997E-2</v>
      </c>
      <c r="L301" s="28">
        <v>0.06</v>
      </c>
      <c r="M301" s="28">
        <v>7.0000000000000007E-2</v>
      </c>
      <c r="N301" s="28">
        <v>7.4247000000000007E-2</v>
      </c>
      <c r="O301" s="28">
        <v>6.4063999999999996E-2</v>
      </c>
      <c r="P301" s="28">
        <v>6.8232000000000001E-2</v>
      </c>
      <c r="Q301" s="28">
        <v>6.9308999999999996E-2</v>
      </c>
      <c r="R301" s="28">
        <v>6.5947000000000006E-2</v>
      </c>
      <c r="S301" s="28">
        <v>7.3408000000000001E-2</v>
      </c>
      <c r="T301" s="28">
        <v>7.6419000000000001E-2</v>
      </c>
      <c r="U301" s="28">
        <v>8.1299999999999997E-2</v>
      </c>
      <c r="V301" s="28">
        <v>8.6596999999999993E-2</v>
      </c>
      <c r="W301" s="28">
        <v>9.1586000000000001E-2</v>
      </c>
      <c r="X301" s="28">
        <v>9.6522000000000011E-2</v>
      </c>
    </row>
    <row r="302" spans="1:24" x14ac:dyDescent="0.2">
      <c r="A302" s="11" t="s">
        <v>114</v>
      </c>
      <c r="B302" s="11" t="s">
        <v>53</v>
      </c>
      <c r="C302" s="11" t="s">
        <v>50</v>
      </c>
      <c r="D302" s="11" t="s">
        <v>73</v>
      </c>
      <c r="E302" s="28">
        <v>0.18080299999999999</v>
      </c>
      <c r="F302" s="28">
        <v>0.181644</v>
      </c>
      <c r="G302" s="28">
        <v>0.225442</v>
      </c>
      <c r="H302" s="28">
        <v>0.24099999999999999</v>
      </c>
      <c r="I302" s="28">
        <v>0.18099999999999999</v>
      </c>
      <c r="J302" s="28">
        <v>0.17799999999999999</v>
      </c>
      <c r="K302" s="28">
        <v>0.26700000000000002</v>
      </c>
      <c r="L302" s="28">
        <v>0.51200000000000001</v>
      </c>
      <c r="M302" s="28">
        <v>0.48799999999999999</v>
      </c>
      <c r="N302" s="28">
        <v>0.39562900000000001</v>
      </c>
      <c r="O302" s="28">
        <v>0.47059200000000001</v>
      </c>
      <c r="P302" s="28">
        <v>0.51475000000000004</v>
      </c>
      <c r="Q302" s="28">
        <v>0.78147100000000003</v>
      </c>
      <c r="R302" s="28">
        <v>0.81917600000000002</v>
      </c>
      <c r="S302" s="28">
        <v>0.82091000000000003</v>
      </c>
      <c r="T302" s="28">
        <v>0.82972900000000005</v>
      </c>
      <c r="U302" s="28">
        <v>0.89804600000000012</v>
      </c>
      <c r="V302" s="28">
        <v>0.95140499999999995</v>
      </c>
      <c r="W302" s="28">
        <v>1.0461320000000001</v>
      </c>
      <c r="X302" s="28">
        <v>1.1173810000000002</v>
      </c>
    </row>
    <row r="303" spans="1:24" x14ac:dyDescent="0.2">
      <c r="A303" s="11" t="s">
        <v>114</v>
      </c>
      <c r="B303" s="11" t="s">
        <v>53</v>
      </c>
      <c r="C303" s="11" t="s">
        <v>50</v>
      </c>
      <c r="D303" s="11" t="s">
        <v>70</v>
      </c>
      <c r="E303" s="28">
        <v>0.90401500000000001</v>
      </c>
      <c r="F303" s="28">
        <v>0.90822000000000003</v>
      </c>
      <c r="G303" s="28">
        <v>1.12721</v>
      </c>
      <c r="H303" s="28">
        <v>1.2050000000000001</v>
      </c>
      <c r="I303" s="28">
        <v>0.90500000000000003</v>
      </c>
      <c r="J303" s="28">
        <v>0.89</v>
      </c>
      <c r="K303" s="28">
        <v>1.335</v>
      </c>
      <c r="L303" s="28">
        <v>2.56</v>
      </c>
      <c r="M303" s="28">
        <v>2.44</v>
      </c>
      <c r="N303" s="28">
        <v>1.978145</v>
      </c>
      <c r="O303" s="28">
        <v>2.3529599999999999</v>
      </c>
      <c r="P303" s="28">
        <v>2.57375</v>
      </c>
      <c r="Q303" s="28">
        <v>3.9073549999999999</v>
      </c>
      <c r="R303" s="28">
        <v>4.0958800000000002</v>
      </c>
      <c r="S303" s="28">
        <v>4.1045499999999997</v>
      </c>
      <c r="T303" s="28">
        <v>4.1486450000000001</v>
      </c>
      <c r="U303" s="28">
        <v>4.4902300000000004</v>
      </c>
      <c r="V303" s="28">
        <v>4.7570249999999987</v>
      </c>
      <c r="W303" s="28">
        <v>5.2306600000000003</v>
      </c>
      <c r="X303" s="28">
        <v>5.5869050000000007</v>
      </c>
    </row>
    <row r="304" spans="1:24" x14ac:dyDescent="0.2">
      <c r="A304" s="11" t="s">
        <v>114</v>
      </c>
      <c r="B304" s="11" t="s">
        <v>53</v>
      </c>
      <c r="C304" s="11" t="s">
        <v>50</v>
      </c>
      <c r="D304" s="11" t="s">
        <v>71</v>
      </c>
      <c r="E304" s="28">
        <v>1.6055474399999996</v>
      </c>
      <c r="F304" s="28">
        <v>1.64191061</v>
      </c>
      <c r="G304" s="28">
        <v>1.6851515700000002</v>
      </c>
      <c r="H304" s="28">
        <v>1.7223549499999999</v>
      </c>
      <c r="I304" s="28">
        <v>1.7716499999999999</v>
      </c>
      <c r="J304" s="28">
        <v>1.6952</v>
      </c>
      <c r="K304" s="28">
        <v>1.7075200000000001</v>
      </c>
      <c r="L304" s="28">
        <v>1.6634400000000003</v>
      </c>
      <c r="M304" s="28">
        <v>1.6159999999999997</v>
      </c>
      <c r="N304" s="28">
        <v>1.4775991750000004</v>
      </c>
      <c r="O304" s="28">
        <v>1.5351534250000003</v>
      </c>
      <c r="P304" s="28">
        <v>1.7355541249999999</v>
      </c>
      <c r="Q304" s="28">
        <v>1.5633438250000002</v>
      </c>
      <c r="R304" s="28">
        <v>1.4614285750000002</v>
      </c>
      <c r="S304" s="28">
        <v>1.4484655186978312</v>
      </c>
      <c r="T304" s="28">
        <v>1.5573094158801006</v>
      </c>
      <c r="U304" s="28">
        <v>1.6582650404288548</v>
      </c>
      <c r="V304" s="28">
        <v>1.7512781302366074</v>
      </c>
      <c r="W304" s="28">
        <v>1.8083784186689162</v>
      </c>
      <c r="X304" s="28">
        <v>1.8477490477729062</v>
      </c>
    </row>
    <row r="305" spans="1:24" x14ac:dyDescent="0.2">
      <c r="A305" s="11" t="s">
        <v>114</v>
      </c>
      <c r="B305" s="11" t="s">
        <v>53</v>
      </c>
      <c r="C305" s="11" t="s">
        <v>50</v>
      </c>
      <c r="D305" s="11" t="s">
        <v>26</v>
      </c>
      <c r="E305" s="28">
        <v>2.5095624399999998</v>
      </c>
      <c r="F305" s="28">
        <v>2.5501306100000001</v>
      </c>
      <c r="G305" s="28">
        <v>2.8123615700000002</v>
      </c>
      <c r="H305" s="28">
        <v>2.9273549499999998</v>
      </c>
      <c r="I305" s="28">
        <v>2.67665</v>
      </c>
      <c r="J305" s="28">
        <v>2.5851999999999999</v>
      </c>
      <c r="K305" s="28">
        <v>3.0425200000000001</v>
      </c>
      <c r="L305" s="28">
        <v>4.2234400000000001</v>
      </c>
      <c r="M305" s="28">
        <v>4.0559999999999992</v>
      </c>
      <c r="N305" s="28">
        <v>3.4557441750000004</v>
      </c>
      <c r="O305" s="28">
        <v>3.8881134250000002</v>
      </c>
      <c r="P305" s="28">
        <v>4.3093041250000006</v>
      </c>
      <c r="Q305" s="28">
        <v>5.4706988250000004</v>
      </c>
      <c r="R305" s="28">
        <v>5.5573085750000004</v>
      </c>
      <c r="S305" s="28">
        <v>5.5530155186978307</v>
      </c>
      <c r="T305" s="28">
        <v>5.7059544158801003</v>
      </c>
      <c r="U305" s="28">
        <v>6.1484950404288554</v>
      </c>
      <c r="V305" s="28">
        <v>6.5083031302366061</v>
      </c>
      <c r="W305" s="28">
        <v>7.0390384186689161</v>
      </c>
      <c r="X305" s="28">
        <v>7.4346540477729066</v>
      </c>
    </row>
    <row r="306" spans="1:24" x14ac:dyDescent="0.2">
      <c r="A306" s="11" t="s">
        <v>114</v>
      </c>
      <c r="B306" s="11" t="s">
        <v>53</v>
      </c>
      <c r="C306" s="11" t="s">
        <v>50</v>
      </c>
      <c r="D306" s="11" t="s">
        <v>75</v>
      </c>
      <c r="E306" s="28">
        <v>0.84639399999999998</v>
      </c>
      <c r="F306" s="28">
        <v>1.1656470000000001</v>
      </c>
      <c r="G306" s="28">
        <v>1.3510789999999999</v>
      </c>
      <c r="H306" s="28">
        <v>1.5858479999999999</v>
      </c>
      <c r="I306" s="28">
        <v>1.976853</v>
      </c>
      <c r="J306" s="28">
        <v>3.4889999999999999</v>
      </c>
      <c r="K306" s="28">
        <v>4.2549999999999999</v>
      </c>
      <c r="L306" s="28">
        <v>4.9379999999999997</v>
      </c>
      <c r="M306" s="28">
        <v>4.38</v>
      </c>
      <c r="N306" s="28">
        <v>3.659319</v>
      </c>
      <c r="O306" s="28">
        <v>2.8951950000000002</v>
      </c>
      <c r="P306" s="28">
        <v>5.2297159999999998</v>
      </c>
      <c r="Q306" s="28">
        <v>6.7015969999999996</v>
      </c>
      <c r="R306" s="28">
        <v>6.7733730000000003</v>
      </c>
      <c r="S306" s="28">
        <v>7.3492124420604892</v>
      </c>
      <c r="T306" s="28">
        <v>7.5110311502780318</v>
      </c>
      <c r="U306" s="28">
        <v>7.7200265603751781</v>
      </c>
      <c r="V306" s="28">
        <v>8.1724510802191404</v>
      </c>
      <c r="W306" s="28">
        <v>8.461562097846695</v>
      </c>
      <c r="X306" s="28">
        <v>8.7724554952205427</v>
      </c>
    </row>
    <row r="307" spans="1:24" x14ac:dyDescent="0.2">
      <c r="A307" s="11" t="s">
        <v>114</v>
      </c>
      <c r="B307" s="11" t="s">
        <v>53</v>
      </c>
      <c r="C307" s="11" t="s">
        <v>50</v>
      </c>
      <c r="D307" s="11" t="s">
        <v>76</v>
      </c>
      <c r="E307" s="28">
        <v>2.02</v>
      </c>
      <c r="F307" s="28">
        <v>2.2220000000000004</v>
      </c>
      <c r="G307" s="28">
        <v>3.2866140000000001</v>
      </c>
      <c r="H307" s="28">
        <v>3.7925200000000001</v>
      </c>
      <c r="I307" s="28">
        <v>3.871</v>
      </c>
      <c r="J307" s="28">
        <v>4.26</v>
      </c>
      <c r="K307" s="28">
        <v>5.1150000000000002</v>
      </c>
      <c r="L307" s="28">
        <v>4.931</v>
      </c>
      <c r="M307" s="28">
        <v>4.8390000000000004</v>
      </c>
      <c r="N307" s="28">
        <v>5.1885180000000002</v>
      </c>
      <c r="O307" s="28">
        <v>7.2760249999999997</v>
      </c>
      <c r="P307" s="28">
        <v>9.1586010000000009</v>
      </c>
      <c r="Q307" s="28">
        <v>11.19097</v>
      </c>
      <c r="R307" s="28">
        <v>12.361814000000001</v>
      </c>
      <c r="S307" s="28">
        <v>12.21624189302174</v>
      </c>
      <c r="T307" s="28">
        <v>13.15541466134056</v>
      </c>
      <c r="U307" s="28">
        <v>13.607330602577775</v>
      </c>
      <c r="V307" s="28">
        <v>14.123560729699914</v>
      </c>
      <c r="W307" s="28">
        <v>14.444668279806443</v>
      </c>
      <c r="X307" s="28">
        <v>14.737941172317422</v>
      </c>
    </row>
    <row r="308" spans="1:24" x14ac:dyDescent="0.2">
      <c r="A308" s="11" t="s">
        <v>114</v>
      </c>
      <c r="B308" s="11" t="s">
        <v>53</v>
      </c>
      <c r="C308" s="11" t="s">
        <v>50</v>
      </c>
      <c r="D308" s="11" t="s">
        <v>74</v>
      </c>
      <c r="E308" s="28">
        <v>3.97</v>
      </c>
      <c r="F308" s="28">
        <v>3.9530000000000003</v>
      </c>
      <c r="G308" s="28">
        <v>4.9430000000000005</v>
      </c>
      <c r="H308" s="28">
        <v>5.2329999999999997</v>
      </c>
      <c r="I308" s="28">
        <v>4.6376599999999994</v>
      </c>
      <c r="J308" s="28">
        <v>3.9179400000000006</v>
      </c>
      <c r="K308" s="28">
        <v>4.1442000000000005</v>
      </c>
      <c r="L308" s="28">
        <v>4.3514099999999996</v>
      </c>
      <c r="M308" s="28">
        <v>4.4245711999999999</v>
      </c>
      <c r="N308" s="28">
        <v>4.6457997600000001</v>
      </c>
      <c r="O308" s="28">
        <v>7</v>
      </c>
      <c r="P308" s="28">
        <v>8.51</v>
      </c>
      <c r="Q308" s="28">
        <v>9.75</v>
      </c>
      <c r="R308" s="28">
        <v>10.647</v>
      </c>
      <c r="S308" s="28">
        <v>10.96641</v>
      </c>
      <c r="T308" s="28">
        <v>11.514730500000001</v>
      </c>
      <c r="U308" s="28">
        <v>12.090467025000001</v>
      </c>
      <c r="V308" s="28">
        <v>12.574085706000002</v>
      </c>
      <c r="W308" s="28">
        <v>13.077049134240003</v>
      </c>
      <c r="X308" s="28">
        <v>13.469360608267204</v>
      </c>
    </row>
    <row r="309" spans="1:24" x14ac:dyDescent="0.2">
      <c r="A309" s="11" t="s">
        <v>114</v>
      </c>
      <c r="B309" s="11" t="s">
        <v>53</v>
      </c>
      <c r="C309" s="11" t="s">
        <v>65</v>
      </c>
      <c r="D309" s="11" t="s">
        <v>72</v>
      </c>
      <c r="E309" s="28">
        <v>0.11350421586831275</v>
      </c>
      <c r="F309" s="28">
        <v>0.11650474200603565</v>
      </c>
      <c r="G309" s="28">
        <v>0.11843125060583447</v>
      </c>
      <c r="H309" s="28">
        <v>0.12448354225230665</v>
      </c>
      <c r="I309" s="28">
        <v>0.13033409084389644</v>
      </c>
      <c r="J309" s="28">
        <v>0.14098962114909988</v>
      </c>
      <c r="K309" s="28">
        <v>0.16238568820001248</v>
      </c>
      <c r="L309" s="28">
        <v>0.18527984698472036</v>
      </c>
      <c r="M309" s="28">
        <v>0.21366484984407494</v>
      </c>
      <c r="N309" s="28">
        <v>0.23069986169193679</v>
      </c>
      <c r="O309" s="28">
        <v>0.23535986307501741</v>
      </c>
      <c r="P309" s="28">
        <v>0.23784003790456018</v>
      </c>
      <c r="Q309" s="28">
        <v>0.23836852315813123</v>
      </c>
      <c r="R309" s="28">
        <v>0.2387077193187869</v>
      </c>
      <c r="S309" s="28">
        <v>0.23940445368329025</v>
      </c>
      <c r="T309" s="28">
        <v>0.24029759863376443</v>
      </c>
      <c r="U309" s="28">
        <v>0.24332323527430666</v>
      </c>
      <c r="V309" s="28">
        <v>0.24885774314004583</v>
      </c>
      <c r="W309" s="28">
        <v>0.25719676047460455</v>
      </c>
      <c r="X309" s="28">
        <v>0.26872269278611433</v>
      </c>
    </row>
    <row r="310" spans="1:24" x14ac:dyDescent="0.2">
      <c r="A310" s="11" t="s">
        <v>114</v>
      </c>
      <c r="B310" s="11" t="s">
        <v>53</v>
      </c>
      <c r="C310" s="11" t="s">
        <v>65</v>
      </c>
      <c r="D310" s="11" t="s">
        <v>77</v>
      </c>
      <c r="E310" s="28">
        <v>6.0229999999999997E-3</v>
      </c>
      <c r="F310" s="28">
        <v>6.7840000000000001E-3</v>
      </c>
      <c r="G310" s="28">
        <v>5.8099999999999992E-3</v>
      </c>
      <c r="H310" s="28">
        <v>0.01</v>
      </c>
      <c r="I310" s="28">
        <v>0.01</v>
      </c>
      <c r="J310" s="28">
        <v>1.4999999999999999E-2</v>
      </c>
      <c r="K310" s="28">
        <v>0.02</v>
      </c>
      <c r="L310" s="28">
        <v>2.4E-2</v>
      </c>
      <c r="M310" s="28">
        <v>2.7E-2</v>
      </c>
      <c r="N310" s="28">
        <v>1.5754000000000001E-2</v>
      </c>
      <c r="O310" s="28">
        <v>6.9670000000000001E-3</v>
      </c>
      <c r="P310" s="28">
        <v>5.7960000000000008E-3</v>
      </c>
      <c r="Q310" s="28">
        <v>5.1210000000000006E-3</v>
      </c>
      <c r="R310" s="28">
        <v>5.0750000000000005E-3</v>
      </c>
      <c r="S310" s="28">
        <v>5.6109999999999997E-3</v>
      </c>
      <c r="T310" s="28">
        <v>6.9620000000000003E-3</v>
      </c>
      <c r="U310" s="28">
        <v>9.1389999999999996E-3</v>
      </c>
      <c r="V310" s="28">
        <v>1.1793E-2</v>
      </c>
      <c r="W310" s="28">
        <v>1.485E-2</v>
      </c>
      <c r="X310" s="28">
        <v>1.8405000000000001E-2</v>
      </c>
    </row>
    <row r="311" spans="1:24" x14ac:dyDescent="0.2">
      <c r="A311" s="11" t="s">
        <v>114</v>
      </c>
      <c r="B311" s="11" t="s">
        <v>53</v>
      </c>
      <c r="C311" s="11" t="s">
        <v>65</v>
      </c>
      <c r="D311" s="11" t="s">
        <v>73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8">
        <v>0</v>
      </c>
      <c r="P311" s="28">
        <v>0</v>
      </c>
      <c r="Q311" s="28">
        <v>0</v>
      </c>
      <c r="R311" s="28">
        <v>0</v>
      </c>
      <c r="S311" s="28">
        <v>0</v>
      </c>
      <c r="T311" s="28">
        <v>0</v>
      </c>
      <c r="U311" s="28">
        <v>0</v>
      </c>
      <c r="V311" s="28">
        <v>0</v>
      </c>
      <c r="W311" s="28">
        <v>0</v>
      </c>
      <c r="X311" s="28">
        <v>0</v>
      </c>
    </row>
    <row r="312" spans="1:24" x14ac:dyDescent="0.2">
      <c r="A312" s="11" t="s">
        <v>114</v>
      </c>
      <c r="B312" s="11" t="s">
        <v>53</v>
      </c>
      <c r="C312" s="11" t="s">
        <v>65</v>
      </c>
      <c r="D312" s="11" t="s">
        <v>70</v>
      </c>
      <c r="E312" s="28">
        <v>0</v>
      </c>
      <c r="F312" s="28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0</v>
      </c>
      <c r="O312" s="28">
        <v>0</v>
      </c>
      <c r="P312" s="28">
        <v>0</v>
      </c>
      <c r="Q312" s="28">
        <v>0</v>
      </c>
      <c r="R312" s="28">
        <v>0</v>
      </c>
      <c r="S312" s="28">
        <v>0</v>
      </c>
      <c r="T312" s="28">
        <v>0</v>
      </c>
      <c r="U312" s="28">
        <v>0</v>
      </c>
      <c r="V312" s="28">
        <v>0</v>
      </c>
      <c r="W312" s="28">
        <v>0</v>
      </c>
      <c r="X312" s="28">
        <v>0</v>
      </c>
    </row>
    <row r="313" spans="1:24" x14ac:dyDescent="0.2">
      <c r="A313" s="11" t="s">
        <v>114</v>
      </c>
      <c r="B313" s="11" t="s">
        <v>53</v>
      </c>
      <c r="C313" s="11" t="s">
        <v>65</v>
      </c>
      <c r="D313" s="11" t="s">
        <v>71</v>
      </c>
      <c r="E313" s="28">
        <v>0.17519636280000001</v>
      </c>
      <c r="F313" s="28">
        <v>0.217056</v>
      </c>
      <c r="G313" s="28">
        <v>0.23120000000000002</v>
      </c>
      <c r="H313" s="28">
        <v>0.26763961584245927</v>
      </c>
      <c r="I313" s="28">
        <v>0.29194836349032804</v>
      </c>
      <c r="J313" s="28">
        <v>0.38067197710256973</v>
      </c>
      <c r="K313" s="28">
        <v>0.39697651646142329</v>
      </c>
      <c r="L313" s="28">
        <v>0.42894673877406997</v>
      </c>
      <c r="M313" s="28">
        <v>0.43762477002066802</v>
      </c>
      <c r="N313" s="28">
        <v>0.44637510878027858</v>
      </c>
      <c r="O313" s="28">
        <v>0.47372808833239183</v>
      </c>
      <c r="P313" s="28">
        <v>0.54478730158225042</v>
      </c>
      <c r="Q313" s="28">
        <v>0.65615044000000011</v>
      </c>
      <c r="R313" s="28">
        <v>0.49505720000000009</v>
      </c>
      <c r="S313" s="28">
        <v>0.55278756040385779</v>
      </c>
      <c r="T313" s="28">
        <v>0.57780468075152203</v>
      </c>
      <c r="U313" s="28">
        <v>0.60830808818576643</v>
      </c>
      <c r="V313" s="28">
        <v>0.6470301321641192</v>
      </c>
      <c r="W313" s="28">
        <v>0.66871157723397201</v>
      </c>
      <c r="X313" s="28">
        <v>0.69867900124389726</v>
      </c>
    </row>
    <row r="314" spans="1:24" x14ac:dyDescent="0.2">
      <c r="A314" s="11" t="s">
        <v>114</v>
      </c>
      <c r="B314" s="11" t="s">
        <v>53</v>
      </c>
      <c r="C314" s="11" t="s">
        <v>65</v>
      </c>
      <c r="D314" s="11" t="s">
        <v>26</v>
      </c>
      <c r="E314" s="28">
        <v>0.17519636280000001</v>
      </c>
      <c r="F314" s="28">
        <v>0.217056</v>
      </c>
      <c r="G314" s="28">
        <v>0.23120000000000002</v>
      </c>
      <c r="H314" s="28">
        <v>0.26763961584245927</v>
      </c>
      <c r="I314" s="28">
        <v>0.29194836349032804</v>
      </c>
      <c r="J314" s="28">
        <v>0.38067197710256973</v>
      </c>
      <c r="K314" s="28">
        <v>0.39697651646142329</v>
      </c>
      <c r="L314" s="28">
        <v>0.42894673877406997</v>
      </c>
      <c r="M314" s="28">
        <v>0.43762477002066802</v>
      </c>
      <c r="N314" s="28">
        <v>0.44637510878027858</v>
      </c>
      <c r="O314" s="28">
        <v>0.47372808833239183</v>
      </c>
      <c r="P314" s="28">
        <v>0.54478730158225042</v>
      </c>
      <c r="Q314" s="28">
        <v>0.65615044000000011</v>
      </c>
      <c r="R314" s="28">
        <v>0.49505720000000009</v>
      </c>
      <c r="S314" s="28">
        <v>0.55278756040385779</v>
      </c>
      <c r="T314" s="28">
        <v>0.57780468075152203</v>
      </c>
      <c r="U314" s="28">
        <v>0.60830808818576643</v>
      </c>
      <c r="V314" s="28">
        <v>0.6470301321641192</v>
      </c>
      <c r="W314" s="28">
        <v>0.66871157723397201</v>
      </c>
      <c r="X314" s="28">
        <v>0.69867900124389726</v>
      </c>
    </row>
    <row r="315" spans="1:24" x14ac:dyDescent="0.2">
      <c r="A315" s="11" t="s">
        <v>114</v>
      </c>
      <c r="B315" s="11" t="s">
        <v>53</v>
      </c>
      <c r="C315" s="11" t="s">
        <v>65</v>
      </c>
      <c r="D315" s="11" t="s">
        <v>75</v>
      </c>
      <c r="E315" s="28">
        <v>3.9791E-2</v>
      </c>
      <c r="F315" s="28">
        <v>5.6176999999999998E-2</v>
      </c>
      <c r="G315" s="28">
        <v>4.9086999999999999E-2</v>
      </c>
      <c r="H315" s="28">
        <v>7.7216999999999994E-2</v>
      </c>
      <c r="I315" s="28">
        <v>7.7169000000000001E-2</v>
      </c>
      <c r="J315" s="28">
        <v>8.5067000000000004E-2</v>
      </c>
      <c r="K315" s="28">
        <v>0.10985300000000001</v>
      </c>
      <c r="L315" s="28">
        <v>0.14157700000000001</v>
      </c>
      <c r="M315" s="28">
        <v>0.11700000000000001</v>
      </c>
      <c r="N315" s="28">
        <v>0.22312599999999999</v>
      </c>
      <c r="O315" s="28">
        <v>0.16351399999999999</v>
      </c>
      <c r="P315" s="28">
        <v>0.21935299999999999</v>
      </c>
      <c r="Q315" s="28">
        <v>0.240013</v>
      </c>
      <c r="R315" s="28">
        <v>0.3862431099220599</v>
      </c>
      <c r="S315" s="28">
        <v>0.34455218411447097</v>
      </c>
      <c r="T315" s="28">
        <v>0.38957267449294852</v>
      </c>
      <c r="U315" s="28">
        <v>0.39483841541714809</v>
      </c>
      <c r="V315" s="28">
        <v>0.40350654483667586</v>
      </c>
      <c r="W315" s="28">
        <v>0.41248625108098558</v>
      </c>
      <c r="X315" s="28">
        <v>0.42789993322412129</v>
      </c>
    </row>
    <row r="316" spans="1:24" x14ac:dyDescent="0.2">
      <c r="A316" s="11" t="s">
        <v>114</v>
      </c>
      <c r="B316" s="11" t="s">
        <v>53</v>
      </c>
      <c r="C316" s="11" t="s">
        <v>65</v>
      </c>
      <c r="D316" s="11" t="s">
        <v>76</v>
      </c>
      <c r="E316" s="28">
        <v>0.34933500000000001</v>
      </c>
      <c r="F316" s="28">
        <v>0.31953599999999999</v>
      </c>
      <c r="G316" s="28">
        <v>0.495</v>
      </c>
      <c r="H316" s="28">
        <v>0.57086499999999996</v>
      </c>
      <c r="I316" s="28">
        <v>0.89500000000000002</v>
      </c>
      <c r="J316" s="28">
        <v>0.91700000000000004</v>
      </c>
      <c r="K316" s="28">
        <v>1</v>
      </c>
      <c r="L316" s="28">
        <v>1.0329999999999999</v>
      </c>
      <c r="M316" s="28">
        <v>0.878</v>
      </c>
      <c r="N316" s="28">
        <v>0.56870699999999996</v>
      </c>
      <c r="O316" s="28">
        <v>1.1427320000000001</v>
      </c>
      <c r="P316" s="28">
        <v>1.2772490000000001</v>
      </c>
      <c r="Q316" s="28">
        <v>1.617912</v>
      </c>
      <c r="R316" s="28">
        <v>1.9344239999999999</v>
      </c>
      <c r="S316" s="28">
        <v>2.7264013847387765</v>
      </c>
      <c r="T316" s="28">
        <v>2.9074396139140561</v>
      </c>
      <c r="U316" s="28">
        <v>2.9530288945817462</v>
      </c>
      <c r="V316" s="28">
        <v>2.9873590177847751</v>
      </c>
      <c r="W316" s="28">
        <v>3.0172326079626233</v>
      </c>
      <c r="X316" s="28">
        <v>3.0474049340422495</v>
      </c>
    </row>
    <row r="317" spans="1:24" x14ac:dyDescent="0.2">
      <c r="A317" s="11" t="s">
        <v>114</v>
      </c>
      <c r="B317" s="11" t="s">
        <v>53</v>
      </c>
      <c r="C317" s="11" t="s">
        <v>65</v>
      </c>
      <c r="D317" s="11" t="s">
        <v>74</v>
      </c>
      <c r="E317" s="28">
        <v>0.33</v>
      </c>
      <c r="F317" s="28">
        <v>0.3</v>
      </c>
      <c r="G317" s="28">
        <v>0.6</v>
      </c>
      <c r="H317" s="28">
        <v>0.69</v>
      </c>
      <c r="I317" s="28">
        <v>0.96599999999999986</v>
      </c>
      <c r="J317" s="28">
        <v>1.2075</v>
      </c>
      <c r="K317" s="28">
        <v>1.2557999999999998</v>
      </c>
      <c r="L317" s="28">
        <v>1.3060319999999999</v>
      </c>
      <c r="M317" s="28">
        <v>1.1754287999999999</v>
      </c>
      <c r="N317" s="28">
        <v>0.76402871999999999</v>
      </c>
      <c r="O317" s="28">
        <v>1.35</v>
      </c>
      <c r="P317" s="28">
        <v>1.5249999999999999</v>
      </c>
      <c r="Q317" s="28">
        <v>1.90625</v>
      </c>
      <c r="R317" s="28">
        <v>2.0396874999999999</v>
      </c>
      <c r="S317" s="28">
        <v>2.8963562500000002</v>
      </c>
      <c r="T317" s="28">
        <v>3.0991011875000005</v>
      </c>
      <c r="U317" s="28">
        <v>3.1672814136250005</v>
      </c>
      <c r="V317" s="28">
        <v>3.2116233534157503</v>
      </c>
      <c r="W317" s="28">
        <v>3.2533744570101546</v>
      </c>
      <c r="X317" s="28">
        <v>3.2956683249512864</v>
      </c>
    </row>
    <row r="318" spans="1:24" x14ac:dyDescent="0.2">
      <c r="A318" s="11" t="s">
        <v>114</v>
      </c>
      <c r="B318" s="11" t="s">
        <v>53</v>
      </c>
      <c r="C318" s="11" t="s">
        <v>67</v>
      </c>
      <c r="D318" s="11" t="s">
        <v>72</v>
      </c>
      <c r="E318" s="28">
        <v>4.2011993048478594E-2</v>
      </c>
      <c r="F318" s="28">
        <v>4.2886593280195971E-2</v>
      </c>
      <c r="G318" s="28">
        <v>4.3840040170856111E-2</v>
      </c>
      <c r="H318" s="28">
        <v>4.5378705498494244E-2</v>
      </c>
      <c r="I318" s="28">
        <v>4.686608198187777E-2</v>
      </c>
      <c r="J318" s="28">
        <v>4.9303879249148509E-2</v>
      </c>
      <c r="K318" s="28">
        <v>5.4714311799987515E-2</v>
      </c>
      <c r="L318" s="28">
        <v>6.0220153015279637E-2</v>
      </c>
      <c r="M318" s="28">
        <v>6.5335150155925045E-2</v>
      </c>
      <c r="N318" s="28">
        <v>6.7300138308063195E-2</v>
      </c>
      <c r="O318" s="28">
        <v>6.932313692498257E-2</v>
      </c>
      <c r="P318" s="28">
        <v>7.1891674186482915E-2</v>
      </c>
      <c r="Q318" s="28">
        <v>7.3361285046933483E-2</v>
      </c>
      <c r="R318" s="28">
        <v>7.5142908878702355E-2</v>
      </c>
      <c r="S318" s="28">
        <v>7.6709145249412289E-2</v>
      </c>
      <c r="T318" s="28">
        <v>7.8480173741098558E-2</v>
      </c>
      <c r="U318" s="28">
        <v>8.0807363018360182E-2</v>
      </c>
      <c r="V318" s="28">
        <v>8.3501343834482974E-2</v>
      </c>
      <c r="W318" s="28">
        <v>8.6508504744648787E-2</v>
      </c>
      <c r="X318" s="28">
        <v>8.9793011518873977E-2</v>
      </c>
    </row>
    <row r="319" spans="1:24" x14ac:dyDescent="0.2">
      <c r="A319" s="11" t="s">
        <v>114</v>
      </c>
      <c r="B319" s="11" t="s">
        <v>53</v>
      </c>
      <c r="C319" s="11" t="s">
        <v>67</v>
      </c>
      <c r="D319" s="11" t="s">
        <v>77</v>
      </c>
      <c r="E319" s="28">
        <v>1.5629999999999999E-3</v>
      </c>
      <c r="F319" s="28">
        <v>2.2750000000000001E-3</v>
      </c>
      <c r="G319" s="28">
        <v>2.3830000000000001E-3</v>
      </c>
      <c r="H319" s="28">
        <v>3.0000000000000001E-3</v>
      </c>
      <c r="I319" s="28">
        <v>3.0000000000000001E-3</v>
      </c>
      <c r="J319" s="28">
        <v>4.0000000000000001E-3</v>
      </c>
      <c r="K319" s="28">
        <v>5.0000000000000001E-3</v>
      </c>
      <c r="L319" s="28">
        <v>6.0000000000000001E-3</v>
      </c>
      <c r="M319" s="28">
        <v>5.0000000000000001E-3</v>
      </c>
      <c r="N319" s="28">
        <v>2.0009999999999997E-3</v>
      </c>
      <c r="O319" s="28">
        <v>2.696E-3</v>
      </c>
      <c r="P319" s="28">
        <v>3.9550000000000002E-3</v>
      </c>
      <c r="Q319" s="28">
        <v>3.8660000000000001E-3</v>
      </c>
      <c r="R319" s="28">
        <v>4.2270000000000007E-3</v>
      </c>
      <c r="S319" s="28">
        <v>4.071E-3</v>
      </c>
      <c r="T319" s="28">
        <v>4.3280000000000002E-3</v>
      </c>
      <c r="U319" s="28">
        <v>4.8960000000000002E-3</v>
      </c>
      <c r="V319" s="28">
        <v>5.3170000000000005E-3</v>
      </c>
      <c r="W319" s="28">
        <v>5.7200000000000003E-3</v>
      </c>
      <c r="X319" s="28">
        <v>6.1210000000000006E-3</v>
      </c>
    </row>
    <row r="320" spans="1:24" x14ac:dyDescent="0.2">
      <c r="A320" s="11" t="s">
        <v>114</v>
      </c>
      <c r="B320" s="11" t="s">
        <v>53</v>
      </c>
      <c r="C320" s="11" t="s">
        <v>67</v>
      </c>
      <c r="D320" s="11" t="s">
        <v>73</v>
      </c>
      <c r="E320" s="28">
        <v>0</v>
      </c>
      <c r="F320" s="28">
        <v>0</v>
      </c>
      <c r="G320" s="28">
        <v>0</v>
      </c>
      <c r="H320" s="28">
        <v>0</v>
      </c>
      <c r="I320" s="28">
        <v>0</v>
      </c>
      <c r="J320" s="28">
        <v>0</v>
      </c>
      <c r="K320" s="28">
        <v>0</v>
      </c>
      <c r="L320" s="28">
        <v>0</v>
      </c>
      <c r="M320" s="28">
        <v>0</v>
      </c>
      <c r="N320" s="28">
        <v>0</v>
      </c>
      <c r="O320" s="28">
        <v>0</v>
      </c>
      <c r="P320" s="28">
        <v>0</v>
      </c>
      <c r="Q320" s="28">
        <v>0</v>
      </c>
      <c r="R320" s="28">
        <v>0</v>
      </c>
      <c r="S320" s="28">
        <v>0</v>
      </c>
      <c r="T320" s="28">
        <v>0</v>
      </c>
      <c r="U320" s="28">
        <v>0</v>
      </c>
      <c r="V320" s="28">
        <v>0</v>
      </c>
      <c r="W320" s="28">
        <v>0</v>
      </c>
      <c r="X320" s="28">
        <v>0</v>
      </c>
    </row>
    <row r="321" spans="1:24" x14ac:dyDescent="0.2">
      <c r="A321" s="11" t="s">
        <v>114</v>
      </c>
      <c r="B321" s="11" t="s">
        <v>53</v>
      </c>
      <c r="C321" s="11" t="s">
        <v>67</v>
      </c>
      <c r="D321" s="11" t="s">
        <v>70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0</v>
      </c>
      <c r="R321" s="28">
        <v>0</v>
      </c>
      <c r="S321" s="28">
        <v>0</v>
      </c>
      <c r="T321" s="28">
        <v>0</v>
      </c>
      <c r="U321" s="28">
        <v>0</v>
      </c>
      <c r="V321" s="28">
        <v>0</v>
      </c>
      <c r="W321" s="28">
        <v>0</v>
      </c>
      <c r="X321" s="28">
        <v>0</v>
      </c>
    </row>
    <row r="322" spans="1:24" x14ac:dyDescent="0.2">
      <c r="A322" s="11" t="s">
        <v>114</v>
      </c>
      <c r="B322" s="11" t="s">
        <v>53</v>
      </c>
      <c r="C322" s="11" t="s">
        <v>67</v>
      </c>
      <c r="D322" s="11" t="s">
        <v>71</v>
      </c>
      <c r="E322" s="28">
        <v>0.14966193600000002</v>
      </c>
      <c r="F322" s="28">
        <v>0.18815999999999999</v>
      </c>
      <c r="G322" s="28">
        <v>0.19229930480575247</v>
      </c>
      <c r="H322" s="28">
        <v>0.18832162781875114</v>
      </c>
      <c r="I322" s="28">
        <v>0.16121932201765954</v>
      </c>
      <c r="J322" s="28">
        <v>0.19228512907167922</v>
      </c>
      <c r="K322" s="28">
        <v>0.21011506226396576</v>
      </c>
      <c r="L322" s="28">
        <v>0.23217268310002034</v>
      </c>
      <c r="M322" s="28">
        <v>0.18602552459715543</v>
      </c>
      <c r="N322" s="28">
        <v>0.19322562889120828</v>
      </c>
      <c r="O322" s="28">
        <v>0.24</v>
      </c>
      <c r="P322" s="28">
        <v>0.21119999999999997</v>
      </c>
      <c r="Q322" s="28">
        <v>0.140052706</v>
      </c>
      <c r="R322" s="28">
        <v>0.16575830399999997</v>
      </c>
      <c r="S322" s="28">
        <v>0.1580475610130723</v>
      </c>
      <c r="T322" s="28">
        <v>0.16384273286443321</v>
      </c>
      <c r="U322" s="28">
        <v>0.1777761986403924</v>
      </c>
      <c r="V322" s="28">
        <v>0.19622815801103496</v>
      </c>
      <c r="W322" s="28">
        <v>0.21627126186162199</v>
      </c>
      <c r="X322" s="28">
        <v>0.24244113110095977</v>
      </c>
    </row>
    <row r="323" spans="1:24" x14ac:dyDescent="0.2">
      <c r="A323" s="11" t="s">
        <v>114</v>
      </c>
      <c r="B323" s="11" t="s">
        <v>53</v>
      </c>
      <c r="C323" s="11" t="s">
        <v>67</v>
      </c>
      <c r="D323" s="11" t="s">
        <v>26</v>
      </c>
      <c r="E323" s="28">
        <v>0.14966193600000002</v>
      </c>
      <c r="F323" s="28">
        <v>0.18815999999999999</v>
      </c>
      <c r="G323" s="28">
        <v>0.19229930480575247</v>
      </c>
      <c r="H323" s="28">
        <v>0.18832162781875114</v>
      </c>
      <c r="I323" s="28">
        <v>0.16121932201765954</v>
      </c>
      <c r="J323" s="28">
        <v>0.19228512907167922</v>
      </c>
      <c r="K323" s="28">
        <v>0.21011506226396576</v>
      </c>
      <c r="L323" s="28">
        <v>0.23217268310002034</v>
      </c>
      <c r="M323" s="28">
        <v>0.18602552459715543</v>
      </c>
      <c r="N323" s="28">
        <v>0.19322562889120828</v>
      </c>
      <c r="O323" s="28">
        <v>0.24</v>
      </c>
      <c r="P323" s="28">
        <v>0.21119999999999997</v>
      </c>
      <c r="Q323" s="28">
        <v>0.140052706</v>
      </c>
      <c r="R323" s="28">
        <v>0.16575830399999997</v>
      </c>
      <c r="S323" s="28">
        <v>0.1580475610130723</v>
      </c>
      <c r="T323" s="28">
        <v>0.16384273286443321</v>
      </c>
      <c r="U323" s="28">
        <v>0.1777761986403924</v>
      </c>
      <c r="V323" s="28">
        <v>0.19622815801103496</v>
      </c>
      <c r="W323" s="28">
        <v>0.21627126186162199</v>
      </c>
      <c r="X323" s="28">
        <v>0.24244113110095977</v>
      </c>
    </row>
    <row r="324" spans="1:24" x14ac:dyDescent="0.2">
      <c r="A324" s="11" t="s">
        <v>114</v>
      </c>
      <c r="B324" s="11" t="s">
        <v>53</v>
      </c>
      <c r="C324" s="11" t="s">
        <v>67</v>
      </c>
      <c r="D324" s="11" t="s">
        <v>75</v>
      </c>
      <c r="E324" s="28">
        <v>4.5659999999999999E-2</v>
      </c>
      <c r="F324" s="28">
        <v>7.4526999999999996E-2</v>
      </c>
      <c r="G324" s="28">
        <v>5.7267999999999999E-2</v>
      </c>
      <c r="H324" s="28">
        <v>0.121325</v>
      </c>
      <c r="I324" s="28">
        <v>0.264075</v>
      </c>
      <c r="J324" s="28">
        <v>0.26908700000000002</v>
      </c>
      <c r="K324" s="28">
        <v>0.32100000000000001</v>
      </c>
      <c r="L324" s="28">
        <v>0.39094499999999999</v>
      </c>
      <c r="M324" s="28">
        <v>0.35299999999999998</v>
      </c>
      <c r="N324" s="28">
        <v>0.24199100000000001</v>
      </c>
      <c r="O324" s="28">
        <v>0.27483600000000002</v>
      </c>
      <c r="P324" s="28">
        <v>0.31400699999999998</v>
      </c>
      <c r="Q324" s="28">
        <v>0.32505800000000001</v>
      </c>
      <c r="R324" s="28">
        <v>0.30688300000000002</v>
      </c>
      <c r="S324" s="28">
        <v>0.26993868530379794</v>
      </c>
      <c r="T324" s="28">
        <v>0.289498176764582</v>
      </c>
      <c r="U324" s="28">
        <v>0.29828711987178241</v>
      </c>
      <c r="V324" s="28">
        <v>0.3195385289222118</v>
      </c>
      <c r="W324" s="28">
        <v>0.33581125065235268</v>
      </c>
      <c r="X324" s="28">
        <v>0.34669151743592752</v>
      </c>
    </row>
    <row r="325" spans="1:24" x14ac:dyDescent="0.2">
      <c r="A325" s="11" t="s">
        <v>114</v>
      </c>
      <c r="B325" s="11" t="s">
        <v>53</v>
      </c>
      <c r="C325" s="11" t="s">
        <v>67</v>
      </c>
      <c r="D325" s="11" t="s">
        <v>76</v>
      </c>
      <c r="E325" s="28">
        <v>1.0299510000000001</v>
      </c>
      <c r="F325" s="28">
        <v>0.9819</v>
      </c>
      <c r="G325" s="28">
        <v>1.4290970000000001</v>
      </c>
      <c r="H325" s="28">
        <v>1.775989</v>
      </c>
      <c r="I325" s="28">
        <v>2.4371109999999998</v>
      </c>
      <c r="J325" s="28">
        <v>2.399</v>
      </c>
      <c r="K325" s="28">
        <v>2.3079999999999998</v>
      </c>
      <c r="L325" s="28">
        <v>2.3359999999999999</v>
      </c>
      <c r="M325" s="28">
        <v>2.129</v>
      </c>
      <c r="N325" s="28">
        <v>1.486515</v>
      </c>
      <c r="O325" s="28">
        <v>2.605928</v>
      </c>
      <c r="P325" s="28">
        <v>3.117791</v>
      </c>
      <c r="Q325" s="28">
        <v>2.3158970000000001</v>
      </c>
      <c r="R325" s="28">
        <v>2.6015839999999999</v>
      </c>
      <c r="S325" s="28">
        <v>2.8648858102126225</v>
      </c>
      <c r="T325" s="28">
        <v>3.0210594880437935</v>
      </c>
      <c r="U325" s="28">
        <v>3.0512700829242321</v>
      </c>
      <c r="V325" s="28">
        <v>3.0817827837534741</v>
      </c>
      <c r="W325" s="28">
        <v>3.112600611591009</v>
      </c>
      <c r="X325" s="28">
        <v>3.143726617706919</v>
      </c>
    </row>
    <row r="326" spans="1:24" x14ac:dyDescent="0.2">
      <c r="A326" s="11" t="s">
        <v>114</v>
      </c>
      <c r="B326" s="11" t="s">
        <v>53</v>
      </c>
      <c r="C326" s="11" t="s">
        <v>67</v>
      </c>
      <c r="D326" s="11" t="s">
        <v>74</v>
      </c>
      <c r="E326" s="28">
        <v>1.35</v>
      </c>
      <c r="F326" s="28">
        <v>1.35</v>
      </c>
      <c r="G326" s="28">
        <v>1.55</v>
      </c>
      <c r="H326" s="28">
        <v>1.85</v>
      </c>
      <c r="I326" s="28">
        <v>1.9</v>
      </c>
      <c r="J326" s="28">
        <v>2.1</v>
      </c>
      <c r="K326" s="28">
        <v>2.1549999999999998</v>
      </c>
      <c r="L326" s="28">
        <v>2.2599999999999998</v>
      </c>
      <c r="M326" s="28">
        <v>2.1</v>
      </c>
      <c r="N326" s="28">
        <v>1.4</v>
      </c>
      <c r="O326" s="28">
        <v>2.2000000000000002</v>
      </c>
      <c r="P326" s="28">
        <v>2.6</v>
      </c>
      <c r="Q326" s="28">
        <v>2.23</v>
      </c>
      <c r="R326" s="28">
        <v>2.4500000000000002</v>
      </c>
      <c r="S326" s="28">
        <v>2.8174999999999999</v>
      </c>
      <c r="T326" s="28">
        <v>2.9104774999999998</v>
      </c>
      <c r="U326" s="28">
        <v>2.9599556174999999</v>
      </c>
      <c r="V326" s="28">
        <v>2.9895551736749995</v>
      </c>
      <c r="W326" s="28">
        <v>3.034398501280124</v>
      </c>
      <c r="X326" s="28">
        <v>3.0738456817967652</v>
      </c>
    </row>
    <row r="327" spans="1:24" x14ac:dyDescent="0.2">
      <c r="A327" s="11" t="s">
        <v>115</v>
      </c>
      <c r="B327" s="11" t="s">
        <v>53</v>
      </c>
      <c r="C327" s="11" t="s">
        <v>50</v>
      </c>
      <c r="D327" s="11" t="s">
        <v>72</v>
      </c>
      <c r="E327" s="28">
        <v>3.4315729999999998</v>
      </c>
      <c r="F327" s="28">
        <v>3.5160820689999999</v>
      </c>
      <c r="G327" s="28">
        <v>3.6064658014120003</v>
      </c>
      <c r="H327" s="28">
        <v>3.7060120000000003</v>
      </c>
      <c r="I327" s="28">
        <v>3.8149999999999999</v>
      </c>
      <c r="J327" s="28">
        <v>3.9590000000000001</v>
      </c>
      <c r="K327" s="28">
        <v>4.109</v>
      </c>
      <c r="L327" s="28">
        <v>4.28</v>
      </c>
      <c r="M327" s="28">
        <v>4.423</v>
      </c>
      <c r="N327" s="28">
        <v>4.4359999999999999</v>
      </c>
      <c r="O327" s="28">
        <v>4.4960000000000004</v>
      </c>
      <c r="P327" s="28">
        <v>4.5810000000000004</v>
      </c>
      <c r="Q327" s="28">
        <v>4.7060000000000004</v>
      </c>
      <c r="R327" s="28">
        <v>4.753063</v>
      </c>
      <c r="S327" s="28">
        <v>4.8154372990000001</v>
      </c>
      <c r="T327" s="28">
        <v>4.8582977427309997</v>
      </c>
      <c r="U327" s="28">
        <v>4.905057214963608</v>
      </c>
      <c r="V327" s="28">
        <v>4.955562326869809</v>
      </c>
      <c r="W327" s="28">
        <v>5.0102832077562356</v>
      </c>
      <c r="X327" s="28">
        <v>5.0693422954847671</v>
      </c>
    </row>
    <row r="328" spans="1:24" x14ac:dyDescent="0.2">
      <c r="A328" s="11" t="s">
        <v>115</v>
      </c>
      <c r="B328" s="11" t="s">
        <v>53</v>
      </c>
      <c r="C328" s="11" t="s">
        <v>50</v>
      </c>
      <c r="D328" s="11" t="s">
        <v>77</v>
      </c>
      <c r="E328" s="28">
        <v>0.14868500000000001</v>
      </c>
      <c r="F328" s="28">
        <v>0.152141</v>
      </c>
      <c r="G328" s="28">
        <v>0.147754</v>
      </c>
      <c r="H328" s="28">
        <v>0.15</v>
      </c>
      <c r="I328" s="28">
        <v>0.126</v>
      </c>
      <c r="J328" s="28">
        <v>0.127</v>
      </c>
      <c r="K328" s="28">
        <v>0.124</v>
      </c>
      <c r="L328" s="28">
        <v>0.13300000000000001</v>
      </c>
      <c r="M328" s="28">
        <v>0.14400000000000002</v>
      </c>
      <c r="N328" s="28">
        <v>0.16142300000000001</v>
      </c>
      <c r="O328" s="28">
        <v>0.17081100000000002</v>
      </c>
      <c r="P328" s="28">
        <v>0.173267</v>
      </c>
      <c r="Q328" s="28">
        <v>0.17401800000000001</v>
      </c>
      <c r="R328" s="28">
        <v>0.164713</v>
      </c>
      <c r="S328" s="28">
        <v>0.19070699999999999</v>
      </c>
      <c r="T328" s="28">
        <v>0.192139</v>
      </c>
      <c r="U328" s="28">
        <v>0.20222499999999999</v>
      </c>
      <c r="V328" s="28">
        <v>0.21237200000000001</v>
      </c>
      <c r="W328" s="28">
        <v>0.22321000000000002</v>
      </c>
      <c r="X328" s="28">
        <v>0.23441900000000002</v>
      </c>
    </row>
    <row r="329" spans="1:24" x14ac:dyDescent="0.2">
      <c r="A329" s="11" t="s">
        <v>115</v>
      </c>
      <c r="B329" s="11" t="s">
        <v>53</v>
      </c>
      <c r="C329" s="11" t="s">
        <v>50</v>
      </c>
      <c r="D329" s="11" t="s">
        <v>73</v>
      </c>
      <c r="E329" s="28">
        <v>0.38785799999999998</v>
      </c>
      <c r="F329" s="28">
        <v>0.43207299999999998</v>
      </c>
      <c r="G329" s="28">
        <v>0.42630200000000001</v>
      </c>
      <c r="H329" s="28">
        <v>0.42699999999999999</v>
      </c>
      <c r="I329" s="28">
        <v>0.42599999999999999</v>
      </c>
      <c r="J329" s="28">
        <v>0.57799999999999996</v>
      </c>
      <c r="K329" s="28">
        <v>0.81399999999999995</v>
      </c>
      <c r="L329" s="28">
        <v>0.88400000000000001</v>
      </c>
      <c r="M329" s="28">
        <v>0.84599999999999997</v>
      </c>
      <c r="N329" s="28">
        <v>0.93875699999999995</v>
      </c>
      <c r="O329" s="28">
        <v>0.99518899999999999</v>
      </c>
      <c r="P329" s="28">
        <v>1.0998620000000001</v>
      </c>
      <c r="Q329" s="28">
        <v>1.0800619999999999</v>
      </c>
      <c r="R329" s="28">
        <v>1.0402739999999999</v>
      </c>
      <c r="S329" s="28">
        <v>1.1552470000000001</v>
      </c>
      <c r="T329" s="28">
        <v>1.1863630000000001</v>
      </c>
      <c r="U329" s="28">
        <v>1.2132449999999999</v>
      </c>
      <c r="V329" s="28">
        <v>1.1981679999999999</v>
      </c>
      <c r="W329" s="28">
        <v>1.2238420000000001</v>
      </c>
      <c r="X329" s="28">
        <v>1.216205</v>
      </c>
    </row>
    <row r="330" spans="1:24" x14ac:dyDescent="0.2">
      <c r="A330" s="11" t="s">
        <v>115</v>
      </c>
      <c r="B330" s="11" t="s">
        <v>53</v>
      </c>
      <c r="C330" s="11" t="s">
        <v>50</v>
      </c>
      <c r="D330" s="11" t="s">
        <v>70</v>
      </c>
      <c r="E330" s="28">
        <v>1.93929</v>
      </c>
      <c r="F330" s="28">
        <v>2.1603650000000001</v>
      </c>
      <c r="G330" s="28">
        <v>2.13151</v>
      </c>
      <c r="H330" s="28">
        <v>2.1349999999999998</v>
      </c>
      <c r="I330" s="28">
        <v>2.13</v>
      </c>
      <c r="J330" s="28">
        <v>2.89</v>
      </c>
      <c r="K330" s="28">
        <v>4.07</v>
      </c>
      <c r="L330" s="28">
        <v>4.42</v>
      </c>
      <c r="M330" s="28">
        <v>4.2300000000000004</v>
      </c>
      <c r="N330" s="28">
        <v>4.6937850000000001</v>
      </c>
      <c r="O330" s="28">
        <v>4.9759450000000003</v>
      </c>
      <c r="P330" s="28">
        <v>5.4993100000000004</v>
      </c>
      <c r="Q330" s="28">
        <v>5.4003099999999993</v>
      </c>
      <c r="R330" s="28">
        <v>5.2013699999999998</v>
      </c>
      <c r="S330" s="28">
        <v>5.7762350000000007</v>
      </c>
      <c r="T330" s="28">
        <v>5.9318150000000003</v>
      </c>
      <c r="U330" s="28">
        <v>6.0662249999999993</v>
      </c>
      <c r="V330" s="28">
        <v>5.9908399999999995</v>
      </c>
      <c r="W330" s="28">
        <v>6.1192100000000007</v>
      </c>
      <c r="X330" s="28">
        <v>6.0810250000000003</v>
      </c>
    </row>
    <row r="331" spans="1:24" x14ac:dyDescent="0.2">
      <c r="A331" s="11" t="s">
        <v>115</v>
      </c>
      <c r="B331" s="11" t="s">
        <v>53</v>
      </c>
      <c r="C331" s="11" t="s">
        <v>50</v>
      </c>
      <c r="D331" s="11" t="s">
        <v>71</v>
      </c>
      <c r="E331" s="28">
        <v>2.5736797499999997</v>
      </c>
      <c r="F331" s="28">
        <v>2.5667399103699995</v>
      </c>
      <c r="G331" s="28">
        <v>2.7</v>
      </c>
      <c r="H331" s="28">
        <v>2.9</v>
      </c>
      <c r="I331" s="28">
        <v>3.24275</v>
      </c>
      <c r="J331" s="28">
        <v>3.6315717900000006</v>
      </c>
      <c r="K331" s="28">
        <v>3.6056473995000009</v>
      </c>
      <c r="L331" s="28">
        <v>4.0625804142000002</v>
      </c>
      <c r="M331" s="28">
        <v>4.3822596136499996</v>
      </c>
      <c r="N331" s="28">
        <v>4.27548241575</v>
      </c>
      <c r="O331" s="28">
        <v>4.3356591</v>
      </c>
      <c r="P331" s="28">
        <v>4.7823776614999991</v>
      </c>
      <c r="Q331" s="28">
        <v>4.3750380035000003</v>
      </c>
      <c r="R331" s="28">
        <v>4.3230357574999996</v>
      </c>
      <c r="S331" s="28">
        <v>4.4136595529997811</v>
      </c>
      <c r="T331" s="28">
        <v>4.5677525718934371</v>
      </c>
      <c r="U331" s="28">
        <v>4.7088549263650634</v>
      </c>
      <c r="V331" s="28">
        <v>4.8068954570637139</v>
      </c>
      <c r="W331" s="28">
        <v>5.0102832077562356</v>
      </c>
      <c r="X331" s="28">
        <v>5.0693422954847662</v>
      </c>
    </row>
    <row r="332" spans="1:24" x14ac:dyDescent="0.2">
      <c r="A332" s="11" t="s">
        <v>115</v>
      </c>
      <c r="B332" s="11" t="s">
        <v>53</v>
      </c>
      <c r="C332" s="11" t="s">
        <v>50</v>
      </c>
      <c r="D332" s="11" t="s">
        <v>26</v>
      </c>
      <c r="E332" s="28">
        <v>4.5129697499999999</v>
      </c>
      <c r="F332" s="28">
        <v>4.7271049103699996</v>
      </c>
      <c r="G332" s="28">
        <v>4.8315099999999997</v>
      </c>
      <c r="H332" s="28">
        <v>5.0350000000000001</v>
      </c>
      <c r="I332" s="28">
        <v>5.3727499999999999</v>
      </c>
      <c r="J332" s="28">
        <v>6.5215717900000003</v>
      </c>
      <c r="K332" s="28">
        <v>7.6756473995000007</v>
      </c>
      <c r="L332" s="28">
        <v>8.482580414200001</v>
      </c>
      <c r="M332" s="28">
        <v>8.61225961365</v>
      </c>
      <c r="N332" s="28">
        <v>8.9692674157500001</v>
      </c>
      <c r="O332" s="28">
        <v>9.3116041000000003</v>
      </c>
      <c r="P332" s="28">
        <v>10.281687661499999</v>
      </c>
      <c r="Q332" s="28">
        <v>9.7753480034999995</v>
      </c>
      <c r="R332" s="28">
        <v>9.5244057574999985</v>
      </c>
      <c r="S332" s="28">
        <v>10.189894552999782</v>
      </c>
      <c r="T332" s="28">
        <v>10.499567571893436</v>
      </c>
      <c r="U332" s="28">
        <v>10.775079926365063</v>
      </c>
      <c r="V332" s="28">
        <v>10.797735457063713</v>
      </c>
      <c r="W332" s="28">
        <v>11.129493207756237</v>
      </c>
      <c r="X332" s="28">
        <v>11.150367295484767</v>
      </c>
    </row>
    <row r="333" spans="1:24" x14ac:dyDescent="0.2">
      <c r="A333" s="11" t="s">
        <v>115</v>
      </c>
      <c r="B333" s="11" t="s">
        <v>53</v>
      </c>
      <c r="C333" s="11" t="s">
        <v>50</v>
      </c>
      <c r="D333" s="11" t="s">
        <v>75</v>
      </c>
      <c r="E333" s="28">
        <v>3.744621</v>
      </c>
      <c r="F333" s="28">
        <v>4.3801410000000001</v>
      </c>
      <c r="G333" s="28">
        <v>5.0409059999999997</v>
      </c>
      <c r="H333" s="28">
        <v>4.9414119999999997</v>
      </c>
      <c r="I333" s="28">
        <v>7.7160000000000002</v>
      </c>
      <c r="J333" s="28">
        <v>7.541779</v>
      </c>
      <c r="K333" s="28">
        <v>8.702</v>
      </c>
      <c r="L333" s="28">
        <v>11.16</v>
      </c>
      <c r="M333" s="28">
        <v>11.804</v>
      </c>
      <c r="N333" s="28">
        <v>12.398580000000001</v>
      </c>
      <c r="O333" s="28">
        <v>13.119199</v>
      </c>
      <c r="P333" s="28">
        <v>16.165680719999997</v>
      </c>
      <c r="Q333" s="28">
        <v>12.63026</v>
      </c>
      <c r="R333" s="28">
        <v>10.764929</v>
      </c>
      <c r="S333" s="28">
        <v>12.648537372684917</v>
      </c>
      <c r="T333" s="28">
        <v>12.897005983716744</v>
      </c>
      <c r="U333" s="28">
        <v>13.58832760219064</v>
      </c>
      <c r="V333" s="28">
        <v>13.774989290251243</v>
      </c>
      <c r="W333" s="28">
        <v>14.022833886482216</v>
      </c>
      <c r="X333" s="28">
        <v>14.292139736407615</v>
      </c>
    </row>
    <row r="334" spans="1:24" x14ac:dyDescent="0.2">
      <c r="A334" s="11" t="s">
        <v>115</v>
      </c>
      <c r="B334" s="11" t="s">
        <v>53</v>
      </c>
      <c r="C334" s="11" t="s">
        <v>50</v>
      </c>
      <c r="D334" s="11" t="s">
        <v>76</v>
      </c>
      <c r="E334" s="28">
        <v>10.930047</v>
      </c>
      <c r="F334" s="28">
        <v>12.075412</v>
      </c>
      <c r="G334" s="28">
        <v>18.192440999999999</v>
      </c>
      <c r="H334" s="28">
        <v>15.116327</v>
      </c>
      <c r="I334" s="28">
        <v>18.381515</v>
      </c>
      <c r="J334" s="28">
        <v>16.873999999999999</v>
      </c>
      <c r="K334" s="28">
        <v>16.689</v>
      </c>
      <c r="L334" s="28">
        <v>18.707999999999998</v>
      </c>
      <c r="M334" s="28">
        <v>17.154</v>
      </c>
      <c r="N334" s="28">
        <v>17.892894999999999</v>
      </c>
      <c r="O334" s="28">
        <v>20.720040999999998</v>
      </c>
      <c r="P334" s="28">
        <v>20.196563000000001</v>
      </c>
      <c r="Q334" s="28">
        <v>18.586148000000001</v>
      </c>
      <c r="R334" s="28">
        <v>18.671119999999998</v>
      </c>
      <c r="S334" s="28">
        <v>19.86107991985843</v>
      </c>
      <c r="T334" s="28">
        <v>21.024495925516661</v>
      </c>
      <c r="U334" s="28">
        <v>22.053774900557045</v>
      </c>
      <c r="V334" s="28">
        <v>23.145601155809075</v>
      </c>
      <c r="W334" s="28">
        <v>24.965838127979456</v>
      </c>
      <c r="X334" s="28">
        <v>26.977785545500215</v>
      </c>
    </row>
    <row r="335" spans="1:24" x14ac:dyDescent="0.2">
      <c r="A335" s="11" t="s">
        <v>115</v>
      </c>
      <c r="B335" s="11" t="s">
        <v>53</v>
      </c>
      <c r="C335" s="11" t="s">
        <v>50</v>
      </c>
      <c r="D335" s="11" t="s">
        <v>74</v>
      </c>
      <c r="E335" s="28">
        <v>11.5</v>
      </c>
      <c r="F335" s="28">
        <v>12.535</v>
      </c>
      <c r="G335" s="28">
        <v>16.8</v>
      </c>
      <c r="H335" s="28">
        <v>15.36</v>
      </c>
      <c r="I335" s="28">
        <v>15.94</v>
      </c>
      <c r="J335" s="28">
        <v>15.846109208775395</v>
      </c>
      <c r="K335" s="28">
        <v>16.921432842768645</v>
      </c>
      <c r="L335" s="28">
        <v>16.45025819824663</v>
      </c>
      <c r="M335" s="28">
        <v>15.297499999999999</v>
      </c>
      <c r="N335" s="28">
        <v>14.973125</v>
      </c>
      <c r="O335" s="28">
        <v>17.100000000000001</v>
      </c>
      <c r="P335" s="28">
        <v>16.245000000000001</v>
      </c>
      <c r="Q335" s="28">
        <v>15.56</v>
      </c>
      <c r="R335" s="28">
        <v>17.116000000000003</v>
      </c>
      <c r="S335" s="28">
        <v>17.715060000000001</v>
      </c>
      <c r="T335" s="28">
        <v>18.600813000000002</v>
      </c>
      <c r="U335" s="28">
        <v>19.344845520000003</v>
      </c>
      <c r="V335" s="28">
        <v>20.215363568400001</v>
      </c>
      <c r="W335" s="28">
        <v>22.034746289556004</v>
      </c>
      <c r="X335" s="28">
        <v>23.797525992720487</v>
      </c>
    </row>
    <row r="336" spans="1:24" x14ac:dyDescent="0.2">
      <c r="A336" s="11" t="s">
        <v>115</v>
      </c>
      <c r="B336" s="11" t="s">
        <v>53</v>
      </c>
      <c r="C336" s="11" t="s">
        <v>65</v>
      </c>
      <c r="D336" s="11" t="s">
        <v>72</v>
      </c>
      <c r="E336" s="28">
        <v>0.33608159931078191</v>
      </c>
      <c r="F336" s="28">
        <v>0.33987887933375582</v>
      </c>
      <c r="G336" s="28">
        <v>0.34242658335596399</v>
      </c>
      <c r="H336" s="28">
        <v>0.35001236391076518</v>
      </c>
      <c r="I336" s="28">
        <v>0.36734528511373971</v>
      </c>
      <c r="J336" s="28">
        <v>0.394100442276615</v>
      </c>
      <c r="K336" s="28">
        <v>0.43096376086739452</v>
      </c>
      <c r="L336" s="28">
        <v>0.52987000000000006</v>
      </c>
      <c r="M336" s="28">
        <v>0.58015100000000008</v>
      </c>
      <c r="N336" s="28">
        <v>0.57394699999999998</v>
      </c>
      <c r="O336" s="28">
        <v>0.58000852999999997</v>
      </c>
      <c r="P336" s="28">
        <v>0.58774744469999995</v>
      </c>
      <c r="Q336" s="28">
        <v>0.59097623302949986</v>
      </c>
      <c r="R336" s="28">
        <v>0.5922426608349689</v>
      </c>
      <c r="S336" s="28">
        <v>0.59354480761826955</v>
      </c>
      <c r="T336" s="28">
        <v>0.59552282185066763</v>
      </c>
      <c r="U336" s="28">
        <v>0.60164927412625158</v>
      </c>
      <c r="V336" s="28">
        <v>0.61303139299896903</v>
      </c>
      <c r="W336" s="28">
        <v>0.63032051399499789</v>
      </c>
      <c r="X336" s="28">
        <v>0.65309189857514793</v>
      </c>
    </row>
    <row r="337" spans="1:24" x14ac:dyDescent="0.2">
      <c r="A337" s="11" t="s">
        <v>115</v>
      </c>
      <c r="B337" s="11" t="s">
        <v>53</v>
      </c>
      <c r="C337" s="11" t="s">
        <v>65</v>
      </c>
      <c r="D337" s="11" t="s">
        <v>77</v>
      </c>
      <c r="E337" s="28">
        <v>1.5025E-2</v>
      </c>
      <c r="F337" s="28">
        <v>1.4999999999999999E-2</v>
      </c>
      <c r="G337" s="28">
        <v>1.3877E-2</v>
      </c>
      <c r="H337" s="28">
        <v>1.9E-2</v>
      </c>
      <c r="I337" s="28">
        <v>2.9000000000000001E-2</v>
      </c>
      <c r="J337" s="28">
        <v>3.9E-2</v>
      </c>
      <c r="K337" s="28">
        <v>0.05</v>
      </c>
      <c r="L337" s="28">
        <v>6.3E-2</v>
      </c>
      <c r="M337" s="28">
        <v>0.06</v>
      </c>
      <c r="N337" s="28">
        <v>1.9731000000000002E-2</v>
      </c>
      <c r="O337" s="28">
        <v>1.1801000000000001E-2</v>
      </c>
      <c r="P337" s="28">
        <v>1.3539000000000001E-2</v>
      </c>
      <c r="Q337" s="28">
        <v>1.2045E-2</v>
      </c>
      <c r="R337" s="28">
        <v>1.1904E-2</v>
      </c>
      <c r="S337" s="28">
        <v>1.3147000000000001E-2</v>
      </c>
      <c r="T337" s="28">
        <v>1.5036000000000001E-2</v>
      </c>
      <c r="U337" s="28">
        <v>2.0419E-2</v>
      </c>
      <c r="V337" s="28">
        <v>2.7025E-2</v>
      </c>
      <c r="W337" s="28">
        <v>3.4453999999999999E-2</v>
      </c>
      <c r="X337" s="28">
        <v>4.1680999999999996E-2</v>
      </c>
    </row>
    <row r="338" spans="1:24" x14ac:dyDescent="0.2">
      <c r="A338" s="11" t="s">
        <v>115</v>
      </c>
      <c r="B338" s="11" t="s">
        <v>53</v>
      </c>
      <c r="C338" s="11" t="s">
        <v>65</v>
      </c>
      <c r="D338" s="11" t="s">
        <v>73</v>
      </c>
      <c r="E338" s="28">
        <v>2.2426999999999999E-2</v>
      </c>
      <c r="F338" s="28">
        <v>5.0919999999999993E-3</v>
      </c>
      <c r="G338" s="28">
        <v>2.1280000000000001E-3</v>
      </c>
      <c r="H338" s="28">
        <v>2E-3</v>
      </c>
      <c r="I338" s="28">
        <v>2E-3</v>
      </c>
      <c r="J338" s="28">
        <v>1E-3</v>
      </c>
      <c r="K338" s="28">
        <v>1E-3</v>
      </c>
      <c r="L338" s="28">
        <v>6.0000000000000001E-3</v>
      </c>
      <c r="M338" s="28">
        <v>6.0000000000000001E-3</v>
      </c>
      <c r="N338" s="28">
        <v>2.6489999999999999E-3</v>
      </c>
      <c r="O338" s="28">
        <v>2.7460000000000002E-3</v>
      </c>
      <c r="P338" s="28">
        <v>3.0950000000000001E-3</v>
      </c>
      <c r="Q338" s="28">
        <v>2.6180000000000001E-3</v>
      </c>
      <c r="R338" s="28">
        <v>2.088E-3</v>
      </c>
      <c r="S338" s="28">
        <v>1.2340000000000001E-3</v>
      </c>
      <c r="T338" s="28">
        <v>3.6499999999999998E-4</v>
      </c>
      <c r="U338" s="28">
        <v>0</v>
      </c>
      <c r="V338" s="28">
        <v>0</v>
      </c>
      <c r="W338" s="28">
        <v>0</v>
      </c>
      <c r="X338" s="28">
        <v>0</v>
      </c>
    </row>
    <row r="339" spans="1:24" x14ac:dyDescent="0.2">
      <c r="A339" s="11" t="s">
        <v>115</v>
      </c>
      <c r="B339" s="11" t="s">
        <v>53</v>
      </c>
      <c r="C339" s="11" t="s">
        <v>65</v>
      </c>
      <c r="D339" s="11" t="s">
        <v>70</v>
      </c>
      <c r="E339" s="28">
        <v>0.112135</v>
      </c>
      <c r="F339" s="28">
        <v>2.5459999999999997E-2</v>
      </c>
      <c r="G339" s="28">
        <v>1.064E-2</v>
      </c>
      <c r="H339" s="28">
        <v>0.01</v>
      </c>
      <c r="I339" s="28">
        <v>0.01</v>
      </c>
      <c r="J339" s="28">
        <v>5.0000000000000001E-3</v>
      </c>
      <c r="K339" s="28">
        <v>5.0000000000000001E-3</v>
      </c>
      <c r="L339" s="28">
        <v>0.03</v>
      </c>
      <c r="M339" s="28">
        <v>0.03</v>
      </c>
      <c r="N339" s="28">
        <v>1.3245E-2</v>
      </c>
      <c r="O339" s="28">
        <v>1.3729999999999999E-2</v>
      </c>
      <c r="P339" s="28">
        <v>1.5474999999999999E-2</v>
      </c>
      <c r="Q339" s="28">
        <v>1.3090000000000003E-2</v>
      </c>
      <c r="R339" s="28">
        <v>1.044E-2</v>
      </c>
      <c r="S339" s="28">
        <v>6.1700000000000001E-3</v>
      </c>
      <c r="T339" s="28">
        <v>1.8249999999999998E-3</v>
      </c>
      <c r="U339" s="28">
        <v>0</v>
      </c>
      <c r="V339" s="28">
        <v>0</v>
      </c>
      <c r="W339" s="28">
        <v>0</v>
      </c>
      <c r="X339" s="28">
        <v>0</v>
      </c>
    </row>
    <row r="340" spans="1:24" x14ac:dyDescent="0.2">
      <c r="A340" s="11" t="s">
        <v>115</v>
      </c>
      <c r="B340" s="11" t="s">
        <v>53</v>
      </c>
      <c r="C340" s="11" t="s">
        <v>65</v>
      </c>
      <c r="D340" s="11" t="s">
        <v>71</v>
      </c>
      <c r="E340" s="28">
        <v>0.2856693594141646</v>
      </c>
      <c r="F340" s="28">
        <v>0.30589099140038023</v>
      </c>
      <c r="G340" s="28">
        <v>0.30818392502036762</v>
      </c>
      <c r="H340" s="28">
        <v>0.3325117457152269</v>
      </c>
      <c r="I340" s="28">
        <v>0.37989038002687198</v>
      </c>
      <c r="J340" s="28">
        <v>0.35863140247171965</v>
      </c>
      <c r="K340" s="28">
        <v>0.34477100869391569</v>
      </c>
      <c r="L340" s="28">
        <v>0.3932706077808879</v>
      </c>
      <c r="M340" s="28">
        <v>0.39794488599555999</v>
      </c>
      <c r="N340" s="28">
        <v>0.37883373770119688</v>
      </c>
      <c r="O340" s="28">
        <v>0.36928519562064643</v>
      </c>
      <c r="P340" s="28">
        <v>0.44314223474477554</v>
      </c>
      <c r="Q340" s="28">
        <v>0.49100462499999997</v>
      </c>
      <c r="R340" s="28">
        <v>0.37114425000000001</v>
      </c>
      <c r="S340" s="28">
        <v>0.393481625</v>
      </c>
      <c r="T340" s="28">
        <v>0.42707656656123522</v>
      </c>
      <c r="U340" s="28">
        <v>0.45725344833595116</v>
      </c>
      <c r="V340" s="28">
        <v>0.49042511439917524</v>
      </c>
      <c r="W340" s="28">
        <v>0.52946923175579819</v>
      </c>
      <c r="X340" s="28">
        <v>0.56165903277462736</v>
      </c>
    </row>
    <row r="341" spans="1:24" x14ac:dyDescent="0.2">
      <c r="A341" s="11" t="s">
        <v>115</v>
      </c>
      <c r="B341" s="11" t="s">
        <v>53</v>
      </c>
      <c r="C341" s="11" t="s">
        <v>65</v>
      </c>
      <c r="D341" s="11" t="s">
        <v>26</v>
      </c>
      <c r="E341" s="28">
        <v>0.39780435941416459</v>
      </c>
      <c r="F341" s="28">
        <v>0.33135099140038021</v>
      </c>
      <c r="G341" s="28">
        <v>0.3188239250203676</v>
      </c>
      <c r="H341" s="28">
        <v>0.34251174571522691</v>
      </c>
      <c r="I341" s="28">
        <v>0.38989038002687199</v>
      </c>
      <c r="J341" s="28">
        <v>0.36363140247171966</v>
      </c>
      <c r="K341" s="28">
        <v>0.3497710086939157</v>
      </c>
      <c r="L341" s="28">
        <v>0.42327060778088788</v>
      </c>
      <c r="M341" s="28">
        <v>0.42794488599556002</v>
      </c>
      <c r="N341" s="28">
        <v>0.39207873770119689</v>
      </c>
      <c r="O341" s="28">
        <v>0.38301519562064645</v>
      </c>
      <c r="P341" s="28">
        <v>0.45861723474477556</v>
      </c>
      <c r="Q341" s="28">
        <v>0.50409462500000002</v>
      </c>
      <c r="R341" s="28">
        <v>0.38158425000000001</v>
      </c>
      <c r="S341" s="28">
        <v>0.39965162500000001</v>
      </c>
      <c r="T341" s="28">
        <v>0.42890156656123524</v>
      </c>
      <c r="U341" s="28">
        <v>0.45725344833595116</v>
      </c>
      <c r="V341" s="28">
        <v>0.49042511439917524</v>
      </c>
      <c r="W341" s="28">
        <v>0.52946923175579819</v>
      </c>
      <c r="X341" s="28">
        <v>0.56165903277462736</v>
      </c>
    </row>
    <row r="342" spans="1:24" x14ac:dyDescent="0.2">
      <c r="A342" s="11" t="s">
        <v>115</v>
      </c>
      <c r="B342" s="11" t="s">
        <v>53</v>
      </c>
      <c r="C342" s="11" t="s">
        <v>65</v>
      </c>
      <c r="D342" s="11" t="s">
        <v>75</v>
      </c>
      <c r="E342" s="28">
        <v>0.176538</v>
      </c>
      <c r="F342" s="28">
        <v>0.17244200000000001</v>
      </c>
      <c r="G342" s="28">
        <v>0.20061100000000001</v>
      </c>
      <c r="H342" s="28">
        <v>0.20288900000000001</v>
      </c>
      <c r="I342" s="28">
        <v>0.54144300000000001</v>
      </c>
      <c r="J342" s="28">
        <v>0.49049599999999999</v>
      </c>
      <c r="K342" s="28">
        <v>0.39308100000000001</v>
      </c>
      <c r="L342" s="28">
        <v>0.26700000000000002</v>
      </c>
      <c r="M342" s="28">
        <v>0.33300000000000002</v>
      </c>
      <c r="N342" s="28">
        <v>0.32259900000000002</v>
      </c>
      <c r="O342" s="28">
        <v>0.29604799999999998</v>
      </c>
      <c r="P342" s="28">
        <v>0.36999300000000002</v>
      </c>
      <c r="Q342" s="28">
        <v>0.32433800000000002</v>
      </c>
      <c r="R342" s="28">
        <v>0.24343500000000001</v>
      </c>
      <c r="S342" s="28">
        <v>0.28022179658750374</v>
      </c>
      <c r="T342" s="28">
        <v>0.28177505102990114</v>
      </c>
      <c r="U342" s="28">
        <v>0.29505150041628181</v>
      </c>
      <c r="V342" s="28">
        <v>0.30685356043293316</v>
      </c>
      <c r="W342" s="28">
        <v>0.31912770285025033</v>
      </c>
      <c r="X342" s="28">
        <v>0.33210173183626795</v>
      </c>
    </row>
    <row r="343" spans="1:24" x14ac:dyDescent="0.2">
      <c r="A343" s="11" t="s">
        <v>115</v>
      </c>
      <c r="B343" s="11" t="s">
        <v>53</v>
      </c>
      <c r="C343" s="11" t="s">
        <v>65</v>
      </c>
      <c r="D343" s="11" t="s">
        <v>76</v>
      </c>
      <c r="E343" s="28">
        <v>0.95629900000000001</v>
      </c>
      <c r="F343" s="28">
        <v>0.88170700000000002</v>
      </c>
      <c r="G343" s="28">
        <v>1.8542240000000001</v>
      </c>
      <c r="H343" s="28">
        <v>2.2300200000000001</v>
      </c>
      <c r="I343" s="28">
        <v>2.8184870000000002</v>
      </c>
      <c r="J343" s="28">
        <v>3.254769</v>
      </c>
      <c r="K343" s="28">
        <v>4.0716910000000004</v>
      </c>
      <c r="L343" s="28">
        <v>4.79</v>
      </c>
      <c r="M343" s="28">
        <v>4.3360000000000003</v>
      </c>
      <c r="N343" s="28">
        <v>3.1216550000000001</v>
      </c>
      <c r="O343" s="28">
        <v>3.3812639999999998</v>
      </c>
      <c r="P343" s="28">
        <v>4.3862839999999998</v>
      </c>
      <c r="Q343" s="28">
        <v>4.342695</v>
      </c>
      <c r="R343" s="28">
        <v>4.3232619999999997</v>
      </c>
      <c r="S343" s="28">
        <v>3.8077413465426506</v>
      </c>
      <c r="T343" s="28">
        <v>3.9799583779162213</v>
      </c>
      <c r="U343" s="28">
        <v>4.0291610856475089</v>
      </c>
      <c r="V343" s="28">
        <v>4.1476665709004887</v>
      </c>
      <c r="W343" s="28">
        <v>4.2532650223043893</v>
      </c>
      <c r="X343" s="28">
        <v>4.3771258836617655</v>
      </c>
    </row>
    <row r="344" spans="1:24" x14ac:dyDescent="0.2">
      <c r="A344" s="11" t="s">
        <v>115</v>
      </c>
      <c r="B344" s="11" t="s">
        <v>53</v>
      </c>
      <c r="C344" s="11" t="s">
        <v>65</v>
      </c>
      <c r="D344" s="11" t="s">
        <v>74</v>
      </c>
      <c r="E344" s="28">
        <v>0.85</v>
      </c>
      <c r="F344" s="28">
        <v>1.03</v>
      </c>
      <c r="G344" s="28">
        <v>1.8540000000000001</v>
      </c>
      <c r="H344" s="28">
        <v>2.4102000000000001</v>
      </c>
      <c r="I344" s="28">
        <v>2.6512200000000004</v>
      </c>
      <c r="J344" s="28">
        <v>3.3</v>
      </c>
      <c r="K344" s="28">
        <v>3.96</v>
      </c>
      <c r="L344" s="28">
        <v>4.95</v>
      </c>
      <c r="M344" s="28">
        <v>4.7024999999999997</v>
      </c>
      <c r="N344" s="28">
        <v>3.526875</v>
      </c>
      <c r="O344" s="28">
        <v>3.9</v>
      </c>
      <c r="P344" s="28">
        <v>4.5</v>
      </c>
      <c r="Q344" s="28">
        <v>4.5</v>
      </c>
      <c r="R344" s="28">
        <v>4.5</v>
      </c>
      <c r="S344" s="28">
        <v>3.96</v>
      </c>
      <c r="T344" s="28">
        <v>4.1381999999999994</v>
      </c>
      <c r="U344" s="28">
        <v>4.2209639999999995</v>
      </c>
      <c r="V344" s="28">
        <v>4.3602558119999992</v>
      </c>
      <c r="W344" s="28">
        <v>4.491063486359999</v>
      </c>
      <c r="X344" s="28">
        <v>4.6257953909507989</v>
      </c>
    </row>
    <row r="345" spans="1:24" x14ac:dyDescent="0.2">
      <c r="A345" s="11" t="s">
        <v>115</v>
      </c>
      <c r="B345" s="11" t="s">
        <v>53</v>
      </c>
      <c r="C345" s="11" t="s">
        <v>67</v>
      </c>
      <c r="D345" s="11" t="s">
        <v>72</v>
      </c>
      <c r="E345" s="28">
        <v>8.7755E-2</v>
      </c>
      <c r="F345" s="28">
        <v>8.9308999999999999E-2</v>
      </c>
      <c r="G345" s="28">
        <v>9.3708E-2</v>
      </c>
      <c r="H345" s="28">
        <v>8.882000000000001E-2</v>
      </c>
      <c r="I345" s="28">
        <v>8.5441000000000003E-2</v>
      </c>
      <c r="J345" s="28">
        <v>8.6319999999999994E-2</v>
      </c>
      <c r="K345" s="28">
        <v>8.8653999999999997E-2</v>
      </c>
      <c r="L345" s="28">
        <v>9.1877E-2</v>
      </c>
      <c r="M345" s="28">
        <v>9.1447000000000001E-2</v>
      </c>
      <c r="N345" s="28">
        <v>8.5085000000000008E-2</v>
      </c>
      <c r="O345" s="28">
        <v>8.3778000000000005E-2</v>
      </c>
      <c r="P345" s="28">
        <v>8.4131999999999998E-2</v>
      </c>
      <c r="Q345" s="28">
        <v>9.1816999999999996E-2</v>
      </c>
      <c r="R345" s="28">
        <v>9.1928299999999991E-2</v>
      </c>
      <c r="S345" s="28">
        <v>9.2721469999999986E-2</v>
      </c>
      <c r="T345" s="28">
        <v>9.311932299999999E-2</v>
      </c>
      <c r="U345" s="28">
        <v>9.4389390699999992E-2</v>
      </c>
      <c r="V345" s="28">
        <v>9.610045163E-2</v>
      </c>
      <c r="W345" s="28">
        <v>9.8185406466999997E-2</v>
      </c>
      <c r="X345" s="28">
        <v>0.10061486582029999</v>
      </c>
    </row>
    <row r="346" spans="1:24" x14ac:dyDescent="0.2">
      <c r="A346" s="11" t="s">
        <v>115</v>
      </c>
      <c r="B346" s="11" t="s">
        <v>53</v>
      </c>
      <c r="C346" s="11" t="s">
        <v>67</v>
      </c>
      <c r="D346" s="11" t="s">
        <v>77</v>
      </c>
      <c r="E346" s="28">
        <v>5.9740000000000001E-3</v>
      </c>
      <c r="F346" s="28">
        <v>6.3569999999999998E-3</v>
      </c>
      <c r="G346" s="28">
        <v>7.4459999999999995E-3</v>
      </c>
      <c r="H346" s="28">
        <v>7.0000000000000001E-3</v>
      </c>
      <c r="I346" s="28">
        <v>8.0000000000000002E-3</v>
      </c>
      <c r="J346" s="28">
        <v>8.9999999999999993E-3</v>
      </c>
      <c r="K346" s="28">
        <v>0.01</v>
      </c>
      <c r="L346" s="28">
        <v>1.2E-2</v>
      </c>
      <c r="M346" s="28">
        <v>1.0999999999999999E-2</v>
      </c>
      <c r="N346" s="28">
        <v>5.4029999999999998E-3</v>
      </c>
      <c r="O346" s="28">
        <v>6.2519999999999997E-3</v>
      </c>
      <c r="P346" s="28">
        <v>8.6829999999999997E-3</v>
      </c>
      <c r="Q346" s="28">
        <v>8.0890000000000007E-3</v>
      </c>
      <c r="R346" s="28">
        <v>9.2929999999999992E-3</v>
      </c>
      <c r="S346" s="28">
        <v>9.9860000000000001E-3</v>
      </c>
      <c r="T346" s="28">
        <v>9.6699999999999998E-3</v>
      </c>
      <c r="U346" s="28">
        <v>1.0582000000000001E-2</v>
      </c>
      <c r="V346" s="28">
        <v>1.115E-2</v>
      </c>
      <c r="W346" s="28">
        <v>1.1695000000000001E-2</v>
      </c>
      <c r="X346" s="28">
        <v>1.2248E-2</v>
      </c>
    </row>
    <row r="347" spans="1:24" x14ac:dyDescent="0.2">
      <c r="A347" s="11" t="s">
        <v>115</v>
      </c>
      <c r="B347" s="11" t="s">
        <v>53</v>
      </c>
      <c r="C347" s="11" t="s">
        <v>67</v>
      </c>
      <c r="D347" s="11" t="s">
        <v>73</v>
      </c>
      <c r="E347" s="28">
        <v>3.251E-3</v>
      </c>
      <c r="F347" s="28">
        <v>4.0000000000000001E-3</v>
      </c>
      <c r="G347" s="28">
        <v>4.2919999999999998E-3</v>
      </c>
      <c r="H347" s="28">
        <v>4.0000000000000001E-3</v>
      </c>
      <c r="I347" s="28">
        <v>4.0000000000000001E-3</v>
      </c>
      <c r="J347" s="28">
        <v>4.0000000000000001E-3</v>
      </c>
      <c r="K347" s="28">
        <v>5.0000000000000001E-3</v>
      </c>
      <c r="L347" s="28">
        <v>6.0000000000000001E-3</v>
      </c>
      <c r="M347" s="28">
        <v>6.0000000000000001E-3</v>
      </c>
      <c r="N347" s="28">
        <v>4.6879999999999995E-3</v>
      </c>
      <c r="O347" s="28">
        <v>5.1060000000000003E-3</v>
      </c>
      <c r="P347" s="28">
        <v>5.0890000000000006E-3</v>
      </c>
      <c r="Q347" s="28">
        <v>5.3230000000000005E-3</v>
      </c>
      <c r="R347" s="28">
        <v>5.5560000000000002E-3</v>
      </c>
      <c r="S347" s="28">
        <v>5.5570000000000003E-3</v>
      </c>
      <c r="T347" s="28">
        <v>6.169E-3</v>
      </c>
      <c r="U347" s="28">
        <v>6.6220000000000003E-3</v>
      </c>
      <c r="V347" s="28">
        <v>6.9690000000000004E-3</v>
      </c>
      <c r="W347" s="28">
        <v>7.3010000000000002E-3</v>
      </c>
      <c r="X347" s="28">
        <v>7.5439999999999995E-3</v>
      </c>
    </row>
    <row r="348" spans="1:24" x14ac:dyDescent="0.2">
      <c r="A348" s="11" t="s">
        <v>115</v>
      </c>
      <c r="B348" s="11" t="s">
        <v>53</v>
      </c>
      <c r="C348" s="11" t="s">
        <v>67</v>
      </c>
      <c r="D348" s="11" t="s">
        <v>70</v>
      </c>
      <c r="E348" s="28">
        <v>2.6008E-2</v>
      </c>
      <c r="F348" s="28">
        <v>3.2000000000000001E-2</v>
      </c>
      <c r="G348" s="28">
        <v>3.4335999999999998E-2</v>
      </c>
      <c r="H348" s="28">
        <v>3.2000000000000001E-2</v>
      </c>
      <c r="I348" s="28">
        <v>3.2000000000000001E-2</v>
      </c>
      <c r="J348" s="28">
        <v>3.2000000000000001E-2</v>
      </c>
      <c r="K348" s="28">
        <v>0.04</v>
      </c>
      <c r="L348" s="28">
        <v>4.8000000000000001E-2</v>
      </c>
      <c r="M348" s="28">
        <v>4.8000000000000001E-2</v>
      </c>
      <c r="N348" s="28">
        <v>3.7503999999999996E-2</v>
      </c>
      <c r="O348" s="28">
        <v>4.0848000000000002E-2</v>
      </c>
      <c r="P348" s="28">
        <v>4.0712000000000005E-2</v>
      </c>
      <c r="Q348" s="28">
        <v>4.2584000000000011E-2</v>
      </c>
      <c r="R348" s="28">
        <v>4.4448000000000001E-2</v>
      </c>
      <c r="S348" s="28">
        <v>4.4456000000000002E-2</v>
      </c>
      <c r="T348" s="28">
        <v>4.9352E-2</v>
      </c>
      <c r="U348" s="28">
        <v>5.2976000000000002E-2</v>
      </c>
      <c r="V348" s="28">
        <v>5.5752000000000003E-2</v>
      </c>
      <c r="W348" s="28">
        <v>5.8408000000000002E-2</v>
      </c>
      <c r="X348" s="28">
        <v>6.0351999999999996E-2</v>
      </c>
    </row>
    <row r="349" spans="1:24" x14ac:dyDescent="0.2">
      <c r="A349" s="11" t="s">
        <v>115</v>
      </c>
      <c r="B349" s="11" t="s">
        <v>53</v>
      </c>
      <c r="C349" s="11" t="s">
        <v>67</v>
      </c>
      <c r="D349" s="11" t="s">
        <v>71</v>
      </c>
      <c r="E349" s="28">
        <v>0.35979549999999999</v>
      </c>
      <c r="F349" s="28">
        <v>0.38489342999999998</v>
      </c>
      <c r="G349" s="28">
        <v>0.39066683144999997</v>
      </c>
      <c r="H349" s="28">
        <v>0.36072639100978804</v>
      </c>
      <c r="I349" s="28">
        <v>0.38021245000000004</v>
      </c>
      <c r="J349" s="28">
        <v>0.40570400000000001</v>
      </c>
      <c r="K349" s="28">
        <v>0.39894300000000005</v>
      </c>
      <c r="L349" s="28">
        <v>0.41436526999999995</v>
      </c>
      <c r="M349" s="28">
        <v>0.34546771999999998</v>
      </c>
      <c r="N349" s="28">
        <v>0.29366110388066596</v>
      </c>
      <c r="O349" s="28">
        <v>0.3293008480585955</v>
      </c>
      <c r="P349" s="28">
        <v>0.34576589046152523</v>
      </c>
      <c r="Q349" s="28">
        <v>0.31820725200000005</v>
      </c>
      <c r="R349" s="28">
        <v>0.34432860000000004</v>
      </c>
      <c r="S349" s="28">
        <v>0.34637994111627907</v>
      </c>
      <c r="T349" s="28">
        <v>0.36018004059973013</v>
      </c>
      <c r="U349" s="28">
        <v>0.38982818359099997</v>
      </c>
      <c r="V349" s="28">
        <v>0.40842691942749998</v>
      </c>
      <c r="W349" s="28">
        <v>0.42710651813144995</v>
      </c>
      <c r="X349" s="28">
        <v>0.43767466631830504</v>
      </c>
    </row>
    <row r="350" spans="1:24" x14ac:dyDescent="0.2">
      <c r="A350" s="11" t="s">
        <v>115</v>
      </c>
      <c r="B350" s="11" t="s">
        <v>53</v>
      </c>
      <c r="C350" s="11" t="s">
        <v>67</v>
      </c>
      <c r="D350" s="11" t="s">
        <v>26</v>
      </c>
      <c r="E350" s="28">
        <v>0.38580349999999997</v>
      </c>
      <c r="F350" s="28">
        <v>0.41689343000000001</v>
      </c>
      <c r="G350" s="28">
        <v>0.42500283144999995</v>
      </c>
      <c r="H350" s="28">
        <v>0.39272639100978801</v>
      </c>
      <c r="I350" s="28">
        <v>0.41221245000000006</v>
      </c>
      <c r="J350" s="28">
        <v>0.43770399999999998</v>
      </c>
      <c r="K350" s="28">
        <v>0.43894300000000003</v>
      </c>
      <c r="L350" s="28">
        <v>0.46236526999999994</v>
      </c>
      <c r="M350" s="28">
        <v>0.39346771999999997</v>
      </c>
      <c r="N350" s="28">
        <v>0.33116510388066595</v>
      </c>
      <c r="O350" s="28">
        <v>0.37014884805859549</v>
      </c>
      <c r="P350" s="28">
        <v>0.38647789046152525</v>
      </c>
      <c r="Q350" s="28">
        <v>0.36079125200000006</v>
      </c>
      <c r="R350" s="28">
        <v>0.38877660000000003</v>
      </c>
      <c r="S350" s="28">
        <v>0.39083594111627906</v>
      </c>
      <c r="T350" s="28">
        <v>0.40953204059973014</v>
      </c>
      <c r="U350" s="28">
        <v>0.44280418359099999</v>
      </c>
      <c r="V350" s="28">
        <v>0.4641789194275</v>
      </c>
      <c r="W350" s="28">
        <v>0.48551451813144997</v>
      </c>
      <c r="X350" s="28">
        <v>0.49802666631830506</v>
      </c>
    </row>
    <row r="351" spans="1:24" x14ac:dyDescent="0.2">
      <c r="A351" s="11" t="s">
        <v>115</v>
      </c>
      <c r="B351" s="11" t="s">
        <v>53</v>
      </c>
      <c r="C351" s="11" t="s">
        <v>67</v>
      </c>
      <c r="D351" s="11" t="s">
        <v>75</v>
      </c>
      <c r="E351" s="28">
        <v>0.215008</v>
      </c>
      <c r="F351" s="28">
        <v>0.28334700000000002</v>
      </c>
      <c r="G351" s="28">
        <v>0.39291100000000001</v>
      </c>
      <c r="H351" s="28">
        <v>0.44619799999999998</v>
      </c>
      <c r="I351" s="28">
        <v>0.67521500000000001</v>
      </c>
      <c r="J351" s="28">
        <v>0.48368299999999997</v>
      </c>
      <c r="K351" s="28">
        <v>0.51519300000000001</v>
      </c>
      <c r="L351" s="28">
        <v>0.78700000000000003</v>
      </c>
      <c r="M351" s="28">
        <v>0.83</v>
      </c>
      <c r="N351" s="28">
        <v>0.56309299999999995</v>
      </c>
      <c r="O351" s="28">
        <v>0.67609600000000003</v>
      </c>
      <c r="P351" s="28">
        <v>0.63622599999999996</v>
      </c>
      <c r="Q351" s="28">
        <v>0.346806</v>
      </c>
      <c r="R351" s="28">
        <v>0.41679100000000002</v>
      </c>
      <c r="S351" s="28">
        <v>0.45301596864343097</v>
      </c>
      <c r="T351" s="28">
        <v>0.50327288504555556</v>
      </c>
      <c r="U351" s="28">
        <v>0.52469756898516173</v>
      </c>
      <c r="V351" s="28">
        <v>0.54561985622123987</v>
      </c>
      <c r="W351" s="28">
        <v>0.56263587906302914</v>
      </c>
      <c r="X351" s="28">
        <v>0.57951495543491993</v>
      </c>
    </row>
    <row r="352" spans="1:24" x14ac:dyDescent="0.2">
      <c r="A352" s="11" t="s">
        <v>115</v>
      </c>
      <c r="B352" s="11" t="s">
        <v>53</v>
      </c>
      <c r="C352" s="11" t="s">
        <v>67</v>
      </c>
      <c r="D352" s="11" t="s">
        <v>76</v>
      </c>
      <c r="E352" s="28">
        <v>0.57143999999999995</v>
      </c>
      <c r="F352" s="28">
        <v>0.57555100000000003</v>
      </c>
      <c r="G352" s="28">
        <v>0.44226900000000002</v>
      </c>
      <c r="H352" s="28">
        <v>0.40749999999999997</v>
      </c>
      <c r="I352" s="28">
        <v>0.642818</v>
      </c>
      <c r="J352" s="28">
        <v>0.61180699999999999</v>
      </c>
      <c r="K352" s="28">
        <v>0.64524400000000004</v>
      </c>
      <c r="L352" s="28">
        <v>0.82593700000000003</v>
      </c>
      <c r="M352" s="28">
        <v>0.82329699999999995</v>
      </c>
      <c r="N352" s="28">
        <v>0.71109100000000003</v>
      </c>
      <c r="O352" s="28">
        <v>1.005072</v>
      </c>
      <c r="P352" s="28">
        <v>1.0127440000000001</v>
      </c>
      <c r="Q352" s="28">
        <v>0.74568599999999996</v>
      </c>
      <c r="R352" s="28">
        <v>0.804477</v>
      </c>
      <c r="S352" s="28">
        <v>0.80055592576189594</v>
      </c>
      <c r="T352" s="28">
        <v>0.82444295375679078</v>
      </c>
      <c r="U352" s="28">
        <v>0.89757213830879512</v>
      </c>
      <c r="V352" s="28">
        <v>0.98539048492469961</v>
      </c>
      <c r="W352" s="28">
        <v>1.1249012623454617</v>
      </c>
      <c r="X352" s="28">
        <v>1.2258841037403414</v>
      </c>
    </row>
    <row r="353" spans="1:24" x14ac:dyDescent="0.2">
      <c r="A353" s="11" t="s">
        <v>115</v>
      </c>
      <c r="B353" s="11" t="s">
        <v>53</v>
      </c>
      <c r="C353" s="11" t="s">
        <v>67</v>
      </c>
      <c r="D353" s="11" t="s">
        <v>74</v>
      </c>
      <c r="E353" s="28">
        <v>0.59099999999999997</v>
      </c>
      <c r="F353" s="28">
        <v>0.623</v>
      </c>
      <c r="G353" s="28">
        <v>0.54700000000000004</v>
      </c>
      <c r="H353" s="28">
        <v>0.54721460399394961</v>
      </c>
      <c r="I353" s="28">
        <v>0.65225979999382622</v>
      </c>
      <c r="J353" s="28">
        <v>0.6574079591773736</v>
      </c>
      <c r="K353" s="28">
        <v>0.7829929180210673</v>
      </c>
      <c r="L353" s="28">
        <v>0.66356967337701822</v>
      </c>
      <c r="M353" s="28">
        <v>0.66314737435319437</v>
      </c>
      <c r="N353" s="28">
        <v>0.48670954198473293</v>
      </c>
      <c r="O353" s="28">
        <v>0.70599999999999996</v>
      </c>
      <c r="P353" s="28">
        <v>0.78</v>
      </c>
      <c r="Q353" s="28">
        <v>0.7098000000000001</v>
      </c>
      <c r="R353" s="28">
        <v>0.74529000000000012</v>
      </c>
      <c r="S353" s="28">
        <v>0.7527429000000001</v>
      </c>
      <c r="T353" s="28">
        <v>0.77532518700000008</v>
      </c>
      <c r="U353" s="28">
        <v>0.81409144635000008</v>
      </c>
      <c r="V353" s="28">
        <v>0.89550059098500012</v>
      </c>
      <c r="W353" s="28">
        <v>1.0298256796327501</v>
      </c>
      <c r="X353" s="28">
        <v>1.1328082475960253</v>
      </c>
    </row>
    <row r="354" spans="1:24" x14ac:dyDescent="0.2">
      <c r="A354" s="11" t="s">
        <v>116</v>
      </c>
      <c r="B354" s="11" t="s">
        <v>53</v>
      </c>
      <c r="C354" s="11" t="s">
        <v>50</v>
      </c>
      <c r="D354" s="11" t="s">
        <v>72</v>
      </c>
      <c r="E354" s="28">
        <v>1.119</v>
      </c>
      <c r="F354" s="28">
        <v>1.1850000000000001</v>
      </c>
      <c r="G354" s="28">
        <v>1.228</v>
      </c>
      <c r="H354" s="28">
        <v>1.282</v>
      </c>
      <c r="I354" s="28">
        <v>1.329</v>
      </c>
      <c r="J354" s="28">
        <v>1.3740000000000001</v>
      </c>
      <c r="K354" s="28">
        <v>1.4259999999999999</v>
      </c>
      <c r="L354" s="28">
        <v>1.51</v>
      </c>
      <c r="M354" s="28">
        <v>1.5509999999999999</v>
      </c>
      <c r="N354" s="28">
        <v>1.5409999999999999</v>
      </c>
      <c r="O354" s="28">
        <v>1.5209999999999999</v>
      </c>
      <c r="P354" s="28">
        <v>1.518</v>
      </c>
      <c r="Q354" s="28">
        <v>1.4450000000000001</v>
      </c>
      <c r="R354" s="28">
        <v>1.4150020000000001</v>
      </c>
      <c r="S354" s="28">
        <v>1.39390192</v>
      </c>
      <c r="T354" s="28">
        <v>1.3612068239999999</v>
      </c>
      <c r="U354" s="28">
        <v>1.3477585510399999</v>
      </c>
      <c r="V354" s="28">
        <v>1.3408482089983997</v>
      </c>
      <c r="W354" s="28">
        <v>1.3402142806384636</v>
      </c>
      <c r="X354" s="28">
        <v>1.3466057094129251</v>
      </c>
    </row>
    <row r="355" spans="1:24" x14ac:dyDescent="0.2">
      <c r="A355" s="11" t="s">
        <v>116</v>
      </c>
      <c r="B355" s="11" t="s">
        <v>53</v>
      </c>
      <c r="C355" s="11" t="s">
        <v>50</v>
      </c>
      <c r="D355" s="11" t="s">
        <v>77</v>
      </c>
      <c r="E355" s="28">
        <v>6.2009000000000002E-2</v>
      </c>
      <c r="F355" s="28">
        <v>7.0000000000000007E-2</v>
      </c>
      <c r="G355" s="28">
        <v>7.0999999999999994E-2</v>
      </c>
      <c r="H355" s="28">
        <v>7.4968000000000007E-2</v>
      </c>
      <c r="I355" s="28">
        <v>6.9599999999999995E-2</v>
      </c>
      <c r="J355" s="28">
        <v>7.0540000000000005E-2</v>
      </c>
      <c r="K355" s="28">
        <v>7.8774999999999998E-2</v>
      </c>
      <c r="L355" s="28">
        <v>8.2664000000000001E-2</v>
      </c>
      <c r="M355" s="28">
        <v>8.8263999999999995E-2</v>
      </c>
      <c r="N355" s="28">
        <v>4.4867999999999998E-2</v>
      </c>
      <c r="O355" s="28">
        <v>3.8587999999999997E-2</v>
      </c>
      <c r="P355" s="28">
        <v>4.1569000000000002E-2</v>
      </c>
      <c r="Q355" s="28">
        <v>3.1359999999999999E-2</v>
      </c>
      <c r="R355" s="28">
        <v>2.7802E-2</v>
      </c>
      <c r="S355" s="28">
        <v>3.5500000000000004E-2</v>
      </c>
      <c r="T355" s="28">
        <v>3.6999999999999998E-2</v>
      </c>
      <c r="U355" s="28">
        <v>4.1000000000000002E-2</v>
      </c>
      <c r="V355" s="28">
        <v>4.7E-2</v>
      </c>
      <c r="W355" s="28">
        <v>5.2999999999999999E-2</v>
      </c>
      <c r="X355" s="28">
        <v>0.06</v>
      </c>
    </row>
    <row r="356" spans="1:24" x14ac:dyDescent="0.2">
      <c r="A356" s="11" t="s">
        <v>116</v>
      </c>
      <c r="B356" s="11" t="s">
        <v>53</v>
      </c>
      <c r="C356" s="11" t="s">
        <v>50</v>
      </c>
      <c r="D356" s="11" t="s">
        <v>73</v>
      </c>
      <c r="E356" s="28">
        <v>0</v>
      </c>
      <c r="F356" s="28">
        <v>0</v>
      </c>
      <c r="G356" s="28">
        <v>0</v>
      </c>
      <c r="H356" s="28">
        <v>0</v>
      </c>
      <c r="I356" s="28">
        <v>0</v>
      </c>
      <c r="J356" s="28">
        <v>0</v>
      </c>
      <c r="K356" s="28">
        <v>0</v>
      </c>
      <c r="L356" s="28">
        <v>0</v>
      </c>
      <c r="M356" s="28">
        <v>0</v>
      </c>
      <c r="N356" s="28">
        <v>0</v>
      </c>
      <c r="O356" s="28">
        <v>0</v>
      </c>
      <c r="P356" s="28">
        <v>0</v>
      </c>
      <c r="Q356" s="28">
        <v>0</v>
      </c>
      <c r="R356" s="28">
        <v>0</v>
      </c>
      <c r="S356" s="28">
        <v>0</v>
      </c>
      <c r="T356" s="28">
        <v>0</v>
      </c>
      <c r="U356" s="28">
        <v>0</v>
      </c>
      <c r="V356" s="28">
        <v>0</v>
      </c>
      <c r="W356" s="28">
        <v>0</v>
      </c>
      <c r="X356" s="28">
        <v>0</v>
      </c>
    </row>
    <row r="357" spans="1:24" x14ac:dyDescent="0.2">
      <c r="A357" s="11" t="s">
        <v>116</v>
      </c>
      <c r="B357" s="11" t="s">
        <v>53</v>
      </c>
      <c r="C357" s="11" t="s">
        <v>50</v>
      </c>
      <c r="D357" s="11" t="s">
        <v>70</v>
      </c>
      <c r="E357" s="28">
        <v>0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28">
        <v>0</v>
      </c>
      <c r="L357" s="28">
        <v>0</v>
      </c>
      <c r="M357" s="28">
        <v>0</v>
      </c>
      <c r="N357" s="28">
        <v>0</v>
      </c>
      <c r="O357" s="28">
        <v>0</v>
      </c>
      <c r="P357" s="28">
        <v>0</v>
      </c>
      <c r="Q357" s="28">
        <v>0</v>
      </c>
      <c r="R357" s="28">
        <v>0</v>
      </c>
      <c r="S357" s="28">
        <v>0</v>
      </c>
      <c r="T357" s="28">
        <v>0</v>
      </c>
      <c r="U357" s="28">
        <v>0</v>
      </c>
      <c r="V357" s="28">
        <v>0</v>
      </c>
      <c r="W357" s="28">
        <v>0</v>
      </c>
      <c r="X357" s="28">
        <v>0</v>
      </c>
    </row>
    <row r="358" spans="1:24" x14ac:dyDescent="0.2">
      <c r="A358" s="11" t="s">
        <v>116</v>
      </c>
      <c r="B358" s="11" t="s">
        <v>53</v>
      </c>
      <c r="C358" s="11" t="s">
        <v>50</v>
      </c>
      <c r="D358" s="11" t="s">
        <v>71</v>
      </c>
      <c r="E358" s="28">
        <v>0.60341970000000011</v>
      </c>
      <c r="F358" s="28">
        <v>0.73902600000000007</v>
      </c>
      <c r="G358" s="28">
        <v>0.83706700000000001</v>
      </c>
      <c r="H358" s="28">
        <v>1.0111530000000002</v>
      </c>
      <c r="I358" s="28">
        <v>1.099496</v>
      </c>
      <c r="J358" s="28">
        <v>1.1025984750000002</v>
      </c>
      <c r="K358" s="28">
        <v>1.380429688</v>
      </c>
      <c r="L358" s="28">
        <v>1.2832784030000002</v>
      </c>
      <c r="M358" s="28">
        <v>1.4154260450000002</v>
      </c>
      <c r="N358" s="28">
        <v>1.1592742700000003</v>
      </c>
      <c r="O358" s="28">
        <v>1.2544885925</v>
      </c>
      <c r="P358" s="28">
        <v>1.3209577425000001</v>
      </c>
      <c r="Q358" s="28">
        <v>1.0825863949999999</v>
      </c>
      <c r="R358" s="28">
        <v>1.0806220424999999</v>
      </c>
      <c r="S358" s="28">
        <v>1.2696136651528873</v>
      </c>
      <c r="T358" s="28">
        <v>1.2392996312457114</v>
      </c>
      <c r="U358" s="28">
        <v>1.2264602814463998</v>
      </c>
      <c r="V358" s="28">
        <v>1.220171870188544</v>
      </c>
      <c r="W358" s="28">
        <v>1.2195949953810019</v>
      </c>
      <c r="X358" s="28">
        <v>1.2254111955657618</v>
      </c>
    </row>
    <row r="359" spans="1:24" x14ac:dyDescent="0.2">
      <c r="A359" s="11" t="s">
        <v>116</v>
      </c>
      <c r="B359" s="11" t="s">
        <v>53</v>
      </c>
      <c r="C359" s="11" t="s">
        <v>50</v>
      </c>
      <c r="D359" s="11" t="s">
        <v>26</v>
      </c>
      <c r="E359" s="28">
        <v>0.60341970000000011</v>
      </c>
      <c r="F359" s="28">
        <v>0.73902600000000007</v>
      </c>
      <c r="G359" s="28">
        <v>0.83706700000000001</v>
      </c>
      <c r="H359" s="28">
        <v>1.0111530000000002</v>
      </c>
      <c r="I359" s="28">
        <v>1.099496</v>
      </c>
      <c r="J359" s="28">
        <v>1.1025984750000002</v>
      </c>
      <c r="K359" s="28">
        <v>1.380429688</v>
      </c>
      <c r="L359" s="28">
        <v>1.2832784030000002</v>
      </c>
      <c r="M359" s="28">
        <v>1.4154260450000002</v>
      </c>
      <c r="N359" s="28">
        <v>1.1592742700000003</v>
      </c>
      <c r="O359" s="28">
        <v>1.2544885925</v>
      </c>
      <c r="P359" s="28">
        <v>1.3209577425000001</v>
      </c>
      <c r="Q359" s="28">
        <v>1.0825863949999999</v>
      </c>
      <c r="R359" s="28">
        <v>1.0806220424999999</v>
      </c>
      <c r="S359" s="28">
        <v>1.2696136651528873</v>
      </c>
      <c r="T359" s="28">
        <v>1.2392996312457114</v>
      </c>
      <c r="U359" s="28">
        <v>1.2264602814463998</v>
      </c>
      <c r="V359" s="28">
        <v>1.220171870188544</v>
      </c>
      <c r="W359" s="28">
        <v>1.2195949953810019</v>
      </c>
      <c r="X359" s="28">
        <v>1.2254111955657618</v>
      </c>
    </row>
    <row r="360" spans="1:24" x14ac:dyDescent="0.2">
      <c r="A360" s="11" t="s">
        <v>116</v>
      </c>
      <c r="B360" s="11" t="s">
        <v>53</v>
      </c>
      <c r="C360" s="11" t="s">
        <v>50</v>
      </c>
      <c r="D360" s="11" t="s">
        <v>75</v>
      </c>
      <c r="E360" s="28">
        <v>0.60522470000000006</v>
      </c>
      <c r="F360" s="28">
        <v>0.74257600000000012</v>
      </c>
      <c r="G360" s="28">
        <v>0.84937099999999999</v>
      </c>
      <c r="H360" s="28">
        <v>1.0157130000000001</v>
      </c>
      <c r="I360" s="28">
        <v>1.1052420000000001</v>
      </c>
      <c r="J360" s="28">
        <v>1.174507</v>
      </c>
      <c r="K360" s="28">
        <v>1.4330579999999999</v>
      </c>
      <c r="L360" s="28">
        <v>1.301347</v>
      </c>
      <c r="M360" s="28">
        <v>1.411054</v>
      </c>
      <c r="N360" s="28">
        <v>1.1683209999999999</v>
      </c>
      <c r="O360" s="28">
        <v>1.246067</v>
      </c>
      <c r="P360" s="28">
        <v>1.2524029999999999</v>
      </c>
      <c r="Q360" s="28">
        <v>1.053796</v>
      </c>
      <c r="R360" s="28">
        <v>1.163057</v>
      </c>
      <c r="S360" s="28">
        <v>1.4807980450785658</v>
      </c>
      <c r="T360" s="28">
        <v>1.2410121165015173</v>
      </c>
      <c r="U360" s="28">
        <v>1.2343374487971983</v>
      </c>
      <c r="V360" s="28">
        <v>1.2309795288000001</v>
      </c>
      <c r="W360" s="28">
        <v>1.2309795288000001</v>
      </c>
      <c r="X360" s="28">
        <v>1.2316294409781892</v>
      </c>
    </row>
    <row r="361" spans="1:24" x14ac:dyDescent="0.2">
      <c r="A361" s="11" t="s">
        <v>116</v>
      </c>
      <c r="B361" s="11" t="s">
        <v>53</v>
      </c>
      <c r="C361" s="11" t="s">
        <v>50</v>
      </c>
      <c r="D361" s="11" t="s">
        <v>76</v>
      </c>
      <c r="E361" s="28">
        <v>1.8050000000000006E-3</v>
      </c>
      <c r="F361" s="28">
        <v>3.5500000000000015E-3</v>
      </c>
      <c r="G361" s="28">
        <v>1.2304000000000001E-2</v>
      </c>
      <c r="H361" s="28">
        <v>4.5599999999999998E-3</v>
      </c>
      <c r="I361" s="28">
        <v>5.7460000000000002E-3</v>
      </c>
      <c r="J361" s="28">
        <v>6.9610000000000002E-3</v>
      </c>
      <c r="K361" s="28">
        <v>7.071E-3</v>
      </c>
      <c r="L361" s="28">
        <v>1.0274E-2</v>
      </c>
      <c r="M361" s="28">
        <v>9.2659999999999999E-3</v>
      </c>
      <c r="N361" s="28">
        <v>2.6979999999999999E-3</v>
      </c>
      <c r="O361" s="28">
        <v>5.3340000000000002E-3</v>
      </c>
      <c r="P361" s="28">
        <v>9.5600000000000004E-4</v>
      </c>
      <c r="Q361" s="28">
        <v>1.4659999999999999E-2</v>
      </c>
      <c r="R361" s="28">
        <v>2.49E-3</v>
      </c>
      <c r="S361" s="28">
        <v>7.3940682573716684E-3</v>
      </c>
      <c r="T361" s="28">
        <v>2.49E-3</v>
      </c>
      <c r="U361" s="28">
        <v>2.49E-3</v>
      </c>
      <c r="V361" s="28">
        <v>2.49E-3</v>
      </c>
      <c r="W361" s="28">
        <v>2.49E-3</v>
      </c>
      <c r="X361" s="28">
        <v>2.49E-3</v>
      </c>
    </row>
    <row r="362" spans="1:24" x14ac:dyDescent="0.2">
      <c r="A362" s="11" t="s">
        <v>116</v>
      </c>
      <c r="B362" s="11" t="s">
        <v>53</v>
      </c>
      <c r="C362" s="11" t="s">
        <v>50</v>
      </c>
      <c r="D362" s="11" t="s">
        <v>74</v>
      </c>
      <c r="E362" s="28">
        <v>0</v>
      </c>
      <c r="F362" s="28">
        <v>0</v>
      </c>
      <c r="G362" s="28">
        <v>0</v>
      </c>
      <c r="H362" s="28">
        <v>0</v>
      </c>
      <c r="I362" s="28">
        <v>0</v>
      </c>
      <c r="J362" s="28">
        <v>0</v>
      </c>
      <c r="K362" s="28">
        <v>0</v>
      </c>
      <c r="L362" s="28">
        <v>0</v>
      </c>
      <c r="M362" s="28">
        <v>0</v>
      </c>
      <c r="N362" s="28">
        <v>0</v>
      </c>
      <c r="O362" s="28">
        <v>0</v>
      </c>
      <c r="P362" s="28">
        <v>0</v>
      </c>
      <c r="Q362" s="28">
        <v>0</v>
      </c>
      <c r="R362" s="28">
        <v>0</v>
      </c>
      <c r="S362" s="28">
        <v>0</v>
      </c>
      <c r="T362" s="28">
        <v>0</v>
      </c>
      <c r="U362" s="28">
        <v>0</v>
      </c>
      <c r="V362" s="28">
        <v>0</v>
      </c>
      <c r="W362" s="28">
        <v>0</v>
      </c>
      <c r="X362" s="28">
        <v>0</v>
      </c>
    </row>
    <row r="363" spans="1:24" x14ac:dyDescent="0.2">
      <c r="A363" s="11" t="s">
        <v>116</v>
      </c>
      <c r="B363" s="11" t="s">
        <v>53</v>
      </c>
      <c r="C363" s="11" t="s">
        <v>65</v>
      </c>
      <c r="D363" s="11" t="s">
        <v>72</v>
      </c>
      <c r="E363" s="28">
        <v>9.9778883323062006E-2</v>
      </c>
      <c r="F363" s="28">
        <v>0.10502508238763919</v>
      </c>
      <c r="G363" s="28">
        <v>0.11192523219615265</v>
      </c>
      <c r="H363" s="28">
        <v>0.11978742212219921</v>
      </c>
      <c r="I363" s="28">
        <v>0.1250020270942466</v>
      </c>
      <c r="J363" s="28">
        <v>0.1323744</v>
      </c>
      <c r="K363" s="28">
        <v>0.13786860000000001</v>
      </c>
      <c r="L363" s="28">
        <v>0.14354459999999999</v>
      </c>
      <c r="M363" s="28">
        <v>0.14616020000000002</v>
      </c>
      <c r="N363" s="28">
        <v>0.1414058</v>
      </c>
      <c r="O363" s="28">
        <v>0.13578179999999998</v>
      </c>
      <c r="P363" s="28">
        <v>0.13350420000000002</v>
      </c>
      <c r="Q363" s="28">
        <v>0.1228506</v>
      </c>
      <c r="R363" s="28">
        <v>0.1227898</v>
      </c>
      <c r="S363" s="28">
        <v>0.1232744754</v>
      </c>
      <c r="T363" s="28">
        <v>0.1244460645642</v>
      </c>
      <c r="U363" s="28">
        <v>0.12608602082096659</v>
      </c>
      <c r="V363" s="28">
        <v>0.12808169825880047</v>
      </c>
      <c r="W363" s="28">
        <v>0.13022349240581285</v>
      </c>
      <c r="X363" s="28">
        <v>0.1325074581108559</v>
      </c>
    </row>
    <row r="364" spans="1:24" x14ac:dyDescent="0.2">
      <c r="A364" s="11" t="s">
        <v>116</v>
      </c>
      <c r="B364" s="11" t="s">
        <v>53</v>
      </c>
      <c r="C364" s="11" t="s">
        <v>65</v>
      </c>
      <c r="D364" s="11" t="s">
        <v>77</v>
      </c>
      <c r="E364" s="28">
        <v>2.1589999999999999E-3</v>
      </c>
      <c r="F364" s="28">
        <v>3.1740000000000002E-3</v>
      </c>
      <c r="G364" s="28">
        <v>4.8919999999999996E-3</v>
      </c>
      <c r="H364" s="28">
        <v>5.8589999999999996E-3</v>
      </c>
      <c r="I364" s="28">
        <v>5.398E-3</v>
      </c>
      <c r="J364" s="28">
        <v>5.8659999999999997E-3</v>
      </c>
      <c r="K364" s="28">
        <v>6.3460000000000001E-3</v>
      </c>
      <c r="L364" s="28">
        <v>7.1869999999999998E-3</v>
      </c>
      <c r="M364" s="28">
        <v>7.5079999999999999E-3</v>
      </c>
      <c r="N364" s="28">
        <v>2.3119999999999998E-3</v>
      </c>
      <c r="O364" s="28">
        <v>2.6779999999999998E-3</v>
      </c>
      <c r="P364" s="28">
        <v>3.1000000000000003E-3</v>
      </c>
      <c r="Q364" s="28">
        <v>3.6290000000000003E-3</v>
      </c>
      <c r="R364" s="28">
        <v>3.3E-3</v>
      </c>
      <c r="S364" s="28">
        <v>3.8E-3</v>
      </c>
      <c r="T364" s="28">
        <v>4.5000000000000005E-3</v>
      </c>
      <c r="U364" s="28">
        <v>5.0000000000000001E-3</v>
      </c>
      <c r="V364" s="28">
        <v>5.4000000000000003E-3</v>
      </c>
      <c r="W364" s="28">
        <v>5.5999999999999999E-3</v>
      </c>
      <c r="X364" s="28">
        <v>5.7999999999999996E-3</v>
      </c>
    </row>
    <row r="365" spans="1:24" x14ac:dyDescent="0.2">
      <c r="A365" s="11" t="s">
        <v>116</v>
      </c>
      <c r="B365" s="11" t="s">
        <v>53</v>
      </c>
      <c r="C365" s="11" t="s">
        <v>65</v>
      </c>
      <c r="D365" s="11" t="s">
        <v>73</v>
      </c>
      <c r="E365" s="28">
        <v>0</v>
      </c>
      <c r="F365" s="28">
        <v>0</v>
      </c>
      <c r="G365" s="28">
        <v>0</v>
      </c>
      <c r="H365" s="28">
        <v>0</v>
      </c>
      <c r="I365" s="28">
        <v>0</v>
      </c>
      <c r="J365" s="28">
        <v>0</v>
      </c>
      <c r="K365" s="28">
        <v>0</v>
      </c>
      <c r="L365" s="28">
        <v>0</v>
      </c>
      <c r="M365" s="28">
        <v>0</v>
      </c>
      <c r="N365" s="28">
        <v>0</v>
      </c>
      <c r="O365" s="28">
        <v>0</v>
      </c>
      <c r="P365" s="28">
        <v>0</v>
      </c>
      <c r="Q365" s="28">
        <v>0</v>
      </c>
      <c r="R365" s="28">
        <v>0</v>
      </c>
      <c r="S365" s="28">
        <v>0</v>
      </c>
      <c r="T365" s="28">
        <v>0</v>
      </c>
      <c r="U365" s="28">
        <v>0</v>
      </c>
      <c r="V365" s="28">
        <v>0</v>
      </c>
      <c r="W365" s="28">
        <v>0</v>
      </c>
      <c r="X365" s="28">
        <v>0</v>
      </c>
    </row>
    <row r="366" spans="1:24" x14ac:dyDescent="0.2">
      <c r="A366" s="11" t="s">
        <v>116</v>
      </c>
      <c r="B366" s="11" t="s">
        <v>53</v>
      </c>
      <c r="C366" s="11" t="s">
        <v>65</v>
      </c>
      <c r="D366" s="11" t="s">
        <v>70</v>
      </c>
      <c r="E366" s="28">
        <v>0</v>
      </c>
      <c r="F366" s="28">
        <v>0</v>
      </c>
      <c r="G366" s="28">
        <v>0</v>
      </c>
      <c r="H366" s="28">
        <v>0</v>
      </c>
      <c r="I366" s="28">
        <v>0</v>
      </c>
      <c r="J366" s="28">
        <v>0</v>
      </c>
      <c r="K366" s="28">
        <v>0</v>
      </c>
      <c r="L366" s="28">
        <v>0</v>
      </c>
      <c r="M366" s="28">
        <v>0</v>
      </c>
      <c r="N366" s="28">
        <v>0</v>
      </c>
      <c r="O366" s="28">
        <v>0</v>
      </c>
      <c r="P366" s="28">
        <v>0</v>
      </c>
      <c r="Q366" s="28">
        <v>0</v>
      </c>
      <c r="R366" s="28">
        <v>0</v>
      </c>
      <c r="S366" s="28">
        <v>0</v>
      </c>
      <c r="T366" s="28">
        <v>0</v>
      </c>
      <c r="U366" s="28">
        <v>0</v>
      </c>
      <c r="V366" s="28">
        <v>0</v>
      </c>
      <c r="W366" s="28">
        <v>0</v>
      </c>
      <c r="X366" s="28">
        <v>0</v>
      </c>
    </row>
    <row r="367" spans="1:24" x14ac:dyDescent="0.2">
      <c r="A367" s="11" t="s">
        <v>116</v>
      </c>
      <c r="B367" s="11" t="s">
        <v>53</v>
      </c>
      <c r="C367" s="11" t="s">
        <v>65</v>
      </c>
      <c r="D367" s="11" t="s">
        <v>71</v>
      </c>
      <c r="E367" s="28">
        <v>5.0339912353083688E-2</v>
      </c>
      <c r="F367" s="28">
        <v>5.627890526310253E-2</v>
      </c>
      <c r="G367" s="28">
        <v>8.8489999999999999E-2</v>
      </c>
      <c r="H367" s="28">
        <v>0.10286899999999999</v>
      </c>
      <c r="I367" s="28">
        <v>0.10534</v>
      </c>
      <c r="J367" s="28">
        <v>9.6675999999999998E-2</v>
      </c>
      <c r="K367" s="28">
        <v>9.84323E-2</v>
      </c>
      <c r="L367" s="28">
        <v>0.10166529999999999</v>
      </c>
      <c r="M367" s="28">
        <v>0.1078036</v>
      </c>
      <c r="N367" s="28">
        <v>8.3767800000000003E-2</v>
      </c>
      <c r="O367" s="28">
        <v>8.3366999999999997E-2</v>
      </c>
      <c r="P367" s="28">
        <v>9.4147999999999996E-2</v>
      </c>
      <c r="Q367" s="28">
        <v>8.8797999999999988E-2</v>
      </c>
      <c r="R367" s="28">
        <v>9.04914E-2</v>
      </c>
      <c r="S367" s="28">
        <v>8.1330215042417275E-2</v>
      </c>
      <c r="T367" s="28">
        <v>8.548342283177475E-2</v>
      </c>
      <c r="U367" s="28">
        <v>8.8260214574676629E-2</v>
      </c>
      <c r="V367" s="28">
        <v>8.965718878116033E-2</v>
      </c>
      <c r="W367" s="28">
        <v>9.1156444684068971E-2</v>
      </c>
      <c r="X367" s="28">
        <v>9.2755220677599115E-2</v>
      </c>
    </row>
    <row r="368" spans="1:24" x14ac:dyDescent="0.2">
      <c r="A368" s="11" t="s">
        <v>116</v>
      </c>
      <c r="B368" s="11" t="s">
        <v>53</v>
      </c>
      <c r="C368" s="11" t="s">
        <v>65</v>
      </c>
      <c r="D368" s="11" t="s">
        <v>26</v>
      </c>
      <c r="E368" s="28">
        <v>5.0339912353083688E-2</v>
      </c>
      <c r="F368" s="28">
        <v>5.627890526310253E-2</v>
      </c>
      <c r="G368" s="28">
        <v>8.8489999999999999E-2</v>
      </c>
      <c r="H368" s="28">
        <v>0.10286899999999999</v>
      </c>
      <c r="I368" s="28">
        <v>0.10534</v>
      </c>
      <c r="J368" s="28">
        <v>9.6675999999999998E-2</v>
      </c>
      <c r="K368" s="28">
        <v>9.84323E-2</v>
      </c>
      <c r="L368" s="28">
        <v>0.10166529999999999</v>
      </c>
      <c r="M368" s="28">
        <v>0.1078036</v>
      </c>
      <c r="N368" s="28">
        <v>8.3767800000000003E-2</v>
      </c>
      <c r="O368" s="28">
        <v>8.3366999999999997E-2</v>
      </c>
      <c r="P368" s="28">
        <v>9.4147999999999996E-2</v>
      </c>
      <c r="Q368" s="28">
        <v>8.8797999999999988E-2</v>
      </c>
      <c r="R368" s="28">
        <v>9.04914E-2</v>
      </c>
      <c r="S368" s="28">
        <v>8.1330215042417275E-2</v>
      </c>
      <c r="T368" s="28">
        <v>8.548342283177475E-2</v>
      </c>
      <c r="U368" s="28">
        <v>8.8260214574676629E-2</v>
      </c>
      <c r="V368" s="28">
        <v>8.965718878116033E-2</v>
      </c>
      <c r="W368" s="28">
        <v>9.1156444684068971E-2</v>
      </c>
      <c r="X368" s="28">
        <v>9.2755220677599115E-2</v>
      </c>
    </row>
    <row r="369" spans="1:24" x14ac:dyDescent="0.2">
      <c r="A369" s="11" t="s">
        <v>116</v>
      </c>
      <c r="B369" s="11" t="s">
        <v>53</v>
      </c>
      <c r="C369" s="11" t="s">
        <v>65</v>
      </c>
      <c r="D369" s="11" t="s">
        <v>75</v>
      </c>
      <c r="E369" s="28">
        <v>5.12029027237354E-2</v>
      </c>
      <c r="F369" s="28">
        <v>5.7211406614785992E-2</v>
      </c>
      <c r="G369" s="28">
        <v>8.9518E-2</v>
      </c>
      <c r="H369" s="28">
        <v>0.10342899999999999</v>
      </c>
      <c r="I369" s="28">
        <v>0.10574600000000001</v>
      </c>
      <c r="J369" s="28">
        <v>0.11038000000000001</v>
      </c>
      <c r="K369" s="28">
        <v>0.11194800000000001</v>
      </c>
      <c r="L369" s="28">
        <v>0.11314200000000001</v>
      </c>
      <c r="M369" s="28">
        <v>0.118773</v>
      </c>
      <c r="N369" s="28">
        <v>9.0037000000000006E-2</v>
      </c>
      <c r="O369" s="28">
        <v>9.4497999999999999E-2</v>
      </c>
      <c r="P369" s="28">
        <v>0.10362</v>
      </c>
      <c r="Q369" s="28">
        <v>9.8488999999999993E-2</v>
      </c>
      <c r="R369" s="28">
        <v>0.102646</v>
      </c>
      <c r="S369" s="28">
        <v>9.7272704887277545E-2</v>
      </c>
      <c r="T369" s="28">
        <v>9.1392937752935569E-2</v>
      </c>
      <c r="U369" s="28">
        <v>9.3336696513818193E-2</v>
      </c>
      <c r="V369" s="28">
        <v>9.3669297226180129E-2</v>
      </c>
      <c r="W369" s="28">
        <v>9.5291472055211338E-2</v>
      </c>
      <c r="X369" s="28">
        <v>9.7175028463868454E-2</v>
      </c>
    </row>
    <row r="370" spans="1:24" x14ac:dyDescent="0.2">
      <c r="A370" s="11" t="s">
        <v>116</v>
      </c>
      <c r="B370" s="11" t="s">
        <v>53</v>
      </c>
      <c r="C370" s="11" t="s">
        <v>65</v>
      </c>
      <c r="D370" s="11" t="s">
        <v>76</v>
      </c>
      <c r="E370" s="28">
        <v>8.6299037065171212E-4</v>
      </c>
      <c r="F370" s="28">
        <v>9.3250135168346021E-4</v>
      </c>
      <c r="G370" s="28">
        <v>1.0280000000000001E-3</v>
      </c>
      <c r="H370" s="28">
        <v>5.5999999999999995E-4</v>
      </c>
      <c r="I370" s="28">
        <v>4.06E-4</v>
      </c>
      <c r="J370" s="28">
        <v>3.5799999999999997E-4</v>
      </c>
      <c r="K370" s="28">
        <v>4.1399999999999998E-4</v>
      </c>
      <c r="L370" s="28">
        <v>3.9500000000000001E-4</v>
      </c>
      <c r="M370" s="28">
        <v>5.4000000000000001E-4</v>
      </c>
      <c r="N370" s="28">
        <v>1.54E-4</v>
      </c>
      <c r="O370" s="28">
        <v>2.5999999999999998E-4</v>
      </c>
      <c r="P370" s="28">
        <v>2.3E-5</v>
      </c>
      <c r="Q370" s="28">
        <v>8.7999999999999998E-5</v>
      </c>
      <c r="R370" s="28">
        <v>6.3E-5</v>
      </c>
      <c r="S370" s="28">
        <v>7.4999999999999993E-5</v>
      </c>
      <c r="T370" s="28">
        <v>0</v>
      </c>
      <c r="U370" s="28">
        <v>0</v>
      </c>
      <c r="V370" s="28">
        <v>0</v>
      </c>
      <c r="W370" s="28">
        <v>0</v>
      </c>
      <c r="X370" s="28">
        <v>0</v>
      </c>
    </row>
    <row r="371" spans="1:24" x14ac:dyDescent="0.2">
      <c r="A371" s="11" t="s">
        <v>116</v>
      </c>
      <c r="B371" s="11" t="s">
        <v>53</v>
      </c>
      <c r="C371" s="11" t="s">
        <v>65</v>
      </c>
      <c r="D371" s="11" t="s">
        <v>74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8">
        <v>0</v>
      </c>
      <c r="S371" s="28">
        <v>0</v>
      </c>
      <c r="T371" s="28">
        <v>0</v>
      </c>
      <c r="U371" s="28">
        <v>0</v>
      </c>
      <c r="V371" s="28">
        <v>0</v>
      </c>
      <c r="W371" s="28">
        <v>0</v>
      </c>
      <c r="X371" s="28">
        <v>0</v>
      </c>
    </row>
    <row r="372" spans="1:24" x14ac:dyDescent="0.2">
      <c r="A372" s="11" t="s">
        <v>116</v>
      </c>
      <c r="B372" s="11" t="s">
        <v>53</v>
      </c>
      <c r="C372" s="11" t="s">
        <v>67</v>
      </c>
      <c r="D372" s="11" t="s">
        <v>72</v>
      </c>
      <c r="E372" s="28">
        <v>2.6547116676937991E-2</v>
      </c>
      <c r="F372" s="28">
        <v>2.7942917612360806E-2</v>
      </c>
      <c r="G372" s="28">
        <v>2.9778767803847354E-2</v>
      </c>
      <c r="H372" s="28">
        <v>3.1870577877800781E-2</v>
      </c>
      <c r="I372" s="28">
        <v>3.3257972905753413E-2</v>
      </c>
      <c r="J372" s="28">
        <v>3.5383600000000008E-2</v>
      </c>
      <c r="K372" s="28">
        <v>3.6743400000000002E-2</v>
      </c>
      <c r="L372" s="28">
        <v>3.81914E-2</v>
      </c>
      <c r="M372" s="28">
        <v>3.9239800000000005E-2</v>
      </c>
      <c r="N372" s="28">
        <v>3.8023200000000007E-2</v>
      </c>
      <c r="O372" s="28">
        <v>3.6423199999999996E-2</v>
      </c>
      <c r="P372" s="28">
        <v>3.5817800000000004E-2</v>
      </c>
      <c r="Q372" s="28">
        <v>3.2968400000000002E-2</v>
      </c>
      <c r="R372" s="28">
        <v>3.3087199999999997E-2</v>
      </c>
      <c r="S372" s="28">
        <v>3.3156791572129994E-2</v>
      </c>
      <c r="T372" s="28">
        <v>3.3223558092505462E-2</v>
      </c>
      <c r="U372" s="28">
        <v>3.3307865895165177E-2</v>
      </c>
      <c r="V372" s="28">
        <v>3.3428183043500072E-2</v>
      </c>
      <c r="W372" s="28">
        <v>3.3589644003431091E-2</v>
      </c>
      <c r="X372" s="28">
        <v>3.3790668138686634E-2</v>
      </c>
    </row>
    <row r="373" spans="1:24" x14ac:dyDescent="0.2">
      <c r="A373" s="11" t="s">
        <v>116</v>
      </c>
      <c r="B373" s="11" t="s">
        <v>53</v>
      </c>
      <c r="C373" s="11" t="s">
        <v>67</v>
      </c>
      <c r="D373" s="11" t="s">
        <v>77</v>
      </c>
      <c r="E373" s="28">
        <v>4.3800000000000002E-4</v>
      </c>
      <c r="F373" s="28">
        <v>8.1999999999999998E-4</v>
      </c>
      <c r="G373" s="28">
        <v>1.3519999999999999E-3</v>
      </c>
      <c r="H373" s="28">
        <v>1.3810000000000001E-3</v>
      </c>
      <c r="I373" s="28">
        <v>1.1050000000000001E-3</v>
      </c>
      <c r="J373" s="28">
        <v>1.077E-3</v>
      </c>
      <c r="K373" s="28">
        <v>1.4090000000000001E-3</v>
      </c>
      <c r="L373" s="28">
        <v>1.554E-3</v>
      </c>
      <c r="M373" s="28">
        <v>1.768E-3</v>
      </c>
      <c r="N373" s="28">
        <v>6.3900000000000003E-4</v>
      </c>
      <c r="O373" s="28">
        <v>3.3300000000000002E-4</v>
      </c>
      <c r="P373" s="28">
        <v>4.86E-4</v>
      </c>
      <c r="Q373" s="28">
        <v>4.0700000000000003E-4</v>
      </c>
      <c r="R373" s="28">
        <v>3.6999999999999999E-4</v>
      </c>
      <c r="S373" s="28">
        <v>3.3428917213000002E-4</v>
      </c>
      <c r="T373" s="28">
        <v>3.3202085295251188E-4</v>
      </c>
      <c r="U373" s="28">
        <v>3.5009626739975836E-4</v>
      </c>
      <c r="V373" s="28">
        <v>3.8678007549621587E-4</v>
      </c>
      <c r="W373" s="28">
        <v>4.2888642427902078E-4</v>
      </c>
      <c r="X373" s="28">
        <v>4.6974128728299175E-4</v>
      </c>
    </row>
    <row r="374" spans="1:24" x14ac:dyDescent="0.2">
      <c r="A374" s="11" t="s">
        <v>116</v>
      </c>
      <c r="B374" s="11" t="s">
        <v>53</v>
      </c>
      <c r="C374" s="11" t="s">
        <v>67</v>
      </c>
      <c r="D374" s="11" t="s">
        <v>73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8">
        <v>0</v>
      </c>
      <c r="S374" s="28">
        <v>0</v>
      </c>
      <c r="T374" s="28">
        <v>0</v>
      </c>
      <c r="U374" s="28">
        <v>0</v>
      </c>
      <c r="V374" s="28">
        <v>0</v>
      </c>
      <c r="W374" s="28">
        <v>0</v>
      </c>
      <c r="X374" s="28">
        <v>0</v>
      </c>
    </row>
    <row r="375" spans="1:24" x14ac:dyDescent="0.2">
      <c r="A375" s="11" t="s">
        <v>116</v>
      </c>
      <c r="B375" s="11" t="s">
        <v>53</v>
      </c>
      <c r="C375" s="11" t="s">
        <v>67</v>
      </c>
      <c r="D375" s="11" t="s">
        <v>70</v>
      </c>
      <c r="E375" s="28">
        <v>0</v>
      </c>
      <c r="F375" s="28">
        <v>0</v>
      </c>
      <c r="G375" s="28">
        <v>0</v>
      </c>
      <c r="H375" s="28">
        <v>0</v>
      </c>
      <c r="I375" s="28">
        <v>0</v>
      </c>
      <c r="J375" s="28">
        <v>0</v>
      </c>
      <c r="K375" s="28">
        <v>0</v>
      </c>
      <c r="L375" s="28">
        <v>0</v>
      </c>
      <c r="M375" s="28">
        <v>0</v>
      </c>
      <c r="N375" s="28">
        <v>0</v>
      </c>
      <c r="O375" s="28">
        <v>0</v>
      </c>
      <c r="P375" s="28">
        <v>0</v>
      </c>
      <c r="Q375" s="28">
        <v>0</v>
      </c>
      <c r="R375" s="28">
        <v>0</v>
      </c>
      <c r="S375" s="28">
        <v>0</v>
      </c>
      <c r="T375" s="28">
        <v>0</v>
      </c>
      <c r="U375" s="28">
        <v>0</v>
      </c>
      <c r="V375" s="28">
        <v>0</v>
      </c>
      <c r="W375" s="28">
        <v>0</v>
      </c>
      <c r="X375" s="28">
        <v>0</v>
      </c>
    </row>
    <row r="376" spans="1:24" x14ac:dyDescent="0.2">
      <c r="A376" s="11" t="s">
        <v>116</v>
      </c>
      <c r="B376" s="11" t="s">
        <v>53</v>
      </c>
      <c r="C376" s="11" t="s">
        <v>67</v>
      </c>
      <c r="D376" s="11" t="s">
        <v>71</v>
      </c>
      <c r="E376" s="28">
        <v>6.0835968655993833E-2</v>
      </c>
      <c r="F376" s="28">
        <v>6.8123110221100791E-2</v>
      </c>
      <c r="G376" s="28">
        <v>9.3867999999999993E-2</v>
      </c>
      <c r="H376" s="28">
        <v>0.11303100000000001</v>
      </c>
      <c r="I376" s="28">
        <v>9.7913E-2</v>
      </c>
      <c r="J376" s="28">
        <v>8.5388100000000008E-2</v>
      </c>
      <c r="K376" s="28">
        <v>8.7978500000000001E-2</v>
      </c>
      <c r="L376" s="28">
        <v>9.9908499999999997E-2</v>
      </c>
      <c r="M376" s="28">
        <v>9.1905600000000004E-2</v>
      </c>
      <c r="N376" s="28">
        <v>7.3681999999999997E-2</v>
      </c>
      <c r="O376" s="28">
        <v>7.2844500000000006E-2</v>
      </c>
      <c r="P376" s="28">
        <v>8.0035800000000004E-2</v>
      </c>
      <c r="Q376" s="28">
        <v>7.185989999999999E-2</v>
      </c>
      <c r="R376" s="28">
        <v>8.6196300000000003E-2</v>
      </c>
      <c r="S376" s="28">
        <v>8.0973798101617381E-2</v>
      </c>
      <c r="T376" s="28">
        <v>8.1380169856129128E-2</v>
      </c>
      <c r="U376" s="28">
        <v>8.326966473791296E-2</v>
      </c>
      <c r="V376" s="28">
        <v>8.3570457608750176E-2</v>
      </c>
      <c r="W376" s="28">
        <v>8.3974110008577713E-2</v>
      </c>
      <c r="X376" s="28">
        <v>8.447667034671659E-2</v>
      </c>
    </row>
    <row r="377" spans="1:24" x14ac:dyDescent="0.2">
      <c r="A377" s="11" t="s">
        <v>116</v>
      </c>
      <c r="B377" s="11" t="s">
        <v>53</v>
      </c>
      <c r="C377" s="11" t="s">
        <v>67</v>
      </c>
      <c r="D377" s="11" t="s">
        <v>26</v>
      </c>
      <c r="E377" s="28">
        <v>6.0835968655993833E-2</v>
      </c>
      <c r="F377" s="28">
        <v>6.8123110221100791E-2</v>
      </c>
      <c r="G377" s="28">
        <v>9.3867999999999993E-2</v>
      </c>
      <c r="H377" s="28">
        <v>0.11303100000000001</v>
      </c>
      <c r="I377" s="28">
        <v>9.7913E-2</v>
      </c>
      <c r="J377" s="28">
        <v>8.5388100000000008E-2</v>
      </c>
      <c r="K377" s="28">
        <v>8.7978500000000001E-2</v>
      </c>
      <c r="L377" s="28">
        <v>9.9908499999999997E-2</v>
      </c>
      <c r="M377" s="28">
        <v>9.1905600000000004E-2</v>
      </c>
      <c r="N377" s="28">
        <v>7.3681999999999997E-2</v>
      </c>
      <c r="O377" s="28">
        <v>7.2844500000000006E-2</v>
      </c>
      <c r="P377" s="28">
        <v>8.0035800000000004E-2</v>
      </c>
      <c r="Q377" s="28">
        <v>7.185989999999999E-2</v>
      </c>
      <c r="R377" s="28">
        <v>8.6196300000000003E-2</v>
      </c>
      <c r="S377" s="28">
        <v>8.0973798101617381E-2</v>
      </c>
      <c r="T377" s="28">
        <v>8.1380169856129128E-2</v>
      </c>
      <c r="U377" s="28">
        <v>8.326966473791296E-2</v>
      </c>
      <c r="V377" s="28">
        <v>8.3570457608750176E-2</v>
      </c>
      <c r="W377" s="28">
        <v>8.3974110008577713E-2</v>
      </c>
      <c r="X377" s="28">
        <v>8.447667034671659E-2</v>
      </c>
    </row>
    <row r="378" spans="1:24" x14ac:dyDescent="0.2">
      <c r="A378" s="11" t="s">
        <v>116</v>
      </c>
      <c r="B378" s="11" t="s">
        <v>53</v>
      </c>
      <c r="C378" s="11" t="s">
        <v>67</v>
      </c>
      <c r="D378" s="11" t="s">
        <v>75</v>
      </c>
      <c r="E378" s="28">
        <v>6.3950055850321125E-2</v>
      </c>
      <c r="F378" s="28">
        <v>7.148799860374197E-2</v>
      </c>
      <c r="G378" s="28">
        <v>9.7448999999999994E-2</v>
      </c>
      <c r="H378" s="28">
        <v>0.11572</v>
      </c>
      <c r="I378" s="28">
        <v>9.9626999999999993E-2</v>
      </c>
      <c r="J378" s="28">
        <v>0.101621</v>
      </c>
      <c r="K378" s="28">
        <v>0.12501100000000001</v>
      </c>
      <c r="L378" s="28">
        <v>0.14308399999999999</v>
      </c>
      <c r="M378" s="28">
        <v>0.10825</v>
      </c>
      <c r="N378" s="28">
        <v>8.3734000000000003E-2</v>
      </c>
      <c r="O378" s="28">
        <v>9.5196000000000003E-2</v>
      </c>
      <c r="P378" s="28">
        <v>8.5529999999999995E-2</v>
      </c>
      <c r="Q378" s="28">
        <v>7.4779999999999999E-2</v>
      </c>
      <c r="R378" s="28">
        <v>9.1462000000000002E-2</v>
      </c>
      <c r="S378" s="28">
        <v>9.8370209820203947E-2</v>
      </c>
      <c r="T378" s="28">
        <v>9.2370552867565806E-2</v>
      </c>
      <c r="U378" s="28">
        <v>9.3294258396241433E-2</v>
      </c>
      <c r="V378" s="28">
        <v>9.4113527079735901E-2</v>
      </c>
      <c r="W378" s="28">
        <v>9.4233390062000003E-2</v>
      </c>
      <c r="X378" s="28">
        <v>9.4233390062000003E-2</v>
      </c>
    </row>
    <row r="379" spans="1:24" x14ac:dyDescent="0.2">
      <c r="A379" s="11" t="s">
        <v>116</v>
      </c>
      <c r="B379" s="11" t="s">
        <v>53</v>
      </c>
      <c r="C379" s="11" t="s">
        <v>67</v>
      </c>
      <c r="D379" s="11" t="s">
        <v>76</v>
      </c>
      <c r="E379" s="28">
        <v>3.1140871943272893E-3</v>
      </c>
      <c r="F379" s="28">
        <v>3.3648883826411769E-3</v>
      </c>
      <c r="G379" s="28">
        <v>3.581E-3</v>
      </c>
      <c r="H379" s="28">
        <v>2.689E-3</v>
      </c>
      <c r="I379" s="28">
        <v>1.714E-3</v>
      </c>
      <c r="J379" s="28">
        <v>1.9189999999999999E-3</v>
      </c>
      <c r="K379" s="28">
        <v>2.6800000000000001E-3</v>
      </c>
      <c r="L379" s="28">
        <v>2.7209999999999999E-3</v>
      </c>
      <c r="M379" s="28">
        <v>1.763E-3</v>
      </c>
      <c r="N379" s="28">
        <v>2.5270000000000002E-3</v>
      </c>
      <c r="O379" s="28">
        <v>1.2329999999999999E-3</v>
      </c>
      <c r="P379" s="28">
        <v>5.7200000000000003E-4</v>
      </c>
      <c r="Q379" s="28">
        <v>3.2299999999999999E-4</v>
      </c>
      <c r="R379" s="28">
        <v>6.4199999999999999E-4</v>
      </c>
      <c r="S379" s="28">
        <v>1.2149999999999999E-3</v>
      </c>
      <c r="T379" s="28">
        <v>0</v>
      </c>
      <c r="U379" s="28">
        <v>0</v>
      </c>
      <c r="V379" s="28">
        <v>0</v>
      </c>
      <c r="W379" s="28">
        <v>0</v>
      </c>
      <c r="X379" s="28">
        <v>0</v>
      </c>
    </row>
    <row r="380" spans="1:24" x14ac:dyDescent="0.2">
      <c r="A380" s="11" t="s">
        <v>116</v>
      </c>
      <c r="B380" s="11" t="s">
        <v>53</v>
      </c>
      <c r="C380" s="11" t="s">
        <v>67</v>
      </c>
      <c r="D380" s="11" t="s">
        <v>74</v>
      </c>
      <c r="E380" s="28">
        <v>0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28">
        <v>0</v>
      </c>
      <c r="R380" s="28">
        <v>0</v>
      </c>
      <c r="S380" s="28">
        <v>0</v>
      </c>
      <c r="T380" s="28">
        <v>0</v>
      </c>
      <c r="U380" s="28">
        <v>0</v>
      </c>
      <c r="V380" s="28">
        <v>0</v>
      </c>
      <c r="W380" s="28">
        <v>0</v>
      </c>
      <c r="X380" s="28">
        <v>0</v>
      </c>
    </row>
    <row r="381" spans="1:24" x14ac:dyDescent="0.2">
      <c r="A381" s="11" t="s">
        <v>117</v>
      </c>
      <c r="B381" s="11" t="s">
        <v>53</v>
      </c>
      <c r="C381" s="11" t="s">
        <v>50</v>
      </c>
      <c r="D381" s="11" t="s">
        <v>72</v>
      </c>
      <c r="E381" s="28">
        <v>1.6245999999999998</v>
      </c>
      <c r="F381" s="28">
        <v>1.7029999999999998</v>
      </c>
      <c r="G381" s="28">
        <v>1.8120000000000001</v>
      </c>
      <c r="H381" s="28">
        <v>1.9180000000000001</v>
      </c>
      <c r="I381" s="28">
        <v>2.0110000000000001</v>
      </c>
      <c r="J381" s="28">
        <v>2.1080000000000001</v>
      </c>
      <c r="K381" s="28">
        <v>2.2140000000000004</v>
      </c>
      <c r="L381" s="28">
        <v>2.2960000000000003</v>
      </c>
      <c r="M381" s="28">
        <v>2.431</v>
      </c>
      <c r="N381" s="28">
        <v>2.5310000000000001</v>
      </c>
      <c r="O381" s="28">
        <v>2.6589999999999998</v>
      </c>
      <c r="P381" s="28">
        <v>2.7894399999999999</v>
      </c>
      <c r="Q381" s="28">
        <v>3.012535999999999</v>
      </c>
      <c r="R381" s="28">
        <v>3.2181179999999978</v>
      </c>
      <c r="S381" s="28">
        <v>3.4183427414134959</v>
      </c>
      <c r="T381" s="28">
        <v>3.6420505184936811</v>
      </c>
      <c r="U381" s="28">
        <v>3.8762998080104452</v>
      </c>
      <c r="V381" s="28">
        <v>4.1435891604049022</v>
      </c>
      <c r="W381" s="28">
        <v>4.3816078758841597</v>
      </c>
      <c r="X381" s="28">
        <v>4.6432869115813986</v>
      </c>
    </row>
    <row r="382" spans="1:24" x14ac:dyDescent="0.2">
      <c r="A382" s="11" t="s">
        <v>117</v>
      </c>
      <c r="B382" s="11" t="s">
        <v>53</v>
      </c>
      <c r="C382" s="11" t="s">
        <v>50</v>
      </c>
      <c r="D382" s="11" t="s">
        <v>77</v>
      </c>
      <c r="E382" s="28">
        <v>6.2009000000000002E-2</v>
      </c>
      <c r="F382" s="28">
        <v>7.0000000000000007E-2</v>
      </c>
      <c r="G382" s="28">
        <v>7.0999999999999994E-2</v>
      </c>
      <c r="H382" s="28">
        <v>7.5031999999999988E-2</v>
      </c>
      <c r="I382" s="28">
        <v>7.0400000000000018E-2</v>
      </c>
      <c r="J382" s="28">
        <v>7.1459999999999982E-2</v>
      </c>
      <c r="K382" s="28">
        <v>7.9225000000000004E-2</v>
      </c>
      <c r="L382" s="28">
        <v>8.3336000000000007E-2</v>
      </c>
      <c r="M382" s="28">
        <v>8.7735999999999995E-2</v>
      </c>
      <c r="N382" s="28">
        <v>4.5131999999999999E-2</v>
      </c>
      <c r="O382" s="28">
        <v>6.9412000000000001E-2</v>
      </c>
      <c r="P382" s="28">
        <v>4.8280999999999998E-2</v>
      </c>
      <c r="Q382" s="28">
        <v>3.4138000000000002E-2</v>
      </c>
      <c r="R382" s="28">
        <v>3.0329000000000002E-2</v>
      </c>
      <c r="S382" s="28">
        <v>3.1185000000000001E-2</v>
      </c>
      <c r="T382" s="28">
        <v>3.5388000000000003E-2</v>
      </c>
      <c r="U382" s="28">
        <v>4.0599999999999997E-2</v>
      </c>
      <c r="V382" s="28">
        <v>4.6899999999999997E-2</v>
      </c>
      <c r="W382" s="28">
        <v>5.3100000000000001E-2</v>
      </c>
      <c r="X382" s="28">
        <v>5.8200000000000002E-2</v>
      </c>
    </row>
    <row r="383" spans="1:24" x14ac:dyDescent="0.2">
      <c r="A383" s="11" t="s">
        <v>117</v>
      </c>
      <c r="B383" s="11" t="s">
        <v>53</v>
      </c>
      <c r="C383" s="11" t="s">
        <v>50</v>
      </c>
      <c r="D383" s="11" t="s">
        <v>73</v>
      </c>
      <c r="E383" s="28">
        <v>1.2828000000000001E-2</v>
      </c>
      <c r="F383" s="28">
        <v>8.0680000000000005E-3</v>
      </c>
      <c r="G383" s="28">
        <v>8.9999999999999993E-3</v>
      </c>
      <c r="H383" s="28">
        <v>1.0999999999999999E-2</v>
      </c>
      <c r="I383" s="28">
        <v>1.3355000000000001E-2</v>
      </c>
      <c r="J383" s="28">
        <v>0</v>
      </c>
      <c r="K383" s="28">
        <v>0</v>
      </c>
      <c r="L383" s="28">
        <v>2.7160000000000001E-3</v>
      </c>
      <c r="M383" s="28">
        <v>6.777E-3</v>
      </c>
      <c r="N383" s="28">
        <v>1.5159000000000001E-2</v>
      </c>
      <c r="O383" s="28">
        <v>1.5056E-2</v>
      </c>
      <c r="P383" s="28">
        <v>7.9960000000000014E-3</v>
      </c>
      <c r="Q383" s="28">
        <v>2.5425E-2</v>
      </c>
      <c r="R383" s="28">
        <v>0.116134</v>
      </c>
      <c r="S383" s="28">
        <v>0.10396899999999999</v>
      </c>
      <c r="T383" s="28">
        <v>9.9208000000000005E-2</v>
      </c>
      <c r="U383" s="28">
        <v>9.1333999999999999E-2</v>
      </c>
      <c r="V383" s="28">
        <v>9.4519000000000006E-2</v>
      </c>
      <c r="W383" s="28">
        <v>0.11356300000000001</v>
      </c>
      <c r="X383" s="28">
        <v>0.12213800000000001</v>
      </c>
    </row>
    <row r="384" spans="1:24" x14ac:dyDescent="0.2">
      <c r="A384" s="11" t="s">
        <v>117</v>
      </c>
      <c r="B384" s="11" t="s">
        <v>53</v>
      </c>
      <c r="C384" s="11" t="s">
        <v>50</v>
      </c>
      <c r="D384" s="11" t="s">
        <v>70</v>
      </c>
      <c r="E384" s="28">
        <v>6.4140000000000003E-2</v>
      </c>
      <c r="F384" s="28">
        <v>4.0340000000000001E-2</v>
      </c>
      <c r="G384" s="28">
        <v>4.4999999999999998E-2</v>
      </c>
      <c r="H384" s="28">
        <v>5.5E-2</v>
      </c>
      <c r="I384" s="28">
        <v>6.6775000000000001E-2</v>
      </c>
      <c r="J384" s="28">
        <v>0</v>
      </c>
      <c r="K384" s="28">
        <v>0</v>
      </c>
      <c r="L384" s="28">
        <v>1.358E-2</v>
      </c>
      <c r="M384" s="28">
        <v>3.3884999999999998E-2</v>
      </c>
      <c r="N384" s="28">
        <v>7.5795000000000001E-2</v>
      </c>
      <c r="O384" s="28">
        <v>7.528E-2</v>
      </c>
      <c r="P384" s="28">
        <v>3.9980000000000009E-2</v>
      </c>
      <c r="Q384" s="28">
        <v>0.12712499999999999</v>
      </c>
      <c r="R384" s="28">
        <v>0.58067000000000002</v>
      </c>
      <c r="S384" s="28">
        <v>0.519845</v>
      </c>
      <c r="T384" s="28">
        <v>0.49604000000000004</v>
      </c>
      <c r="U384" s="28">
        <v>0.45667000000000002</v>
      </c>
      <c r="V384" s="28">
        <v>0.47259500000000004</v>
      </c>
      <c r="W384" s="28">
        <v>0.56781500000000007</v>
      </c>
      <c r="X384" s="28">
        <v>0.61069000000000007</v>
      </c>
    </row>
    <row r="385" spans="1:24" x14ac:dyDescent="0.2">
      <c r="A385" s="11" t="s">
        <v>117</v>
      </c>
      <c r="B385" s="11" t="s">
        <v>53</v>
      </c>
      <c r="C385" s="11" t="s">
        <v>50</v>
      </c>
      <c r="D385" s="11" t="s">
        <v>71</v>
      </c>
      <c r="E385" s="28">
        <v>0.56679349639481436</v>
      </c>
      <c r="F385" s="28">
        <v>0.72276370322380901</v>
      </c>
      <c r="G385" s="28">
        <v>0.96428300000000011</v>
      </c>
      <c r="H385" s="28">
        <v>0.98734100000000002</v>
      </c>
      <c r="I385" s="28">
        <v>1.214216</v>
      </c>
      <c r="J385" s="28">
        <v>1.18768575</v>
      </c>
      <c r="K385" s="28">
        <v>1.80119875</v>
      </c>
      <c r="L385" s="28">
        <v>2.0078710000000002</v>
      </c>
      <c r="M385" s="28">
        <v>2.2838375000000002</v>
      </c>
      <c r="N385" s="28">
        <v>2.1445865</v>
      </c>
      <c r="O385" s="28">
        <v>2.74379975</v>
      </c>
      <c r="P385" s="28">
        <v>2.3981262499999998</v>
      </c>
      <c r="Q385" s="28">
        <v>2.44925025</v>
      </c>
      <c r="R385" s="28">
        <v>2.4523752499999998</v>
      </c>
      <c r="S385" s="28">
        <v>2.3102613375577468</v>
      </c>
      <c r="T385" s="28">
        <v>2.5363004766854522</v>
      </c>
      <c r="U385" s="28">
        <v>2.8684618579277288</v>
      </c>
      <c r="V385" s="28">
        <v>3.2319995451158228</v>
      </c>
      <c r="W385" s="28">
        <v>3.6367345369838522</v>
      </c>
      <c r="X385" s="28">
        <v>3.9932267439600024</v>
      </c>
    </row>
    <row r="386" spans="1:24" x14ac:dyDescent="0.2">
      <c r="A386" s="11" t="s">
        <v>117</v>
      </c>
      <c r="B386" s="11" t="s">
        <v>53</v>
      </c>
      <c r="C386" s="11" t="s">
        <v>50</v>
      </c>
      <c r="D386" s="11" t="s">
        <v>26</v>
      </c>
      <c r="E386" s="28">
        <v>0.63093349639481433</v>
      </c>
      <c r="F386" s="28">
        <v>0.76310370322380905</v>
      </c>
      <c r="G386" s="28">
        <v>1.0092830000000002</v>
      </c>
      <c r="H386" s="28">
        <v>1.042341</v>
      </c>
      <c r="I386" s="28">
        <v>1.280991</v>
      </c>
      <c r="J386" s="28">
        <v>1.18768575</v>
      </c>
      <c r="K386" s="28">
        <v>1.80119875</v>
      </c>
      <c r="L386" s="28">
        <v>2.0214510000000003</v>
      </c>
      <c r="M386" s="28">
        <v>2.3177225000000004</v>
      </c>
      <c r="N386" s="28">
        <v>2.2203814999999998</v>
      </c>
      <c r="O386" s="28">
        <v>2.8190797499999998</v>
      </c>
      <c r="P386" s="28">
        <v>2.4381062499999997</v>
      </c>
      <c r="Q386" s="28">
        <v>2.5763752499999999</v>
      </c>
      <c r="R386" s="28">
        <v>3.0330452499999998</v>
      </c>
      <c r="S386" s="28">
        <v>2.8301063375577469</v>
      </c>
      <c r="T386" s="28">
        <v>3.0323404766854525</v>
      </c>
      <c r="U386" s="28">
        <v>3.3251318579277287</v>
      </c>
      <c r="V386" s="28">
        <v>3.7045945451158229</v>
      </c>
      <c r="W386" s="28">
        <v>4.2045495369838521</v>
      </c>
      <c r="X386" s="28">
        <v>4.6039167439600028</v>
      </c>
    </row>
    <row r="387" spans="1:24" x14ac:dyDescent="0.2">
      <c r="A387" s="11" t="s">
        <v>117</v>
      </c>
      <c r="B387" s="11" t="s">
        <v>53</v>
      </c>
      <c r="C387" s="11" t="s">
        <v>50</v>
      </c>
      <c r="D387" s="11" t="s">
        <v>75</v>
      </c>
      <c r="E387" s="28">
        <v>0.56679349639481436</v>
      </c>
      <c r="F387" s="28">
        <v>0.72276370322380901</v>
      </c>
      <c r="G387" s="28">
        <v>0.96428300000000011</v>
      </c>
      <c r="H387" s="28">
        <v>0.98734100000000002</v>
      </c>
      <c r="I387" s="28">
        <v>1.214216</v>
      </c>
      <c r="J387" s="28">
        <v>1.291361</v>
      </c>
      <c r="K387" s="28">
        <v>1.389338</v>
      </c>
      <c r="L387" s="28">
        <v>1.704539</v>
      </c>
      <c r="M387" s="28">
        <v>1.8674489999999997</v>
      </c>
      <c r="N387" s="28">
        <v>1.7693709999999998</v>
      </c>
      <c r="O387" s="28">
        <v>2.2046790000000001</v>
      </c>
      <c r="P387" s="28">
        <v>2.0091540000000001</v>
      </c>
      <c r="Q387" s="28">
        <v>2.2865039999999999</v>
      </c>
      <c r="R387" s="28">
        <v>2.6853540000000007</v>
      </c>
      <c r="S387" s="28">
        <v>2.8189169908113447</v>
      </c>
      <c r="T387" s="28">
        <v>2.8923453278423055</v>
      </c>
      <c r="U387" s="28">
        <v>3.0355937339131427</v>
      </c>
      <c r="V387" s="28">
        <v>3.3077539881170783</v>
      </c>
      <c r="W387" s="28">
        <v>3.6854714952692222</v>
      </c>
      <c r="X387" s="28">
        <v>4.0550709159442606</v>
      </c>
    </row>
    <row r="388" spans="1:24" x14ac:dyDescent="0.2">
      <c r="A388" s="11" t="s">
        <v>117</v>
      </c>
      <c r="B388" s="11" t="s">
        <v>53</v>
      </c>
      <c r="C388" s="11" t="s">
        <v>50</v>
      </c>
      <c r="D388" s="11" t="s">
        <v>76</v>
      </c>
      <c r="E388" s="28">
        <v>1.5971489999999999</v>
      </c>
      <c r="F388" s="28">
        <v>2.8059690000000002</v>
      </c>
      <c r="G388" s="28">
        <v>2.6322839999999998</v>
      </c>
      <c r="H388" s="28">
        <v>2.9998689999999999</v>
      </c>
      <c r="I388" s="28">
        <v>5.4686810000000001</v>
      </c>
      <c r="J388" s="28">
        <v>5.964378</v>
      </c>
      <c r="K388" s="28">
        <v>5.887086</v>
      </c>
      <c r="L388" s="28">
        <v>6.5004749999999998</v>
      </c>
      <c r="M388" s="28">
        <v>5.7812789999999996</v>
      </c>
      <c r="N388" s="28">
        <v>4.8411140000000001</v>
      </c>
      <c r="O388" s="28">
        <v>6.0950620000000004</v>
      </c>
      <c r="P388" s="28">
        <v>6.993913</v>
      </c>
      <c r="Q388" s="28">
        <v>6.1486789999999996</v>
      </c>
      <c r="R388" s="28">
        <v>7.29115</v>
      </c>
      <c r="S388" s="28">
        <v>8.0144385000580272</v>
      </c>
      <c r="T388" s="28">
        <v>8.6174246420365446</v>
      </c>
      <c r="U388" s="28">
        <v>9.280531683393674</v>
      </c>
      <c r="V388" s="28">
        <v>10.041728289633031</v>
      </c>
      <c r="W388" s="28">
        <v>10.508403726271592</v>
      </c>
      <c r="X388" s="28">
        <v>10.839920315131049</v>
      </c>
    </row>
    <row r="389" spans="1:24" x14ac:dyDescent="0.2">
      <c r="A389" s="11" t="s">
        <v>117</v>
      </c>
      <c r="B389" s="11" t="s">
        <v>53</v>
      </c>
      <c r="C389" s="11" t="s">
        <v>50</v>
      </c>
      <c r="D389" s="11" t="s">
        <v>74</v>
      </c>
      <c r="E389" s="28">
        <v>1.5971489999999999</v>
      </c>
      <c r="F389" s="28">
        <v>2.8059690000000002</v>
      </c>
      <c r="G389" s="28">
        <v>2.6322839999999998</v>
      </c>
      <c r="H389" s="28">
        <v>2.9998689999999999</v>
      </c>
      <c r="I389" s="28">
        <v>5.4686810000000001</v>
      </c>
      <c r="J389" s="28">
        <v>6.5</v>
      </c>
      <c r="K389" s="28">
        <v>6.4349999999999996</v>
      </c>
      <c r="L389" s="28">
        <v>6.9497999999999998</v>
      </c>
      <c r="M389" s="28">
        <v>6.0463259999999996</v>
      </c>
      <c r="N389" s="28">
        <v>5.4416934000000001</v>
      </c>
      <c r="O389" s="28">
        <v>6.1491135419999994</v>
      </c>
      <c r="P389" s="28">
        <v>7.32</v>
      </c>
      <c r="Q389" s="28">
        <v>6.7324000000000002</v>
      </c>
      <c r="R389" s="28">
        <v>7.66</v>
      </c>
      <c r="S389" s="28">
        <v>8.1196000000000002</v>
      </c>
      <c r="T389" s="28">
        <v>8.8503640000000008</v>
      </c>
      <c r="U389" s="28">
        <v>9.6468967600000024</v>
      </c>
      <c r="V389" s="28">
        <v>10.515117468400003</v>
      </c>
      <c r="W389" s="28">
        <v>11.051388459288402</v>
      </c>
      <c r="X389" s="28">
        <v>11.393981501526342</v>
      </c>
    </row>
    <row r="390" spans="1:24" x14ac:dyDescent="0.2">
      <c r="A390" s="11" t="s">
        <v>117</v>
      </c>
      <c r="B390" s="11" t="s">
        <v>53</v>
      </c>
      <c r="C390" s="11" t="s">
        <v>65</v>
      </c>
      <c r="D390" s="11" t="s">
        <v>72</v>
      </c>
      <c r="E390" s="28">
        <v>3.2096790010271353E-2</v>
      </c>
      <c r="F390" s="28">
        <v>4.1094320745694163E-2</v>
      </c>
      <c r="G390" s="28">
        <v>4.8270588843180709E-2</v>
      </c>
      <c r="H390" s="28">
        <v>5.5102524285954121E-2</v>
      </c>
      <c r="I390" s="28">
        <v>6.2841220921662139E-2</v>
      </c>
      <c r="J390" s="28">
        <v>6.8293550575431461E-2</v>
      </c>
      <c r="K390" s="28">
        <v>7.7319312058168499E-2</v>
      </c>
      <c r="L390" s="28">
        <v>8.6767674696423464E-2</v>
      </c>
      <c r="M390" s="28">
        <v>0.10012270645553073</v>
      </c>
      <c r="N390" s="28">
        <v>0.10918861926186482</v>
      </c>
      <c r="O390" s="28">
        <v>0.12133478668400891</v>
      </c>
      <c r="P390" s="28">
        <v>0.13246608908348856</v>
      </c>
      <c r="Q390" s="28">
        <v>0.15465306041098395</v>
      </c>
      <c r="R390" s="28">
        <v>0.16921467059865447</v>
      </c>
      <c r="S390" s="28">
        <v>0.18649855822263031</v>
      </c>
      <c r="T390" s="28">
        <v>0.20609833695982235</v>
      </c>
      <c r="U390" s="28">
        <v>0.22609999942998246</v>
      </c>
      <c r="V390" s="28">
        <v>0.24653038044681139</v>
      </c>
      <c r="W390" s="28">
        <v>0.26741703778264231</v>
      </c>
      <c r="X390" s="28">
        <v>0.28878829051346211</v>
      </c>
    </row>
    <row r="391" spans="1:24" x14ac:dyDescent="0.2">
      <c r="A391" s="11" t="s">
        <v>117</v>
      </c>
      <c r="B391" s="11" t="s">
        <v>53</v>
      </c>
      <c r="C391" s="11" t="s">
        <v>65</v>
      </c>
      <c r="D391" s="11" t="s">
        <v>77</v>
      </c>
      <c r="E391" s="28">
        <v>1.3963340000000003E-2</v>
      </c>
      <c r="F391" s="28">
        <v>1.5026000000000001E-2</v>
      </c>
      <c r="G391" s="28">
        <v>1.3568E-2</v>
      </c>
      <c r="H391" s="28">
        <v>1.3641E-2</v>
      </c>
      <c r="I391" s="28">
        <v>1.2802000000000001E-2</v>
      </c>
      <c r="J391" s="28">
        <v>1.2594000000000001E-2</v>
      </c>
      <c r="K391" s="28">
        <v>1.4193999999999998E-2</v>
      </c>
      <c r="L391" s="28">
        <v>1.4393000000000003E-2</v>
      </c>
      <c r="M391" s="28">
        <v>1.5372E-2</v>
      </c>
      <c r="N391" s="28">
        <v>9.3880000000000005E-3</v>
      </c>
      <c r="O391" s="28">
        <v>1.1362000000000001E-2</v>
      </c>
      <c r="P391" s="28">
        <v>1.34672E-2</v>
      </c>
      <c r="Q391" s="28">
        <v>1.5883480000000002E-2</v>
      </c>
      <c r="R391" s="28">
        <v>1.9525920000000002E-2</v>
      </c>
      <c r="S391" s="28">
        <v>2.2360327741935488E-2</v>
      </c>
      <c r="T391" s="28">
        <v>2.5194735483870974E-2</v>
      </c>
      <c r="U391" s="28">
        <v>2.6184612578954786E-2</v>
      </c>
      <c r="V391" s="28">
        <v>2.72133809997284E-2</v>
      </c>
      <c r="W391" s="28">
        <v>2.8282568749235241E-2</v>
      </c>
      <c r="X391" s="28">
        <v>2.9393763864299011E-2</v>
      </c>
    </row>
    <row r="392" spans="1:24" x14ac:dyDescent="0.2">
      <c r="A392" s="11" t="s">
        <v>117</v>
      </c>
      <c r="B392" s="11" t="s">
        <v>53</v>
      </c>
      <c r="C392" s="11" t="s">
        <v>65</v>
      </c>
      <c r="D392" s="11" t="s">
        <v>73</v>
      </c>
      <c r="E392" s="28">
        <v>1.4633E-2</v>
      </c>
      <c r="F392" s="28">
        <v>1.6424999999999999E-2</v>
      </c>
      <c r="G392" s="28">
        <v>1.6761000000000002E-2</v>
      </c>
      <c r="H392" s="28">
        <v>1.8086999999999999E-2</v>
      </c>
      <c r="I392" s="28">
        <v>2.1399999999999999E-2</v>
      </c>
      <c r="J392" s="28">
        <v>2.2692E-2</v>
      </c>
      <c r="K392" s="28">
        <v>2.479E-2</v>
      </c>
      <c r="L392" s="28">
        <v>2.7071000000000001E-2</v>
      </c>
      <c r="M392" s="28">
        <v>2.7352999999999999E-2</v>
      </c>
      <c r="N392" s="28">
        <v>1.2661E-2</v>
      </c>
      <c r="O392" s="28">
        <v>1.431E-2</v>
      </c>
      <c r="P392" s="28">
        <v>0</v>
      </c>
      <c r="Q392" s="28">
        <v>0</v>
      </c>
      <c r="R392" s="28">
        <v>0</v>
      </c>
      <c r="S392" s="28">
        <v>0</v>
      </c>
      <c r="T392" s="28">
        <v>0</v>
      </c>
      <c r="U392" s="28">
        <v>0</v>
      </c>
      <c r="V392" s="28">
        <v>0</v>
      </c>
      <c r="W392" s="28">
        <v>0</v>
      </c>
      <c r="X392" s="28">
        <v>0</v>
      </c>
    </row>
    <row r="393" spans="1:24" x14ac:dyDescent="0.2">
      <c r="A393" s="11" t="s">
        <v>117</v>
      </c>
      <c r="B393" s="11" t="s">
        <v>53</v>
      </c>
      <c r="C393" s="11" t="s">
        <v>65</v>
      </c>
      <c r="D393" s="11" t="s">
        <v>70</v>
      </c>
      <c r="E393" s="28">
        <v>0</v>
      </c>
      <c r="F393" s="28">
        <v>0</v>
      </c>
      <c r="G393" s="28">
        <v>0</v>
      </c>
      <c r="H393" s="28">
        <v>0</v>
      </c>
      <c r="I393" s="28">
        <v>0</v>
      </c>
      <c r="J393" s="28">
        <v>0</v>
      </c>
      <c r="K393" s="28">
        <v>0</v>
      </c>
      <c r="L393" s="28">
        <v>0</v>
      </c>
      <c r="M393" s="28">
        <v>0</v>
      </c>
      <c r="N393" s="28">
        <v>0</v>
      </c>
      <c r="O393" s="28">
        <v>0</v>
      </c>
      <c r="P393" s="28">
        <v>0</v>
      </c>
      <c r="Q393" s="28">
        <v>0</v>
      </c>
      <c r="R393" s="28">
        <v>0</v>
      </c>
      <c r="S393" s="28">
        <v>0</v>
      </c>
      <c r="T393" s="28">
        <v>0</v>
      </c>
      <c r="U393" s="28">
        <v>0</v>
      </c>
      <c r="V393" s="28">
        <v>0</v>
      </c>
      <c r="W393" s="28">
        <v>0</v>
      </c>
      <c r="X393" s="28">
        <v>0</v>
      </c>
    </row>
    <row r="394" spans="1:24" x14ac:dyDescent="0.2">
      <c r="A394" s="11" t="s">
        <v>117</v>
      </c>
      <c r="B394" s="11" t="s">
        <v>53</v>
      </c>
      <c r="C394" s="11" t="s">
        <v>65</v>
      </c>
      <c r="D394" s="11" t="s">
        <v>71</v>
      </c>
      <c r="E394" s="28">
        <v>0.13846945700000005</v>
      </c>
      <c r="F394" s="28">
        <v>0.15342537329000003</v>
      </c>
      <c r="G394" s="28">
        <v>0.17621540314326672</v>
      </c>
      <c r="H394" s="28">
        <v>0.19237894104896869</v>
      </c>
      <c r="I394" s="28">
        <v>0.20662757281749963</v>
      </c>
      <c r="J394" s="28">
        <v>0.1726986497050674</v>
      </c>
      <c r="K394" s="28">
        <v>0.18906928308390339</v>
      </c>
      <c r="L394" s="28">
        <v>0.220829785336315</v>
      </c>
      <c r="M394" s="28">
        <v>0.23974035027610763</v>
      </c>
      <c r="N394" s="28">
        <v>0.22309299898515794</v>
      </c>
      <c r="O394" s="28">
        <v>0.21617797846150982</v>
      </c>
      <c r="P394" s="28">
        <v>0.22167262779034788</v>
      </c>
      <c r="Q394" s="28">
        <v>0.23380389289515491</v>
      </c>
      <c r="R394" s="28">
        <v>0.23366627684402586</v>
      </c>
      <c r="S394" s="28">
        <v>0.19917615740342043</v>
      </c>
      <c r="T394" s="28">
        <v>0.22301650868812081</v>
      </c>
      <c r="U394" s="28">
        <v>0.24870999937298066</v>
      </c>
      <c r="V394" s="28">
        <v>0.27118341849149252</v>
      </c>
      <c r="W394" s="28">
        <v>0.29415874156090654</v>
      </c>
      <c r="X394" s="28">
        <v>0.31766711956480836</v>
      </c>
    </row>
    <row r="395" spans="1:24" x14ac:dyDescent="0.2">
      <c r="A395" s="11" t="s">
        <v>117</v>
      </c>
      <c r="B395" s="11" t="s">
        <v>53</v>
      </c>
      <c r="C395" s="11" t="s">
        <v>65</v>
      </c>
      <c r="D395" s="11" t="s">
        <v>26</v>
      </c>
      <c r="E395" s="28">
        <v>0.13846945700000005</v>
      </c>
      <c r="F395" s="28">
        <v>0.15342537329000003</v>
      </c>
      <c r="G395" s="28">
        <v>0.17621540314326672</v>
      </c>
      <c r="H395" s="28">
        <v>0.19237894104896869</v>
      </c>
      <c r="I395" s="28">
        <v>0.20662757281749963</v>
      </c>
      <c r="J395" s="28">
        <v>0.1726986497050674</v>
      </c>
      <c r="K395" s="28">
        <v>0.18906928308390339</v>
      </c>
      <c r="L395" s="28">
        <v>0.220829785336315</v>
      </c>
      <c r="M395" s="28">
        <v>0.23974035027610763</v>
      </c>
      <c r="N395" s="28">
        <v>0.22309299898515794</v>
      </c>
      <c r="O395" s="28">
        <v>0.21617797846150982</v>
      </c>
      <c r="P395" s="28">
        <v>0.22167262779034788</v>
      </c>
      <c r="Q395" s="28">
        <v>0.23380389289515491</v>
      </c>
      <c r="R395" s="28">
        <v>0.23366627684402586</v>
      </c>
      <c r="S395" s="28">
        <v>0.19917615740342043</v>
      </c>
      <c r="T395" s="28">
        <v>0.22301650868812081</v>
      </c>
      <c r="U395" s="28">
        <v>0.24870999937298066</v>
      </c>
      <c r="V395" s="28">
        <v>0.27118341849149252</v>
      </c>
      <c r="W395" s="28">
        <v>0.29415874156090654</v>
      </c>
      <c r="X395" s="28">
        <v>0.31766711956480836</v>
      </c>
    </row>
    <row r="396" spans="1:24" x14ac:dyDescent="0.2">
      <c r="A396" s="11" t="s">
        <v>117</v>
      </c>
      <c r="B396" s="11" t="s">
        <v>53</v>
      </c>
      <c r="C396" s="11" t="s">
        <v>65</v>
      </c>
      <c r="D396" s="11" t="s">
        <v>75</v>
      </c>
      <c r="E396" s="28">
        <v>8.3857671863549491E-2</v>
      </c>
      <c r="F396" s="28">
        <v>9.3219879186843504E-2</v>
      </c>
      <c r="G396" s="28">
        <v>0.11872699999999997</v>
      </c>
      <c r="H396" s="28">
        <v>0.130665</v>
      </c>
      <c r="I396" s="28">
        <v>0.138429</v>
      </c>
      <c r="J396" s="28">
        <v>0.16936500000000002</v>
      </c>
      <c r="K396" s="28">
        <v>0.12865199999999999</v>
      </c>
      <c r="L396" s="28">
        <v>0.13789400000000002</v>
      </c>
      <c r="M396" s="28">
        <v>0.15184800000000001</v>
      </c>
      <c r="N396" s="28">
        <v>0.15776699999999999</v>
      </c>
      <c r="O396" s="28">
        <v>0.15081</v>
      </c>
      <c r="P396" s="28">
        <v>0.17353099999999996</v>
      </c>
      <c r="Q396" s="28">
        <v>0.20817600000000006</v>
      </c>
      <c r="R396" s="28">
        <v>0.21563899999999994</v>
      </c>
      <c r="S396" s="28">
        <v>0.21886637296415748</v>
      </c>
      <c r="T396" s="28">
        <v>0.21199195417202923</v>
      </c>
      <c r="U396" s="28">
        <v>0.22959150903137321</v>
      </c>
      <c r="V396" s="28">
        <v>0.24612056524925105</v>
      </c>
      <c r="W396" s="28">
        <v>0.26230484637405277</v>
      </c>
      <c r="X396" s="28">
        <v>0.27341668958274379</v>
      </c>
    </row>
    <row r="397" spans="1:24" x14ac:dyDescent="0.2">
      <c r="A397" s="11" t="s">
        <v>117</v>
      </c>
      <c r="B397" s="11" t="s">
        <v>53</v>
      </c>
      <c r="C397" s="11" t="s">
        <v>65</v>
      </c>
      <c r="D397" s="11" t="s">
        <v>76</v>
      </c>
      <c r="E397" s="28">
        <v>1.9908E-3</v>
      </c>
      <c r="F397" s="28">
        <v>3.6948000000000003E-3</v>
      </c>
      <c r="G397" s="28">
        <v>2.8388000000000003E-3</v>
      </c>
      <c r="H397" s="28">
        <v>2.8760000000000001E-3</v>
      </c>
      <c r="I397" s="28">
        <v>8.3129999999999992E-3</v>
      </c>
      <c r="J397" s="28">
        <v>6.7489999999999998E-3</v>
      </c>
      <c r="K397" s="28">
        <v>4.1450000000000002E-3</v>
      </c>
      <c r="L397" s="28">
        <v>8.2369999999999995E-3</v>
      </c>
      <c r="M397" s="28">
        <v>4.8630000000000001E-3</v>
      </c>
      <c r="N397" s="28">
        <v>2.5010000000000002E-3</v>
      </c>
      <c r="O397" s="28">
        <v>3.4009999999999999E-3</v>
      </c>
      <c r="P397" s="28">
        <v>1.5200000000000001E-3</v>
      </c>
      <c r="Q397" s="28">
        <v>0.46766799999999997</v>
      </c>
      <c r="R397" s="28">
        <v>0.90338300000000005</v>
      </c>
      <c r="S397" s="28">
        <v>0.9706380242767576</v>
      </c>
      <c r="T397" s="28">
        <v>1.0102122725522515</v>
      </c>
      <c r="U397" s="28">
        <v>1.1010316239571878</v>
      </c>
      <c r="V397" s="28">
        <v>1.1917768820767223</v>
      </c>
      <c r="W397" s="28">
        <v>1.2158973272900191</v>
      </c>
      <c r="X397" s="28">
        <v>1.228056300562919</v>
      </c>
    </row>
    <row r="398" spans="1:24" x14ac:dyDescent="0.2">
      <c r="A398" s="11" t="s">
        <v>117</v>
      </c>
      <c r="B398" s="11" t="s">
        <v>53</v>
      </c>
      <c r="C398" s="11" t="s">
        <v>65</v>
      </c>
      <c r="D398" s="11" t="s">
        <v>74</v>
      </c>
      <c r="E398" s="28">
        <v>8.4251515136613817E-2</v>
      </c>
      <c r="F398" s="28">
        <v>0.10531439392076729</v>
      </c>
      <c r="G398" s="28">
        <v>0.12111155300888235</v>
      </c>
      <c r="H398" s="28">
        <v>0.12716713065932647</v>
      </c>
      <c r="I398" s="28">
        <v>0.129710473272513</v>
      </c>
      <c r="J398" s="28">
        <v>0.13230468273796328</v>
      </c>
      <c r="K398" s="28">
        <v>0.13495077639272254</v>
      </c>
      <c r="L398" s="28">
        <v>0.137649791920577</v>
      </c>
      <c r="M398" s="28">
        <v>0.14040278775898854</v>
      </c>
      <c r="N398" s="28">
        <v>0.11</v>
      </c>
      <c r="O398" s="28">
        <v>0.19</v>
      </c>
      <c r="P398" s="28">
        <v>0.26</v>
      </c>
      <c r="Q398" s="28">
        <v>0.373</v>
      </c>
      <c r="R398" s="28">
        <v>0.86</v>
      </c>
      <c r="S398" s="28">
        <v>0.92020000000000002</v>
      </c>
      <c r="T398" s="28">
        <v>1.0122200000000001</v>
      </c>
      <c r="U398" s="28">
        <v>1.1134420000000003</v>
      </c>
      <c r="V398" s="28">
        <v>1.2247862000000005</v>
      </c>
      <c r="W398" s="28">
        <v>1.2492819240000006</v>
      </c>
      <c r="X398" s="28">
        <v>1.2742675624800006</v>
      </c>
    </row>
    <row r="399" spans="1:24" x14ac:dyDescent="0.2">
      <c r="A399" s="11" t="s">
        <v>117</v>
      </c>
      <c r="B399" s="11" t="s">
        <v>53</v>
      </c>
      <c r="C399" s="11" t="s">
        <v>67</v>
      </c>
      <c r="D399" s="11" t="s">
        <v>72</v>
      </c>
      <c r="E399" s="28">
        <v>9.4786216656395333E-2</v>
      </c>
      <c r="F399" s="28">
        <v>9.5630415720972528E-2</v>
      </c>
      <c r="G399" s="28">
        <v>9.6303365529485957E-2</v>
      </c>
      <c r="H399" s="28">
        <v>9.7021411455532558E-2</v>
      </c>
      <c r="I399" s="28">
        <v>9.8781055147579927E-2</v>
      </c>
      <c r="J399" s="28">
        <v>0.10018011141973332</v>
      </c>
      <c r="K399" s="28">
        <v>0.10276795679010128</v>
      </c>
      <c r="L399" s="28">
        <v>0.10574131960491347</v>
      </c>
      <c r="M399" s="28">
        <v>0.10964484595750311</v>
      </c>
      <c r="N399" s="28">
        <v>0.11640760347240348</v>
      </c>
      <c r="O399" s="28">
        <v>0.12056452312516314</v>
      </c>
      <c r="P399" s="28">
        <v>0.11947115081264681</v>
      </c>
      <c r="Q399" s="28">
        <v>0.12379165573138212</v>
      </c>
      <c r="R399" s="28">
        <v>0.12599685015824391</v>
      </c>
      <c r="S399" s="28">
        <v>0.13106642168764174</v>
      </c>
      <c r="T399" s="28">
        <v>0.13808683818189893</v>
      </c>
      <c r="U399" s="28">
        <v>0.14515856710017006</v>
      </c>
      <c r="V399" s="28">
        <v>0.15231056602281776</v>
      </c>
      <c r="W399" s="28">
        <v>0.15956969725817396</v>
      </c>
      <c r="X399" s="28">
        <v>0.16696103347982766</v>
      </c>
    </row>
    <row r="400" spans="1:24" x14ac:dyDescent="0.2">
      <c r="A400" s="11" t="s">
        <v>117</v>
      </c>
      <c r="B400" s="11" t="s">
        <v>53</v>
      </c>
      <c r="C400" s="11" t="s">
        <v>67</v>
      </c>
      <c r="D400" s="11" t="s">
        <v>77</v>
      </c>
      <c r="E400" s="28">
        <v>1.1561999999999999E-2</v>
      </c>
      <c r="F400" s="28">
        <v>1.2620000000000003E-2</v>
      </c>
      <c r="G400" s="28">
        <v>1.3700800000000003E-2</v>
      </c>
      <c r="H400" s="28">
        <v>1.5478136000000003E-2</v>
      </c>
      <c r="I400" s="28">
        <v>1.7777232320000003E-2</v>
      </c>
      <c r="J400" s="28">
        <v>2.0071100198400006E-2</v>
      </c>
      <c r="K400" s="28">
        <v>2.2276872222208012E-2</v>
      </c>
      <c r="L400" s="28">
        <v>2.4974176888872976E-2</v>
      </c>
      <c r="M400" s="28">
        <v>2.7232000000000003E-2</v>
      </c>
      <c r="N400" s="28">
        <v>1.4360999999999999E-2</v>
      </c>
      <c r="O400" s="28">
        <v>1.7666999999999999E-2</v>
      </c>
      <c r="P400" s="28">
        <v>1.3514E-2</v>
      </c>
      <c r="Q400" s="28">
        <v>1.6593E-2</v>
      </c>
      <c r="R400" s="28">
        <v>1.763E-2</v>
      </c>
      <c r="S400" s="28">
        <v>2.0189193548387097E-2</v>
      </c>
      <c r="T400" s="28">
        <v>2.2748387096774195E-2</v>
      </c>
      <c r="U400" s="28">
        <v>2.3642149500098988E-2</v>
      </c>
      <c r="V400" s="28">
        <v>2.4571026974668113E-2</v>
      </c>
      <c r="W400" s="28">
        <v>2.5536399158094331E-2</v>
      </c>
      <c r="X400" s="28">
        <v>2.6539699892634584E-2</v>
      </c>
    </row>
    <row r="401" spans="1:24" x14ac:dyDescent="0.2">
      <c r="A401" s="11" t="s">
        <v>117</v>
      </c>
      <c r="B401" s="11" t="s">
        <v>53</v>
      </c>
      <c r="C401" s="11" t="s">
        <v>67</v>
      </c>
      <c r="D401" s="11" t="s">
        <v>73</v>
      </c>
      <c r="E401" s="28">
        <v>0</v>
      </c>
      <c r="F401" s="28">
        <v>0</v>
      </c>
      <c r="G401" s="28">
        <v>0</v>
      </c>
      <c r="H401" s="28">
        <v>0</v>
      </c>
      <c r="I401" s="28">
        <v>0</v>
      </c>
      <c r="J401" s="28">
        <v>0</v>
      </c>
      <c r="K401" s="28">
        <v>0</v>
      </c>
      <c r="L401" s="28">
        <v>0</v>
      </c>
      <c r="M401" s="28">
        <v>0</v>
      </c>
      <c r="N401" s="28">
        <v>0</v>
      </c>
      <c r="O401" s="28">
        <v>0</v>
      </c>
      <c r="P401" s="28">
        <v>0</v>
      </c>
      <c r="Q401" s="28">
        <v>0</v>
      </c>
      <c r="R401" s="28">
        <v>0</v>
      </c>
      <c r="S401" s="28">
        <v>0</v>
      </c>
      <c r="T401" s="28">
        <v>0</v>
      </c>
      <c r="U401" s="28">
        <v>0</v>
      </c>
      <c r="V401" s="28">
        <v>0</v>
      </c>
      <c r="W401" s="28">
        <v>0</v>
      </c>
      <c r="X401" s="28">
        <v>0</v>
      </c>
    </row>
    <row r="402" spans="1:24" x14ac:dyDescent="0.2">
      <c r="A402" s="11" t="s">
        <v>117</v>
      </c>
      <c r="B402" s="11" t="s">
        <v>53</v>
      </c>
      <c r="C402" s="11" t="s">
        <v>67</v>
      </c>
      <c r="D402" s="11" t="s">
        <v>70</v>
      </c>
      <c r="E402" s="28">
        <v>0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0</v>
      </c>
      <c r="N402" s="28">
        <v>0</v>
      </c>
      <c r="O402" s="28">
        <v>0</v>
      </c>
      <c r="P402" s="28">
        <v>0</v>
      </c>
      <c r="Q402" s="28">
        <v>0</v>
      </c>
      <c r="R402" s="28">
        <v>0</v>
      </c>
      <c r="S402" s="28">
        <v>0</v>
      </c>
      <c r="T402" s="28">
        <v>0</v>
      </c>
      <c r="U402" s="28">
        <v>0</v>
      </c>
      <c r="V402" s="28">
        <v>0</v>
      </c>
      <c r="W402" s="28">
        <v>0</v>
      </c>
      <c r="X402" s="28">
        <v>0</v>
      </c>
    </row>
    <row r="403" spans="1:24" x14ac:dyDescent="0.2">
      <c r="A403" s="11" t="s">
        <v>117</v>
      </c>
      <c r="B403" s="11" t="s">
        <v>53</v>
      </c>
      <c r="C403" s="11" t="s">
        <v>67</v>
      </c>
      <c r="D403" s="11" t="s">
        <v>71</v>
      </c>
      <c r="E403" s="28">
        <v>0.11016688896871811</v>
      </c>
      <c r="F403" s="28">
        <v>0.12246636296753982</v>
      </c>
      <c r="G403" s="28">
        <v>0.155976</v>
      </c>
      <c r="H403" s="28">
        <v>0.14102799999999999</v>
      </c>
      <c r="I403" s="28">
        <v>0.18801699999999999</v>
      </c>
      <c r="J403" s="28">
        <v>0.16027264999999999</v>
      </c>
      <c r="K403" s="28">
        <v>0.16584350000000003</v>
      </c>
      <c r="L403" s="28">
        <v>0.20353984999999999</v>
      </c>
      <c r="M403" s="28">
        <v>0.21632955000000001</v>
      </c>
      <c r="N403" s="28">
        <v>0.1605327</v>
      </c>
      <c r="O403" s="28">
        <v>0.18339494999999997</v>
      </c>
      <c r="P403" s="28">
        <v>0.18374755000000001</v>
      </c>
      <c r="Q403" s="28">
        <v>0.1834355</v>
      </c>
      <c r="R403" s="28">
        <v>0.20907445</v>
      </c>
      <c r="S403" s="28">
        <v>0.20229891873676403</v>
      </c>
      <c r="T403" s="28">
        <v>0.21007518303337339</v>
      </c>
      <c r="U403" s="28">
        <v>0.2249957790052636</v>
      </c>
      <c r="V403" s="28">
        <v>0.24369690563650837</v>
      </c>
      <c r="W403" s="28">
        <v>0.26329000047598705</v>
      </c>
      <c r="X403" s="28">
        <v>0.27548570524171556</v>
      </c>
    </row>
    <row r="404" spans="1:24" x14ac:dyDescent="0.2">
      <c r="A404" s="11" t="s">
        <v>117</v>
      </c>
      <c r="B404" s="11" t="s">
        <v>53</v>
      </c>
      <c r="C404" s="11" t="s">
        <v>67</v>
      </c>
      <c r="D404" s="11" t="s">
        <v>26</v>
      </c>
      <c r="E404" s="28">
        <v>0.11016688896871811</v>
      </c>
      <c r="F404" s="28">
        <v>0.12246636296753982</v>
      </c>
      <c r="G404" s="28">
        <v>0.155976</v>
      </c>
      <c r="H404" s="28">
        <v>0.14102799999999999</v>
      </c>
      <c r="I404" s="28">
        <v>0.18801699999999999</v>
      </c>
      <c r="J404" s="28">
        <v>0.16027264999999999</v>
      </c>
      <c r="K404" s="28">
        <v>0.16584350000000003</v>
      </c>
      <c r="L404" s="28">
        <v>0.20353984999999999</v>
      </c>
      <c r="M404" s="28">
        <v>0.21632955000000001</v>
      </c>
      <c r="N404" s="28">
        <v>0.1605327</v>
      </c>
      <c r="O404" s="28">
        <v>0.18339494999999997</v>
      </c>
      <c r="P404" s="28">
        <v>0.18374755000000001</v>
      </c>
      <c r="Q404" s="28">
        <v>0.1834355</v>
      </c>
      <c r="R404" s="28">
        <v>0.20907445</v>
      </c>
      <c r="S404" s="28">
        <v>0.20229891873676403</v>
      </c>
      <c r="T404" s="28">
        <v>0.21007518303337339</v>
      </c>
      <c r="U404" s="28">
        <v>0.2249957790052636</v>
      </c>
      <c r="V404" s="28">
        <v>0.24369690563650837</v>
      </c>
      <c r="W404" s="28">
        <v>0.26329000047598705</v>
      </c>
      <c r="X404" s="28">
        <v>0.27548570524171556</v>
      </c>
    </row>
    <row r="405" spans="1:24" x14ac:dyDescent="0.2">
      <c r="A405" s="11" t="s">
        <v>117</v>
      </c>
      <c r="B405" s="11" t="s">
        <v>53</v>
      </c>
      <c r="C405" s="11" t="s">
        <v>67</v>
      </c>
      <c r="D405" s="11" t="s">
        <v>75</v>
      </c>
      <c r="E405" s="28">
        <v>0.11016688896871811</v>
      </c>
      <c r="F405" s="28">
        <v>0.12246636296753982</v>
      </c>
      <c r="G405" s="28">
        <v>0.155976</v>
      </c>
      <c r="H405" s="28">
        <v>0.14102799999999999</v>
      </c>
      <c r="I405" s="28">
        <v>0.18801699999999999</v>
      </c>
      <c r="J405" s="28">
        <v>0.16416900000000001</v>
      </c>
      <c r="K405" s="28">
        <v>0.18438000000000007</v>
      </c>
      <c r="L405" s="28">
        <v>0.22837400000000005</v>
      </c>
      <c r="M405" s="28">
        <v>0.21743800000000002</v>
      </c>
      <c r="N405" s="28">
        <v>0.17071700000000004</v>
      </c>
      <c r="O405" s="28">
        <v>0.16862099999999999</v>
      </c>
      <c r="P405" s="28">
        <v>0.17819499999999999</v>
      </c>
      <c r="Q405" s="28">
        <v>0.19946400000000003</v>
      </c>
      <c r="R405" s="28">
        <v>0.227411</v>
      </c>
      <c r="S405" s="28">
        <v>0.23104008326614037</v>
      </c>
      <c r="T405" s="28">
        <v>0.22458437940473922</v>
      </c>
      <c r="U405" s="28">
        <v>0.23868893049760673</v>
      </c>
      <c r="V405" s="28">
        <v>0.2572968141225066</v>
      </c>
      <c r="W405" s="28">
        <v>0.27677920647261817</v>
      </c>
      <c r="X405" s="28">
        <v>0.29106936607871892</v>
      </c>
    </row>
    <row r="406" spans="1:24" x14ac:dyDescent="0.2">
      <c r="A406" s="11" t="s">
        <v>117</v>
      </c>
      <c r="B406" s="11" t="s">
        <v>53</v>
      </c>
      <c r="C406" s="11" t="s">
        <v>67</v>
      </c>
      <c r="D406" s="11" t="s">
        <v>76</v>
      </c>
      <c r="E406" s="28">
        <v>2.9861999999999996E-3</v>
      </c>
      <c r="F406" s="28">
        <v>5.5421999999999997E-3</v>
      </c>
      <c r="G406" s="28">
        <v>4.258200000000001E-3</v>
      </c>
      <c r="H406" s="28">
        <v>4.3139999999999993E-3</v>
      </c>
      <c r="I406" s="28">
        <v>8.92E-4</v>
      </c>
      <c r="J406" s="28">
        <v>2.8140000000000001E-3</v>
      </c>
      <c r="K406" s="28">
        <v>7.5719999999999997E-3</v>
      </c>
      <c r="L406" s="28">
        <v>8.8859999999999998E-3</v>
      </c>
      <c r="M406" s="28">
        <v>9.6109999999999998E-3</v>
      </c>
      <c r="N406" s="28">
        <v>6.2969999999999996E-3</v>
      </c>
      <c r="O406" s="28">
        <v>5.5789999999999998E-3</v>
      </c>
      <c r="P406" s="28">
        <v>7.2820000000000003E-3</v>
      </c>
      <c r="Q406" s="28">
        <v>7.4850000000000003E-3</v>
      </c>
      <c r="R406" s="28">
        <v>7.6899999999999998E-3</v>
      </c>
      <c r="S406" s="28">
        <v>4.5195053892400526E-3</v>
      </c>
      <c r="T406" s="28">
        <v>8.1556571059326361E-3</v>
      </c>
      <c r="U406" s="28">
        <v>8.4003268191106158E-3</v>
      </c>
      <c r="V406" s="28">
        <v>8.6523366236839361E-3</v>
      </c>
      <c r="W406" s="28">
        <v>8.9119067223944522E-3</v>
      </c>
      <c r="X406" s="28">
        <v>9.179263924066287E-3</v>
      </c>
    </row>
    <row r="407" spans="1:24" x14ac:dyDescent="0.2">
      <c r="A407" s="11" t="s">
        <v>117</v>
      </c>
      <c r="B407" s="11" t="s">
        <v>53</v>
      </c>
      <c r="C407" s="11" t="s">
        <v>67</v>
      </c>
      <c r="D407" s="11" t="s">
        <v>74</v>
      </c>
      <c r="E407" s="28">
        <v>0.01</v>
      </c>
      <c r="F407" s="28">
        <v>0.01</v>
      </c>
      <c r="G407" s="28">
        <v>0.01</v>
      </c>
      <c r="H407" s="28">
        <v>0.01</v>
      </c>
      <c r="I407" s="28">
        <v>0.01</v>
      </c>
      <c r="J407" s="28">
        <v>0.01</v>
      </c>
      <c r="K407" s="28">
        <v>0.01</v>
      </c>
      <c r="L407" s="28">
        <v>0.01</v>
      </c>
      <c r="M407" s="28">
        <v>0.01</v>
      </c>
      <c r="N407" s="28">
        <v>0.01</v>
      </c>
      <c r="O407" s="28">
        <v>0.01</v>
      </c>
      <c r="P407" s="28">
        <v>0.01</v>
      </c>
      <c r="Q407" s="28">
        <v>0</v>
      </c>
      <c r="R407" s="28">
        <v>0</v>
      </c>
      <c r="S407" s="28">
        <v>0</v>
      </c>
      <c r="T407" s="28">
        <v>0</v>
      </c>
      <c r="U407" s="28">
        <v>0</v>
      </c>
      <c r="V407" s="28">
        <v>0</v>
      </c>
      <c r="W407" s="28">
        <v>0</v>
      </c>
      <c r="X407" s="28">
        <v>0</v>
      </c>
    </row>
    <row r="408" spans="1:24" x14ac:dyDescent="0.2">
      <c r="A408" s="11" t="s">
        <v>80</v>
      </c>
      <c r="B408" s="11" t="s">
        <v>54</v>
      </c>
      <c r="C408" s="11" t="s">
        <v>50</v>
      </c>
      <c r="D408" s="11" t="s">
        <v>72</v>
      </c>
      <c r="E408" s="28">
        <v>4.7420427767219362</v>
      </c>
      <c r="F408" s="28">
        <v>5.3873718190497435</v>
      </c>
      <c r="G408" s="28">
        <v>6.3833418571447673</v>
      </c>
      <c r="H408" s="28">
        <v>8.6084131914302908</v>
      </c>
      <c r="I408" s="28">
        <v>11.063552992287262</v>
      </c>
      <c r="J408" s="28">
        <v>14.085327093058538</v>
      </c>
      <c r="K408" s="28">
        <v>18.264823783752679</v>
      </c>
      <c r="L408" s="28">
        <v>23.483670805377415</v>
      </c>
      <c r="M408" s="28">
        <v>29.155533124839671</v>
      </c>
      <c r="N408" s="28">
        <v>37.532109212355714</v>
      </c>
      <c r="O408" s="28">
        <v>48.366804484152247</v>
      </c>
      <c r="P408" s="28">
        <v>60.063781104727546</v>
      </c>
      <c r="Q408" s="28">
        <v>72.620437948227874</v>
      </c>
      <c r="R408" s="28">
        <v>87.363883132701915</v>
      </c>
      <c r="S408" s="28">
        <v>103.36809377293773</v>
      </c>
      <c r="T408" s="28">
        <v>120.49247691687017</v>
      </c>
      <c r="U408" s="28">
        <v>138.89762104074643</v>
      </c>
      <c r="V408" s="28">
        <v>158.22834599703211</v>
      </c>
      <c r="W408" s="28">
        <v>178.63102471046082</v>
      </c>
      <c r="X408" s="28">
        <v>199.43559641820909</v>
      </c>
    </row>
    <row r="409" spans="1:24" x14ac:dyDescent="0.2">
      <c r="A409" s="11" t="s">
        <v>80</v>
      </c>
      <c r="B409" s="11" t="s">
        <v>54</v>
      </c>
      <c r="C409" s="11" t="s">
        <v>50</v>
      </c>
      <c r="D409" s="11" t="s">
        <v>77</v>
      </c>
      <c r="E409" s="28">
        <v>0.63824599999999998</v>
      </c>
      <c r="F409" s="28">
        <v>0.73539900000000002</v>
      </c>
      <c r="G409" s="28">
        <v>1.1027929999999999</v>
      </c>
      <c r="H409" s="28">
        <v>2.36</v>
      </c>
      <c r="I409" s="28">
        <v>2.63</v>
      </c>
      <c r="J409" s="28">
        <v>3.2589999999999999</v>
      </c>
      <c r="K409" s="28">
        <v>4.3769999999999998</v>
      </c>
      <c r="L409" s="28">
        <v>5.4390000000000001</v>
      </c>
      <c r="M409" s="28">
        <v>5.9340000000000002</v>
      </c>
      <c r="N409" s="28">
        <v>8.7499750000000009</v>
      </c>
      <c r="O409" s="28">
        <v>11.901447000000001</v>
      </c>
      <c r="P409" s="28">
        <v>13.037259000000001</v>
      </c>
      <c r="Q409" s="28">
        <v>14.224712999999999</v>
      </c>
      <c r="R409" s="28">
        <v>16.771312999999999</v>
      </c>
      <c r="S409" s="28">
        <v>18.447329000000003</v>
      </c>
      <c r="T409" s="28">
        <v>20.073957</v>
      </c>
      <c r="U409" s="28">
        <v>21.924826000000003</v>
      </c>
      <c r="V409" s="28">
        <v>23.636464</v>
      </c>
      <c r="W409" s="28">
        <v>25.245166000000001</v>
      </c>
      <c r="X409" s="28">
        <v>26.476859000000001</v>
      </c>
    </row>
    <row r="410" spans="1:24" x14ac:dyDescent="0.2">
      <c r="A410" s="11" t="s">
        <v>80</v>
      </c>
      <c r="B410" s="11" t="s">
        <v>54</v>
      </c>
      <c r="C410" s="11" t="s">
        <v>50</v>
      </c>
      <c r="D410" s="11" t="s">
        <v>73</v>
      </c>
      <c r="E410" s="28">
        <v>0.65806600000000004</v>
      </c>
      <c r="F410" s="28">
        <v>0.74968100000000004</v>
      </c>
      <c r="G410" s="28">
        <v>1.2339310000000001</v>
      </c>
      <c r="H410" s="28">
        <v>2.278</v>
      </c>
      <c r="I410" s="28">
        <v>2.4990000000000001</v>
      </c>
      <c r="J410" s="28">
        <v>3.1240000000000001</v>
      </c>
      <c r="K410" s="28">
        <v>4.3040000000000003</v>
      </c>
      <c r="L410" s="28">
        <v>5.3879999999999999</v>
      </c>
      <c r="M410" s="28">
        <v>5.66</v>
      </c>
      <c r="N410" s="28">
        <v>8.3921730000000014</v>
      </c>
      <c r="O410" s="28">
        <v>11.354396000000001</v>
      </c>
      <c r="P410" s="28">
        <v>12.239749</v>
      </c>
      <c r="Q410" s="28">
        <v>13.251595999999999</v>
      </c>
      <c r="R410" s="28">
        <v>15.807905000000002</v>
      </c>
      <c r="S410" s="28">
        <v>17.391483000000001</v>
      </c>
      <c r="T410" s="28">
        <v>18.766964000000002</v>
      </c>
      <c r="U410" s="28">
        <v>20.591262</v>
      </c>
      <c r="V410" s="28">
        <v>22.265026000000002</v>
      </c>
      <c r="W410" s="28">
        <v>23.825282999999999</v>
      </c>
      <c r="X410" s="28">
        <v>24.996783000000001</v>
      </c>
    </row>
    <row r="411" spans="1:24" x14ac:dyDescent="0.2">
      <c r="A411" s="11" t="s">
        <v>80</v>
      </c>
      <c r="B411" s="11" t="s">
        <v>54</v>
      </c>
      <c r="C411" s="11" t="s">
        <v>50</v>
      </c>
      <c r="D411" s="11" t="s">
        <v>70</v>
      </c>
      <c r="E411" s="28">
        <v>3.29033</v>
      </c>
      <c r="F411" s="28">
        <v>3.748405</v>
      </c>
      <c r="G411" s="28">
        <v>6.1696550000000006</v>
      </c>
      <c r="H411" s="28">
        <v>11.39</v>
      </c>
      <c r="I411" s="28">
        <v>12.494999999999999</v>
      </c>
      <c r="J411" s="28">
        <v>15.62</v>
      </c>
      <c r="K411" s="28">
        <v>21.52</v>
      </c>
      <c r="L411" s="28">
        <v>26.94</v>
      </c>
      <c r="M411" s="28">
        <v>28.3</v>
      </c>
      <c r="N411" s="28">
        <v>41.960865000000005</v>
      </c>
      <c r="O411" s="28">
        <v>56.771980000000006</v>
      </c>
      <c r="P411" s="28">
        <v>61.198745000000002</v>
      </c>
      <c r="Q411" s="28">
        <v>66.257980000000003</v>
      </c>
      <c r="R411" s="28">
        <v>79.039525000000012</v>
      </c>
      <c r="S411" s="28">
        <v>86.957414999999997</v>
      </c>
      <c r="T411" s="28">
        <v>93.834820000000022</v>
      </c>
      <c r="U411" s="28">
        <v>102.95631</v>
      </c>
      <c r="V411" s="28">
        <v>111.32513000000002</v>
      </c>
      <c r="W411" s="28">
        <v>119.12641499999999</v>
      </c>
      <c r="X411" s="28">
        <v>124.983915</v>
      </c>
    </row>
    <row r="412" spans="1:24" x14ac:dyDescent="0.2">
      <c r="A412" s="11" t="s">
        <v>80</v>
      </c>
      <c r="B412" s="11" t="s">
        <v>54</v>
      </c>
      <c r="C412" s="11" t="s">
        <v>50</v>
      </c>
      <c r="D412" s="11" t="s">
        <v>71</v>
      </c>
      <c r="E412" s="28">
        <v>7.3808182723499636</v>
      </c>
      <c r="F412" s="28">
        <v>8.385249613769405</v>
      </c>
      <c r="G412" s="28">
        <v>9.9354409979488754</v>
      </c>
      <c r="H412" s="28">
        <v>13.398684147503388</v>
      </c>
      <c r="I412" s="28">
        <v>17.220020553891811</v>
      </c>
      <c r="J412" s="28">
        <v>20.577360779984041</v>
      </c>
      <c r="K412" s="28">
        <v>24.909200662043322</v>
      </c>
      <c r="L412" s="28">
        <v>30.068587527391795</v>
      </c>
      <c r="M412" s="28">
        <v>35.569750412304401</v>
      </c>
      <c r="N412" s="28">
        <v>42.035962317838404</v>
      </c>
      <c r="O412" s="28">
        <v>52.4</v>
      </c>
      <c r="P412" s="28">
        <v>58.688000000000002</v>
      </c>
      <c r="Q412" s="28">
        <v>61.622400000000006</v>
      </c>
      <c r="R412" s="28">
        <v>66.983548800000008</v>
      </c>
      <c r="S412" s="28">
        <v>73.012068192000015</v>
      </c>
      <c r="T412" s="28">
        <v>86.154240466560012</v>
      </c>
      <c r="U412" s="28">
        <v>98.617310938929961</v>
      </c>
      <c r="V412" s="28">
        <v>116.7725193458097</v>
      </c>
      <c r="W412" s="28">
        <v>137.54588902705484</v>
      </c>
      <c r="X412" s="28">
        <v>155.55976520620308</v>
      </c>
    </row>
    <row r="413" spans="1:24" x14ac:dyDescent="0.2">
      <c r="A413" s="11" t="s">
        <v>80</v>
      </c>
      <c r="B413" s="11" t="s">
        <v>54</v>
      </c>
      <c r="C413" s="11" t="s">
        <v>50</v>
      </c>
      <c r="D413" s="11" t="s">
        <v>26</v>
      </c>
      <c r="E413" s="28">
        <v>10.671148272349964</v>
      </c>
      <c r="F413" s="28">
        <v>12.133654613769405</v>
      </c>
      <c r="G413" s="28">
        <v>16.105095997948876</v>
      </c>
      <c r="H413" s="28">
        <v>24.788684147503389</v>
      </c>
      <c r="I413" s="28">
        <v>29.715020553891812</v>
      </c>
      <c r="J413" s="28">
        <v>36.197360779984038</v>
      </c>
      <c r="K413" s="28">
        <v>46.429200662043328</v>
      </c>
      <c r="L413" s="28">
        <v>57.008587527391796</v>
      </c>
      <c r="M413" s="28">
        <v>63.869750412304398</v>
      </c>
      <c r="N413" s="28">
        <v>83.996827317838409</v>
      </c>
      <c r="O413" s="28">
        <v>109.17198</v>
      </c>
      <c r="P413" s="28">
        <v>119.886745</v>
      </c>
      <c r="Q413" s="28">
        <v>127.88038</v>
      </c>
      <c r="R413" s="28">
        <v>146.02307380000002</v>
      </c>
      <c r="S413" s="28">
        <v>159.96948319200001</v>
      </c>
      <c r="T413" s="28">
        <v>179.98906046656003</v>
      </c>
      <c r="U413" s="28">
        <v>201.57362093892996</v>
      </c>
      <c r="V413" s="28">
        <v>228.09764934580971</v>
      </c>
      <c r="W413" s="28">
        <v>256.67230402705485</v>
      </c>
      <c r="X413" s="28">
        <v>280.54368020620308</v>
      </c>
    </row>
    <row r="414" spans="1:24" x14ac:dyDescent="0.2">
      <c r="A414" s="11" t="s">
        <v>80</v>
      </c>
      <c r="B414" s="11" t="s">
        <v>54</v>
      </c>
      <c r="C414" s="11" t="s">
        <v>50</v>
      </c>
      <c r="D414" s="11" t="s">
        <v>75</v>
      </c>
      <c r="E414" s="28">
        <v>0.32300000000000001</v>
      </c>
      <c r="F414" s="28">
        <v>0.26600000000000001</v>
      </c>
      <c r="G414" s="28">
        <v>0.82199999999999995</v>
      </c>
      <c r="H414" s="28">
        <v>1.141</v>
      </c>
      <c r="I414" s="28">
        <v>1.4490000000000001</v>
      </c>
      <c r="J414" s="28">
        <v>1.869</v>
      </c>
      <c r="K414" s="28">
        <v>3.3079999999999998</v>
      </c>
      <c r="L414" s="28">
        <v>2.5070000000000001</v>
      </c>
      <c r="M414" s="28">
        <v>3.1989999999999998</v>
      </c>
      <c r="N414" s="28">
        <v>3.5749939999999998</v>
      </c>
      <c r="O414" s="28">
        <v>5.5233127058020903</v>
      </c>
      <c r="P414" s="28">
        <v>6.1359597535808215</v>
      </c>
      <c r="Q414" s="28">
        <v>6.0424346219652501</v>
      </c>
      <c r="R414" s="28">
        <v>6.9487699164369632</v>
      </c>
      <c r="S414" s="28">
        <v>7.1490900478824972</v>
      </c>
      <c r="T414" s="28">
        <v>7.4348235310695552</v>
      </c>
      <c r="U414" s="28">
        <v>7.9617124832320769</v>
      </c>
      <c r="V414" s="28">
        <v>8.5976416041121997</v>
      </c>
      <c r="W414" s="28">
        <v>9.2788593995193676</v>
      </c>
      <c r="X414" s="28">
        <v>10.020178214236806</v>
      </c>
    </row>
    <row r="415" spans="1:24" x14ac:dyDescent="0.2">
      <c r="A415" s="11" t="s">
        <v>80</v>
      </c>
      <c r="B415" s="11" t="s">
        <v>54</v>
      </c>
      <c r="C415" s="11" t="s">
        <v>50</v>
      </c>
      <c r="D415" s="11" t="s">
        <v>76</v>
      </c>
      <c r="E415" s="28">
        <v>11.655968</v>
      </c>
      <c r="F415" s="28">
        <v>12.349643</v>
      </c>
      <c r="G415" s="28">
        <v>16.356719999999999</v>
      </c>
      <c r="H415" s="28">
        <v>22.403766999999998</v>
      </c>
      <c r="I415" s="28">
        <v>35.010669</v>
      </c>
      <c r="J415" s="28">
        <v>54.483294000000001</v>
      </c>
      <c r="K415" s="28">
        <v>67.780337000000003</v>
      </c>
      <c r="L415" s="28">
        <v>99.277000000000001</v>
      </c>
      <c r="M415" s="28">
        <v>109.8</v>
      </c>
      <c r="N415" s="28">
        <v>110.45878568858599</v>
      </c>
      <c r="O415" s="28">
        <v>132.27119884682998</v>
      </c>
      <c r="P415" s="28">
        <v>136.72625622999999</v>
      </c>
      <c r="Q415" s="28">
        <v>147.74063368</v>
      </c>
      <c r="R415" s="28">
        <v>172.74875435999999</v>
      </c>
      <c r="S415" s="28">
        <v>187.69499100986044</v>
      </c>
      <c r="T415" s="28">
        <v>172.24349683787725</v>
      </c>
      <c r="U415" s="28">
        <v>171.3078001693564</v>
      </c>
      <c r="V415" s="28">
        <v>173.86303920465616</v>
      </c>
      <c r="W415" s="28">
        <v>178.09202573436312</v>
      </c>
      <c r="X415" s="28">
        <v>182.5443263777222</v>
      </c>
    </row>
    <row r="416" spans="1:24" x14ac:dyDescent="0.2">
      <c r="A416" s="11" t="s">
        <v>80</v>
      </c>
      <c r="B416" s="11" t="s">
        <v>54</v>
      </c>
      <c r="C416" s="11" t="s">
        <v>50</v>
      </c>
      <c r="D416" s="11" t="s">
        <v>74</v>
      </c>
      <c r="E416" s="28">
        <v>22.004116272349961</v>
      </c>
      <c r="F416" s="28">
        <v>24.217297613769404</v>
      </c>
      <c r="G416" s="28">
        <v>32.043936215000002</v>
      </c>
      <c r="H416" s="28">
        <v>46.011227511250006</v>
      </c>
      <c r="I416" s="28">
        <v>63.290624173611114</v>
      </c>
      <c r="J416" s="28">
        <v>88.83869399999999</v>
      </c>
      <c r="K416" s="28">
        <v>110.93073699999999</v>
      </c>
      <c r="L416" s="28">
        <v>156.77858752739178</v>
      </c>
      <c r="M416" s="28">
        <v>177.47075041230437</v>
      </c>
      <c r="N416" s="28">
        <v>192.87976231783841</v>
      </c>
      <c r="O416" s="28">
        <v>233</v>
      </c>
      <c r="P416" s="28">
        <v>250.941</v>
      </c>
      <c r="Q416" s="28">
        <v>276.27085</v>
      </c>
      <c r="R416" s="28">
        <v>305.00301840000003</v>
      </c>
      <c r="S416" s="28">
        <v>337.33333835040008</v>
      </c>
      <c r="T416" s="28">
        <v>347.45333850091208</v>
      </c>
      <c r="U416" s="28">
        <v>366.56327211846224</v>
      </c>
      <c r="V416" s="28">
        <v>394.42208079946539</v>
      </c>
      <c r="W416" s="28">
        <v>425.18700310182373</v>
      </c>
      <c r="X416" s="28">
        <v>452.82415830344223</v>
      </c>
    </row>
    <row r="417" spans="1:24" x14ac:dyDescent="0.2">
      <c r="A417" s="11" t="s">
        <v>80</v>
      </c>
      <c r="B417" s="11" t="s">
        <v>54</v>
      </c>
      <c r="C417" s="11" t="s">
        <v>65</v>
      </c>
      <c r="D417" s="11" t="s">
        <v>72</v>
      </c>
      <c r="E417" s="28">
        <v>9.4673595791018297</v>
      </c>
      <c r="F417" s="28">
        <v>10.602851278208483</v>
      </c>
      <c r="G417" s="28">
        <v>12.015002652091798</v>
      </c>
      <c r="H417" s="28">
        <v>13.576303113676135</v>
      </c>
      <c r="I417" s="28">
        <v>15.361088376749292</v>
      </c>
      <c r="J417" s="28">
        <v>17.061251556779169</v>
      </c>
      <c r="K417" s="28">
        <v>18.838664859199113</v>
      </c>
      <c r="L417" s="28">
        <v>20.754932011911009</v>
      </c>
      <c r="M417" s="28">
        <v>22.810901206546387</v>
      </c>
      <c r="N417" s="28">
        <v>26.190125999999999</v>
      </c>
      <c r="O417" s="28">
        <v>30.470667999999996</v>
      </c>
      <c r="P417" s="28">
        <v>34.386765383173554</v>
      </c>
      <c r="Q417" s="28">
        <v>38.3355893833983</v>
      </c>
      <c r="R417" s="28">
        <v>42.299765042989755</v>
      </c>
      <c r="S417" s="28">
        <v>45.870931157269268</v>
      </c>
      <c r="T417" s="28">
        <v>49.632450455530602</v>
      </c>
      <c r="U417" s="28">
        <v>53.520652293413605</v>
      </c>
      <c r="V417" s="28">
        <v>57.607481976865955</v>
      </c>
      <c r="W417" s="28">
        <v>61.831501204926646</v>
      </c>
      <c r="X417" s="28">
        <v>66.400395497572944</v>
      </c>
    </row>
    <row r="418" spans="1:24" x14ac:dyDescent="0.2">
      <c r="A418" s="11" t="s">
        <v>80</v>
      </c>
      <c r="B418" s="11" t="s">
        <v>54</v>
      </c>
      <c r="C418" s="11" t="s">
        <v>65</v>
      </c>
      <c r="D418" s="11" t="s">
        <v>77</v>
      </c>
      <c r="E418" s="28">
        <v>1.2410870000000001</v>
      </c>
      <c r="F418" s="28">
        <v>1.343377</v>
      </c>
      <c r="G418" s="28">
        <v>1.690008</v>
      </c>
      <c r="H418" s="28">
        <v>1.907</v>
      </c>
      <c r="I418" s="28">
        <v>2.1560000000000001</v>
      </c>
      <c r="J418" s="28">
        <v>2.097</v>
      </c>
      <c r="K418" s="28">
        <v>2.3530000000000002</v>
      </c>
      <c r="L418" s="28">
        <v>2.6390000000000002</v>
      </c>
      <c r="M418" s="28">
        <v>2.8330000000000002</v>
      </c>
      <c r="N418" s="28">
        <v>4.2382929999999996</v>
      </c>
      <c r="O418" s="28">
        <v>5.3384510000000001</v>
      </c>
      <c r="P418" s="28">
        <v>4.9649830000000001</v>
      </c>
      <c r="Q418" s="28">
        <v>4.9799040000000003</v>
      </c>
      <c r="R418" s="28">
        <v>5.1038190000000005</v>
      </c>
      <c r="S418" s="28">
        <v>4.8841200000000002</v>
      </c>
      <c r="T418" s="28">
        <v>5.119885</v>
      </c>
      <c r="U418" s="28">
        <v>5.4610539999999999</v>
      </c>
      <c r="V418" s="28">
        <v>5.766114</v>
      </c>
      <c r="W418" s="28">
        <v>6.0397650000000001</v>
      </c>
      <c r="X418" s="28">
        <v>6.2772730000000001</v>
      </c>
    </row>
    <row r="419" spans="1:24" x14ac:dyDescent="0.2">
      <c r="A419" s="11" t="s">
        <v>80</v>
      </c>
      <c r="B419" s="11" t="s">
        <v>54</v>
      </c>
      <c r="C419" s="11" t="s">
        <v>65</v>
      </c>
      <c r="D419" s="11" t="s">
        <v>73</v>
      </c>
      <c r="E419" s="28">
        <v>1.1452829999999998</v>
      </c>
      <c r="F419" s="28">
        <v>1.2739100000000001</v>
      </c>
      <c r="G419" s="28">
        <v>1.695368</v>
      </c>
      <c r="H419" s="28">
        <v>1.865</v>
      </c>
      <c r="I419" s="28">
        <v>2.165</v>
      </c>
      <c r="J419" s="28">
        <v>2.0739999999999998</v>
      </c>
      <c r="K419" s="28">
        <v>2.38</v>
      </c>
      <c r="L419" s="28">
        <v>2.6659999999999999</v>
      </c>
      <c r="M419" s="28">
        <v>2.823</v>
      </c>
      <c r="N419" s="28">
        <v>4.3661180000000002</v>
      </c>
      <c r="O419" s="28">
        <v>5.3977879999999994</v>
      </c>
      <c r="P419" s="28">
        <v>4.8862009999999998</v>
      </c>
      <c r="Q419" s="28">
        <v>4.9732630000000002</v>
      </c>
      <c r="R419" s="28">
        <v>5.1042950000000005</v>
      </c>
      <c r="S419" s="28">
        <v>4.8692130000000002</v>
      </c>
      <c r="T419" s="28">
        <v>5.1198880000000004</v>
      </c>
      <c r="U419" s="28">
        <v>5.4610519999999996</v>
      </c>
      <c r="V419" s="28">
        <v>5.7661170000000004</v>
      </c>
      <c r="W419" s="28">
        <v>6.0397650000000001</v>
      </c>
      <c r="X419" s="28">
        <v>6.2772709999999998</v>
      </c>
    </row>
    <row r="420" spans="1:24" x14ac:dyDescent="0.2">
      <c r="A420" s="11" t="s">
        <v>80</v>
      </c>
      <c r="B420" s="11" t="s">
        <v>54</v>
      </c>
      <c r="C420" s="11" t="s">
        <v>65</v>
      </c>
      <c r="D420" s="11" t="s">
        <v>70</v>
      </c>
      <c r="E420" s="28">
        <v>5.7264149999999994</v>
      </c>
      <c r="F420" s="28">
        <v>6.3695500000000003</v>
      </c>
      <c r="G420" s="28">
        <v>8.4768399999999993</v>
      </c>
      <c r="H420" s="28">
        <v>9.3249999999999993</v>
      </c>
      <c r="I420" s="28">
        <v>10.824999999999999</v>
      </c>
      <c r="J420" s="28">
        <v>10.37</v>
      </c>
      <c r="K420" s="28">
        <v>11.9</v>
      </c>
      <c r="L420" s="28">
        <v>13.33</v>
      </c>
      <c r="M420" s="28">
        <v>14.115</v>
      </c>
      <c r="N420" s="28">
        <v>21.830590000000001</v>
      </c>
      <c r="O420" s="28">
        <v>26.988939999999996</v>
      </c>
      <c r="P420" s="28">
        <v>24.431004999999999</v>
      </c>
      <c r="Q420" s="28">
        <v>24.866315</v>
      </c>
      <c r="R420" s="28">
        <v>25.521475000000002</v>
      </c>
      <c r="S420" s="28">
        <v>24.346065000000003</v>
      </c>
      <c r="T420" s="28">
        <v>25.599440000000001</v>
      </c>
      <c r="U420" s="28">
        <v>27.305259999999997</v>
      </c>
      <c r="V420" s="28">
        <v>28.830585000000003</v>
      </c>
      <c r="W420" s="28">
        <v>30.198824999999999</v>
      </c>
      <c r="X420" s="28">
        <v>31.386354999999998</v>
      </c>
    </row>
    <row r="421" spans="1:24" x14ac:dyDescent="0.2">
      <c r="A421" s="11" t="s">
        <v>80</v>
      </c>
      <c r="B421" s="11" t="s">
        <v>54</v>
      </c>
      <c r="C421" s="11" t="s">
        <v>65</v>
      </c>
      <c r="D421" s="11" t="s">
        <v>71</v>
      </c>
      <c r="E421" s="28">
        <v>14.785800496455106</v>
      </c>
      <c r="F421" s="28">
        <v>16.856598442293105</v>
      </c>
      <c r="G421" s="28">
        <v>19.049379313286508</v>
      </c>
      <c r="H421" s="28">
        <v>21.524768256255349</v>
      </c>
      <c r="I421" s="28">
        <v>24.354484774305824</v>
      </c>
      <c r="J421" s="28">
        <v>27.05003584896447</v>
      </c>
      <c r="K421" s="28">
        <v>29.86806437335968</v>
      </c>
      <c r="L421" s="28">
        <v>32.906240969287865</v>
      </c>
      <c r="M421" s="28">
        <v>35.813114894277831</v>
      </c>
      <c r="N421" s="28">
        <v>39.285189000000003</v>
      </c>
      <c r="O421" s="28">
        <v>45.580825500000003</v>
      </c>
      <c r="P421" s="28">
        <v>51.050524560000007</v>
      </c>
      <c r="Q421" s="28">
        <v>53.603050788000012</v>
      </c>
      <c r="R421" s="28">
        <v>58.159310104980008</v>
      </c>
      <c r="S421" s="28">
        <v>63.711661205117259</v>
      </c>
      <c r="T421" s="28">
        <v>68.808594101526651</v>
      </c>
      <c r="U421" s="28">
        <v>74.393706687844912</v>
      </c>
      <c r="V421" s="28">
        <v>80.074399947843673</v>
      </c>
      <c r="W421" s="28">
        <v>85.945786674848037</v>
      </c>
      <c r="X421" s="28">
        <v>92.296549741626393</v>
      </c>
    </row>
    <row r="422" spans="1:24" x14ac:dyDescent="0.2">
      <c r="A422" s="11" t="s">
        <v>80</v>
      </c>
      <c r="B422" s="11" t="s">
        <v>54</v>
      </c>
      <c r="C422" s="11" t="s">
        <v>65</v>
      </c>
      <c r="D422" s="11" t="s">
        <v>26</v>
      </c>
      <c r="E422" s="28">
        <v>20.512215496455106</v>
      </c>
      <c r="F422" s="28">
        <v>23.226148442293105</v>
      </c>
      <c r="G422" s="28">
        <v>27.526219313286507</v>
      </c>
      <c r="H422" s="28">
        <v>30.849768256255349</v>
      </c>
      <c r="I422" s="28">
        <v>35.17948477430582</v>
      </c>
      <c r="J422" s="28">
        <v>37.420035848964467</v>
      </c>
      <c r="K422" s="28">
        <v>41.768064373359678</v>
      </c>
      <c r="L422" s="28">
        <v>46.236240969287863</v>
      </c>
      <c r="M422" s="28">
        <v>49.928114894277833</v>
      </c>
      <c r="N422" s="28">
        <v>61.115779000000003</v>
      </c>
      <c r="O422" s="28">
        <v>72.569765500000003</v>
      </c>
      <c r="P422" s="28">
        <v>75.481529560000013</v>
      </c>
      <c r="Q422" s="28">
        <v>78.469365788000005</v>
      </c>
      <c r="R422" s="28">
        <v>83.680785104980004</v>
      </c>
      <c r="S422" s="28">
        <v>88.057726205117262</v>
      </c>
      <c r="T422" s="28">
        <v>94.408034101526653</v>
      </c>
      <c r="U422" s="28">
        <v>101.69896668784492</v>
      </c>
      <c r="V422" s="28">
        <v>108.90498494784367</v>
      </c>
      <c r="W422" s="28">
        <v>116.14461167484804</v>
      </c>
      <c r="X422" s="28">
        <v>123.68290474162639</v>
      </c>
    </row>
    <row r="423" spans="1:24" x14ac:dyDescent="0.2">
      <c r="A423" s="11" t="s">
        <v>80</v>
      </c>
      <c r="B423" s="11" t="s">
        <v>54</v>
      </c>
      <c r="C423" s="11" t="s">
        <v>65</v>
      </c>
      <c r="D423" s="11" t="s">
        <v>75</v>
      </c>
      <c r="E423" s="28">
        <v>1.7534581383255327E-2</v>
      </c>
      <c r="F423" s="28">
        <v>0.02</v>
      </c>
      <c r="G423" s="28">
        <v>2.12E-2</v>
      </c>
      <c r="H423" s="28">
        <v>2.2472000000000002E-2</v>
      </c>
      <c r="I423" s="28">
        <v>2.3820320000000002E-2</v>
      </c>
      <c r="J423" s="28">
        <v>2.5249539200000004E-2</v>
      </c>
      <c r="K423" s="28">
        <v>2.6764511552000006E-2</v>
      </c>
      <c r="L423" s="28">
        <v>2.8370382245120007E-2</v>
      </c>
      <c r="M423" s="28">
        <v>3.0072605179827211E-2</v>
      </c>
      <c r="N423" s="28">
        <v>3.1896619314999264E-2</v>
      </c>
      <c r="O423" s="28">
        <v>3.6097597465966746E-2</v>
      </c>
      <c r="P423" s="28">
        <v>3.0864448339545082E-2</v>
      </c>
      <c r="Q423" s="28">
        <v>2.2687433603830253E-2</v>
      </c>
      <c r="R423" s="28">
        <v>1.8461536212136701E-2</v>
      </c>
      <c r="S423" s="28">
        <v>1.7093656427630381E-2</v>
      </c>
      <c r="T423" s="28">
        <v>2.0304544010548712E-2</v>
      </c>
      <c r="U423" s="28">
        <v>2.2131952971498094E-2</v>
      </c>
      <c r="V423" s="28">
        <v>2.4123828738932932E-2</v>
      </c>
      <c r="W423" s="28">
        <v>2.6294973325436895E-2</v>
      </c>
      <c r="X423" s="28">
        <v>2.8661520924726219E-2</v>
      </c>
    </row>
    <row r="424" spans="1:24" x14ac:dyDescent="0.2">
      <c r="A424" s="11" t="s">
        <v>80</v>
      </c>
      <c r="B424" s="11" t="s">
        <v>54</v>
      </c>
      <c r="C424" s="11" t="s">
        <v>65</v>
      </c>
      <c r="D424" s="11" t="s">
        <v>76</v>
      </c>
      <c r="E424" s="28">
        <v>6.3721871061297159</v>
      </c>
      <c r="F424" s="28">
        <v>6.7286090548163919</v>
      </c>
      <c r="G424" s="28">
        <v>9.420052676742948</v>
      </c>
      <c r="H424" s="28">
        <v>8.9123140603704112</v>
      </c>
      <c r="I424" s="28">
        <v>8.5109628536704207</v>
      </c>
      <c r="J424" s="28">
        <v>12.318355170500761</v>
      </c>
      <c r="K424" s="28">
        <v>14.976759279025798</v>
      </c>
      <c r="L424" s="28">
        <v>18.764014714147851</v>
      </c>
      <c r="M424" s="28">
        <v>15.501479345898348</v>
      </c>
      <c r="N424" s="28">
        <v>14.677498739957807</v>
      </c>
      <c r="O424" s="28">
        <v>18.118646631897526</v>
      </c>
      <c r="P424" s="28">
        <v>17.723579925995573</v>
      </c>
      <c r="Q424" s="28">
        <v>19.69137928479612</v>
      </c>
      <c r="R424" s="28">
        <v>25.541935022951616</v>
      </c>
      <c r="S424" s="28">
        <v>30.071098940028218</v>
      </c>
      <c r="T424" s="28">
        <v>29.934845218349924</v>
      </c>
      <c r="U424" s="28">
        <v>32.765071374647391</v>
      </c>
      <c r="V424" s="28">
        <v>37.150310468679187</v>
      </c>
      <c r="W424" s="28">
        <v>41.249989338420974</v>
      </c>
      <c r="X424" s="28">
        <v>44.567714183223522</v>
      </c>
    </row>
    <row r="425" spans="1:24" x14ac:dyDescent="0.2">
      <c r="A425" s="11" t="s">
        <v>80</v>
      </c>
      <c r="B425" s="11" t="s">
        <v>54</v>
      </c>
      <c r="C425" s="11" t="s">
        <v>65</v>
      </c>
      <c r="D425" s="11" t="s">
        <v>74</v>
      </c>
      <c r="E425" s="28">
        <v>26.925883727650039</v>
      </c>
      <c r="F425" s="28">
        <v>30.142702386230596</v>
      </c>
      <c r="G425" s="28">
        <v>36.586063784999993</v>
      </c>
      <c r="H425" s="28">
        <v>39.88877248875</v>
      </c>
      <c r="I425" s="28">
        <v>43.57937582638889</v>
      </c>
      <c r="J425" s="28">
        <v>50.051305999999997</v>
      </c>
      <c r="K425" s="28">
        <v>56.809263000000016</v>
      </c>
      <c r="L425" s="28">
        <v>64.762559820000007</v>
      </c>
      <c r="M425" s="28">
        <v>67.353062212800012</v>
      </c>
      <c r="N425" s="28">
        <v>76.108960300464005</v>
      </c>
      <c r="O425" s="28">
        <v>91.315530568496726</v>
      </c>
      <c r="P425" s="28">
        <v>94.511574138394096</v>
      </c>
      <c r="Q425" s="28">
        <v>99.237152845313801</v>
      </c>
      <c r="R425" s="28">
        <v>108.16849660139205</v>
      </c>
      <c r="S425" s="28">
        <v>118.22816678532151</v>
      </c>
      <c r="T425" s="28">
        <v>124.49425962494354</v>
      </c>
      <c r="U425" s="28">
        <v>134.45380039493904</v>
      </c>
      <c r="V425" s="28">
        <v>146.15128102929873</v>
      </c>
      <c r="W425" s="28">
        <v>157.55108094958405</v>
      </c>
      <c r="X425" s="28">
        <v>168.26455445415579</v>
      </c>
    </row>
    <row r="426" spans="1:24" x14ac:dyDescent="0.2">
      <c r="A426" s="11" t="s">
        <v>80</v>
      </c>
      <c r="B426" s="11" t="s">
        <v>54</v>
      </c>
      <c r="C426" s="11" t="s">
        <v>67</v>
      </c>
      <c r="D426" s="11" t="s">
        <v>72</v>
      </c>
      <c r="E426" s="28">
        <v>3.6965694883084561</v>
      </c>
      <c r="F426" s="28">
        <v>3.9281614172410428</v>
      </c>
      <c r="G426" s="28">
        <v>4.2751984448031237</v>
      </c>
      <c r="H426" s="28">
        <v>4.582016102345408</v>
      </c>
      <c r="I426" s="28">
        <v>5.0524815065586273</v>
      </c>
      <c r="J426" s="28">
        <v>5.3895396908159583</v>
      </c>
      <c r="K426" s="28">
        <v>5.7971267222557676</v>
      </c>
      <c r="L426" s="28">
        <v>6.4266330335323048</v>
      </c>
      <c r="M426" s="28">
        <v>7.0658476112916091</v>
      </c>
      <c r="N426" s="28">
        <v>7.8234112496738195</v>
      </c>
      <c r="O426" s="28">
        <v>8.8364780334358883</v>
      </c>
      <c r="P426" s="28">
        <v>9.2078043166852073</v>
      </c>
      <c r="Q426" s="28">
        <v>9.7405459686900944</v>
      </c>
      <c r="R426" s="28">
        <v>10.489358670255589</v>
      </c>
      <c r="S426" s="28">
        <v>11.119059736742809</v>
      </c>
      <c r="T426" s="28">
        <v>11.653200749905668</v>
      </c>
      <c r="U426" s="28">
        <v>12.236878712410384</v>
      </c>
      <c r="V426" s="28">
        <v>12.877097776789864</v>
      </c>
      <c r="W426" s="28">
        <v>13.579689887950369</v>
      </c>
      <c r="X426" s="28">
        <v>14.261032393552851</v>
      </c>
    </row>
    <row r="427" spans="1:24" x14ac:dyDescent="0.2">
      <c r="A427" s="11" t="s">
        <v>80</v>
      </c>
      <c r="B427" s="11" t="s">
        <v>54</v>
      </c>
      <c r="C427" s="11" t="s">
        <v>67</v>
      </c>
      <c r="D427" s="11" t="s">
        <v>77</v>
      </c>
      <c r="E427" s="28">
        <v>0.28911500000000001</v>
      </c>
      <c r="F427" s="28">
        <v>0.368365</v>
      </c>
      <c r="G427" s="28">
        <v>0.49237900000000001</v>
      </c>
      <c r="H427" s="28">
        <v>0.46500000000000002</v>
      </c>
      <c r="I427" s="28">
        <v>0.64</v>
      </c>
      <c r="J427" s="28">
        <v>0.52400000000000002</v>
      </c>
      <c r="K427" s="28">
        <v>0.60699999999999998</v>
      </c>
      <c r="L427" s="28">
        <v>0.84399999999999997</v>
      </c>
      <c r="M427" s="28">
        <v>0.877</v>
      </c>
      <c r="N427" s="28">
        <v>1.0190399999999999</v>
      </c>
      <c r="O427" s="28">
        <v>1.4485329999999998</v>
      </c>
      <c r="P427" s="28">
        <v>1.3392040000000001</v>
      </c>
      <c r="Q427" s="28">
        <v>1.128406</v>
      </c>
      <c r="R427" s="28">
        <v>1.23584</v>
      </c>
      <c r="S427" s="28">
        <v>1.1541690000000002</v>
      </c>
      <c r="T427" s="28">
        <v>1.0900940000000001</v>
      </c>
      <c r="U427" s="28">
        <v>1.1663380000000001</v>
      </c>
      <c r="V427" s="28">
        <v>1.2520630000000001</v>
      </c>
      <c r="W427" s="28">
        <v>1.3464469999999999</v>
      </c>
      <c r="X427" s="28">
        <v>1.3603270000000001</v>
      </c>
    </row>
    <row r="428" spans="1:24" x14ac:dyDescent="0.2">
      <c r="A428" s="11" t="s">
        <v>80</v>
      </c>
      <c r="B428" s="11" t="s">
        <v>54</v>
      </c>
      <c r="C428" s="11" t="s">
        <v>67</v>
      </c>
      <c r="D428" s="11" t="s">
        <v>73</v>
      </c>
      <c r="E428" s="28">
        <v>0.27901399999999998</v>
      </c>
      <c r="F428" s="28">
        <v>0.36869000000000002</v>
      </c>
      <c r="G428" s="28">
        <v>0.49876500000000001</v>
      </c>
      <c r="H428" s="28">
        <v>0.47099999999999997</v>
      </c>
      <c r="I428" s="28">
        <v>0.63500000000000001</v>
      </c>
      <c r="J428" s="28">
        <v>0.51700000000000002</v>
      </c>
      <c r="K428" s="28">
        <v>0.60199999999999998</v>
      </c>
      <c r="L428" s="28">
        <v>0.84399999999999997</v>
      </c>
      <c r="M428" s="28">
        <v>0.86699999999999999</v>
      </c>
      <c r="N428" s="28">
        <v>1.0383689999999999</v>
      </c>
      <c r="O428" s="28">
        <v>1.489314</v>
      </c>
      <c r="P428" s="28">
        <v>1.2715080000000001</v>
      </c>
      <c r="Q428" s="28">
        <v>1.085026</v>
      </c>
      <c r="R428" s="28">
        <v>1.220364</v>
      </c>
      <c r="S428" s="28">
        <v>1.120824</v>
      </c>
      <c r="T428" s="28">
        <v>1.017806</v>
      </c>
      <c r="U428" s="28">
        <v>1.0949300000000002</v>
      </c>
      <c r="V428" s="28">
        <v>1.181983</v>
      </c>
      <c r="W428" s="28">
        <v>1.2792410000000001</v>
      </c>
      <c r="X428" s="28">
        <v>1.2951679999999999</v>
      </c>
    </row>
    <row r="429" spans="1:24" x14ac:dyDescent="0.2">
      <c r="A429" s="11" t="s">
        <v>80</v>
      </c>
      <c r="B429" s="11" t="s">
        <v>54</v>
      </c>
      <c r="C429" s="11" t="s">
        <v>67</v>
      </c>
      <c r="D429" s="11" t="s">
        <v>70</v>
      </c>
      <c r="E429" s="28">
        <v>2.5275385882352945</v>
      </c>
      <c r="F429" s="28">
        <v>3.3507414705882352</v>
      </c>
      <c r="G429" s="28">
        <v>4.5475632352941178</v>
      </c>
      <c r="H429" s="28">
        <v>4.308264705882352</v>
      </c>
      <c r="I429" s="28">
        <v>5.8270588235294118</v>
      </c>
      <c r="J429" s="28">
        <v>4.7594411764705882</v>
      </c>
      <c r="K429" s="28">
        <v>5.5596470588235283</v>
      </c>
      <c r="L429" s="28">
        <v>7.8194117647058796</v>
      </c>
      <c r="M429" s="28">
        <v>8.0579999999999998</v>
      </c>
      <c r="N429" s="28">
        <v>9.6812639117647059</v>
      </c>
      <c r="O429" s="28">
        <v>13.925085899999999</v>
      </c>
      <c r="P429" s="28">
        <v>11.92973682352941</v>
      </c>
      <c r="Q429" s="28">
        <v>10.212009411764704</v>
      </c>
      <c r="R429" s="28">
        <v>11.48577882352941</v>
      </c>
      <c r="S429" s="28">
        <v>10.54893176470588</v>
      </c>
      <c r="T429" s="28">
        <v>9.5793505882352932</v>
      </c>
      <c r="U429" s="28">
        <v>10.305223529411764</v>
      </c>
      <c r="V429" s="28">
        <v>11.124545882352939</v>
      </c>
      <c r="W429" s="28">
        <v>12.039915294117646</v>
      </c>
      <c r="X429" s="28">
        <v>12.189816470588232</v>
      </c>
    </row>
    <row r="430" spans="1:24" x14ac:dyDescent="0.2">
      <c r="A430" s="11" t="s">
        <v>80</v>
      </c>
      <c r="B430" s="11" t="s">
        <v>54</v>
      </c>
      <c r="C430" s="11" t="s">
        <v>67</v>
      </c>
      <c r="D430" s="11" t="s">
        <v>71</v>
      </c>
      <c r="E430" s="28">
        <v>17.189048120634322</v>
      </c>
      <c r="F430" s="28">
        <v>18.265950590170849</v>
      </c>
      <c r="G430" s="28">
        <v>20.734712457295149</v>
      </c>
      <c r="H430" s="28">
        <v>22.222778096375226</v>
      </c>
      <c r="I430" s="28">
        <v>25.262407532793137</v>
      </c>
      <c r="J430" s="28">
        <v>27.001593850987948</v>
      </c>
      <c r="K430" s="28">
        <v>29.10157614572395</v>
      </c>
      <c r="L430" s="28">
        <v>31.297702873302324</v>
      </c>
      <c r="M430" s="28">
        <v>33.209483773070566</v>
      </c>
      <c r="N430" s="28">
        <v>34.423009498564809</v>
      </c>
      <c r="O430" s="28">
        <v>36</v>
      </c>
      <c r="P430" s="28">
        <v>37.08</v>
      </c>
      <c r="Q430" s="28">
        <v>38.192399999999999</v>
      </c>
      <c r="R430" s="28">
        <v>40.483944000000001</v>
      </c>
      <c r="S430" s="28">
        <v>43.317820080000004</v>
      </c>
      <c r="T430" s="28">
        <v>45.916889284800007</v>
      </c>
      <c r="U430" s="28">
        <v>47.968564552648701</v>
      </c>
      <c r="V430" s="28">
        <v>50.220681329480463</v>
      </c>
      <c r="W430" s="28">
        <v>52.960790563006441</v>
      </c>
      <c r="X430" s="28">
        <v>55.618026334856118</v>
      </c>
    </row>
    <row r="431" spans="1:24" x14ac:dyDescent="0.2">
      <c r="A431" s="11" t="s">
        <v>80</v>
      </c>
      <c r="B431" s="11" t="s">
        <v>54</v>
      </c>
      <c r="C431" s="11" t="s">
        <v>67</v>
      </c>
      <c r="D431" s="11" t="s">
        <v>26</v>
      </c>
      <c r="E431" s="28">
        <v>19.716586708869617</v>
      </c>
      <c r="F431" s="28">
        <v>21.616692060759085</v>
      </c>
      <c r="G431" s="28">
        <v>25.282275692589266</v>
      </c>
      <c r="H431" s="28">
        <v>26.531042802257577</v>
      </c>
      <c r="I431" s="28">
        <v>31.08946635632255</v>
      </c>
      <c r="J431" s="28">
        <v>31.761035027458536</v>
      </c>
      <c r="K431" s="28">
        <v>34.661223204547476</v>
      </c>
      <c r="L431" s="28">
        <v>39.117114638008204</v>
      </c>
      <c r="M431" s="28">
        <v>41.267483773070566</v>
      </c>
      <c r="N431" s="28">
        <v>44.104273410329512</v>
      </c>
      <c r="O431" s="28">
        <v>49.925085899999999</v>
      </c>
      <c r="P431" s="28">
        <v>49.009736823529408</v>
      </c>
      <c r="Q431" s="28">
        <v>48.404409411764703</v>
      </c>
      <c r="R431" s="28">
        <v>51.969722823529409</v>
      </c>
      <c r="S431" s="28">
        <v>53.866751844705888</v>
      </c>
      <c r="T431" s="28">
        <v>55.4962398730353</v>
      </c>
      <c r="U431" s="28">
        <v>58.273788082060463</v>
      </c>
      <c r="V431" s="28">
        <v>61.345227211833404</v>
      </c>
      <c r="W431" s="28">
        <v>65.000705857124089</v>
      </c>
      <c r="X431" s="28">
        <v>67.807842805444352</v>
      </c>
    </row>
    <row r="432" spans="1:24" x14ac:dyDescent="0.2">
      <c r="A432" s="11" t="s">
        <v>80</v>
      </c>
      <c r="B432" s="11" t="s">
        <v>54</v>
      </c>
      <c r="C432" s="11" t="s">
        <v>67</v>
      </c>
      <c r="D432" s="11" t="s">
        <v>75</v>
      </c>
      <c r="E432" s="28">
        <v>6.6465418616744681E-2</v>
      </c>
      <c r="F432" s="28">
        <v>7.0453343733749368E-2</v>
      </c>
      <c r="G432" s="28">
        <v>0.3468</v>
      </c>
      <c r="H432" s="28">
        <v>0.41452800000000001</v>
      </c>
      <c r="I432" s="28">
        <v>0.42817968000000001</v>
      </c>
      <c r="J432" s="28">
        <v>0.47075046079999999</v>
      </c>
      <c r="K432" s="28">
        <v>0.68323548844799997</v>
      </c>
      <c r="L432" s="28">
        <v>1.0716296177548801</v>
      </c>
      <c r="M432" s="28">
        <v>1.1359273948201729</v>
      </c>
      <c r="N432" s="28">
        <v>0.38956464389871442</v>
      </c>
      <c r="O432" s="28">
        <v>0.68175420126701669</v>
      </c>
      <c r="P432" s="28">
        <v>0.58291877583022755</v>
      </c>
      <c r="Q432" s="28">
        <v>0.42848428319808485</v>
      </c>
      <c r="R432" s="28">
        <v>0.34867223189393165</v>
      </c>
      <c r="S432" s="28">
        <v>0.31988076232442675</v>
      </c>
      <c r="T432" s="28">
        <v>0.36062730286569028</v>
      </c>
      <c r="U432" s="28">
        <v>0.39268874002066545</v>
      </c>
      <c r="V432" s="28">
        <v>0.4246353886290366</v>
      </c>
      <c r="W432" s="28">
        <v>0.45880428780277466</v>
      </c>
      <c r="X432" s="28">
        <v>0.49155094332406074</v>
      </c>
    </row>
    <row r="433" spans="1:24" x14ac:dyDescent="0.2">
      <c r="A433" s="11" t="s">
        <v>80</v>
      </c>
      <c r="B433" s="11" t="s">
        <v>54</v>
      </c>
      <c r="C433" s="11" t="s">
        <v>67</v>
      </c>
      <c r="D433" s="11" t="s">
        <v>76</v>
      </c>
      <c r="E433" s="28">
        <v>6.8854096904804534</v>
      </c>
      <c r="F433" s="28">
        <v>7.2554453180649645</v>
      </c>
      <c r="G433" s="28">
        <v>7.9331653232570503</v>
      </c>
      <c r="H433" s="28">
        <v>10.789104839629589</v>
      </c>
      <c r="I433" s="28">
        <v>13.702163146329578</v>
      </c>
      <c r="J433" s="28">
        <v>14.935357829499241</v>
      </c>
      <c r="K433" s="28">
        <v>15.682125720974204</v>
      </c>
      <c r="L433" s="28">
        <v>18.500338293071625</v>
      </c>
      <c r="M433" s="28">
        <v>19.665385654101652</v>
      </c>
      <c r="N433" s="28">
        <v>18.682144521943442</v>
      </c>
      <c r="O433" s="28">
        <v>22.21584566269263</v>
      </c>
      <c r="P433" s="28">
        <v>24.620567253389712</v>
      </c>
      <c r="Q433" s="28">
        <v>27.354119766867289</v>
      </c>
      <c r="R433" s="28">
        <v>27.875701629999998</v>
      </c>
      <c r="S433" s="28">
        <v>32.869398197238461</v>
      </c>
      <c r="T433" s="28">
        <v>33.883740080886128</v>
      </c>
      <c r="U433" s="28">
        <v>35.636705493867304</v>
      </c>
      <c r="V433" s="28">
        <v>37.263496307929202</v>
      </c>
      <c r="W433" s="28">
        <v>39.431177972857519</v>
      </c>
      <c r="X433" s="28">
        <v>42.025779917124623</v>
      </c>
    </row>
    <row r="434" spans="1:24" x14ac:dyDescent="0.2">
      <c r="A434" s="11" t="s">
        <v>80</v>
      </c>
      <c r="B434" s="11" t="s">
        <v>54</v>
      </c>
      <c r="C434" s="11" t="s">
        <v>67</v>
      </c>
      <c r="D434" s="11" t="s">
        <v>74</v>
      </c>
      <c r="E434" s="28">
        <v>26.399511999999994</v>
      </c>
      <c r="F434" s="28">
        <v>29.039463199999997</v>
      </c>
      <c r="G434" s="28">
        <v>33.104988047999996</v>
      </c>
      <c r="H434" s="28">
        <v>37.077586613759998</v>
      </c>
      <c r="I434" s="28">
        <v>44.122328070374394</v>
      </c>
      <c r="J434" s="28">
        <v>46.328444473893114</v>
      </c>
      <c r="K434" s="28">
        <v>49.571435587065636</v>
      </c>
      <c r="L434" s="28">
        <v>57.00715092512548</v>
      </c>
      <c r="M434" s="28">
        <v>59.857508471381756</v>
      </c>
      <c r="N434" s="28">
        <v>62.25180881023703</v>
      </c>
      <c r="O434" s="28">
        <v>73.22</v>
      </c>
      <c r="P434" s="28">
        <v>73</v>
      </c>
      <c r="Q434" s="28">
        <v>75.11699999999999</v>
      </c>
      <c r="R434" s="28">
        <v>79.624019999999987</v>
      </c>
      <c r="S434" s="28">
        <v>85.834693559999991</v>
      </c>
      <c r="T434" s="28">
        <v>89.69725477019999</v>
      </c>
      <c r="U434" s="28">
        <v>93.73363123485899</v>
      </c>
      <c r="V434" s="28">
        <v>98.420312796601948</v>
      </c>
      <c r="W434" s="28">
        <v>103.83343000041504</v>
      </c>
      <c r="X434" s="28">
        <v>109.33660179043704</v>
      </c>
    </row>
    <row r="435" spans="1:24" x14ac:dyDescent="0.2">
      <c r="A435" s="11" t="s">
        <v>118</v>
      </c>
      <c r="B435" s="11" t="s">
        <v>54</v>
      </c>
      <c r="C435" s="11" t="s">
        <v>50</v>
      </c>
      <c r="D435" s="11" t="s">
        <v>72</v>
      </c>
      <c r="E435" s="28">
        <v>0.65114046455954377</v>
      </c>
      <c r="F435" s="28">
        <v>0.70917324146069649</v>
      </c>
      <c r="G435" s="28">
        <v>0.76955012403426359</v>
      </c>
      <c r="H435" s="28">
        <v>0.83453857581831337</v>
      </c>
      <c r="I435" s="28">
        <v>0.88339995998044851</v>
      </c>
      <c r="J435" s="28">
        <v>0.93526568301552959</v>
      </c>
      <c r="K435" s="28">
        <v>1.0028960123826092</v>
      </c>
      <c r="L435" s="28">
        <v>1.073893298208545</v>
      </c>
      <c r="M435" s="28">
        <v>1.148501009679058</v>
      </c>
      <c r="N435" s="28">
        <v>1.2214130846486007</v>
      </c>
      <c r="O435" s="28">
        <v>1.2649897392631206</v>
      </c>
      <c r="P435" s="28">
        <v>1.3095408323537989</v>
      </c>
      <c r="Q435" s="28">
        <v>1.3586272113057314</v>
      </c>
      <c r="R435" s="28">
        <v>1.4124095906945555</v>
      </c>
      <c r="S435" s="28">
        <v>1.4710650915117687</v>
      </c>
      <c r="T435" s="28">
        <v>1.5347878081887434</v>
      </c>
      <c r="U435" s="28">
        <v>1.6037894346456378</v>
      </c>
      <c r="V435" s="28">
        <v>1.6782999517651453</v>
      </c>
      <c r="W435" s="28">
        <v>1.7585683788250419</v>
      </c>
      <c r="X435" s="28">
        <v>1.8448635915675375</v>
      </c>
    </row>
    <row r="436" spans="1:24" x14ac:dyDescent="0.2">
      <c r="A436" s="11" t="s">
        <v>118</v>
      </c>
      <c r="B436" s="11" t="s">
        <v>54</v>
      </c>
      <c r="C436" s="11" t="s">
        <v>50</v>
      </c>
      <c r="D436" s="11" t="s">
        <v>77</v>
      </c>
      <c r="E436" s="28">
        <v>9.7101204774725405E-2</v>
      </c>
      <c r="F436" s="28">
        <v>0.10292727706120894</v>
      </c>
      <c r="G436" s="28">
        <v>0.11116145922610567</v>
      </c>
      <c r="H436" s="28">
        <v>9.8933698711234044E-2</v>
      </c>
      <c r="I436" s="28">
        <v>0.10486972063390809</v>
      </c>
      <c r="J436" s="28">
        <v>0.12374627034801154</v>
      </c>
      <c r="K436" s="28">
        <v>0.13117104656889225</v>
      </c>
      <c r="L436" s="28">
        <v>0.13904130936302581</v>
      </c>
      <c r="M436" s="28">
        <v>0.14182213555028633</v>
      </c>
      <c r="N436" s="28">
        <v>0.11345770844022907</v>
      </c>
      <c r="O436" s="28">
        <v>0.12026517094664281</v>
      </c>
      <c r="P436" s="28">
        <v>0.1274810812034414</v>
      </c>
      <c r="Q436" s="28">
        <v>0.13512994607564788</v>
      </c>
      <c r="R436" s="28">
        <v>0.14323774284018675</v>
      </c>
      <c r="S436" s="28">
        <v>0.15183200741059796</v>
      </c>
      <c r="T436" s="28">
        <v>0.16094192785523384</v>
      </c>
      <c r="U436" s="28">
        <v>0.17059844352654788</v>
      </c>
      <c r="V436" s="28">
        <v>0.18083435013814075</v>
      </c>
      <c r="W436" s="28">
        <v>0.1916844111464292</v>
      </c>
      <c r="X436" s="28">
        <v>0.20318547581521496</v>
      </c>
    </row>
    <row r="437" spans="1:24" x14ac:dyDescent="0.2">
      <c r="A437" s="11" t="s">
        <v>118</v>
      </c>
      <c r="B437" s="11" t="s">
        <v>54</v>
      </c>
      <c r="C437" s="11" t="s">
        <v>50</v>
      </c>
      <c r="D437" s="11" t="s">
        <v>73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28">
        <v>0</v>
      </c>
      <c r="R437" s="28">
        <v>0</v>
      </c>
      <c r="S437" s="28">
        <v>0</v>
      </c>
      <c r="T437" s="28">
        <v>0</v>
      </c>
      <c r="U437" s="28">
        <v>0</v>
      </c>
      <c r="V437" s="28">
        <v>0</v>
      </c>
      <c r="W437" s="28">
        <v>0</v>
      </c>
      <c r="X437" s="28">
        <v>0</v>
      </c>
    </row>
    <row r="438" spans="1:24" x14ac:dyDescent="0.2">
      <c r="A438" s="11" t="s">
        <v>118</v>
      </c>
      <c r="B438" s="11" t="s">
        <v>54</v>
      </c>
      <c r="C438" s="11" t="s">
        <v>50</v>
      </c>
      <c r="D438" s="11" t="s">
        <v>70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28">
        <v>0</v>
      </c>
      <c r="S438" s="28">
        <v>0</v>
      </c>
      <c r="T438" s="28">
        <v>0</v>
      </c>
      <c r="U438" s="28">
        <v>0</v>
      </c>
      <c r="V438" s="28">
        <v>0</v>
      </c>
      <c r="W438" s="28">
        <v>0</v>
      </c>
      <c r="X438" s="28">
        <v>0</v>
      </c>
    </row>
    <row r="439" spans="1:24" x14ac:dyDescent="0.2">
      <c r="A439" s="11" t="s">
        <v>118</v>
      </c>
      <c r="B439" s="11" t="s">
        <v>54</v>
      </c>
      <c r="C439" s="11" t="s">
        <v>50</v>
      </c>
      <c r="D439" s="11" t="s">
        <v>71</v>
      </c>
      <c r="E439" s="28">
        <v>0.78136855747145251</v>
      </c>
      <c r="F439" s="28">
        <v>0.85100788975283581</v>
      </c>
      <c r="G439" s="28">
        <v>0.92346014884111627</v>
      </c>
      <c r="H439" s="28">
        <v>1.0014462909819759</v>
      </c>
      <c r="I439" s="28">
        <v>1.0600799519765383</v>
      </c>
      <c r="J439" s="28">
        <v>1.075555535467859</v>
      </c>
      <c r="K439" s="28">
        <v>1.1031856136208702</v>
      </c>
      <c r="L439" s="28">
        <v>1.1812826280293995</v>
      </c>
      <c r="M439" s="28">
        <v>1.2633511106469639</v>
      </c>
      <c r="N439" s="28">
        <v>1.3435543931134608</v>
      </c>
      <c r="O439" s="28">
        <v>1.39</v>
      </c>
      <c r="P439" s="28">
        <v>1.53</v>
      </c>
      <c r="Q439" s="28">
        <v>1.59</v>
      </c>
      <c r="R439" s="28">
        <v>1.65</v>
      </c>
      <c r="S439" s="28">
        <v>1.7185223160378069</v>
      </c>
      <c r="T439" s="28">
        <v>1.7929642365753924</v>
      </c>
      <c r="U439" s="28">
        <v>1.8764336385353961</v>
      </c>
      <c r="V439" s="28">
        <v>1.96361094356522</v>
      </c>
      <c r="W439" s="28">
        <v>2.0575250032252987</v>
      </c>
      <c r="X439" s="28">
        <v>2.158490402134019</v>
      </c>
    </row>
    <row r="440" spans="1:24" x14ac:dyDescent="0.2">
      <c r="A440" s="11" t="s">
        <v>118</v>
      </c>
      <c r="B440" s="11" t="s">
        <v>54</v>
      </c>
      <c r="C440" s="11" t="s">
        <v>50</v>
      </c>
      <c r="D440" s="11" t="s">
        <v>26</v>
      </c>
      <c r="E440" s="28">
        <v>0.78136855747145251</v>
      </c>
      <c r="F440" s="28">
        <v>0.85100788975283581</v>
      </c>
      <c r="G440" s="28">
        <v>0.92346014884111627</v>
      </c>
      <c r="H440" s="28">
        <v>1.0014462909819759</v>
      </c>
      <c r="I440" s="28">
        <v>1.0600799519765383</v>
      </c>
      <c r="J440" s="28">
        <v>1.075555535467859</v>
      </c>
      <c r="K440" s="28">
        <v>1.1031856136208702</v>
      </c>
      <c r="L440" s="28">
        <v>1.1812826280293995</v>
      </c>
      <c r="M440" s="28">
        <v>1.2633511106469639</v>
      </c>
      <c r="N440" s="28">
        <v>1.3435543931134608</v>
      </c>
      <c r="O440" s="28">
        <v>1.39</v>
      </c>
      <c r="P440" s="28">
        <v>1.53</v>
      </c>
      <c r="Q440" s="28">
        <v>1.59</v>
      </c>
      <c r="R440" s="28">
        <v>1.65</v>
      </c>
      <c r="S440" s="28">
        <v>1.7185223160378069</v>
      </c>
      <c r="T440" s="28">
        <v>1.7929642365753924</v>
      </c>
      <c r="U440" s="28">
        <v>1.8764336385353961</v>
      </c>
      <c r="V440" s="28">
        <v>1.96361094356522</v>
      </c>
      <c r="W440" s="28">
        <v>2.0575250032252987</v>
      </c>
      <c r="X440" s="28">
        <v>2.158490402134019</v>
      </c>
    </row>
    <row r="441" spans="1:24" x14ac:dyDescent="0.2">
      <c r="A441" s="11" t="s">
        <v>118</v>
      </c>
      <c r="B441" s="11" t="s">
        <v>54</v>
      </c>
      <c r="C441" s="11" t="s">
        <v>50</v>
      </c>
      <c r="D441" s="11" t="s">
        <v>75</v>
      </c>
      <c r="E441" s="28">
        <v>2.0699999999999998</v>
      </c>
      <c r="F441" s="28">
        <v>1.7270000000000001</v>
      </c>
      <c r="G441" s="28">
        <v>2.1539999999999999</v>
      </c>
      <c r="H441" s="28">
        <v>2.2709999999999999</v>
      </c>
      <c r="I441" s="28">
        <v>2.2530000000000001</v>
      </c>
      <c r="J441" s="28">
        <v>1.8220000000000001</v>
      </c>
      <c r="K441" s="28">
        <v>1.55</v>
      </c>
      <c r="L441" s="28">
        <v>1.502</v>
      </c>
      <c r="M441" s="28">
        <v>1.58</v>
      </c>
      <c r="N441" s="28">
        <v>1.8746</v>
      </c>
      <c r="O441" s="28">
        <v>2.0699999999999998</v>
      </c>
      <c r="P441" s="28">
        <v>2.37</v>
      </c>
      <c r="Q441" s="28">
        <v>2.2277999999999998</v>
      </c>
      <c r="R441" s="28">
        <v>2.14</v>
      </c>
      <c r="S441" s="28">
        <v>2.1614</v>
      </c>
      <c r="T441" s="28">
        <v>2.2284033999999999</v>
      </c>
      <c r="U441" s="28">
        <v>2.3086259224000001</v>
      </c>
      <c r="V441" s="28">
        <v>2.400970959296</v>
      </c>
      <c r="W441" s="28">
        <v>2.4898068847899517</v>
      </c>
      <c r="X441" s="28">
        <v>2.5844195464119699</v>
      </c>
    </row>
    <row r="442" spans="1:24" x14ac:dyDescent="0.2">
      <c r="A442" s="11" t="s">
        <v>118</v>
      </c>
      <c r="B442" s="11" t="s">
        <v>54</v>
      </c>
      <c r="C442" s="11" t="s">
        <v>50</v>
      </c>
      <c r="D442" s="11" t="s">
        <v>76</v>
      </c>
      <c r="E442" s="28">
        <v>0.60799999999999998</v>
      </c>
      <c r="F442" s="28">
        <v>0.56899999999999995</v>
      </c>
      <c r="G442" s="28">
        <v>0.997</v>
      </c>
      <c r="H442" s="28">
        <v>0.95399999999999996</v>
      </c>
      <c r="I442" s="28">
        <v>1.0009999999999999</v>
      </c>
      <c r="J442" s="28">
        <v>0.8</v>
      </c>
      <c r="K442" s="28">
        <v>0.69299999999999995</v>
      </c>
      <c r="L442" s="28">
        <v>0.38300000000000001</v>
      </c>
      <c r="M442" s="28">
        <v>0.32400000000000001</v>
      </c>
      <c r="N442" s="28">
        <v>0.2918</v>
      </c>
      <c r="O442" s="28">
        <v>0.36099999999999999</v>
      </c>
      <c r="P442" s="28">
        <v>0.433</v>
      </c>
      <c r="Q442" s="28">
        <v>0.39207500000000001</v>
      </c>
      <c r="R442" s="28">
        <v>0.32200000000000001</v>
      </c>
      <c r="S442" s="28">
        <v>0.32522000000000001</v>
      </c>
      <c r="T442" s="28">
        <v>0.32847219999999999</v>
      </c>
      <c r="U442" s="28">
        <v>0.33175692200000001</v>
      </c>
      <c r="V442" s="28">
        <v>0.33507449121999999</v>
      </c>
      <c r="W442" s="28">
        <v>0.33842523613219999</v>
      </c>
      <c r="X442" s="28">
        <v>0.341809488493522</v>
      </c>
    </row>
    <row r="443" spans="1:24" x14ac:dyDescent="0.2">
      <c r="A443" s="11" t="s">
        <v>118</v>
      </c>
      <c r="B443" s="11" t="s">
        <v>54</v>
      </c>
      <c r="C443" s="11" t="s">
        <v>50</v>
      </c>
      <c r="D443" s="11" t="s">
        <v>74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8">
        <v>0</v>
      </c>
      <c r="T443" s="28">
        <v>0</v>
      </c>
      <c r="U443" s="28">
        <v>0</v>
      </c>
      <c r="V443" s="28">
        <v>0</v>
      </c>
      <c r="W443" s="28">
        <v>0</v>
      </c>
      <c r="X443" s="28">
        <v>0</v>
      </c>
    </row>
    <row r="444" spans="1:24" x14ac:dyDescent="0.2">
      <c r="A444" s="11" t="s">
        <v>118</v>
      </c>
      <c r="B444" s="11" t="s">
        <v>54</v>
      </c>
      <c r="C444" s="11" t="s">
        <v>65</v>
      </c>
      <c r="D444" s="11" t="s">
        <v>72</v>
      </c>
      <c r="E444" s="28">
        <v>0.22477473661245589</v>
      </c>
      <c r="F444" s="28">
        <v>0.2489452059741884</v>
      </c>
      <c r="G444" s="28">
        <v>0.27495648552836849</v>
      </c>
      <c r="H444" s="28">
        <v>0.30295723250073925</v>
      </c>
      <c r="I444" s="28">
        <v>0.33310797580894819</v>
      </c>
      <c r="J444" s="28">
        <v>0.36558206611119159</v>
      </c>
      <c r="K444" s="28">
        <v>0.40056670185405158</v>
      </c>
      <c r="L444" s="28">
        <v>0.4382640373995309</v>
      </c>
      <c r="M444" s="28">
        <v>0.47670708799402672</v>
      </c>
      <c r="N444" s="28">
        <v>0.51007179171405626</v>
      </c>
      <c r="O444" s="28">
        <v>0.54617724968148051</v>
      </c>
      <c r="P444" s="28">
        <v>0.58524164856684413</v>
      </c>
      <c r="Q444" s="28">
        <v>0.62750064607937428</v>
      </c>
      <c r="R444" s="28">
        <v>0.67320876840849897</v>
      </c>
      <c r="S444" s="28">
        <v>0.72264091946431219</v>
      </c>
      <c r="T444" s="28">
        <v>0.7760940108608434</v>
      </c>
      <c r="U444" s="28">
        <v>0.83388872230150635</v>
      </c>
      <c r="V444" s="28">
        <v>0.89637140279884531</v>
      </c>
      <c r="W444" s="28">
        <v>0.96391612399527316</v>
      </c>
      <c r="X444" s="28">
        <v>1.0369268977528274</v>
      </c>
    </row>
    <row r="445" spans="1:24" x14ac:dyDescent="0.2">
      <c r="A445" s="11" t="s">
        <v>118</v>
      </c>
      <c r="B445" s="11" t="s">
        <v>54</v>
      </c>
      <c r="C445" s="11" t="s">
        <v>65</v>
      </c>
      <c r="D445" s="11" t="s">
        <v>77</v>
      </c>
      <c r="E445" s="28">
        <v>2.5501935565666056E-2</v>
      </c>
      <c r="F445" s="28">
        <v>2.7542090410919342E-2</v>
      </c>
      <c r="G445" s="28">
        <v>2.974545764379289E-2</v>
      </c>
      <c r="H445" s="28">
        <v>3.2125094255296326E-2</v>
      </c>
      <c r="I445" s="28">
        <v>3.4695101795720031E-2</v>
      </c>
      <c r="J445" s="28">
        <v>3.7470709939377636E-2</v>
      </c>
      <c r="K445" s="28">
        <v>4.0468366734527847E-2</v>
      </c>
      <c r="L445" s="28">
        <v>4.370583607329008E-2</v>
      </c>
      <c r="M445" s="28">
        <v>4.5017011155488784E-2</v>
      </c>
      <c r="N445" s="28">
        <v>4.0515310039939904E-2</v>
      </c>
      <c r="O445" s="28">
        <v>4.3756534843135096E-2</v>
      </c>
      <c r="P445" s="28">
        <v>4.7257057630585908E-2</v>
      </c>
      <c r="Q445" s="28">
        <v>5.1037622241032782E-2</v>
      </c>
      <c r="R445" s="28">
        <v>5.5120632020315405E-2</v>
      </c>
      <c r="S445" s="28">
        <v>5.9530282581940638E-2</v>
      </c>
      <c r="T445" s="28">
        <v>6.4292705188495891E-2</v>
      </c>
      <c r="U445" s="28">
        <v>6.9436121603575568E-2</v>
      </c>
      <c r="V445" s="28">
        <v>7.4991011331861618E-2</v>
      </c>
      <c r="W445" s="28">
        <v>8.0990292238410547E-2</v>
      </c>
      <c r="X445" s="28">
        <v>8.7469515617483395E-2</v>
      </c>
    </row>
    <row r="446" spans="1:24" x14ac:dyDescent="0.2">
      <c r="A446" s="11" t="s">
        <v>118</v>
      </c>
      <c r="B446" s="11" t="s">
        <v>54</v>
      </c>
      <c r="C446" s="11" t="s">
        <v>65</v>
      </c>
      <c r="D446" s="11" t="s">
        <v>73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8">
        <v>0</v>
      </c>
      <c r="T446" s="28">
        <v>0</v>
      </c>
      <c r="U446" s="28">
        <v>0</v>
      </c>
      <c r="V446" s="28">
        <v>0</v>
      </c>
      <c r="W446" s="28">
        <v>0</v>
      </c>
      <c r="X446" s="28">
        <v>0</v>
      </c>
    </row>
    <row r="447" spans="1:24" x14ac:dyDescent="0.2">
      <c r="A447" s="11" t="s">
        <v>118</v>
      </c>
      <c r="B447" s="11" t="s">
        <v>54</v>
      </c>
      <c r="C447" s="11" t="s">
        <v>65</v>
      </c>
      <c r="D447" s="11" t="s">
        <v>70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8">
        <v>0</v>
      </c>
      <c r="T447" s="28">
        <v>0</v>
      </c>
      <c r="U447" s="28">
        <v>0</v>
      </c>
      <c r="V447" s="28">
        <v>0</v>
      </c>
      <c r="W447" s="28">
        <v>0</v>
      </c>
      <c r="X447" s="28">
        <v>0</v>
      </c>
    </row>
    <row r="448" spans="1:24" x14ac:dyDescent="0.2">
      <c r="A448" s="11" t="s">
        <v>118</v>
      </c>
      <c r="B448" s="11" t="s">
        <v>54</v>
      </c>
      <c r="C448" s="11" t="s">
        <v>65</v>
      </c>
      <c r="D448" s="11" t="s">
        <v>71</v>
      </c>
      <c r="E448" s="28">
        <v>0.35104554595467419</v>
      </c>
      <c r="F448" s="28">
        <v>0.39577744336237469</v>
      </c>
      <c r="G448" s="28">
        <v>0.43593418488061486</v>
      </c>
      <c r="H448" s="28">
        <v>0.48032841978652108</v>
      </c>
      <c r="I448" s="28">
        <v>0.52813140098316802</v>
      </c>
      <c r="J448" s="28">
        <v>0.57961797006134075</v>
      </c>
      <c r="K448" s="28">
        <v>0.63508492381077475</v>
      </c>
      <c r="L448" s="28">
        <v>0.69485277111799526</v>
      </c>
      <c r="M448" s="28">
        <v>0.71506063199104009</v>
      </c>
      <c r="N448" s="28">
        <v>0.66309332922827313</v>
      </c>
      <c r="O448" s="28">
        <v>0.7618120778512768</v>
      </c>
      <c r="P448" s="28">
        <v>0.8425347420675694</v>
      </c>
      <c r="Q448" s="28">
        <v>0.87623613175027215</v>
      </c>
      <c r="R448" s="28">
        <v>0.9498766191352439</v>
      </c>
      <c r="S448" s="28">
        <v>1.0478293332232527</v>
      </c>
      <c r="T448" s="28">
        <v>1.1641410162912651</v>
      </c>
      <c r="U448" s="28">
        <v>1.2508330834522594</v>
      </c>
      <c r="V448" s="28">
        <v>1.344557104198268</v>
      </c>
      <c r="W448" s="28">
        <v>1.4458741859929098</v>
      </c>
      <c r="X448" s="28">
        <v>1.5553903466292411</v>
      </c>
    </row>
    <row r="449" spans="1:24" x14ac:dyDescent="0.2">
      <c r="A449" s="11" t="s">
        <v>118</v>
      </c>
      <c r="B449" s="11" t="s">
        <v>54</v>
      </c>
      <c r="C449" s="11" t="s">
        <v>65</v>
      </c>
      <c r="D449" s="11" t="s">
        <v>26</v>
      </c>
      <c r="E449" s="28">
        <v>0.35104554595467419</v>
      </c>
      <c r="F449" s="28">
        <v>0.39577744336237469</v>
      </c>
      <c r="G449" s="28">
        <v>0.43593418488061486</v>
      </c>
      <c r="H449" s="28">
        <v>0.48032841978652108</v>
      </c>
      <c r="I449" s="28">
        <v>0.52813140098316802</v>
      </c>
      <c r="J449" s="28">
        <v>0.57961797006134075</v>
      </c>
      <c r="K449" s="28">
        <v>0.63508492381077475</v>
      </c>
      <c r="L449" s="28">
        <v>0.69485277111799526</v>
      </c>
      <c r="M449" s="28">
        <v>0.71506063199104009</v>
      </c>
      <c r="N449" s="28">
        <v>0.66309332922827313</v>
      </c>
      <c r="O449" s="28">
        <v>0.7618120778512768</v>
      </c>
      <c r="P449" s="28">
        <v>0.8425347420675694</v>
      </c>
      <c r="Q449" s="28">
        <v>0.87623613175027215</v>
      </c>
      <c r="R449" s="28">
        <v>0.9498766191352439</v>
      </c>
      <c r="S449" s="28">
        <v>1.0478293332232527</v>
      </c>
      <c r="T449" s="28">
        <v>1.1641410162912651</v>
      </c>
      <c r="U449" s="28">
        <v>1.2508330834522594</v>
      </c>
      <c r="V449" s="28">
        <v>1.344557104198268</v>
      </c>
      <c r="W449" s="28">
        <v>1.4458741859929098</v>
      </c>
      <c r="X449" s="28">
        <v>1.5553903466292411</v>
      </c>
    </row>
    <row r="450" spans="1:24" x14ac:dyDescent="0.2">
      <c r="A450" s="11" t="s">
        <v>118</v>
      </c>
      <c r="B450" s="11" t="s">
        <v>54</v>
      </c>
      <c r="C450" s="11" t="s">
        <v>65</v>
      </c>
      <c r="D450" s="11" t="s">
        <v>75</v>
      </c>
      <c r="E450" s="28">
        <v>0.57225000000000004</v>
      </c>
      <c r="F450" s="28">
        <v>0.69</v>
      </c>
      <c r="G450" s="28">
        <v>0.95099999999999996</v>
      </c>
      <c r="H450" s="28">
        <v>1.1835</v>
      </c>
      <c r="I450" s="28">
        <v>1.3845000000000001</v>
      </c>
      <c r="J450" s="28">
        <v>1.1145</v>
      </c>
      <c r="K450" s="28">
        <v>1.0927500000000001</v>
      </c>
      <c r="L450" s="28">
        <v>0.82650000000000012</v>
      </c>
      <c r="M450" s="28">
        <v>0.71550000000000002</v>
      </c>
      <c r="N450" s="28">
        <v>0.61574999999999991</v>
      </c>
      <c r="O450" s="28">
        <v>0.76968749999999997</v>
      </c>
      <c r="P450" s="28">
        <v>0.6</v>
      </c>
      <c r="Q450" s="28">
        <v>0.78</v>
      </c>
      <c r="R450" s="28">
        <v>0.89</v>
      </c>
      <c r="S450" s="28">
        <v>0.99680000000000013</v>
      </c>
      <c r="T450" s="28">
        <v>1.1263840000000001</v>
      </c>
      <c r="U450" s="28">
        <v>1.21649472</v>
      </c>
      <c r="V450" s="28">
        <v>1.3016493504000002</v>
      </c>
      <c r="W450" s="28">
        <v>1.4187977919360002</v>
      </c>
      <c r="X450" s="28">
        <v>1.5323016152908804</v>
      </c>
    </row>
    <row r="451" spans="1:24" x14ac:dyDescent="0.2">
      <c r="A451" s="11" t="s">
        <v>118</v>
      </c>
      <c r="B451" s="11" t="s">
        <v>54</v>
      </c>
      <c r="C451" s="11" t="s">
        <v>65</v>
      </c>
      <c r="D451" s="11" t="s">
        <v>76</v>
      </c>
      <c r="E451" s="28">
        <v>3.0750000000000006E-2</v>
      </c>
      <c r="F451" s="28">
        <v>4.725E-2</v>
      </c>
      <c r="G451" s="28">
        <v>0.1515</v>
      </c>
      <c r="H451" s="28">
        <v>0.18224999999999997</v>
      </c>
      <c r="I451" s="28">
        <v>0.24</v>
      </c>
      <c r="J451" s="28">
        <v>0.20925000000000002</v>
      </c>
      <c r="K451" s="28">
        <v>0.19724999999999998</v>
      </c>
      <c r="L451" s="28">
        <v>4.3500000000000004E-2</v>
      </c>
      <c r="M451" s="28">
        <v>3.4500000000000003E-2</v>
      </c>
      <c r="N451" s="28">
        <v>0.3</v>
      </c>
      <c r="O451" s="28">
        <v>9.1799999999999979E-2</v>
      </c>
      <c r="P451" s="28">
        <v>9.3635999999999983E-2</v>
      </c>
      <c r="Q451" s="28">
        <v>9.5508719999999978E-2</v>
      </c>
      <c r="R451" s="28">
        <v>9.7418894399999983E-2</v>
      </c>
      <c r="S451" s="28">
        <v>9.9367272287999991E-2</v>
      </c>
      <c r="T451" s="28">
        <v>0.10135461773375999</v>
      </c>
      <c r="U451" s="28">
        <v>0.10338171008843519</v>
      </c>
      <c r="V451" s="28">
        <v>0.1054493442902039</v>
      </c>
      <c r="W451" s="28">
        <v>0.10755833117600798</v>
      </c>
      <c r="X451" s="28">
        <v>0.10970949779952814</v>
      </c>
    </row>
    <row r="452" spans="1:24" x14ac:dyDescent="0.2">
      <c r="A452" s="11" t="s">
        <v>118</v>
      </c>
      <c r="B452" s="11" t="s">
        <v>54</v>
      </c>
      <c r="C452" s="11" t="s">
        <v>65</v>
      </c>
      <c r="D452" s="11" t="s">
        <v>74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8">
        <v>0</v>
      </c>
      <c r="T452" s="28">
        <v>0</v>
      </c>
      <c r="U452" s="28">
        <v>0</v>
      </c>
      <c r="V452" s="28">
        <v>0</v>
      </c>
      <c r="W452" s="28">
        <v>0</v>
      </c>
      <c r="X452" s="28">
        <v>0</v>
      </c>
    </row>
    <row r="453" spans="1:24" x14ac:dyDescent="0.2">
      <c r="A453" s="11" t="s">
        <v>118</v>
      </c>
      <c r="B453" s="11" t="s">
        <v>54</v>
      </c>
      <c r="C453" s="11" t="s">
        <v>67</v>
      </c>
      <c r="D453" s="11" t="s">
        <v>72</v>
      </c>
      <c r="E453" s="28">
        <v>6.6201719051395796E-2</v>
      </c>
      <c r="F453" s="28">
        <v>7.2072329902465787E-2</v>
      </c>
      <c r="G453" s="28">
        <v>7.8383865955273455E-2</v>
      </c>
      <c r="H453" s="28">
        <v>8.5173037409275218E-2</v>
      </c>
      <c r="I453" s="28">
        <v>9.2479419470718138E-2</v>
      </c>
      <c r="J453" s="28">
        <v>9.9883083786365179E-2</v>
      </c>
      <c r="K453" s="28">
        <v>0.10739767029779718</v>
      </c>
      <c r="L453" s="28">
        <v>0.10966699359679773</v>
      </c>
      <c r="M453" s="28">
        <v>0.11196956637247384</v>
      </c>
      <c r="N453" s="28">
        <v>0.11138802744351115</v>
      </c>
      <c r="O453" s="28">
        <v>0.11171387582410751</v>
      </c>
      <c r="P453" s="28">
        <v>0.11292431145664004</v>
      </c>
      <c r="Q453" s="28">
        <v>0.11500424938311481</v>
      </c>
      <c r="R453" s="28">
        <v>0.11794598304271317</v>
      </c>
      <c r="S453" s="28">
        <v>0.12174891602418449</v>
      </c>
      <c r="T453" s="28">
        <v>0.12641935821036807</v>
      </c>
      <c r="U453" s="28">
        <v>0.13197038288102148</v>
      </c>
      <c r="V453" s="28">
        <v>0.13842174192394474</v>
      </c>
      <c r="W453" s="28">
        <v>0.14579983684905773</v>
      </c>
      <c r="X453" s="28">
        <v>0.15413774381106002</v>
      </c>
    </row>
    <row r="454" spans="1:24" x14ac:dyDescent="0.2">
      <c r="A454" s="11" t="s">
        <v>118</v>
      </c>
      <c r="B454" s="11" t="s">
        <v>54</v>
      </c>
      <c r="C454" s="11" t="s">
        <v>67</v>
      </c>
      <c r="D454" s="11" t="s">
        <v>77</v>
      </c>
      <c r="E454" s="28">
        <v>8.5006451885553513E-3</v>
      </c>
      <c r="F454" s="28">
        <v>9.1806968036397801E-3</v>
      </c>
      <c r="G454" s="28">
        <v>9.9151525479309627E-3</v>
      </c>
      <c r="H454" s="28">
        <v>1.0708364751765441E-2</v>
      </c>
      <c r="I454" s="28">
        <v>1.1565033931906677E-2</v>
      </c>
      <c r="J454" s="28">
        <v>1.2027635289182945E-2</v>
      </c>
      <c r="K454" s="28">
        <v>1.2508740700750262E-2</v>
      </c>
      <c r="L454" s="28">
        <v>1.3009090328780273E-2</v>
      </c>
      <c r="M454" s="28">
        <v>1.3269272135355878E-2</v>
      </c>
      <c r="N454" s="28">
        <v>1.0615417708284704E-2</v>
      </c>
      <c r="O454" s="28">
        <v>1.146465112494748E-2</v>
      </c>
      <c r="P454" s="28">
        <v>1.238182321494328E-2</v>
      </c>
      <c r="Q454" s="28">
        <v>1.3372369072138743E-2</v>
      </c>
      <c r="R454" s="28">
        <v>1.4442158597909843E-2</v>
      </c>
      <c r="S454" s="28">
        <v>1.5597531285742632E-2</v>
      </c>
      <c r="T454" s="28">
        <v>1.6845333788602045E-2</v>
      </c>
      <c r="U454" s="28">
        <v>1.819296049169021E-2</v>
      </c>
      <c r="V454" s="28">
        <v>1.9648397331025427E-2</v>
      </c>
      <c r="W454" s="28">
        <v>2.1220269117507462E-2</v>
      </c>
      <c r="X454" s="28">
        <v>2.2917890646908062E-2</v>
      </c>
    </row>
    <row r="455" spans="1:24" x14ac:dyDescent="0.2">
      <c r="A455" s="11" t="s">
        <v>118</v>
      </c>
      <c r="B455" s="11" t="s">
        <v>54</v>
      </c>
      <c r="C455" s="11" t="s">
        <v>67</v>
      </c>
      <c r="D455" s="11" t="s">
        <v>73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8">
        <v>0</v>
      </c>
      <c r="T455" s="28">
        <v>0</v>
      </c>
      <c r="U455" s="28">
        <v>0</v>
      </c>
      <c r="V455" s="28">
        <v>0</v>
      </c>
      <c r="W455" s="28">
        <v>0</v>
      </c>
      <c r="X455" s="28">
        <v>0</v>
      </c>
    </row>
    <row r="456" spans="1:24" x14ac:dyDescent="0.2">
      <c r="A456" s="11" t="s">
        <v>118</v>
      </c>
      <c r="B456" s="11" t="s">
        <v>54</v>
      </c>
      <c r="C456" s="11" t="s">
        <v>67</v>
      </c>
      <c r="D456" s="11" t="s">
        <v>70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8">
        <v>0</v>
      </c>
      <c r="T456" s="28">
        <v>0</v>
      </c>
      <c r="U456" s="28">
        <v>0</v>
      </c>
      <c r="V456" s="28">
        <v>0</v>
      </c>
      <c r="W456" s="28">
        <v>0</v>
      </c>
      <c r="X456" s="28">
        <v>0</v>
      </c>
    </row>
    <row r="457" spans="1:24" x14ac:dyDescent="0.2">
      <c r="A457" s="11" t="s">
        <v>118</v>
      </c>
      <c r="B457" s="11" t="s">
        <v>54</v>
      </c>
      <c r="C457" s="11" t="s">
        <v>67</v>
      </c>
      <c r="D457" s="11" t="s">
        <v>71</v>
      </c>
      <c r="E457" s="28">
        <v>0.21515558691703635</v>
      </c>
      <c r="F457" s="28">
        <v>0.23423507218301381</v>
      </c>
      <c r="G457" s="28">
        <v>0.25474756435463874</v>
      </c>
      <c r="H457" s="28">
        <v>0.27681237158014443</v>
      </c>
      <c r="I457" s="28">
        <v>0.30055811327983395</v>
      </c>
      <c r="J457" s="28">
        <v>0.30963755973773205</v>
      </c>
      <c r="K457" s="28">
        <v>0.33293277792317127</v>
      </c>
      <c r="L457" s="28">
        <v>0.33996768015007295</v>
      </c>
      <c r="M457" s="28">
        <v>0.3471056557546689</v>
      </c>
      <c r="N457" s="28">
        <v>0.28960887135312896</v>
      </c>
      <c r="O457" s="28">
        <v>0.31279885230750099</v>
      </c>
      <c r="P457" s="28">
        <v>0.33877293436992012</v>
      </c>
      <c r="Q457" s="28">
        <v>0.34893612240101773</v>
      </c>
      <c r="R457" s="28">
        <v>0.35786168073319119</v>
      </c>
      <c r="S457" s="28">
        <v>0.37742163967497194</v>
      </c>
      <c r="T457" s="28">
        <v>0.39190001045214101</v>
      </c>
      <c r="U457" s="28">
        <v>0.40910818693116657</v>
      </c>
      <c r="V457" s="28">
        <v>0.4291073999642287</v>
      </c>
      <c r="W457" s="28">
        <v>0.45197949423207895</v>
      </c>
      <c r="X457" s="28">
        <v>0.47782700581428605</v>
      </c>
    </row>
    <row r="458" spans="1:24" x14ac:dyDescent="0.2">
      <c r="A458" s="11" t="s">
        <v>118</v>
      </c>
      <c r="B458" s="11" t="s">
        <v>54</v>
      </c>
      <c r="C458" s="11" t="s">
        <v>67</v>
      </c>
      <c r="D458" s="11" t="s">
        <v>26</v>
      </c>
      <c r="E458" s="28">
        <v>0.21515558691703635</v>
      </c>
      <c r="F458" s="28">
        <v>0.23423507218301381</v>
      </c>
      <c r="G458" s="28">
        <v>0.25474756435463874</v>
      </c>
      <c r="H458" s="28">
        <v>0.27681237158014443</v>
      </c>
      <c r="I458" s="28">
        <v>0.30055811327983395</v>
      </c>
      <c r="J458" s="28">
        <v>0.30963755973773205</v>
      </c>
      <c r="K458" s="28">
        <v>0.33293277792317127</v>
      </c>
      <c r="L458" s="28">
        <v>0.33996768015007295</v>
      </c>
      <c r="M458" s="28">
        <v>0.3471056557546689</v>
      </c>
      <c r="N458" s="28">
        <v>0.28960887135312896</v>
      </c>
      <c r="O458" s="28">
        <v>0.31279885230750099</v>
      </c>
      <c r="P458" s="28">
        <v>0.33877293436992012</v>
      </c>
      <c r="Q458" s="28">
        <v>0.34893612240101773</v>
      </c>
      <c r="R458" s="28">
        <v>0.35786168073319119</v>
      </c>
      <c r="S458" s="28">
        <v>0.37742163967497194</v>
      </c>
      <c r="T458" s="28">
        <v>0.39190001045214101</v>
      </c>
      <c r="U458" s="28">
        <v>0.40910818693116657</v>
      </c>
      <c r="V458" s="28">
        <v>0.4291073999642287</v>
      </c>
      <c r="W458" s="28">
        <v>0.45197949423207895</v>
      </c>
      <c r="X458" s="28">
        <v>0.47782700581428605</v>
      </c>
    </row>
    <row r="459" spans="1:24" x14ac:dyDescent="0.2">
      <c r="A459" s="11" t="s">
        <v>118</v>
      </c>
      <c r="B459" s="11" t="s">
        <v>54</v>
      </c>
      <c r="C459" s="11" t="s">
        <v>67</v>
      </c>
      <c r="D459" s="11" t="s">
        <v>75</v>
      </c>
      <c r="E459" s="28">
        <v>0.19075</v>
      </c>
      <c r="F459" s="28">
        <v>0.23</v>
      </c>
      <c r="G459" s="28">
        <v>0.317</v>
      </c>
      <c r="H459" s="28">
        <v>0.39450000000000002</v>
      </c>
      <c r="I459" s="28">
        <v>0.46149999999999997</v>
      </c>
      <c r="J459" s="28">
        <v>0.3715</v>
      </c>
      <c r="K459" s="28">
        <v>0.36425000000000002</v>
      </c>
      <c r="L459" s="28">
        <v>0.27550000000000002</v>
      </c>
      <c r="M459" s="28">
        <v>0.23849999999999999</v>
      </c>
      <c r="N459" s="28">
        <v>0.20524999999999999</v>
      </c>
      <c r="O459" s="28">
        <v>0.26682499999999998</v>
      </c>
      <c r="P459" s="28">
        <v>0.29350749999999998</v>
      </c>
      <c r="Q459" s="28">
        <v>0.31405302499999999</v>
      </c>
      <c r="R459" s="28">
        <v>0.33603673675000001</v>
      </c>
      <c r="S459" s="28">
        <v>0.35955930832250005</v>
      </c>
      <c r="T459" s="28">
        <v>0.38472845990507509</v>
      </c>
      <c r="U459" s="28">
        <v>0.4078121674993796</v>
      </c>
      <c r="V459" s="28">
        <v>0.4322808975493424</v>
      </c>
      <c r="W459" s="28">
        <v>0.46686336935328981</v>
      </c>
      <c r="X459" s="28">
        <v>0.49487517151448723</v>
      </c>
    </row>
    <row r="460" spans="1:24" x14ac:dyDescent="0.2">
      <c r="A460" s="11" t="s">
        <v>118</v>
      </c>
      <c r="B460" s="11" t="s">
        <v>54</v>
      </c>
      <c r="C460" s="11" t="s">
        <v>67</v>
      </c>
      <c r="D460" s="11" t="s">
        <v>76</v>
      </c>
      <c r="E460" s="28">
        <v>1.025E-2</v>
      </c>
      <c r="F460" s="28">
        <v>1.575E-2</v>
      </c>
      <c r="G460" s="28">
        <v>5.0500000000000003E-2</v>
      </c>
      <c r="H460" s="28">
        <v>6.0749999999999992E-2</v>
      </c>
      <c r="I460" s="28">
        <v>0.08</v>
      </c>
      <c r="J460" s="28">
        <v>6.9750000000000006E-2</v>
      </c>
      <c r="K460" s="28">
        <v>6.5750000000000003E-2</v>
      </c>
      <c r="L460" s="28">
        <v>1.4500000000000001E-2</v>
      </c>
      <c r="M460" s="28">
        <v>1.15E-2</v>
      </c>
      <c r="N460" s="28">
        <v>1.4999999999999999E-2</v>
      </c>
      <c r="O460" s="28">
        <v>0.02</v>
      </c>
      <c r="P460" s="28">
        <v>2.0500000000000001E-2</v>
      </c>
      <c r="Q460" s="28">
        <v>2.10125E-2</v>
      </c>
      <c r="R460" s="28">
        <v>2.15378125E-2</v>
      </c>
      <c r="S460" s="28">
        <v>2.2076257812499996E-2</v>
      </c>
      <c r="T460" s="28">
        <v>2.2628164257812493E-2</v>
      </c>
      <c r="U460" s="28">
        <v>2.3193868364257804E-2</v>
      </c>
      <c r="V460" s="28">
        <v>2.3773715073364246E-2</v>
      </c>
      <c r="W460" s="28">
        <v>2.4368057950198349E-2</v>
      </c>
      <c r="X460" s="28">
        <v>2.4977259398953306E-2</v>
      </c>
    </row>
    <row r="461" spans="1:24" x14ac:dyDescent="0.2">
      <c r="A461" s="11" t="s">
        <v>118</v>
      </c>
      <c r="B461" s="11" t="s">
        <v>54</v>
      </c>
      <c r="C461" s="11" t="s">
        <v>67</v>
      </c>
      <c r="D461" s="11" t="s">
        <v>74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8">
        <v>0</v>
      </c>
      <c r="T461" s="28">
        <v>0</v>
      </c>
      <c r="U461" s="28">
        <v>0</v>
      </c>
      <c r="V461" s="28">
        <v>0</v>
      </c>
      <c r="W461" s="28">
        <v>0</v>
      </c>
      <c r="X461" s="28">
        <v>0</v>
      </c>
    </row>
    <row r="462" spans="1:24" x14ac:dyDescent="0.2">
      <c r="A462" s="11" t="s">
        <v>119</v>
      </c>
      <c r="B462" s="11" t="s">
        <v>55</v>
      </c>
      <c r="C462" s="11" t="s">
        <v>50</v>
      </c>
      <c r="D462" s="11" t="s">
        <v>72</v>
      </c>
      <c r="E462" s="28">
        <v>52.437375000000003</v>
      </c>
      <c r="F462" s="28">
        <v>53.540516000000004</v>
      </c>
      <c r="G462" s="28">
        <v>54.539839000000001</v>
      </c>
      <c r="H462" s="28">
        <v>55.212589999999999</v>
      </c>
      <c r="I462" s="28">
        <v>56.795000000000002</v>
      </c>
      <c r="J462" s="28">
        <v>57.091000000000001</v>
      </c>
      <c r="K462" s="28">
        <v>57.521000000000001</v>
      </c>
      <c r="L462" s="28">
        <v>57.624000000000002</v>
      </c>
      <c r="M462" s="28">
        <v>57.865000000000002</v>
      </c>
      <c r="N462" s="28">
        <v>58.02</v>
      </c>
      <c r="O462" s="28">
        <v>58.347000000000001</v>
      </c>
      <c r="P462" s="28">
        <v>58.67</v>
      </c>
      <c r="Q462" s="28">
        <v>59.826079999999997</v>
      </c>
      <c r="R462" s="28">
        <v>60.655620039999988</v>
      </c>
      <c r="S462" s="28">
        <v>61.478669977479989</v>
      </c>
      <c r="T462" s="28">
        <v>61.794443098921263</v>
      </c>
      <c r="U462" s="28">
        <v>61.759137297491385</v>
      </c>
      <c r="V462" s="28">
        <v>61.472832235856949</v>
      </c>
      <c r="W462" s="28">
        <v>61.061217308290388</v>
      </c>
      <c r="X462" s="28">
        <v>60.673035965943214</v>
      </c>
    </row>
    <row r="463" spans="1:24" x14ac:dyDescent="0.2">
      <c r="A463" s="11" t="s">
        <v>119</v>
      </c>
      <c r="B463" s="11" t="s">
        <v>55</v>
      </c>
      <c r="C463" s="11" t="s">
        <v>50</v>
      </c>
      <c r="D463" s="11" t="s">
        <v>77</v>
      </c>
      <c r="E463" s="28">
        <v>4.2522796999999999</v>
      </c>
      <c r="F463" s="28">
        <v>4.290673</v>
      </c>
      <c r="G463" s="28">
        <v>4.7714049000000003</v>
      </c>
      <c r="H463" s="28">
        <v>4.7119999999999997</v>
      </c>
      <c r="I463" s="28">
        <v>4.7549999999999999</v>
      </c>
      <c r="J463" s="28">
        <v>4.74</v>
      </c>
      <c r="K463" s="28">
        <v>4.5789999999999997</v>
      </c>
      <c r="L463" s="28">
        <v>4.3380000000000001</v>
      </c>
      <c r="M463" s="28">
        <v>4.2039999999999997</v>
      </c>
      <c r="N463" s="28">
        <v>3.9251080000000003</v>
      </c>
      <c r="O463" s="28">
        <v>4.215109</v>
      </c>
      <c r="P463" s="28">
        <v>3.521598</v>
      </c>
      <c r="Q463" s="28">
        <v>4.5589399999999998</v>
      </c>
      <c r="R463" s="28">
        <v>4.5387569999999995</v>
      </c>
      <c r="S463" s="28">
        <v>4.6443540000000008</v>
      </c>
      <c r="T463" s="28">
        <v>4.2504080000000002</v>
      </c>
      <c r="U463" s="28">
        <v>3.9813330000000002</v>
      </c>
      <c r="V463" s="28">
        <v>3.7897979999999998</v>
      </c>
      <c r="W463" s="28">
        <v>3.6455920000000002</v>
      </c>
      <c r="X463" s="28">
        <v>3.6418590000000002</v>
      </c>
    </row>
    <row r="464" spans="1:24" x14ac:dyDescent="0.2">
      <c r="A464" s="11" t="s">
        <v>119</v>
      </c>
      <c r="B464" s="11" t="s">
        <v>55</v>
      </c>
      <c r="C464" s="11" t="s">
        <v>50</v>
      </c>
      <c r="D464" s="11" t="s">
        <v>73</v>
      </c>
      <c r="E464" s="28">
        <v>8.3630589999999998</v>
      </c>
      <c r="F464" s="28">
        <v>8.1122014643756604</v>
      </c>
      <c r="G464" s="28">
        <v>8.5972829999999991</v>
      </c>
      <c r="H464" s="28">
        <v>8.4789999999999992</v>
      </c>
      <c r="I464" s="28">
        <v>8.8379999999999992</v>
      </c>
      <c r="J464" s="28">
        <v>9.1560000000000006</v>
      </c>
      <c r="K464" s="28">
        <v>9.8740000000000006</v>
      </c>
      <c r="L464" s="28">
        <v>9.9920000000000009</v>
      </c>
      <c r="M464" s="28">
        <v>9.9570000000000007</v>
      </c>
      <c r="N464" s="28">
        <v>6.8328959999999999</v>
      </c>
      <c r="O464" s="28">
        <v>8.2827929999999999</v>
      </c>
      <c r="P464" s="28">
        <v>7.1395400000000002</v>
      </c>
      <c r="Q464" s="28">
        <v>8.5489130000000007</v>
      </c>
      <c r="R464" s="28">
        <v>8.1856390000000001</v>
      </c>
      <c r="S464" s="28">
        <v>8.2484789999999997</v>
      </c>
      <c r="T464" s="28">
        <v>7.9766310000000002</v>
      </c>
      <c r="U464" s="28">
        <v>7.5534300000000005</v>
      </c>
      <c r="V464" s="28">
        <v>7.3604260000000004</v>
      </c>
      <c r="W464" s="28">
        <v>7.3658960000000002</v>
      </c>
      <c r="X464" s="28">
        <v>7.4045900000000007</v>
      </c>
    </row>
    <row r="465" spans="1:24" x14ac:dyDescent="0.2">
      <c r="A465" s="11" t="s">
        <v>119</v>
      </c>
      <c r="B465" s="11" t="s">
        <v>55</v>
      </c>
      <c r="C465" s="11" t="s">
        <v>50</v>
      </c>
      <c r="D465" s="11" t="s">
        <v>70</v>
      </c>
      <c r="E465" s="28">
        <v>41.815294999999999</v>
      </c>
      <c r="F465" s="28">
        <v>40.5610073218783</v>
      </c>
      <c r="G465" s="28">
        <v>42.986414999999994</v>
      </c>
      <c r="H465" s="28">
        <v>42.395000000000003</v>
      </c>
      <c r="I465" s="28">
        <v>44.19</v>
      </c>
      <c r="J465" s="28">
        <v>45.78</v>
      </c>
      <c r="K465" s="28">
        <v>49.37</v>
      </c>
      <c r="L465" s="28">
        <v>49.96</v>
      </c>
      <c r="M465" s="28">
        <v>49.784999999999997</v>
      </c>
      <c r="N465" s="28">
        <v>34.164479999999998</v>
      </c>
      <c r="O465" s="28">
        <v>40.916997420000001</v>
      </c>
      <c r="P465" s="28">
        <v>34.769559800000003</v>
      </c>
      <c r="Q465" s="28">
        <v>41.291249790000002</v>
      </c>
      <c r="R465" s="28">
        <v>39.291067200000001</v>
      </c>
      <c r="S465" s="28">
        <v>39.262760039999996</v>
      </c>
      <c r="T465" s="28">
        <v>37.888997250000003</v>
      </c>
      <c r="U465" s="28">
        <v>35.878792500000003</v>
      </c>
      <c r="V465" s="28">
        <v>34.814814980000001</v>
      </c>
      <c r="W465" s="28">
        <v>34.840688080000007</v>
      </c>
      <c r="X465" s="28">
        <v>35.023710700000009</v>
      </c>
    </row>
    <row r="466" spans="1:24" x14ac:dyDescent="0.2">
      <c r="A466" s="11" t="s">
        <v>119</v>
      </c>
      <c r="B466" s="11" t="s">
        <v>55</v>
      </c>
      <c r="C466" s="11" t="s">
        <v>50</v>
      </c>
      <c r="D466" s="11" t="s">
        <v>71</v>
      </c>
      <c r="E466" s="28">
        <v>52.864503999999997</v>
      </c>
      <c r="F466" s="28">
        <v>56.358770678121701</v>
      </c>
      <c r="G466" s="28">
        <v>59.072018000000007</v>
      </c>
      <c r="H466" s="28">
        <v>54.482710000000004</v>
      </c>
      <c r="I466" s="28">
        <v>54.564999999999998</v>
      </c>
      <c r="J466" s="28">
        <v>57.158899999999996</v>
      </c>
      <c r="K466" s="28">
        <v>58.265000000000001</v>
      </c>
      <c r="L466" s="28">
        <v>56.231000000000002</v>
      </c>
      <c r="M466" s="28">
        <v>53.332500000000003</v>
      </c>
      <c r="N466" s="28">
        <v>49.45900000000001</v>
      </c>
      <c r="O466" s="28">
        <v>53.006039999999999</v>
      </c>
      <c r="P466" s="28">
        <v>57.006239999999998</v>
      </c>
      <c r="Q466" s="28">
        <v>56.63447</v>
      </c>
      <c r="R466" s="28">
        <v>58.88317</v>
      </c>
      <c r="S466" s="28">
        <v>60.970280000000002</v>
      </c>
      <c r="T466" s="28">
        <v>61.242723633093014</v>
      </c>
      <c r="U466" s="28">
        <v>61.096050988122421</v>
      </c>
      <c r="V466" s="28">
        <v>60.839844257773144</v>
      </c>
      <c r="W466" s="28">
        <v>60.450998506999674</v>
      </c>
      <c r="X466" s="28">
        <v>60.064631731253812</v>
      </c>
    </row>
    <row r="467" spans="1:24" x14ac:dyDescent="0.2">
      <c r="A467" s="11" t="s">
        <v>119</v>
      </c>
      <c r="B467" s="11" t="s">
        <v>55</v>
      </c>
      <c r="C467" s="11" t="s">
        <v>50</v>
      </c>
      <c r="D467" s="11" t="s">
        <v>26</v>
      </c>
      <c r="E467" s="28">
        <v>94.679799000000003</v>
      </c>
      <c r="F467" s="28">
        <v>96.919778000000008</v>
      </c>
      <c r="G467" s="28">
        <v>102.05843300000001</v>
      </c>
      <c r="H467" s="28">
        <v>96.877710000000008</v>
      </c>
      <c r="I467" s="28">
        <v>98.754999999999995</v>
      </c>
      <c r="J467" s="28">
        <v>102.93889999999999</v>
      </c>
      <c r="K467" s="28">
        <v>107.63500000000001</v>
      </c>
      <c r="L467" s="28">
        <v>106.191</v>
      </c>
      <c r="M467" s="28">
        <v>103.11750000000001</v>
      </c>
      <c r="N467" s="28">
        <v>83.623480000000001</v>
      </c>
      <c r="O467" s="28">
        <v>93.92303742</v>
      </c>
      <c r="P467" s="28">
        <v>91.775799800000001</v>
      </c>
      <c r="Q467" s="28">
        <v>97.925719790000002</v>
      </c>
      <c r="R467" s="28">
        <v>98.174237199999993</v>
      </c>
      <c r="S467" s="28">
        <v>100.23304003999999</v>
      </c>
      <c r="T467" s="28">
        <v>99.13172088309301</v>
      </c>
      <c r="U467" s="28">
        <v>96.974843488122417</v>
      </c>
      <c r="V467" s="28">
        <v>95.654659237773146</v>
      </c>
      <c r="W467" s="28">
        <v>95.291686586999674</v>
      </c>
      <c r="X467" s="28">
        <v>95.088342431253821</v>
      </c>
    </row>
    <row r="468" spans="1:24" x14ac:dyDescent="0.2">
      <c r="A468" s="11" t="s">
        <v>119</v>
      </c>
      <c r="B468" s="11" t="s">
        <v>55</v>
      </c>
      <c r="C468" s="11" t="s">
        <v>50</v>
      </c>
      <c r="D468" s="11" t="s">
        <v>75</v>
      </c>
      <c r="E468" s="28">
        <v>10.547219999999999</v>
      </c>
      <c r="F468" s="28">
        <v>11.321244</v>
      </c>
      <c r="G468" s="28">
        <v>13.617907000000001</v>
      </c>
      <c r="H468" s="28">
        <v>14.173467</v>
      </c>
      <c r="I468" s="28">
        <v>18.829000000000001</v>
      </c>
      <c r="J468" s="28">
        <v>23.809000000000001</v>
      </c>
      <c r="K468" s="28">
        <v>26.41</v>
      </c>
      <c r="L468" s="28">
        <v>25.592200999999999</v>
      </c>
      <c r="M468" s="28">
        <v>25.506796999999999</v>
      </c>
      <c r="N468" s="28">
        <v>21.315562000000003</v>
      </c>
      <c r="O468" s="28">
        <v>21.591503257852004</v>
      </c>
      <c r="P468" s="28">
        <v>21.424863250010002</v>
      </c>
      <c r="Q468" s="28">
        <v>21.598150136354004</v>
      </c>
      <c r="R468" s="28">
        <v>21.669985558342002</v>
      </c>
      <c r="S468" s="28">
        <v>21.539740216753923</v>
      </c>
      <c r="T468" s="28">
        <v>21.377132165275345</v>
      </c>
      <c r="U468" s="28">
        <v>21.874255227785682</v>
      </c>
      <c r="V468" s="28">
        <v>22.546121206740295</v>
      </c>
      <c r="W468" s="28">
        <v>23.606749879106591</v>
      </c>
      <c r="X468" s="28">
        <v>24.798256636516506</v>
      </c>
    </row>
    <row r="469" spans="1:24" x14ac:dyDescent="0.2">
      <c r="A469" s="11" t="s">
        <v>119</v>
      </c>
      <c r="B469" s="11" t="s">
        <v>55</v>
      </c>
      <c r="C469" s="11" t="s">
        <v>50</v>
      </c>
      <c r="D469" s="11" t="s">
        <v>76</v>
      </c>
      <c r="E469" s="28">
        <v>40.447775999999998</v>
      </c>
      <c r="F469" s="28">
        <v>38.855972999999999</v>
      </c>
      <c r="G469" s="28">
        <v>42.277290000000001</v>
      </c>
      <c r="H469" s="28">
        <v>47.781999999999996</v>
      </c>
      <c r="I469" s="28">
        <v>51.741</v>
      </c>
      <c r="J469" s="28">
        <v>57.13</v>
      </c>
      <c r="K469" s="28">
        <v>57.814</v>
      </c>
      <c r="L469" s="28">
        <v>60.399557000000001</v>
      </c>
      <c r="M469" s="28">
        <v>60.911450000000002</v>
      </c>
      <c r="N469" s="28">
        <v>48.701096</v>
      </c>
      <c r="O469" s="28">
        <v>58.982748000000001</v>
      </c>
      <c r="P469" s="28">
        <v>55.287551000000001</v>
      </c>
      <c r="Q469" s="28">
        <v>44.146693999999997</v>
      </c>
      <c r="R469" s="28">
        <v>42.065688000000002</v>
      </c>
      <c r="S469" s="28">
        <v>42.850605999999999</v>
      </c>
      <c r="T469" s="28">
        <v>42.993706019669197</v>
      </c>
      <c r="U469" s="28">
        <v>43.237777447590354</v>
      </c>
      <c r="V469" s="28">
        <v>42.833886825568101</v>
      </c>
      <c r="W469" s="28">
        <v>42.399418331733472</v>
      </c>
      <c r="X469" s="28">
        <v>41.975424148416131</v>
      </c>
    </row>
    <row r="470" spans="1:24" x14ac:dyDescent="0.2">
      <c r="A470" s="11" t="s">
        <v>119</v>
      </c>
      <c r="B470" s="11" t="s">
        <v>55</v>
      </c>
      <c r="C470" s="11" t="s">
        <v>50</v>
      </c>
      <c r="D470" s="11" t="s">
        <v>74</v>
      </c>
      <c r="E470" s="28">
        <v>121.726</v>
      </c>
      <c r="F470" s="28">
        <v>122.44799999999999</v>
      </c>
      <c r="G470" s="28">
        <v>127.441</v>
      </c>
      <c r="H470" s="28">
        <v>130.328</v>
      </c>
      <c r="I470" s="28">
        <v>132.386</v>
      </c>
      <c r="J470" s="28">
        <v>134.80600000000001</v>
      </c>
      <c r="K470" s="28">
        <v>134.59399999999999</v>
      </c>
      <c r="L470" s="28">
        <v>136.73099999999999</v>
      </c>
      <c r="M470" s="28">
        <v>134.78700000000001</v>
      </c>
      <c r="N470" s="28">
        <v>104.88500000000001</v>
      </c>
      <c r="O470" s="28">
        <v>125.45699999999999</v>
      </c>
      <c r="P470" s="28">
        <v>126.998</v>
      </c>
      <c r="Q470" s="28">
        <v>120.60899999999999</v>
      </c>
      <c r="R470" s="28">
        <v>119.395</v>
      </c>
      <c r="S470" s="28">
        <v>120.005</v>
      </c>
      <c r="T470" s="28">
        <v>119.9152642570382</v>
      </c>
      <c r="U470" s="28">
        <v>118.42759563902601</v>
      </c>
      <c r="V470" s="28">
        <v>116.05713797361069</v>
      </c>
      <c r="W470" s="28">
        <v>114.09778003379527</v>
      </c>
      <c r="X470" s="28">
        <v>112.23433982598971</v>
      </c>
    </row>
    <row r="471" spans="1:24" x14ac:dyDescent="0.2">
      <c r="A471" s="11" t="s">
        <v>119</v>
      </c>
      <c r="B471" s="11" t="s">
        <v>55</v>
      </c>
      <c r="C471" s="11" t="s">
        <v>65</v>
      </c>
      <c r="D471" s="11" t="s">
        <v>72</v>
      </c>
      <c r="E471" s="28">
        <v>18.758901999999999</v>
      </c>
      <c r="F471" s="28">
        <v>18.434968000000001</v>
      </c>
      <c r="G471" s="28">
        <v>18.057416999999997</v>
      </c>
      <c r="H471" s="28">
        <v>17.641682000000003</v>
      </c>
      <c r="I471" s="28">
        <v>17.316546000000002</v>
      </c>
      <c r="J471" s="28">
        <v>17.245935000000003</v>
      </c>
      <c r="K471" s="28">
        <v>16.990596</v>
      </c>
      <c r="L471" s="28">
        <v>16.746973000000001</v>
      </c>
      <c r="M471" s="28">
        <v>16.354776999999999</v>
      </c>
      <c r="N471" s="28">
        <v>16.000033000000002</v>
      </c>
      <c r="O471" s="28">
        <v>15.730933</v>
      </c>
      <c r="P471" s="28">
        <v>15.320894355000002</v>
      </c>
      <c r="Q471" s="28">
        <v>15.019756327570001</v>
      </c>
      <c r="R471" s="28">
        <v>14.714763897295239</v>
      </c>
      <c r="S471" s="28">
        <v>14.439253952279161</v>
      </c>
      <c r="T471" s="28">
        <v>14.105095683524176</v>
      </c>
      <c r="U471" s="28">
        <v>13.792144177044532</v>
      </c>
      <c r="V471" s="28">
        <v>13.482968373005503</v>
      </c>
      <c r="W471" s="28">
        <v>13.187032523641129</v>
      </c>
      <c r="X471" s="28">
        <v>12.906238312033532</v>
      </c>
    </row>
    <row r="472" spans="1:24" x14ac:dyDescent="0.2">
      <c r="A472" s="11" t="s">
        <v>119</v>
      </c>
      <c r="B472" s="11" t="s">
        <v>55</v>
      </c>
      <c r="C472" s="11" t="s">
        <v>65</v>
      </c>
      <c r="D472" s="11" t="s">
        <v>77</v>
      </c>
      <c r="E472" s="28">
        <v>1.601146</v>
      </c>
      <c r="F472" s="28">
        <v>1.5228440720000003</v>
      </c>
      <c r="G472" s="28">
        <v>0.93106558799999983</v>
      </c>
      <c r="H472" s="28">
        <v>0.98899999999999999</v>
      </c>
      <c r="I472" s="28">
        <v>0.97</v>
      </c>
      <c r="J472" s="28">
        <v>0.98799999999999999</v>
      </c>
      <c r="K472" s="28">
        <v>0.999</v>
      </c>
      <c r="L472" s="28">
        <v>0.88400000000000001</v>
      </c>
      <c r="M472" s="28">
        <v>0.77900000000000003</v>
      </c>
      <c r="N472" s="28">
        <v>0.622062</v>
      </c>
      <c r="O472" s="28">
        <v>0.67203500000000005</v>
      </c>
      <c r="P472" s="28">
        <v>0.61247200000000002</v>
      </c>
      <c r="Q472" s="28">
        <v>0.71004100000000003</v>
      </c>
      <c r="R472" s="28">
        <v>0.71635099999999996</v>
      </c>
      <c r="S472" s="28">
        <v>0.72509400000000002</v>
      </c>
      <c r="T472" s="28">
        <v>0.64771100000000004</v>
      </c>
      <c r="U472" s="28">
        <v>0.64619500000000007</v>
      </c>
      <c r="V472" s="28">
        <v>0.62869000000000008</v>
      </c>
      <c r="W472" s="28">
        <v>0.62090599999999996</v>
      </c>
      <c r="X472" s="28">
        <v>0.61592400000000003</v>
      </c>
    </row>
    <row r="473" spans="1:24" x14ac:dyDescent="0.2">
      <c r="A473" s="11" t="s">
        <v>119</v>
      </c>
      <c r="B473" s="11" t="s">
        <v>55</v>
      </c>
      <c r="C473" s="11" t="s">
        <v>65</v>
      </c>
      <c r="D473" s="11" t="s">
        <v>73</v>
      </c>
      <c r="E473" s="28">
        <v>1.590856</v>
      </c>
      <c r="F473" s="28">
        <v>1.4834890000000001</v>
      </c>
      <c r="G473" s="28">
        <v>1.420126</v>
      </c>
      <c r="H473" s="28">
        <v>1.504</v>
      </c>
      <c r="I473" s="28">
        <v>1.304</v>
      </c>
      <c r="J473" s="28">
        <v>1.2989999999999999</v>
      </c>
      <c r="K473" s="28">
        <v>1.264</v>
      </c>
      <c r="L473" s="28">
        <v>1.0649999999999999</v>
      </c>
      <c r="M473" s="28">
        <v>1.139</v>
      </c>
      <c r="N473" s="28">
        <v>0.80700899999999998</v>
      </c>
      <c r="O473" s="28">
        <v>0.97076600000000002</v>
      </c>
      <c r="P473" s="28">
        <v>0.95571799999999996</v>
      </c>
      <c r="Q473" s="28">
        <v>1.053469</v>
      </c>
      <c r="R473" s="28">
        <v>1.0710440000000001</v>
      </c>
      <c r="S473" s="28">
        <v>1.0309790000000001</v>
      </c>
      <c r="T473" s="28">
        <v>0.85712500000000003</v>
      </c>
      <c r="U473" s="28">
        <v>0.84067499999999995</v>
      </c>
      <c r="V473" s="28">
        <v>0.83222799999999997</v>
      </c>
      <c r="W473" s="28">
        <v>0.82936800000000011</v>
      </c>
      <c r="X473" s="28">
        <v>0.82581100000000007</v>
      </c>
    </row>
    <row r="474" spans="1:24" x14ac:dyDescent="0.2">
      <c r="A474" s="11" t="s">
        <v>119</v>
      </c>
      <c r="B474" s="11" t="s">
        <v>55</v>
      </c>
      <c r="C474" s="11" t="s">
        <v>65</v>
      </c>
      <c r="D474" s="11" t="s">
        <v>70</v>
      </c>
      <c r="E474" s="28">
        <v>7.2587999999999999</v>
      </c>
      <c r="F474" s="28">
        <v>6.9773999999999994</v>
      </c>
      <c r="G474" s="28">
        <v>6.7031999999999998</v>
      </c>
      <c r="H474" s="28">
        <v>7.3965999999999994</v>
      </c>
      <c r="I474" s="28">
        <v>7.2794000000000008</v>
      </c>
      <c r="J474" s="28">
        <v>6.4950000000000001</v>
      </c>
      <c r="K474" s="28">
        <v>6.32</v>
      </c>
      <c r="L474" s="28">
        <v>5.3250000000000002</v>
      </c>
      <c r="M474" s="28">
        <v>5.6950000000000003</v>
      </c>
      <c r="N474" s="28">
        <v>4.0350450000000002</v>
      </c>
      <c r="O474" s="28">
        <v>4.8538300000000003</v>
      </c>
      <c r="P474" s="28">
        <v>4.7785899999999994</v>
      </c>
      <c r="Q474" s="28">
        <v>5.2673449999999997</v>
      </c>
      <c r="R474" s="28">
        <v>5.355220000000001</v>
      </c>
      <c r="S474" s="28">
        <v>5.1548950000000007</v>
      </c>
      <c r="T474" s="28">
        <v>4.2856249999999996</v>
      </c>
      <c r="U474" s="28">
        <v>4.2033749999999994</v>
      </c>
      <c r="V474" s="28">
        <v>4.1611399999999996</v>
      </c>
      <c r="W474" s="28">
        <v>4.146840000000001</v>
      </c>
      <c r="X474" s="28">
        <v>4.1290550000000001</v>
      </c>
    </row>
    <row r="475" spans="1:24" x14ac:dyDescent="0.2">
      <c r="A475" s="11" t="s">
        <v>119</v>
      </c>
      <c r="B475" s="11" t="s">
        <v>55</v>
      </c>
      <c r="C475" s="11" t="s">
        <v>65</v>
      </c>
      <c r="D475" s="11" t="s">
        <v>71</v>
      </c>
      <c r="E475" s="28">
        <v>17.487578027433702</v>
      </c>
      <c r="F475" s="28">
        <v>16.297026483084284</v>
      </c>
      <c r="G475" s="28">
        <v>15.369176581970848</v>
      </c>
      <c r="H475" s="28">
        <v>14.196248657840973</v>
      </c>
      <c r="I475" s="28">
        <v>14.801178194086079</v>
      </c>
      <c r="J475" s="28">
        <v>14.817545288042837</v>
      </c>
      <c r="K475" s="28">
        <v>15.173706249664198</v>
      </c>
      <c r="L475" s="28">
        <v>14.900474479923535</v>
      </c>
      <c r="M475" s="28">
        <v>13.927167832665887</v>
      </c>
      <c r="N475" s="28">
        <v>12.711722727725956</v>
      </c>
      <c r="O475" s="28">
        <v>13.53514</v>
      </c>
      <c r="P475" s="28">
        <v>14.55486</v>
      </c>
      <c r="Q475" s="28">
        <v>14.6492</v>
      </c>
      <c r="R475" s="28">
        <v>15.12832</v>
      </c>
      <c r="S475" s="28">
        <v>15.491899999999999</v>
      </c>
      <c r="T475" s="28">
        <v>15.110695593467524</v>
      </c>
      <c r="U475" s="28">
        <v>14.684541949455365</v>
      </c>
      <c r="V475" s="28">
        <v>14.295913520350247</v>
      </c>
      <c r="W475" s="28">
        <v>13.974566234799406</v>
      </c>
      <c r="X475" s="28">
        <v>13.676730936854943</v>
      </c>
    </row>
    <row r="476" spans="1:24" x14ac:dyDescent="0.2">
      <c r="A476" s="11" t="s">
        <v>119</v>
      </c>
      <c r="B476" s="11" t="s">
        <v>55</v>
      </c>
      <c r="C476" s="11" t="s">
        <v>65</v>
      </c>
      <c r="D476" s="11" t="s">
        <v>26</v>
      </c>
      <c r="E476" s="28">
        <v>24.746378027433703</v>
      </c>
      <c r="F476" s="28">
        <v>23.274426483084284</v>
      </c>
      <c r="G476" s="28">
        <v>22.072376581970847</v>
      </c>
      <c r="H476" s="28">
        <v>21.592848657840975</v>
      </c>
      <c r="I476" s="28">
        <v>22.08057819408608</v>
      </c>
      <c r="J476" s="28">
        <v>21.312545288042834</v>
      </c>
      <c r="K476" s="28">
        <v>21.4937062496642</v>
      </c>
      <c r="L476" s="28">
        <v>20.225474479923534</v>
      </c>
      <c r="M476" s="28">
        <v>19.622167832665887</v>
      </c>
      <c r="N476" s="28">
        <v>16.746767727725956</v>
      </c>
      <c r="O476" s="28">
        <v>18.38897</v>
      </c>
      <c r="P476" s="28">
        <v>19.333449999999999</v>
      </c>
      <c r="Q476" s="28">
        <v>19.916544999999999</v>
      </c>
      <c r="R476" s="28">
        <v>20.483540000000001</v>
      </c>
      <c r="S476" s="28">
        <v>20.646795000000001</v>
      </c>
      <c r="T476" s="28">
        <v>19.396320593467522</v>
      </c>
      <c r="U476" s="28">
        <v>18.887916949455366</v>
      </c>
      <c r="V476" s="28">
        <v>18.457053520350247</v>
      </c>
      <c r="W476" s="28">
        <v>18.121406234799409</v>
      </c>
      <c r="X476" s="28">
        <v>17.805785936854942</v>
      </c>
    </row>
    <row r="477" spans="1:24" x14ac:dyDescent="0.2">
      <c r="A477" s="11" t="s">
        <v>119</v>
      </c>
      <c r="B477" s="11" t="s">
        <v>55</v>
      </c>
      <c r="C477" s="11" t="s">
        <v>65</v>
      </c>
      <c r="D477" s="11" t="s">
        <v>75</v>
      </c>
      <c r="E477" s="28">
        <v>0.81144506858424492</v>
      </c>
      <c r="F477" s="28">
        <v>0.83006620771071382</v>
      </c>
      <c r="G477" s="28">
        <v>0.85544145492712231</v>
      </c>
      <c r="H477" s="28">
        <v>1.2381216446024377</v>
      </c>
      <c r="I477" s="28">
        <v>1.0829454852151965</v>
      </c>
      <c r="J477" s="28">
        <v>1.0888632201070827</v>
      </c>
      <c r="K477" s="28">
        <v>1.7792656241604865</v>
      </c>
      <c r="L477" s="28">
        <v>2.1088466361770051</v>
      </c>
      <c r="M477" s="28">
        <v>2.0680346487320613</v>
      </c>
      <c r="N477" s="28">
        <v>1.8936311111549826</v>
      </c>
      <c r="O477" s="28">
        <v>1.7206991169876862</v>
      </c>
      <c r="P477" s="28">
        <v>1.6946393851021162</v>
      </c>
      <c r="Q477" s="28">
        <v>1.4270860976440527</v>
      </c>
      <c r="R477" s="28">
        <v>1.4759849985818083</v>
      </c>
      <c r="S477" s="28">
        <v>1.7347662303517986</v>
      </c>
      <c r="T477" s="28">
        <v>1.2953825044542131</v>
      </c>
      <c r="U477" s="28">
        <v>1.2553892822104804</v>
      </c>
      <c r="V477" s="28">
        <v>1.239227601031776</v>
      </c>
      <c r="W477" s="28">
        <v>1.2268353250214583</v>
      </c>
      <c r="X477" s="28">
        <v>1.2145669717712435</v>
      </c>
    </row>
    <row r="478" spans="1:24" x14ac:dyDescent="0.2">
      <c r="A478" s="11" t="s">
        <v>119</v>
      </c>
      <c r="B478" s="11" t="s">
        <v>55</v>
      </c>
      <c r="C478" s="11" t="s">
        <v>65</v>
      </c>
      <c r="D478" s="11" t="s">
        <v>76</v>
      </c>
      <c r="E478" s="28">
        <v>5.6926768471737352</v>
      </c>
      <c r="F478" s="28">
        <v>6.3061994950987232</v>
      </c>
      <c r="G478" s="28">
        <v>7.3554276599706778</v>
      </c>
      <c r="H478" s="28">
        <v>7.4045985523247015</v>
      </c>
      <c r="I478" s="28">
        <v>7.2467430558922823</v>
      </c>
      <c r="J478" s="28">
        <v>7.1179547840766899</v>
      </c>
      <c r="K478" s="28">
        <v>6.1784731743771264</v>
      </c>
      <c r="L478" s="28">
        <v>5.8143094386676939</v>
      </c>
      <c r="M478" s="28">
        <v>5.5490022348548038</v>
      </c>
      <c r="N478" s="28">
        <v>4.3733570539264113</v>
      </c>
      <c r="O478" s="28">
        <v>5.3061974176689164</v>
      </c>
      <c r="P478" s="28">
        <v>5.3829835803129393</v>
      </c>
      <c r="Q478" s="28">
        <v>4.7826322457120254</v>
      </c>
      <c r="R478" s="28">
        <v>4.2793161461786182</v>
      </c>
      <c r="S478" s="28">
        <v>4.3677225670344786</v>
      </c>
      <c r="T478" s="28">
        <v>4.3403619641663083</v>
      </c>
      <c r="U478" s="28">
        <v>4.2865587281183801</v>
      </c>
      <c r="V478" s="28">
        <v>4.2447117083300911</v>
      </c>
      <c r="W478" s="28">
        <v>4.1820759231364368</v>
      </c>
      <c r="X478" s="28">
        <v>4.1015473055843668</v>
      </c>
    </row>
    <row r="479" spans="1:24" x14ac:dyDescent="0.2">
      <c r="A479" s="11" t="s">
        <v>119</v>
      </c>
      <c r="B479" s="11" t="s">
        <v>55</v>
      </c>
      <c r="C479" s="11" t="s">
        <v>65</v>
      </c>
      <c r="D479" s="11" t="s">
        <v>74</v>
      </c>
      <c r="E479" s="28">
        <v>30.905999999999999</v>
      </c>
      <c r="F479" s="28">
        <v>29.303000000000001</v>
      </c>
      <c r="G479" s="28">
        <v>28.385999999999999</v>
      </c>
      <c r="H479" s="28">
        <v>26.628</v>
      </c>
      <c r="I479" s="28">
        <v>26.681000000000001</v>
      </c>
      <c r="J479" s="28">
        <v>26.771000000000001</v>
      </c>
      <c r="K479" s="28">
        <v>26.484999999999999</v>
      </c>
      <c r="L479" s="28">
        <v>25.082000000000001</v>
      </c>
      <c r="M479" s="28">
        <v>23.986000000000001</v>
      </c>
      <c r="N479" s="28">
        <v>18.914999999999999</v>
      </c>
      <c r="O479" s="28">
        <v>22.175999999999998</v>
      </c>
      <c r="P479" s="28">
        <v>22.603999999999999</v>
      </c>
      <c r="Q479" s="28">
        <v>23.193999999999999</v>
      </c>
      <c r="R479" s="28">
        <v>24.681999999999999</v>
      </c>
      <c r="S479" s="28">
        <v>24.649000000000001</v>
      </c>
      <c r="T479" s="28">
        <v>22.55635909127793</v>
      </c>
      <c r="U479" s="28">
        <v>21.899132611244404</v>
      </c>
      <c r="V479" s="28">
        <v>21.462647211807965</v>
      </c>
      <c r="W479" s="28">
        <v>21.070204484005075</v>
      </c>
      <c r="X479" s="28">
        <v>20.684257492068493</v>
      </c>
    </row>
    <row r="480" spans="1:24" x14ac:dyDescent="0.2">
      <c r="A480" s="11" t="s">
        <v>119</v>
      </c>
      <c r="B480" s="11" t="s">
        <v>55</v>
      </c>
      <c r="C480" s="11" t="s">
        <v>67</v>
      </c>
      <c r="D480" s="11" t="s">
        <v>72</v>
      </c>
      <c r="E480" s="28">
        <v>0.74455899999999997</v>
      </c>
      <c r="F480" s="28">
        <v>0.74077300000000013</v>
      </c>
      <c r="G480" s="28">
        <v>0.73038399999999992</v>
      </c>
      <c r="H480" s="28">
        <v>0.71753000000000011</v>
      </c>
      <c r="I480" s="28">
        <v>0.75677700000000003</v>
      </c>
      <c r="J480" s="28">
        <v>0.79409930000000006</v>
      </c>
      <c r="K480" s="28">
        <v>0.83068937000000009</v>
      </c>
      <c r="L480" s="28">
        <v>0.842620433</v>
      </c>
      <c r="M480" s="28">
        <v>0.8393583897000001</v>
      </c>
      <c r="N480" s="28">
        <v>0.83300700000000005</v>
      </c>
      <c r="O480" s="28">
        <v>0.81491700000000011</v>
      </c>
      <c r="P480" s="28">
        <v>0.81711381000000005</v>
      </c>
      <c r="Q480" s="28">
        <v>0.82828870520000009</v>
      </c>
      <c r="R480" s="28">
        <v>0.83266272173200007</v>
      </c>
      <c r="S480" s="28">
        <v>0.8366514495588</v>
      </c>
      <c r="T480" s="28">
        <v>0.83763730460292007</v>
      </c>
      <c r="U480" s="28">
        <v>0.83764657414262811</v>
      </c>
      <c r="V480" s="28">
        <v>0.84412691672836537</v>
      </c>
      <c r="W480" s="28">
        <v>0.85279222505552887</v>
      </c>
      <c r="X480" s="28">
        <v>0.86302000254997602</v>
      </c>
    </row>
    <row r="481" spans="1:24" x14ac:dyDescent="0.2">
      <c r="A481" s="11" t="s">
        <v>119</v>
      </c>
      <c r="B481" s="11" t="s">
        <v>55</v>
      </c>
      <c r="C481" s="11" t="s">
        <v>67</v>
      </c>
      <c r="D481" s="11" t="s">
        <v>77</v>
      </c>
      <c r="E481" s="28">
        <v>8.1864000000000006E-2</v>
      </c>
      <c r="F481" s="28">
        <v>8.1561999999999996E-2</v>
      </c>
      <c r="G481" s="28">
        <v>7.7909999999999993E-2</v>
      </c>
      <c r="H481" s="28">
        <v>0.11700000000000001</v>
      </c>
      <c r="I481" s="28">
        <v>0.111</v>
      </c>
      <c r="J481" s="28">
        <v>0.113</v>
      </c>
      <c r="K481" s="28">
        <v>0.11600000000000001</v>
      </c>
      <c r="L481" s="28">
        <v>9.5000000000000001E-2</v>
      </c>
      <c r="M481" s="28">
        <v>8.1000000000000003E-2</v>
      </c>
      <c r="N481" s="28">
        <v>4.6211000000000002E-2</v>
      </c>
      <c r="O481" s="28">
        <v>5.5865999999999999E-2</v>
      </c>
      <c r="P481" s="28">
        <v>5.9241000000000002E-2</v>
      </c>
      <c r="Q481" s="28">
        <v>7.6544000000000001E-2</v>
      </c>
      <c r="R481" s="28">
        <v>7.8920000000000004E-2</v>
      </c>
      <c r="S481" s="28">
        <v>8.7254999999999999E-2</v>
      </c>
      <c r="T481" s="28">
        <v>8.4651000000000004E-2</v>
      </c>
      <c r="U481" s="28">
        <v>8.3773E-2</v>
      </c>
      <c r="V481" s="28">
        <v>9.0245000000000006E-2</v>
      </c>
      <c r="W481" s="28">
        <v>9.3078000000000008E-2</v>
      </c>
      <c r="X481" s="28">
        <v>9.5507000000000009E-2</v>
      </c>
    </row>
    <row r="482" spans="1:24" x14ac:dyDescent="0.2">
      <c r="A482" s="11" t="s">
        <v>119</v>
      </c>
      <c r="B482" s="11" t="s">
        <v>55</v>
      </c>
      <c r="C482" s="11" t="s">
        <v>67</v>
      </c>
      <c r="D482" s="11" t="s">
        <v>73</v>
      </c>
      <c r="E482" s="28">
        <v>0.19050600000000001</v>
      </c>
      <c r="F482" s="28">
        <v>0.17613900000000002</v>
      </c>
      <c r="G482" s="28">
        <v>0.18080399999999999</v>
      </c>
      <c r="H482" s="28">
        <v>0.255</v>
      </c>
      <c r="I482" s="28">
        <v>0.26800000000000002</v>
      </c>
      <c r="J482" s="28">
        <v>0.28799999999999998</v>
      </c>
      <c r="K482" s="28">
        <v>0.32300000000000001</v>
      </c>
      <c r="L482" s="28">
        <v>0.33300000000000002</v>
      </c>
      <c r="M482" s="28">
        <v>0.33400000000000002</v>
      </c>
      <c r="N482" s="28">
        <v>0.16526099999999999</v>
      </c>
      <c r="O482" s="28">
        <v>0.25656099999999998</v>
      </c>
      <c r="P482" s="28">
        <v>0.25422100000000003</v>
      </c>
      <c r="Q482" s="28">
        <v>0.30706900000000004</v>
      </c>
      <c r="R482" s="28">
        <v>0.31952700000000001</v>
      </c>
      <c r="S482" s="28">
        <v>0.31856499999999999</v>
      </c>
      <c r="T482" s="28">
        <v>0.35124500000000003</v>
      </c>
      <c r="U482" s="28">
        <v>0.35505700000000001</v>
      </c>
      <c r="V482" s="28">
        <v>0.37718599999999997</v>
      </c>
      <c r="W482" s="28">
        <v>0.39454300000000003</v>
      </c>
      <c r="X482" s="28">
        <v>0.41242600000000001</v>
      </c>
    </row>
    <row r="483" spans="1:24" x14ac:dyDescent="0.2">
      <c r="A483" s="11" t="s">
        <v>119</v>
      </c>
      <c r="B483" s="11" t="s">
        <v>55</v>
      </c>
      <c r="C483" s="11" t="s">
        <v>67</v>
      </c>
      <c r="D483" s="11" t="s">
        <v>70</v>
      </c>
      <c r="E483" s="28">
        <v>1.0466000000000002</v>
      </c>
      <c r="F483" s="28">
        <v>0.98039999999999994</v>
      </c>
      <c r="G483" s="28">
        <v>1.0362</v>
      </c>
      <c r="H483" s="28">
        <v>1.6126</v>
      </c>
      <c r="I483" s="28">
        <v>1.4444000000000001</v>
      </c>
      <c r="J483" s="28">
        <v>1.5382</v>
      </c>
      <c r="K483" s="28">
        <v>1.8231999999999999</v>
      </c>
      <c r="L483" s="28">
        <v>1.8900759036144579</v>
      </c>
      <c r="M483" s="28">
        <v>1.899</v>
      </c>
      <c r="N483" s="28">
        <v>0.93961269161676642</v>
      </c>
      <c r="O483" s="28">
        <v>1.458710595808383</v>
      </c>
      <c r="P483" s="28">
        <v>1.4454062245508983</v>
      </c>
      <c r="Q483" s="28">
        <v>1.7458803323353296</v>
      </c>
      <c r="R483" s="28">
        <v>1.8167118952095809</v>
      </c>
      <c r="S483" s="28">
        <v>1.8112423203592813</v>
      </c>
      <c r="T483" s="28">
        <v>1.9970486676646708</v>
      </c>
      <c r="U483" s="28">
        <v>2.0187222844311372</v>
      </c>
      <c r="V483" s="28">
        <v>2.1445395628742512</v>
      </c>
      <c r="W483" s="28">
        <v>2.2432250209580835</v>
      </c>
      <c r="X483" s="28">
        <v>2.344901119760479</v>
      </c>
    </row>
    <row r="484" spans="1:24" x14ac:dyDescent="0.2">
      <c r="A484" s="11" t="s">
        <v>119</v>
      </c>
      <c r="B484" s="11" t="s">
        <v>55</v>
      </c>
      <c r="C484" s="11" t="s">
        <v>67</v>
      </c>
      <c r="D484" s="11" t="s">
        <v>71</v>
      </c>
      <c r="E484" s="28">
        <v>4.4065285862831507</v>
      </c>
      <c r="F484" s="28">
        <v>5.4614683584578572</v>
      </c>
      <c r="G484" s="28">
        <v>5.2891117090145761</v>
      </c>
      <c r="H484" s="28">
        <v>5.018975671079513</v>
      </c>
      <c r="I484" s="28">
        <v>5.5138109029569602</v>
      </c>
      <c r="J484" s="28">
        <v>5.607427355978583</v>
      </c>
      <c r="K484" s="28">
        <v>5.7933468751679014</v>
      </c>
      <c r="L484" s="28">
        <v>5.8076627600382338</v>
      </c>
      <c r="M484" s="28">
        <v>5.306416083667056</v>
      </c>
      <c r="N484" s="28">
        <v>4.2380286361370194</v>
      </c>
      <c r="O484" s="28">
        <v>4.8440604401170306</v>
      </c>
      <c r="P484" s="28">
        <v>5.1701432965837819</v>
      </c>
      <c r="Q484" s="28">
        <v>4.9562497187084853</v>
      </c>
      <c r="R484" s="28">
        <v>5.2697506000061018</v>
      </c>
      <c r="S484" s="28">
        <v>5.5769604937191533</v>
      </c>
      <c r="T484" s="28">
        <v>5.6697677140877385</v>
      </c>
      <c r="U484" s="28">
        <v>5.6402870910422962</v>
      </c>
      <c r="V484" s="28">
        <v>5.7369396341924892</v>
      </c>
      <c r="W484" s="28">
        <v>5.8043083287109134</v>
      </c>
      <c r="X484" s="28">
        <v>5.8763602193755471</v>
      </c>
    </row>
    <row r="485" spans="1:24" x14ac:dyDescent="0.2">
      <c r="A485" s="11" t="s">
        <v>119</v>
      </c>
      <c r="B485" s="11" t="s">
        <v>55</v>
      </c>
      <c r="C485" s="11" t="s">
        <v>67</v>
      </c>
      <c r="D485" s="11" t="s">
        <v>26</v>
      </c>
      <c r="E485" s="28">
        <v>5.4531285862831513</v>
      </c>
      <c r="F485" s="28">
        <v>6.4418683584578567</v>
      </c>
      <c r="G485" s="28">
        <v>6.3253117090145761</v>
      </c>
      <c r="H485" s="28">
        <v>6.6315756710795135</v>
      </c>
      <c r="I485" s="28">
        <v>6.9582109029569601</v>
      </c>
      <c r="J485" s="28">
        <v>7.1456273559785828</v>
      </c>
      <c r="K485" s="28">
        <v>7.6165468751679013</v>
      </c>
      <c r="L485" s="28">
        <v>7.6977386636526912</v>
      </c>
      <c r="M485" s="28">
        <v>7.205416083667056</v>
      </c>
      <c r="N485" s="28">
        <v>5.1776413277537863</v>
      </c>
      <c r="O485" s="28">
        <v>6.3027710359254137</v>
      </c>
      <c r="P485" s="28">
        <v>6.61554952113468</v>
      </c>
      <c r="Q485" s="28">
        <v>6.7021300510438149</v>
      </c>
      <c r="R485" s="28">
        <v>7.0864624952156827</v>
      </c>
      <c r="S485" s="28">
        <v>7.3882028140784346</v>
      </c>
      <c r="T485" s="28">
        <v>7.6668163817524091</v>
      </c>
      <c r="U485" s="28">
        <v>7.659009375473433</v>
      </c>
      <c r="V485" s="28">
        <v>7.8814791970667404</v>
      </c>
      <c r="W485" s="28">
        <v>8.0475333496689974</v>
      </c>
      <c r="X485" s="28">
        <v>8.2212613391360261</v>
      </c>
    </row>
    <row r="486" spans="1:24" x14ac:dyDescent="0.2">
      <c r="A486" s="11" t="s">
        <v>119</v>
      </c>
      <c r="B486" s="11" t="s">
        <v>55</v>
      </c>
      <c r="C486" s="11" t="s">
        <v>67</v>
      </c>
      <c r="D486" s="11" t="s">
        <v>75</v>
      </c>
      <c r="E486" s="28">
        <v>0.4226429314157551</v>
      </c>
      <c r="F486" s="28">
        <v>0.43234179228928615</v>
      </c>
      <c r="G486" s="28">
        <v>0.44555854507287762</v>
      </c>
      <c r="H486" s="28">
        <v>0.64487835539756233</v>
      </c>
      <c r="I486" s="28">
        <v>0.56405451478480362</v>
      </c>
      <c r="J486" s="28">
        <v>0.56713677989291722</v>
      </c>
      <c r="K486" s="28">
        <v>0.92673437583951335</v>
      </c>
      <c r="L486" s="28">
        <v>1.0983973638229947</v>
      </c>
      <c r="M486" s="28">
        <v>1.0771403512679385</v>
      </c>
      <c r="N486" s="28">
        <v>0.98630188884501746</v>
      </c>
      <c r="O486" s="28">
        <v>0.89622988301231388</v>
      </c>
      <c r="P486" s="28">
        <v>0.88265661489788405</v>
      </c>
      <c r="Q486" s="28">
        <v>0.74330090235594748</v>
      </c>
      <c r="R486" s="28">
        <v>0.76877000141819174</v>
      </c>
      <c r="S486" s="28">
        <v>0.9035567696482012</v>
      </c>
      <c r="T486" s="28">
        <v>0.97012518637287248</v>
      </c>
      <c r="U486" s="28">
        <v>1.0049806503053096</v>
      </c>
      <c r="V486" s="28">
        <v>1.0454054365700458</v>
      </c>
      <c r="W486" s="28">
        <v>1.0770267590759988</v>
      </c>
      <c r="X486" s="28">
        <v>1.1000323404993757</v>
      </c>
    </row>
    <row r="487" spans="1:24" x14ac:dyDescent="0.2">
      <c r="A487" s="11" t="s">
        <v>119</v>
      </c>
      <c r="B487" s="11" t="s">
        <v>55</v>
      </c>
      <c r="C487" s="11" t="s">
        <v>67</v>
      </c>
      <c r="D487" s="11" t="s">
        <v>76</v>
      </c>
      <c r="E487" s="28">
        <v>6.4324111528262629</v>
      </c>
      <c r="F487" s="28">
        <v>5.2552085049012769</v>
      </c>
      <c r="G487" s="28">
        <v>6.1295723400293216</v>
      </c>
      <c r="H487" s="28">
        <v>8.0038884476752976</v>
      </c>
      <c r="I487" s="28">
        <v>7.8332569441077178</v>
      </c>
      <c r="J487" s="28">
        <v>7.6940452159233095</v>
      </c>
      <c r="K487" s="28">
        <v>6.6785268256228729</v>
      </c>
      <c r="L487" s="28">
        <v>6.2848895613323039</v>
      </c>
      <c r="M487" s="28">
        <v>5.9981097651451964</v>
      </c>
      <c r="N487" s="28">
        <v>4.7273139460735889</v>
      </c>
      <c r="O487" s="28">
        <v>5.7356535823310839</v>
      </c>
      <c r="P487" s="28">
        <v>5.8186544196870615</v>
      </c>
      <c r="Q487" s="28">
        <v>5.169713754287975</v>
      </c>
      <c r="R487" s="28">
        <v>4.6256618538213816</v>
      </c>
      <c r="S487" s="28">
        <v>4.7212234329655214</v>
      </c>
      <c r="T487" s="28">
        <v>4.6194076886963682</v>
      </c>
      <c r="U487" s="28">
        <v>4.5718444438845776</v>
      </c>
      <c r="V487" s="28">
        <v>4.5261259994457319</v>
      </c>
      <c r="W487" s="28">
        <v>4.4808647394512739</v>
      </c>
      <c r="X487" s="28">
        <v>4.4360560920567611</v>
      </c>
    </row>
    <row r="488" spans="1:24" x14ac:dyDescent="0.2">
      <c r="A488" s="11" t="s">
        <v>119</v>
      </c>
      <c r="B488" s="11" t="s">
        <v>55</v>
      </c>
      <c r="C488" s="11" t="s">
        <v>67</v>
      </c>
      <c r="D488" s="11" t="s">
        <v>74</v>
      </c>
      <c r="E488" s="28">
        <v>11.802</v>
      </c>
      <c r="F488" s="28">
        <v>11.324999999999999</v>
      </c>
      <c r="G488" s="28">
        <v>12.183999999999999</v>
      </c>
      <c r="H488" s="28">
        <v>13.256</v>
      </c>
      <c r="I488" s="28">
        <v>14.022</v>
      </c>
      <c r="J488" s="28">
        <v>14.638999999999999</v>
      </c>
      <c r="K488" s="28">
        <v>14.837</v>
      </c>
      <c r="L488" s="28">
        <v>14.394</v>
      </c>
      <c r="M488" s="28">
        <v>14.14</v>
      </c>
      <c r="N488" s="28">
        <v>9.4499999999999993</v>
      </c>
      <c r="O488" s="28">
        <v>11.208</v>
      </c>
      <c r="P488" s="28">
        <v>11.045</v>
      </c>
      <c r="Q488" s="28">
        <v>10.843</v>
      </c>
      <c r="R488" s="28">
        <v>10.808</v>
      </c>
      <c r="S488" s="28">
        <v>11.000999999999999</v>
      </c>
      <c r="T488" s="28">
        <v>11.202756921151131</v>
      </c>
      <c r="U488" s="28">
        <v>11.282479889326829</v>
      </c>
      <c r="V488" s="28">
        <v>11.39130244683799</v>
      </c>
      <c r="W488" s="28">
        <v>11.488067767055592</v>
      </c>
      <c r="X488" s="28">
        <v>11.596026617353859</v>
      </c>
    </row>
    <row r="489" spans="1:24" x14ac:dyDescent="0.2">
      <c r="A489" s="11" t="s">
        <v>120</v>
      </c>
      <c r="B489" s="11" t="s">
        <v>55</v>
      </c>
      <c r="C489" s="11" t="s">
        <v>50</v>
      </c>
      <c r="D489" s="11" t="s">
        <v>72</v>
      </c>
      <c r="E489" s="28">
        <v>8.0840049999999994</v>
      </c>
      <c r="F489" s="28">
        <v>8.8893489999999993</v>
      </c>
      <c r="G489" s="28">
        <v>9.7374299999999998</v>
      </c>
      <c r="H489" s="28">
        <v>10.27894</v>
      </c>
      <c r="I489" s="28">
        <v>10.772</v>
      </c>
      <c r="J489" s="28">
        <v>11.122</v>
      </c>
      <c r="K489" s="28">
        <v>11.606999999999999</v>
      </c>
      <c r="L489" s="28">
        <v>12.099793</v>
      </c>
      <c r="M489" s="28">
        <v>12.483808999999999</v>
      </c>
      <c r="N489" s="28">
        <v>13.023999999999999</v>
      </c>
      <c r="O489" s="28">
        <v>13.632</v>
      </c>
      <c r="P489" s="28">
        <v>14.135999999999999</v>
      </c>
      <c r="Q489" s="28">
        <v>14.676627999999999</v>
      </c>
      <c r="R489" s="28">
        <v>15.168394459999998</v>
      </c>
      <c r="S489" s="28">
        <v>15.723969764699998</v>
      </c>
      <c r="T489" s="28">
        <v>16.253862427641497</v>
      </c>
      <c r="U489" s="28">
        <v>16.765361848451239</v>
      </c>
      <c r="V489" s="28">
        <v>17.254659946786418</v>
      </c>
      <c r="W489" s="28">
        <v>17.716653649713166</v>
      </c>
      <c r="X489" s="28">
        <v>18.147778698978939</v>
      </c>
    </row>
    <row r="490" spans="1:24" x14ac:dyDescent="0.2">
      <c r="A490" s="11" t="s">
        <v>120</v>
      </c>
      <c r="B490" s="11" t="s">
        <v>55</v>
      </c>
      <c r="C490" s="11" t="s">
        <v>50</v>
      </c>
      <c r="D490" s="11" t="s">
        <v>77</v>
      </c>
      <c r="E490" s="28">
        <v>1.0576199999999998</v>
      </c>
      <c r="F490" s="28">
        <v>1.0725789999999999</v>
      </c>
      <c r="G490" s="28">
        <v>1.2442610000000001</v>
      </c>
      <c r="H490" s="28">
        <v>1.0549999999999999</v>
      </c>
      <c r="I490" s="28">
        <v>0.91300000000000003</v>
      </c>
      <c r="J490" s="28">
        <v>0.95699999999999996</v>
      </c>
      <c r="K490" s="28">
        <v>1</v>
      </c>
      <c r="L490" s="28">
        <v>1.06</v>
      </c>
      <c r="M490" s="28">
        <v>1.0389999999999999</v>
      </c>
      <c r="N490" s="28">
        <v>1.260273</v>
      </c>
      <c r="O490" s="28">
        <v>1.329334</v>
      </c>
      <c r="P490" s="28">
        <v>1.3428740000000001</v>
      </c>
      <c r="Q490" s="28">
        <v>1.3181080000000001</v>
      </c>
      <c r="R490" s="28">
        <v>1.2989809999999999</v>
      </c>
      <c r="S490" s="28">
        <v>1.389837</v>
      </c>
      <c r="T490" s="28">
        <v>1.394711</v>
      </c>
      <c r="U490" s="28">
        <v>1.405461854330023</v>
      </c>
      <c r="V490" s="28">
        <v>1.4113930000000001</v>
      </c>
      <c r="W490" s="28">
        <v>1.411</v>
      </c>
      <c r="X490" s="28">
        <v>1.4055409999999999</v>
      </c>
    </row>
    <row r="491" spans="1:24" x14ac:dyDescent="0.2">
      <c r="A491" s="11" t="s">
        <v>120</v>
      </c>
      <c r="B491" s="11" t="s">
        <v>55</v>
      </c>
      <c r="C491" s="11" t="s">
        <v>50</v>
      </c>
      <c r="D491" s="11" t="s">
        <v>73</v>
      </c>
      <c r="E491" s="28">
        <v>2.6020079999999997</v>
      </c>
      <c r="F491" s="28">
        <v>2.4638580000000001</v>
      </c>
      <c r="G491" s="28">
        <v>2.6458330000000001</v>
      </c>
      <c r="H491" s="28">
        <v>2.73</v>
      </c>
      <c r="I491" s="28">
        <v>3.1579999999999999</v>
      </c>
      <c r="J491" s="28">
        <v>3.4009999999999998</v>
      </c>
      <c r="K491" s="28">
        <v>3.5259999999999998</v>
      </c>
      <c r="L491" s="28">
        <v>3.7589999999999999</v>
      </c>
      <c r="M491" s="28">
        <v>3.49</v>
      </c>
      <c r="N491" s="28">
        <v>3.2054050000000003</v>
      </c>
      <c r="O491" s="28">
        <v>3.9162840000000001</v>
      </c>
      <c r="P491" s="28">
        <v>4.2806430000000004</v>
      </c>
      <c r="Q491" s="28">
        <v>4.1940479999999996</v>
      </c>
      <c r="R491" s="28">
        <v>4.14595</v>
      </c>
      <c r="S491" s="28">
        <v>4.1988090000000007</v>
      </c>
      <c r="T491" s="28">
        <v>4.2057549999999999</v>
      </c>
      <c r="U491" s="28">
        <v>4.14628</v>
      </c>
      <c r="V491" s="28">
        <v>4.083107</v>
      </c>
      <c r="W491" s="28">
        <v>4.0580910000000001</v>
      </c>
      <c r="X491" s="28">
        <v>4.1272859999999998</v>
      </c>
    </row>
    <row r="492" spans="1:24" x14ac:dyDescent="0.2">
      <c r="A492" s="11" t="s">
        <v>120</v>
      </c>
      <c r="B492" s="11" t="s">
        <v>55</v>
      </c>
      <c r="C492" s="11" t="s">
        <v>50</v>
      </c>
      <c r="D492" s="11" t="s">
        <v>70</v>
      </c>
      <c r="E492" s="28">
        <v>13.010039999999998</v>
      </c>
      <c r="F492" s="28">
        <v>12.319290000000001</v>
      </c>
      <c r="G492" s="28">
        <v>13.229165</v>
      </c>
      <c r="H492" s="28">
        <v>13.65</v>
      </c>
      <c r="I492" s="28">
        <v>15.79</v>
      </c>
      <c r="J492" s="28">
        <v>17.004999999999999</v>
      </c>
      <c r="K492" s="28">
        <v>17.63</v>
      </c>
      <c r="L492" s="28">
        <v>18.795000000000002</v>
      </c>
      <c r="M492" s="28">
        <v>17.45</v>
      </c>
      <c r="N492" s="28">
        <v>16.027025000000002</v>
      </c>
      <c r="O492" s="28">
        <v>19.581420000000001</v>
      </c>
      <c r="P492" s="28">
        <v>21.189182850000002</v>
      </c>
      <c r="Q492" s="28">
        <v>20.550835199999998</v>
      </c>
      <c r="R492" s="28">
        <v>20.315155000000001</v>
      </c>
      <c r="S492" s="28">
        <v>20.490187920000004</v>
      </c>
      <c r="T492" s="28">
        <v>20.397911749999999</v>
      </c>
      <c r="U492" s="28">
        <v>20.026532400000001</v>
      </c>
      <c r="V492" s="28">
        <v>19.598913599999999</v>
      </c>
      <c r="W492" s="28">
        <v>19.4788368</v>
      </c>
      <c r="X492" s="28">
        <v>19.810972799999998</v>
      </c>
    </row>
    <row r="493" spans="1:24" x14ac:dyDescent="0.2">
      <c r="A493" s="11" t="s">
        <v>120</v>
      </c>
      <c r="B493" s="11" t="s">
        <v>55</v>
      </c>
      <c r="C493" s="11" t="s">
        <v>50</v>
      </c>
      <c r="D493" s="11" t="s">
        <v>71</v>
      </c>
      <c r="E493" s="28">
        <v>8.1880000000000006</v>
      </c>
      <c r="F493" s="28">
        <v>8.5540000000000003</v>
      </c>
      <c r="G493" s="28">
        <v>9.2769999999999992</v>
      </c>
      <c r="H493" s="28">
        <v>8.9540000000000006</v>
      </c>
      <c r="I493" s="28">
        <v>8.9410000000000007</v>
      </c>
      <c r="J493" s="28">
        <v>9.8230000000000004</v>
      </c>
      <c r="K493" s="28">
        <v>10.098000000000001</v>
      </c>
      <c r="L493" s="28">
        <v>9.9369999999999994</v>
      </c>
      <c r="M493" s="28">
        <v>9.0449999999999999</v>
      </c>
      <c r="N493" s="28">
        <v>9.1419999999999995</v>
      </c>
      <c r="O493" s="28">
        <v>11.94</v>
      </c>
      <c r="P493" s="28">
        <v>11.827</v>
      </c>
      <c r="Q493" s="28">
        <v>12.420999999999999</v>
      </c>
      <c r="R493" s="28">
        <v>13.407</v>
      </c>
      <c r="S493" s="28">
        <v>13.297000000000001</v>
      </c>
      <c r="T493" s="28">
        <v>13.75508345766837</v>
      </c>
      <c r="U493" s="28">
        <v>14.392559904691273</v>
      </c>
      <c r="V493" s="28">
        <v>14.979197222065762</v>
      </c>
      <c r="W493" s="28">
        <v>15.403454265210708</v>
      </c>
      <c r="X493" s="28">
        <v>15.778586740377422</v>
      </c>
    </row>
    <row r="494" spans="1:24" x14ac:dyDescent="0.2">
      <c r="A494" s="11" t="s">
        <v>120</v>
      </c>
      <c r="B494" s="11" t="s">
        <v>55</v>
      </c>
      <c r="C494" s="11" t="s">
        <v>50</v>
      </c>
      <c r="D494" s="11" t="s">
        <v>26</v>
      </c>
      <c r="E494" s="28">
        <v>21.198039999999999</v>
      </c>
      <c r="F494" s="28">
        <v>20.873290000000001</v>
      </c>
      <c r="G494" s="28">
        <v>22.506164999999999</v>
      </c>
      <c r="H494" s="28">
        <v>22.603999999999999</v>
      </c>
      <c r="I494" s="28">
        <v>24.731000000000002</v>
      </c>
      <c r="J494" s="28">
        <v>26.827999999999999</v>
      </c>
      <c r="K494" s="28">
        <v>27.728000000000002</v>
      </c>
      <c r="L494" s="28">
        <v>28.731999999999999</v>
      </c>
      <c r="M494" s="28">
        <v>26.495000000000001</v>
      </c>
      <c r="N494" s="28">
        <v>25.169025000000001</v>
      </c>
      <c r="O494" s="28">
        <v>31.521419999999999</v>
      </c>
      <c r="P494" s="28">
        <v>33.01618285</v>
      </c>
      <c r="Q494" s="28">
        <v>32.971835200000001</v>
      </c>
      <c r="R494" s="28">
        <v>33.722155000000001</v>
      </c>
      <c r="S494" s="28">
        <v>33.787187920000008</v>
      </c>
      <c r="T494" s="28">
        <v>34.152995207668368</v>
      </c>
      <c r="U494" s="28">
        <v>34.419092304691276</v>
      </c>
      <c r="V494" s="28">
        <v>34.57811082206576</v>
      </c>
      <c r="W494" s="28">
        <v>34.882291065210708</v>
      </c>
      <c r="X494" s="28">
        <v>35.589559540377422</v>
      </c>
    </row>
    <row r="495" spans="1:24" x14ac:dyDescent="0.2">
      <c r="A495" s="11" t="s">
        <v>120</v>
      </c>
      <c r="B495" s="11" t="s">
        <v>55</v>
      </c>
      <c r="C495" s="11" t="s">
        <v>50</v>
      </c>
      <c r="D495" s="11" t="s">
        <v>75</v>
      </c>
      <c r="E495" s="28">
        <v>1.7308829999999999</v>
      </c>
      <c r="F495" s="28">
        <v>2.1410360000000002</v>
      </c>
      <c r="G495" s="28">
        <v>2.8047089999999999</v>
      </c>
      <c r="H495" s="28">
        <v>3.2875019999999999</v>
      </c>
      <c r="I495" s="28">
        <v>4.032</v>
      </c>
      <c r="J495" s="28">
        <v>4.9770000000000003</v>
      </c>
      <c r="K495" s="28">
        <v>6.2050000000000001</v>
      </c>
      <c r="L495" s="28">
        <v>6.61</v>
      </c>
      <c r="M495" s="28">
        <v>6.83</v>
      </c>
      <c r="N495" s="28">
        <v>4.3374030000000001</v>
      </c>
      <c r="O495" s="28">
        <v>5.7127749999999997</v>
      </c>
      <c r="P495" s="28">
        <v>5.8125540000000004</v>
      </c>
      <c r="Q495" s="28">
        <v>5.4881859999999998</v>
      </c>
      <c r="R495" s="28">
        <v>5.0998950000000001</v>
      </c>
      <c r="S495" s="28">
        <v>5.231509</v>
      </c>
      <c r="T495" s="28">
        <v>5.2173907863453151</v>
      </c>
      <c r="U495" s="28">
        <v>5.1445069669915773</v>
      </c>
      <c r="V495" s="28">
        <v>5.2258351236720992</v>
      </c>
      <c r="W495" s="28">
        <v>5.3394660184495946</v>
      </c>
      <c r="X495" s="28">
        <v>5.5154606840506437</v>
      </c>
    </row>
    <row r="496" spans="1:24" x14ac:dyDescent="0.2">
      <c r="A496" s="11" t="s">
        <v>120</v>
      </c>
      <c r="B496" s="11" t="s">
        <v>55</v>
      </c>
      <c r="C496" s="11" t="s">
        <v>50</v>
      </c>
      <c r="D496" s="11" t="s">
        <v>76</v>
      </c>
      <c r="E496" s="28">
        <v>33.090591999999994</v>
      </c>
      <c r="F496" s="28">
        <v>31.962478000000001</v>
      </c>
      <c r="G496" s="28">
        <v>33.454563</v>
      </c>
      <c r="H496" s="28">
        <v>35.198723999999999</v>
      </c>
      <c r="I496" s="28">
        <v>39.118196000000005</v>
      </c>
      <c r="J496" s="28">
        <v>42.508000000000003</v>
      </c>
      <c r="K496" s="28">
        <v>44.231000000000002</v>
      </c>
      <c r="L496" s="28">
        <v>43.594999999999999</v>
      </c>
      <c r="M496" s="28">
        <v>44.115000000000002</v>
      </c>
      <c r="N496" s="28">
        <v>41.359547999999997</v>
      </c>
      <c r="O496" s="28">
        <v>48.749558999999998</v>
      </c>
      <c r="P496" s="28">
        <v>49.402161</v>
      </c>
      <c r="Q496" s="28">
        <v>50.733497999999997</v>
      </c>
      <c r="R496" s="28">
        <v>50.222555999999997</v>
      </c>
      <c r="S496" s="28">
        <v>51.804188000000003</v>
      </c>
      <c r="T496" s="28">
        <v>53.290475402955686</v>
      </c>
      <c r="U496" s="28">
        <v>54.27814583709376</v>
      </c>
      <c r="V496" s="28">
        <v>55.378214755088308</v>
      </c>
      <c r="W496" s="28">
        <v>56.608492977833635</v>
      </c>
      <c r="X496" s="28">
        <v>57.887865013797224</v>
      </c>
    </row>
    <row r="497" spans="1:24" x14ac:dyDescent="0.2">
      <c r="A497" s="11" t="s">
        <v>120</v>
      </c>
      <c r="B497" s="11" t="s">
        <v>55</v>
      </c>
      <c r="C497" s="11" t="s">
        <v>50</v>
      </c>
      <c r="D497" s="11" t="s">
        <v>74</v>
      </c>
      <c r="E497" s="28">
        <v>52.767000000000003</v>
      </c>
      <c r="F497" s="28">
        <v>50.51</v>
      </c>
      <c r="G497" s="28">
        <v>53.691000000000003</v>
      </c>
      <c r="H497" s="28">
        <v>55.243000000000002</v>
      </c>
      <c r="I497" s="28">
        <v>61.164999999999999</v>
      </c>
      <c r="J497" s="28">
        <v>65.655000000000001</v>
      </c>
      <c r="K497" s="28">
        <v>65.230999999999995</v>
      </c>
      <c r="L497" s="28">
        <v>68.673000000000002</v>
      </c>
      <c r="M497" s="28">
        <v>72.284000000000006</v>
      </c>
      <c r="N497" s="28">
        <v>58.2</v>
      </c>
      <c r="O497" s="28">
        <v>73.213999999999999</v>
      </c>
      <c r="P497" s="28">
        <v>75.411000000000001</v>
      </c>
      <c r="Q497" s="28">
        <v>77.228999999999999</v>
      </c>
      <c r="R497" s="28">
        <v>77.525999999999996</v>
      </c>
      <c r="S497" s="28">
        <v>78.605000000000004</v>
      </c>
      <c r="T497" s="28">
        <v>82.413568091136923</v>
      </c>
      <c r="U497" s="28">
        <v>83.77354394300697</v>
      </c>
      <c r="V497" s="28">
        <v>84.955370387978363</v>
      </c>
      <c r="W497" s="28">
        <v>86.370225132288908</v>
      </c>
      <c r="X497" s="28">
        <v>88.139074662735894</v>
      </c>
    </row>
    <row r="498" spans="1:24" x14ac:dyDescent="0.2">
      <c r="A498" s="11" t="s">
        <v>120</v>
      </c>
      <c r="B498" s="11" t="s">
        <v>55</v>
      </c>
      <c r="C498" s="11" t="s">
        <v>65</v>
      </c>
      <c r="D498" s="11" t="s">
        <v>72</v>
      </c>
      <c r="E498" s="28">
        <v>3.6935668652892306</v>
      </c>
      <c r="F498" s="28">
        <v>3.7262922680317492</v>
      </c>
      <c r="G498" s="28">
        <v>3.9006420000000004</v>
      </c>
      <c r="H498" s="28">
        <v>3.9827580000000005</v>
      </c>
      <c r="I498" s="28">
        <v>3.9860876808922097</v>
      </c>
      <c r="J498" s="28">
        <v>3.9489978011445364</v>
      </c>
      <c r="K498" s="28">
        <v>3.9601995053806718</v>
      </c>
      <c r="L498" s="28">
        <v>3.9951994591586844</v>
      </c>
      <c r="M498" s="28">
        <v>3.9523455043888465</v>
      </c>
      <c r="N498" s="28">
        <v>3.9558156842132921</v>
      </c>
      <c r="O498" s="28">
        <v>3.9874310568447604</v>
      </c>
      <c r="P498" s="28">
        <v>4.0257423835141255</v>
      </c>
      <c r="Q498" s="28">
        <v>4.0536339457900459</v>
      </c>
      <c r="R498" s="28">
        <v>4.0964389540126538</v>
      </c>
      <c r="S498" s="28">
        <v>4.1329549278679698</v>
      </c>
      <c r="T498" s="28">
        <v>4.1704768315736773</v>
      </c>
      <c r="U498" s="28">
        <v>4.2139565276708879</v>
      </c>
      <c r="V498" s="28">
        <v>4.2594843100363819</v>
      </c>
      <c r="W498" s="28">
        <v>4.3035134533248902</v>
      </c>
      <c r="X498" s="28">
        <v>4.3455404017385693</v>
      </c>
    </row>
    <row r="499" spans="1:24" x14ac:dyDescent="0.2">
      <c r="A499" s="11" t="s">
        <v>120</v>
      </c>
      <c r="B499" s="11" t="s">
        <v>55</v>
      </c>
      <c r="C499" s="11" t="s">
        <v>65</v>
      </c>
      <c r="D499" s="11" t="s">
        <v>77</v>
      </c>
      <c r="E499" s="28">
        <v>0.33418300000000001</v>
      </c>
      <c r="F499" s="28">
        <v>0.34710292499999995</v>
      </c>
      <c r="G499" s="28">
        <v>0.35243599999999997</v>
      </c>
      <c r="H499" s="28">
        <v>0.23599999999999999</v>
      </c>
      <c r="I499" s="28">
        <v>0.159</v>
      </c>
      <c r="J499" s="28">
        <v>0.154</v>
      </c>
      <c r="K499" s="28">
        <v>0.161</v>
      </c>
      <c r="L499" s="28">
        <v>0.16</v>
      </c>
      <c r="M499" s="28">
        <v>0.13700000000000001</v>
      </c>
      <c r="N499" s="28">
        <v>0.16156399999999999</v>
      </c>
      <c r="O499" s="28">
        <v>0.18984800000000002</v>
      </c>
      <c r="P499" s="28">
        <v>0.201796</v>
      </c>
      <c r="Q499" s="28">
        <v>0.19294700000000001</v>
      </c>
      <c r="R499" s="28">
        <v>0.209004</v>
      </c>
      <c r="S499" s="28">
        <v>0.20446997096983463</v>
      </c>
      <c r="T499" s="28">
        <v>0.20697305574829486</v>
      </c>
      <c r="U499" s="28">
        <v>0.21446924619173199</v>
      </c>
      <c r="V499" s="28">
        <v>0.21830000000000002</v>
      </c>
      <c r="W499" s="28">
        <v>0.218668</v>
      </c>
      <c r="X499" s="28">
        <v>0.218471</v>
      </c>
    </row>
    <row r="500" spans="1:24" x14ac:dyDescent="0.2">
      <c r="A500" s="11" t="s">
        <v>120</v>
      </c>
      <c r="B500" s="11" t="s">
        <v>55</v>
      </c>
      <c r="C500" s="11" t="s">
        <v>65</v>
      </c>
      <c r="D500" s="11" t="s">
        <v>73</v>
      </c>
      <c r="E500" s="28">
        <v>0.45838499999999999</v>
      </c>
      <c r="F500" s="28">
        <v>0.43885800000000003</v>
      </c>
      <c r="G500" s="28">
        <v>0.44437400000000005</v>
      </c>
      <c r="H500" s="28">
        <v>0.39100000000000001</v>
      </c>
      <c r="I500" s="28">
        <v>0.25900000000000001</v>
      </c>
      <c r="J500" s="28">
        <v>0.23499999999999999</v>
      </c>
      <c r="K500" s="28">
        <v>0.251</v>
      </c>
      <c r="L500" s="28">
        <v>0.254</v>
      </c>
      <c r="M500" s="28">
        <v>0.26300000000000001</v>
      </c>
      <c r="N500" s="28">
        <v>0.25458700000000001</v>
      </c>
      <c r="O500" s="28">
        <v>0.29567000000000004</v>
      </c>
      <c r="P500" s="28">
        <v>0.32053900000000002</v>
      </c>
      <c r="Q500" s="28">
        <v>0.31340699999999999</v>
      </c>
      <c r="R500" s="28">
        <v>0.33007100000000006</v>
      </c>
      <c r="S500" s="28">
        <v>0.32869600000000004</v>
      </c>
      <c r="T500" s="28">
        <v>0.31840200000000002</v>
      </c>
      <c r="U500" s="28">
        <v>0.326214</v>
      </c>
      <c r="V500" s="28">
        <v>0.32856000000000002</v>
      </c>
      <c r="W500" s="28">
        <v>0.32862200000000003</v>
      </c>
      <c r="X500" s="28">
        <v>0.32785199999999998</v>
      </c>
    </row>
    <row r="501" spans="1:24" x14ac:dyDescent="0.2">
      <c r="A501" s="11" t="s">
        <v>120</v>
      </c>
      <c r="B501" s="11" t="s">
        <v>55</v>
      </c>
      <c r="C501" s="11" t="s">
        <v>65</v>
      </c>
      <c r="D501" s="11" t="s">
        <v>70</v>
      </c>
      <c r="E501" s="28">
        <v>2.6378430000000002</v>
      </c>
      <c r="F501" s="28">
        <v>1.746291</v>
      </c>
      <c r="G501" s="28">
        <v>1.9810000000000001</v>
      </c>
      <c r="H501" s="28">
        <v>1.8639999999999997</v>
      </c>
      <c r="I501" s="28">
        <v>1.92</v>
      </c>
      <c r="J501" s="28">
        <v>1.4311959237278928</v>
      </c>
      <c r="K501" s="28">
        <v>1.6946670155723862</v>
      </c>
      <c r="L501" s="28">
        <v>1.6309158182662018</v>
      </c>
      <c r="M501" s="28">
        <v>1.732195563301701</v>
      </c>
      <c r="N501" s="28">
        <v>1.6557349837042921</v>
      </c>
      <c r="O501" s="28">
        <v>1.9351463400571745</v>
      </c>
      <c r="P501" s="28">
        <v>2.0912869819607924</v>
      </c>
      <c r="Q501" s="28">
        <v>2.0479949879605925</v>
      </c>
      <c r="R501" s="28">
        <v>2.1551821514924052</v>
      </c>
      <c r="S501" s="28">
        <v>2.1470534591588981</v>
      </c>
      <c r="T501" s="28">
        <v>2.079401349052477</v>
      </c>
      <c r="U501" s="28">
        <v>2.1306302285468113</v>
      </c>
      <c r="V501" s="28">
        <v>2.1458467461808093</v>
      </c>
      <c r="W501" s="28">
        <v>2.1463047416204093</v>
      </c>
      <c r="X501" s="28">
        <v>2.1412492246246981</v>
      </c>
    </row>
    <row r="502" spans="1:24" x14ac:dyDescent="0.2">
      <c r="A502" s="11" t="s">
        <v>120</v>
      </c>
      <c r="B502" s="11" t="s">
        <v>55</v>
      </c>
      <c r="C502" s="11" t="s">
        <v>65</v>
      </c>
      <c r="D502" s="11" t="s">
        <v>71</v>
      </c>
      <c r="E502" s="28">
        <v>2.5569999999999999</v>
      </c>
      <c r="F502" s="28">
        <v>2.7639999999999998</v>
      </c>
      <c r="G502" s="28">
        <v>3.1219999999999999</v>
      </c>
      <c r="H502" s="28">
        <v>2.9710000000000001</v>
      </c>
      <c r="I502" s="28">
        <v>2.8860000000000001</v>
      </c>
      <c r="J502" s="28">
        <v>2.7970000000000002</v>
      </c>
      <c r="K502" s="28">
        <v>2.806</v>
      </c>
      <c r="L502" s="28">
        <v>3.9649999999999999</v>
      </c>
      <c r="M502" s="28">
        <v>3.9910000000000001</v>
      </c>
      <c r="N502" s="28">
        <v>3.0880000000000001</v>
      </c>
      <c r="O502" s="28">
        <v>3.4359999999999999</v>
      </c>
      <c r="P502" s="28">
        <v>3.0270000000000001</v>
      </c>
      <c r="Q502" s="28">
        <v>3.0430000000000001</v>
      </c>
      <c r="R502" s="28">
        <v>3.2930000000000001</v>
      </c>
      <c r="S502" s="28">
        <v>3.3860000000000001</v>
      </c>
      <c r="T502" s="28">
        <v>3.593180958769651</v>
      </c>
      <c r="U502" s="28">
        <v>3.6048621760947381</v>
      </c>
      <c r="V502" s="28">
        <v>3.6227333849283707</v>
      </c>
      <c r="W502" s="28">
        <v>3.6574857632542459</v>
      </c>
      <c r="X502" s="28">
        <v>3.6930956486945581</v>
      </c>
    </row>
    <row r="503" spans="1:24" x14ac:dyDescent="0.2">
      <c r="A503" s="11" t="s">
        <v>120</v>
      </c>
      <c r="B503" s="11" t="s">
        <v>55</v>
      </c>
      <c r="C503" s="11" t="s">
        <v>65</v>
      </c>
      <c r="D503" s="11" t="s">
        <v>26</v>
      </c>
      <c r="E503" s="28">
        <v>5.1948430000000005</v>
      </c>
      <c r="F503" s="28">
        <v>4.5102909999999996</v>
      </c>
      <c r="G503" s="28">
        <v>5.1029999999999998</v>
      </c>
      <c r="H503" s="28">
        <v>4.835</v>
      </c>
      <c r="I503" s="28">
        <v>4.806</v>
      </c>
      <c r="J503" s="28">
        <v>4.2281959237278928</v>
      </c>
      <c r="K503" s="28">
        <v>4.500667015572386</v>
      </c>
      <c r="L503" s="28">
        <v>5.5959158182662012</v>
      </c>
      <c r="M503" s="28">
        <v>5.7231955633017009</v>
      </c>
      <c r="N503" s="28">
        <v>4.7437349837042921</v>
      </c>
      <c r="O503" s="28">
        <v>5.3711463400571748</v>
      </c>
      <c r="P503" s="28">
        <v>5.118286981960793</v>
      </c>
      <c r="Q503" s="28">
        <v>5.0909949879605927</v>
      </c>
      <c r="R503" s="28">
        <v>5.4481821514924054</v>
      </c>
      <c r="S503" s="28">
        <v>5.5330534591588982</v>
      </c>
      <c r="T503" s="28">
        <v>5.672582307822128</v>
      </c>
      <c r="U503" s="28">
        <v>5.7354924046415494</v>
      </c>
      <c r="V503" s="28">
        <v>5.7685801311091804</v>
      </c>
      <c r="W503" s="28">
        <v>5.8037905048746552</v>
      </c>
      <c r="X503" s="28">
        <v>5.8343448733192567</v>
      </c>
    </row>
    <row r="504" spans="1:24" x14ac:dyDescent="0.2">
      <c r="A504" s="11" t="s">
        <v>120</v>
      </c>
      <c r="B504" s="11" t="s">
        <v>55</v>
      </c>
      <c r="C504" s="11" t="s">
        <v>65</v>
      </c>
      <c r="D504" s="11" t="s">
        <v>75</v>
      </c>
      <c r="E504" s="28">
        <v>0.16384299999999999</v>
      </c>
      <c r="F504" s="28">
        <v>0.262291</v>
      </c>
      <c r="G504" s="28">
        <v>0.28999999999999998</v>
      </c>
      <c r="H504" s="28">
        <v>0.31900000000000001</v>
      </c>
      <c r="I504" s="28">
        <v>0.432</v>
      </c>
      <c r="J504" s="28">
        <v>0.45100000000000001</v>
      </c>
      <c r="K504" s="28">
        <v>0.45300000000000001</v>
      </c>
      <c r="L504" s="28">
        <v>0.36699999999999999</v>
      </c>
      <c r="M504" s="28">
        <v>0.34200000000000003</v>
      </c>
      <c r="N504" s="28">
        <v>0.14588499999999999</v>
      </c>
      <c r="O504" s="28">
        <v>3.2910000000000002E-2</v>
      </c>
      <c r="P504" s="28">
        <v>0.3936384</v>
      </c>
      <c r="Q504" s="28">
        <v>0.48990158000000006</v>
      </c>
      <c r="R504" s="28">
        <v>0.48258171999999999</v>
      </c>
      <c r="S504" s="28">
        <v>0.42885050000000008</v>
      </c>
      <c r="T504" s="28">
        <v>0.43926933461983725</v>
      </c>
      <c r="U504" s="28">
        <v>0.45525261976769787</v>
      </c>
      <c r="V504" s="28">
        <v>0.46942839861184543</v>
      </c>
      <c r="W504" s="28">
        <v>0.48351125057020083</v>
      </c>
      <c r="X504" s="28">
        <v>0.49739219370274934</v>
      </c>
    </row>
    <row r="505" spans="1:24" x14ac:dyDescent="0.2">
      <c r="A505" s="11" t="s">
        <v>120</v>
      </c>
      <c r="B505" s="11" t="s">
        <v>55</v>
      </c>
      <c r="C505" s="11" t="s">
        <v>65</v>
      </c>
      <c r="D505" s="11" t="s">
        <v>76</v>
      </c>
      <c r="E505" s="28">
        <v>7.9109999999999996</v>
      </c>
      <c r="F505" s="28">
        <v>8.4359999999999999</v>
      </c>
      <c r="G505" s="28">
        <v>6.02</v>
      </c>
      <c r="H505" s="28">
        <v>6.47</v>
      </c>
      <c r="I505" s="28">
        <v>6.64</v>
      </c>
      <c r="J505" s="28">
        <v>7.0380000000000003</v>
      </c>
      <c r="K505" s="28">
        <v>7.1429999999999998</v>
      </c>
      <c r="L505" s="28">
        <v>7.5990000000000002</v>
      </c>
      <c r="M505" s="28">
        <v>7.8390000000000004</v>
      </c>
      <c r="N505" s="28">
        <v>7.6394120000000001</v>
      </c>
      <c r="O505" s="28">
        <v>8.8791650000000004</v>
      </c>
      <c r="P505" s="28">
        <v>8.8716209999999993</v>
      </c>
      <c r="Q505" s="28">
        <v>8.2989270000000008</v>
      </c>
      <c r="R505" s="28">
        <v>7.8317899999999998</v>
      </c>
      <c r="S505" s="28">
        <v>7.7575159999999999</v>
      </c>
      <c r="T505" s="28">
        <v>7.9105000536700807</v>
      </c>
      <c r="U505" s="28">
        <v>8.119605375270627</v>
      </c>
      <c r="V505" s="28">
        <v>8.2204812874852475</v>
      </c>
      <c r="W505" s="28">
        <v>8.273702987977682</v>
      </c>
      <c r="X505" s="28">
        <v>8.3119607940300604</v>
      </c>
    </row>
    <row r="506" spans="1:24" x14ac:dyDescent="0.2">
      <c r="A506" s="11" t="s">
        <v>120</v>
      </c>
      <c r="B506" s="11" t="s">
        <v>55</v>
      </c>
      <c r="C506" s="11" t="s">
        <v>65</v>
      </c>
      <c r="D506" s="11" t="s">
        <v>74</v>
      </c>
      <c r="E506" s="28">
        <v>13.138</v>
      </c>
      <c r="F506" s="28">
        <v>12.606</v>
      </c>
      <c r="G506" s="28">
        <v>10.933999999999999</v>
      </c>
      <c r="H506" s="28">
        <v>11.291</v>
      </c>
      <c r="I506" s="28">
        <v>11.246</v>
      </c>
      <c r="J506" s="28">
        <v>11.428000000000001</v>
      </c>
      <c r="K506" s="28">
        <v>11.846</v>
      </c>
      <c r="L506" s="28">
        <v>11.86</v>
      </c>
      <c r="M506" s="28">
        <v>14.819000000000001</v>
      </c>
      <c r="N506" s="28">
        <v>13.539</v>
      </c>
      <c r="O506" s="28">
        <v>17.021999999999998</v>
      </c>
      <c r="P506" s="28">
        <v>16.082000000000001</v>
      </c>
      <c r="Q506" s="28">
        <v>14.6</v>
      </c>
      <c r="R506" s="28">
        <v>15.077999999999999</v>
      </c>
      <c r="S506" s="28">
        <v>15.459</v>
      </c>
      <c r="T506" s="28">
        <v>14.338818578150043</v>
      </c>
      <c r="U506" s="28">
        <v>14.271240137973942</v>
      </c>
      <c r="V506" s="28">
        <v>14.344237615773157</v>
      </c>
      <c r="W506" s="28">
        <v>14.354105502712498</v>
      </c>
      <c r="X506" s="28">
        <v>14.354105502712498</v>
      </c>
    </row>
    <row r="507" spans="1:24" x14ac:dyDescent="0.2">
      <c r="A507" s="11" t="s">
        <v>120</v>
      </c>
      <c r="B507" s="11" t="s">
        <v>55</v>
      </c>
      <c r="C507" s="11" t="s">
        <v>67</v>
      </c>
      <c r="D507" s="11" t="s">
        <v>72</v>
      </c>
      <c r="E507" s="28">
        <v>0.24470913471076933</v>
      </c>
      <c r="F507" s="28">
        <v>0.25912073196825103</v>
      </c>
      <c r="G507" s="28">
        <v>0.26908799999999994</v>
      </c>
      <c r="H507" s="28">
        <v>0.28079799999999999</v>
      </c>
      <c r="I507" s="28">
        <v>0.28051231910779051</v>
      </c>
      <c r="J507" s="28">
        <v>0.27790219885546319</v>
      </c>
      <c r="K507" s="28">
        <v>0.28583557619042177</v>
      </c>
      <c r="L507" s="28">
        <v>0.30078344857711181</v>
      </c>
      <c r="M507" s="28">
        <v>0.30522549561115331</v>
      </c>
      <c r="N507" s="28">
        <v>0.31589222083059565</v>
      </c>
      <c r="O507" s="28">
        <v>0.32371876537245392</v>
      </c>
      <c r="P507" s="28">
        <v>0.33219585796951989</v>
      </c>
      <c r="Q507" s="28">
        <v>0.33393818933195835</v>
      </c>
      <c r="R507" s="28">
        <v>0.3321451341854017</v>
      </c>
      <c r="S507" s="28">
        <v>0.33731452345056961</v>
      </c>
      <c r="T507" s="28">
        <v>0.34364736157452408</v>
      </c>
      <c r="U507" s="28">
        <v>0.35306357264856214</v>
      </c>
      <c r="V507" s="28">
        <v>0.36549648683667718</v>
      </c>
      <c r="W507" s="28">
        <v>0.381254767889743</v>
      </c>
      <c r="X507" s="28">
        <v>0.40039338645856354</v>
      </c>
    </row>
    <row r="508" spans="1:24" x14ac:dyDescent="0.2">
      <c r="A508" s="11" t="s">
        <v>120</v>
      </c>
      <c r="B508" s="11" t="s">
        <v>55</v>
      </c>
      <c r="C508" s="11" t="s">
        <v>67</v>
      </c>
      <c r="D508" s="11" t="s">
        <v>77</v>
      </c>
      <c r="E508" s="28">
        <v>2.7734999999999999E-2</v>
      </c>
      <c r="F508" s="28">
        <v>2.6228000000000001E-2</v>
      </c>
      <c r="G508" s="28">
        <v>3.6405E-2</v>
      </c>
      <c r="H508" s="28">
        <v>3.5000000000000003E-2</v>
      </c>
      <c r="I508" s="28">
        <v>2.9000000000000001E-2</v>
      </c>
      <c r="J508" s="28">
        <v>2.5000000000000001E-2</v>
      </c>
      <c r="K508" s="28">
        <v>2.5999999999999999E-2</v>
      </c>
      <c r="L508" s="28">
        <v>3.4000000000000002E-2</v>
      </c>
      <c r="M508" s="28">
        <v>2.4E-2</v>
      </c>
      <c r="N508" s="28">
        <v>2.5928E-2</v>
      </c>
      <c r="O508" s="28">
        <v>2.9939E-2</v>
      </c>
      <c r="P508" s="28">
        <v>3.2756E-2</v>
      </c>
      <c r="Q508" s="28">
        <v>2.8318000000000003E-2</v>
      </c>
      <c r="R508" s="28">
        <v>2.4922E-2</v>
      </c>
      <c r="S508" s="28">
        <v>3.1740999999999998E-2</v>
      </c>
      <c r="T508" s="28">
        <v>3.3318E-2</v>
      </c>
      <c r="U508" s="28">
        <v>3.6908000000000003E-2</v>
      </c>
      <c r="V508" s="28">
        <v>4.0677999999999999E-2</v>
      </c>
      <c r="W508" s="28">
        <v>4.4997999999999996E-2</v>
      </c>
      <c r="X508" s="28">
        <v>4.9639000000000003E-2</v>
      </c>
    </row>
    <row r="509" spans="1:24" x14ac:dyDescent="0.2">
      <c r="A509" s="11" t="s">
        <v>120</v>
      </c>
      <c r="B509" s="11" t="s">
        <v>55</v>
      </c>
      <c r="C509" s="11" t="s">
        <v>67</v>
      </c>
      <c r="D509" s="11" t="s">
        <v>73</v>
      </c>
      <c r="E509" s="28">
        <v>3.4476999999999994E-2</v>
      </c>
      <c r="F509" s="28">
        <v>2.4943999999999997E-2</v>
      </c>
      <c r="G509" s="28">
        <v>3.9036000000000001E-2</v>
      </c>
      <c r="H509" s="28">
        <v>3.9E-2</v>
      </c>
      <c r="I509" s="28">
        <v>3.3000000000000002E-2</v>
      </c>
      <c r="J509" s="28">
        <v>3.9E-2</v>
      </c>
      <c r="K509" s="28">
        <v>0.04</v>
      </c>
      <c r="L509" s="28">
        <v>4.4999999999999998E-2</v>
      </c>
      <c r="M509" s="28">
        <v>4.3999999999999997E-2</v>
      </c>
      <c r="N509" s="28">
        <v>3.7433999999999995E-2</v>
      </c>
      <c r="O509" s="28">
        <v>4.3737999999999999E-2</v>
      </c>
      <c r="P509" s="28">
        <v>4.8454000000000004E-2</v>
      </c>
      <c r="Q509" s="28">
        <v>4.1856999999999998E-2</v>
      </c>
      <c r="R509" s="28">
        <v>3.4447999999999999E-2</v>
      </c>
      <c r="S509" s="28">
        <v>4.3299999999999998E-2</v>
      </c>
      <c r="T509" s="28">
        <v>4.7220999999999999E-2</v>
      </c>
      <c r="U509" s="28">
        <v>5.1301000000000006E-2</v>
      </c>
      <c r="V509" s="28">
        <v>5.5604999999999995E-2</v>
      </c>
      <c r="W509" s="28">
        <v>6.0456000000000003E-2</v>
      </c>
      <c r="X509" s="28">
        <v>6.5641999999999992E-2</v>
      </c>
    </row>
    <row r="510" spans="1:24" x14ac:dyDescent="0.2">
      <c r="A510" s="11" t="s">
        <v>120</v>
      </c>
      <c r="B510" s="11" t="s">
        <v>55</v>
      </c>
      <c r="C510" s="11" t="s">
        <v>67</v>
      </c>
      <c r="D510" s="11" t="s">
        <v>70</v>
      </c>
      <c r="E510" s="28">
        <v>0.20899999999999999</v>
      </c>
      <c r="F510" s="28">
        <v>0.23400000000000001</v>
      </c>
      <c r="G510" s="28">
        <v>0.34799999999999998</v>
      </c>
      <c r="H510" s="28">
        <v>0.39600000000000007</v>
      </c>
      <c r="I510" s="28">
        <v>0.32800000000000001</v>
      </c>
      <c r="J510" s="28">
        <v>0.35499999999999998</v>
      </c>
      <c r="K510" s="28">
        <v>0.36410256410256409</v>
      </c>
      <c r="L510" s="28">
        <v>0.4096153846153846</v>
      </c>
      <c r="M510" s="28">
        <v>0.4005128205128205</v>
      </c>
      <c r="N510" s="28">
        <v>0.34074538461538456</v>
      </c>
      <c r="O510" s="28">
        <v>0.39812794871794871</v>
      </c>
      <c r="P510" s="28">
        <v>0.46031300000000003</v>
      </c>
      <c r="Q510" s="28">
        <v>0.39764149999999998</v>
      </c>
      <c r="R510" s="28">
        <v>0.32725599999999999</v>
      </c>
      <c r="S510" s="28">
        <v>0.41134999999999999</v>
      </c>
      <c r="T510" s="28">
        <v>0.44859949999999998</v>
      </c>
      <c r="U510" s="28">
        <v>0.48735950000000006</v>
      </c>
      <c r="V510" s="28">
        <v>0.52824749999999998</v>
      </c>
      <c r="W510" s="28">
        <v>0.57433200000000006</v>
      </c>
      <c r="X510" s="28">
        <v>0.6235989999999999</v>
      </c>
    </row>
    <row r="511" spans="1:24" x14ac:dyDescent="0.2">
      <c r="A511" s="11" t="s">
        <v>120</v>
      </c>
      <c r="B511" s="11" t="s">
        <v>55</v>
      </c>
      <c r="C511" s="11" t="s">
        <v>67</v>
      </c>
      <c r="D511" s="11" t="s">
        <v>71</v>
      </c>
      <c r="E511" s="28">
        <v>1.082333</v>
      </c>
      <c r="F511" s="28">
        <v>1.074446</v>
      </c>
      <c r="G511" s="28">
        <v>1.2597970000000001</v>
      </c>
      <c r="H511" s="28">
        <v>1.3070459999999999</v>
      </c>
      <c r="I511" s="28">
        <v>1.3580749999999999</v>
      </c>
      <c r="J511" s="28">
        <v>1.3299780000000001</v>
      </c>
      <c r="K511" s="28">
        <v>1.354951</v>
      </c>
      <c r="L511" s="28">
        <v>1.346034</v>
      </c>
      <c r="M511" s="28">
        <v>1.392018</v>
      </c>
      <c r="N511" s="28">
        <v>1.519792</v>
      </c>
      <c r="O511" s="28">
        <v>1.646525</v>
      </c>
      <c r="P511" s="28">
        <v>1.6326769999999999</v>
      </c>
      <c r="Q511" s="28">
        <v>1.5659620000000001</v>
      </c>
      <c r="R511" s="28">
        <v>1.714502</v>
      </c>
      <c r="S511" s="28">
        <v>1.7056910000000001</v>
      </c>
      <c r="T511" s="28">
        <v>1.7322658727144991</v>
      </c>
      <c r="U511" s="28">
        <v>1.7682849930643412</v>
      </c>
      <c r="V511" s="28">
        <v>1.8286269655891032</v>
      </c>
      <c r="W511" s="28">
        <v>1.9072536531211663</v>
      </c>
      <c r="X511" s="28">
        <v>2.000762085045678</v>
      </c>
    </row>
    <row r="512" spans="1:24" x14ac:dyDescent="0.2">
      <c r="A512" s="11" t="s">
        <v>120</v>
      </c>
      <c r="B512" s="11" t="s">
        <v>55</v>
      </c>
      <c r="C512" s="11" t="s">
        <v>67</v>
      </c>
      <c r="D512" s="11" t="s">
        <v>26</v>
      </c>
      <c r="E512" s="28">
        <v>1.2913330000000001</v>
      </c>
      <c r="F512" s="28">
        <v>1.308446</v>
      </c>
      <c r="G512" s="28">
        <v>1.6077970000000001</v>
      </c>
      <c r="H512" s="28">
        <v>1.7030460000000001</v>
      </c>
      <c r="I512" s="28">
        <v>1.686075</v>
      </c>
      <c r="J512" s="28">
        <v>1.6849780000000001</v>
      </c>
      <c r="K512" s="28">
        <v>1.7190535641025642</v>
      </c>
      <c r="L512" s="28">
        <v>1.7556493846153844</v>
      </c>
      <c r="M512" s="28">
        <v>1.7925308205128205</v>
      </c>
      <c r="N512" s="28">
        <v>1.8605373846153845</v>
      </c>
      <c r="O512" s="28">
        <v>2.0446529487179488</v>
      </c>
      <c r="P512" s="28">
        <v>2.0929899999999999</v>
      </c>
      <c r="Q512" s="28">
        <v>1.9636035000000001</v>
      </c>
      <c r="R512" s="28">
        <v>2.0417579999999997</v>
      </c>
      <c r="S512" s="28">
        <v>2.117041</v>
      </c>
      <c r="T512" s="28">
        <v>2.1808653727144991</v>
      </c>
      <c r="U512" s="28">
        <v>2.2556444930643411</v>
      </c>
      <c r="V512" s="28">
        <v>2.3568744655891032</v>
      </c>
      <c r="W512" s="28">
        <v>2.4815856531211664</v>
      </c>
      <c r="X512" s="28">
        <v>2.624361085045678</v>
      </c>
    </row>
    <row r="513" spans="1:24" x14ac:dyDescent="0.2">
      <c r="A513" s="11" t="s">
        <v>120</v>
      </c>
      <c r="B513" s="11" t="s">
        <v>55</v>
      </c>
      <c r="C513" s="11" t="s">
        <v>67</v>
      </c>
      <c r="D513" s="11" t="s">
        <v>75</v>
      </c>
      <c r="E513" s="28">
        <v>0.17230300000000001</v>
      </c>
      <c r="F513" s="28">
        <v>0.13544600000000001</v>
      </c>
      <c r="G513" s="28">
        <v>0.16686539094929564</v>
      </c>
      <c r="H513" s="28">
        <v>0.23400000000000001</v>
      </c>
      <c r="I513" s="28">
        <v>0.34799999999999998</v>
      </c>
      <c r="J513" s="28">
        <v>0.29899999999999999</v>
      </c>
      <c r="K513" s="28">
        <v>0.26800000000000002</v>
      </c>
      <c r="L513" s="28">
        <v>0.27900000000000003</v>
      </c>
      <c r="M513" s="28">
        <v>0.29299999999999998</v>
      </c>
      <c r="N513" s="28">
        <v>0.279505</v>
      </c>
      <c r="O513" s="28">
        <v>0.376191</v>
      </c>
      <c r="P513" s="28">
        <v>9.3314650000000013E-2</v>
      </c>
      <c r="Q513" s="28">
        <v>7.4628532000000011E-2</v>
      </c>
      <c r="R513" s="28">
        <v>8.7643138000000009E-2</v>
      </c>
      <c r="S513" s="28">
        <v>0.13384966099999998</v>
      </c>
      <c r="T513" s="28">
        <v>0.1322088450303143</v>
      </c>
      <c r="U513" s="28">
        <v>0.13362802244491057</v>
      </c>
      <c r="V513" s="28">
        <v>0.13845178879371953</v>
      </c>
      <c r="W513" s="28">
        <v>0.14407065036168579</v>
      </c>
      <c r="X513" s="28">
        <v>0.15037813225797167</v>
      </c>
    </row>
    <row r="514" spans="1:24" x14ac:dyDescent="0.2">
      <c r="A514" s="11" t="s">
        <v>120</v>
      </c>
      <c r="B514" s="11" t="s">
        <v>55</v>
      </c>
      <c r="C514" s="11" t="s">
        <v>67</v>
      </c>
      <c r="D514" s="11" t="s">
        <v>76</v>
      </c>
      <c r="E514" s="28">
        <v>3.2090000000000001</v>
      </c>
      <c r="F514" s="28">
        <v>2.9870000000000001</v>
      </c>
      <c r="G514" s="28">
        <v>2.879</v>
      </c>
      <c r="H514" s="28">
        <v>2.8889999999999998</v>
      </c>
      <c r="I514" s="28">
        <v>3.1960000000000002</v>
      </c>
      <c r="J514" s="28">
        <v>3.4420000000000002</v>
      </c>
      <c r="K514" s="28">
        <v>3.1619999999999999</v>
      </c>
      <c r="L514" s="28">
        <v>3.4340000000000002</v>
      </c>
      <c r="M514" s="28">
        <v>2.9940000000000002</v>
      </c>
      <c r="N514" s="28">
        <v>2.5210699999999999</v>
      </c>
      <c r="O514" s="28">
        <v>2.7386400000000002</v>
      </c>
      <c r="P514" s="28">
        <v>2.9661749999999998</v>
      </c>
      <c r="Q514" s="28">
        <v>3.1266430000000001</v>
      </c>
      <c r="R514" s="28">
        <v>3.012505</v>
      </c>
      <c r="S514" s="28">
        <v>2.7383250000000001</v>
      </c>
      <c r="T514" s="28">
        <v>2.6090883459984218</v>
      </c>
      <c r="U514" s="28">
        <v>2.6869197855388363</v>
      </c>
      <c r="V514" s="28">
        <v>2.7160072232824386</v>
      </c>
      <c r="W514" s="28">
        <v>2.7179987455687495</v>
      </c>
      <c r="X514" s="28">
        <v>2.7179987455687495</v>
      </c>
    </row>
    <row r="515" spans="1:24" x14ac:dyDescent="0.2">
      <c r="A515" s="11" t="s">
        <v>120</v>
      </c>
      <c r="B515" s="11" t="s">
        <v>55</v>
      </c>
      <c r="C515" s="11" t="s">
        <v>67</v>
      </c>
      <c r="D515" s="11" t="s">
        <v>74</v>
      </c>
      <c r="E515" s="28">
        <v>4.2699999999999996</v>
      </c>
      <c r="F515" s="28">
        <v>4.1529999999999996</v>
      </c>
      <c r="G515" s="28">
        <v>4.367</v>
      </c>
      <c r="H515" s="28">
        <v>4.21</v>
      </c>
      <c r="I515" s="28">
        <v>4.1710000000000003</v>
      </c>
      <c r="J515" s="28">
        <v>4.4139999999999997</v>
      </c>
      <c r="K515" s="28">
        <v>4.431</v>
      </c>
      <c r="L515" s="28">
        <v>4.657</v>
      </c>
      <c r="M515" s="28">
        <v>4.5839999999999996</v>
      </c>
      <c r="N515" s="28">
        <v>3.7210000000000001</v>
      </c>
      <c r="O515" s="28">
        <v>4.4560000000000004</v>
      </c>
      <c r="P515" s="28">
        <v>5.0679999999999996</v>
      </c>
      <c r="Q515" s="28">
        <v>5.1859999999999999</v>
      </c>
      <c r="R515" s="28">
        <v>5.1479999999999997</v>
      </c>
      <c r="S515" s="28">
        <v>5.0339999999999998</v>
      </c>
      <c r="T515" s="28">
        <v>4.8344374505986636</v>
      </c>
      <c r="U515" s="28">
        <v>4.8441834810650573</v>
      </c>
      <c r="V515" s="28">
        <v>4.9367848594880979</v>
      </c>
      <c r="W515" s="28">
        <v>5.0583337151657979</v>
      </c>
      <c r="X515" s="28">
        <v>5.1933515951892089</v>
      </c>
    </row>
    <row r="516" spans="1:24" x14ac:dyDescent="0.2">
      <c r="A516" s="11" t="s">
        <v>121</v>
      </c>
      <c r="B516" s="11" t="s">
        <v>55</v>
      </c>
      <c r="C516" s="11" t="s">
        <v>50</v>
      </c>
      <c r="D516" s="11" t="s">
        <v>72</v>
      </c>
      <c r="E516" s="28">
        <v>4.7160000000000002</v>
      </c>
      <c r="F516" s="28">
        <v>4.8259999999999996</v>
      </c>
      <c r="G516" s="28">
        <v>4.9690000000000003</v>
      </c>
      <c r="H516" s="28">
        <v>5.17</v>
      </c>
      <c r="I516" s="28">
        <v>5.391</v>
      </c>
      <c r="J516" s="28">
        <v>5.6340000000000003</v>
      </c>
      <c r="K516" s="28">
        <v>5.6980000000000004</v>
      </c>
      <c r="L516" s="28">
        <v>5.7130000000000001</v>
      </c>
      <c r="M516" s="28">
        <v>5.6740000000000004</v>
      </c>
      <c r="N516" s="28">
        <v>5.7039999999999997</v>
      </c>
      <c r="O516" s="28">
        <v>5.8090000000000002</v>
      </c>
      <c r="P516" s="28">
        <v>5.96</v>
      </c>
      <c r="Q516" s="28">
        <v>6.0349829999999995</v>
      </c>
      <c r="R516" s="28">
        <v>6.1174517479999997</v>
      </c>
      <c r="S516" s="28">
        <v>6.2354154193399998</v>
      </c>
      <c r="T516" s="28">
        <v>6.352789725469699</v>
      </c>
      <c r="U516" s="28">
        <v>6.4788111878235624</v>
      </c>
      <c r="V516" s="28">
        <v>6.6057288731836783</v>
      </c>
      <c r="W516" s="28">
        <v>6.7310573450172289</v>
      </c>
      <c r="X516" s="28">
        <v>6.8481816498014192</v>
      </c>
    </row>
    <row r="517" spans="1:24" x14ac:dyDescent="0.2">
      <c r="A517" s="11" t="s">
        <v>121</v>
      </c>
      <c r="B517" s="11" t="s">
        <v>55</v>
      </c>
      <c r="C517" s="11" t="s">
        <v>50</v>
      </c>
      <c r="D517" s="11" t="s">
        <v>77</v>
      </c>
      <c r="E517" s="28">
        <v>0.35899999999999999</v>
      </c>
      <c r="F517" s="28">
        <v>0.29799999999999999</v>
      </c>
      <c r="G517" s="28">
        <v>0.36</v>
      </c>
      <c r="H517" s="28">
        <v>0.38400000000000001</v>
      </c>
      <c r="I517" s="28">
        <v>0.44700000000000001</v>
      </c>
      <c r="J517" s="28">
        <v>0.47299999999999998</v>
      </c>
      <c r="K517" s="28">
        <v>0.32500000000000001</v>
      </c>
      <c r="L517" s="28">
        <v>0.309</v>
      </c>
      <c r="M517" s="28">
        <v>0.19600000000000001</v>
      </c>
      <c r="N517" s="28">
        <v>0.26669700000000002</v>
      </c>
      <c r="O517" s="28">
        <v>0.30359199999999997</v>
      </c>
      <c r="P517" s="28">
        <v>0.35335300000000003</v>
      </c>
      <c r="Q517" s="28">
        <v>0.33722299999999999</v>
      </c>
      <c r="R517" s="28">
        <v>0.34800799999999998</v>
      </c>
      <c r="S517" s="28">
        <v>0.39324900000000002</v>
      </c>
      <c r="T517" s="28">
        <v>0.39796800000000004</v>
      </c>
      <c r="U517" s="28">
        <v>0.41189700000000001</v>
      </c>
      <c r="V517" s="28">
        <v>0.42494300000000002</v>
      </c>
      <c r="W517" s="28">
        <v>0.42919200000000002</v>
      </c>
      <c r="X517" s="28">
        <v>0.43348399999999998</v>
      </c>
    </row>
    <row r="518" spans="1:24" x14ac:dyDescent="0.2">
      <c r="A518" s="11" t="s">
        <v>121</v>
      </c>
      <c r="B518" s="11" t="s">
        <v>55</v>
      </c>
      <c r="C518" s="11" t="s">
        <v>50</v>
      </c>
      <c r="D518" s="11" t="s">
        <v>73</v>
      </c>
      <c r="E518" s="28">
        <v>0.32205899999999998</v>
      </c>
      <c r="F518" s="28">
        <v>0.230022</v>
      </c>
      <c r="G518" s="28">
        <v>0.30323300000000003</v>
      </c>
      <c r="H518" s="28">
        <v>0.35499999999999998</v>
      </c>
      <c r="I518" s="28">
        <v>0.39900000000000002</v>
      </c>
      <c r="J518" s="28">
        <v>0.41099999999999998</v>
      </c>
      <c r="K518" s="28">
        <v>0.27100000000000002</v>
      </c>
      <c r="L518" s="28">
        <v>0.26200000000000001</v>
      </c>
      <c r="M518" s="28">
        <v>0.16600000000000001</v>
      </c>
      <c r="N518" s="28">
        <v>0.209033</v>
      </c>
      <c r="O518" s="28">
        <v>0.28313700000000003</v>
      </c>
      <c r="P518" s="28">
        <v>0.31964199999999998</v>
      </c>
      <c r="Q518" s="28">
        <v>0.31110300000000002</v>
      </c>
      <c r="R518" s="28">
        <v>0.32186000000000003</v>
      </c>
      <c r="S518" s="28">
        <v>0.35661399999999999</v>
      </c>
      <c r="T518" s="28">
        <v>0.37274400000000002</v>
      </c>
      <c r="U518" s="28">
        <v>0.392202</v>
      </c>
      <c r="V518" s="28">
        <v>0.40582400000000002</v>
      </c>
      <c r="W518" s="28">
        <v>0.41109200000000001</v>
      </c>
      <c r="X518" s="28">
        <v>0.41754800000000003</v>
      </c>
    </row>
    <row r="519" spans="1:24" x14ac:dyDescent="0.2">
      <c r="A519" s="11" t="s">
        <v>121</v>
      </c>
      <c r="B519" s="11" t="s">
        <v>55</v>
      </c>
      <c r="C519" s="11" t="s">
        <v>50</v>
      </c>
      <c r="D519" s="11" t="s">
        <v>70</v>
      </c>
      <c r="E519" s="28">
        <v>1.6102949999999998</v>
      </c>
      <c r="F519" s="28">
        <v>1.15011</v>
      </c>
      <c r="G519" s="28">
        <v>1.5161650000000002</v>
      </c>
      <c r="H519" s="28">
        <v>1.7749999999999999</v>
      </c>
      <c r="I519" s="28">
        <v>1.9950000000000001</v>
      </c>
      <c r="J519" s="28">
        <v>2.0550000000000002</v>
      </c>
      <c r="K519" s="28">
        <v>1.355</v>
      </c>
      <c r="L519" s="28">
        <v>1.31</v>
      </c>
      <c r="M519" s="28">
        <v>0.83</v>
      </c>
      <c r="N519" s="28">
        <v>1.0451649999999999</v>
      </c>
      <c r="O519" s="28">
        <v>1.4156850000000001</v>
      </c>
      <c r="P519" s="28">
        <v>1.5982099999999999</v>
      </c>
      <c r="Q519" s="28">
        <v>1.5555150000000002</v>
      </c>
      <c r="R519" s="28">
        <v>1.6093000000000002</v>
      </c>
      <c r="S519" s="28">
        <v>1.7830699999999999</v>
      </c>
      <c r="T519" s="28">
        <v>1.86372</v>
      </c>
      <c r="U519" s="28">
        <v>1.9610099999999999</v>
      </c>
      <c r="V519" s="28">
        <v>2.0291200000000003</v>
      </c>
      <c r="W519" s="28">
        <v>2.0554600000000001</v>
      </c>
      <c r="X519" s="28">
        <v>2.0877400000000002</v>
      </c>
    </row>
    <row r="520" spans="1:24" x14ac:dyDescent="0.2">
      <c r="A520" s="11" t="s">
        <v>121</v>
      </c>
      <c r="B520" s="11" t="s">
        <v>55</v>
      </c>
      <c r="C520" s="11" t="s">
        <v>50</v>
      </c>
      <c r="D520" s="11" t="s">
        <v>71</v>
      </c>
      <c r="E520" s="28">
        <v>5.0935143599999995</v>
      </c>
      <c r="F520" s="28">
        <v>4.708310429551922</v>
      </c>
      <c r="G520" s="28">
        <v>5.0683800000000003</v>
      </c>
      <c r="H520" s="28">
        <v>5.4285000000000005</v>
      </c>
      <c r="I520" s="28">
        <v>5.8943500000000002</v>
      </c>
      <c r="J520" s="28">
        <v>6.2033861249999989</v>
      </c>
      <c r="K520" s="28">
        <v>6.3397477624999983</v>
      </c>
      <c r="L520" s="28">
        <v>6.4565135209374978</v>
      </c>
      <c r="M520" s="28">
        <v>6.3303431818124976</v>
      </c>
      <c r="N520" s="28">
        <v>6.0965145833281236</v>
      </c>
      <c r="O520" s="28">
        <v>6.2240322878737482</v>
      </c>
      <c r="P520" s="28">
        <v>6.5529999999999999</v>
      </c>
      <c r="Q520" s="28">
        <v>6.633</v>
      </c>
      <c r="R520" s="28">
        <v>6.745760999999999</v>
      </c>
      <c r="S520" s="28">
        <v>6.9481338299999988</v>
      </c>
      <c r="T520" s="28">
        <v>7.0870965065999991</v>
      </c>
      <c r="U520" s="28">
        <v>7.2562685303623908</v>
      </c>
      <c r="V520" s="28">
        <v>7.3984163379657204</v>
      </c>
      <c r="W520" s="28">
        <v>7.5387842264192972</v>
      </c>
      <c r="X520" s="28">
        <v>7.6699634477775902</v>
      </c>
    </row>
    <row r="521" spans="1:24" x14ac:dyDescent="0.2">
      <c r="A521" s="11" t="s">
        <v>121</v>
      </c>
      <c r="B521" s="11" t="s">
        <v>55</v>
      </c>
      <c r="C521" s="11" t="s">
        <v>50</v>
      </c>
      <c r="D521" s="11" t="s">
        <v>26</v>
      </c>
      <c r="E521" s="28">
        <v>6.7038093599999993</v>
      </c>
      <c r="F521" s="28">
        <v>5.8584204295519218</v>
      </c>
      <c r="G521" s="28">
        <v>6.5845450000000003</v>
      </c>
      <c r="H521" s="28">
        <v>7.2035</v>
      </c>
      <c r="I521" s="28">
        <v>7.8893500000000003</v>
      </c>
      <c r="J521" s="28">
        <v>8.2583861249999977</v>
      </c>
      <c r="K521" s="28">
        <v>7.6947477624999987</v>
      </c>
      <c r="L521" s="28">
        <v>7.7665135209374974</v>
      </c>
      <c r="M521" s="28">
        <v>7.1603431818124976</v>
      </c>
      <c r="N521" s="28">
        <v>7.1416795833281235</v>
      </c>
      <c r="O521" s="28">
        <v>7.639717287873748</v>
      </c>
      <c r="P521" s="28">
        <v>8.151209999999999</v>
      </c>
      <c r="Q521" s="28">
        <v>8.1885150000000007</v>
      </c>
      <c r="R521" s="28">
        <v>8.3550609999999992</v>
      </c>
      <c r="S521" s="28">
        <v>8.7312038299999983</v>
      </c>
      <c r="T521" s="28">
        <v>8.9508165065999989</v>
      </c>
      <c r="U521" s="28">
        <v>9.2172785303623908</v>
      </c>
      <c r="V521" s="28">
        <v>9.4275363379657211</v>
      </c>
      <c r="W521" s="28">
        <v>9.5942442264192973</v>
      </c>
      <c r="X521" s="28">
        <v>9.7577034477775904</v>
      </c>
    </row>
    <row r="522" spans="1:24" x14ac:dyDescent="0.2">
      <c r="A522" s="11" t="s">
        <v>121</v>
      </c>
      <c r="B522" s="11" t="s">
        <v>55</v>
      </c>
      <c r="C522" s="11" t="s">
        <v>50</v>
      </c>
      <c r="D522" s="11" t="s">
        <v>75</v>
      </c>
      <c r="E522" s="28">
        <v>2.2765430000000002</v>
      </c>
      <c r="F522" s="28">
        <v>1.9697229999999999</v>
      </c>
      <c r="G522" s="28">
        <v>2.182785</v>
      </c>
      <c r="H522" s="28">
        <v>2.5044780000000002</v>
      </c>
      <c r="I522" s="28">
        <v>2.541534</v>
      </c>
      <c r="J522" s="28">
        <v>2.8119999999999998</v>
      </c>
      <c r="K522" s="28">
        <v>2.3839999999999999</v>
      </c>
      <c r="L522" s="28">
        <v>2.1190000000000002</v>
      </c>
      <c r="M522" s="28">
        <v>2.139983</v>
      </c>
      <c r="N522" s="28">
        <v>1.8074479999999999</v>
      </c>
      <c r="O522" s="28">
        <v>2.2511320000000001</v>
      </c>
      <c r="P522" s="28">
        <v>2.5805600000000002</v>
      </c>
      <c r="Q522" s="28">
        <v>2.6836540000000002</v>
      </c>
      <c r="R522" s="28">
        <v>2.7735029999999998</v>
      </c>
      <c r="S522" s="28">
        <v>3.0775031665993433</v>
      </c>
      <c r="T522" s="28">
        <v>3.1126906314487592</v>
      </c>
      <c r="U522" s="28">
        <v>3.1662420030562308</v>
      </c>
      <c r="V522" s="28">
        <v>3.2319501763355336</v>
      </c>
      <c r="W522" s="28">
        <v>3.2953586596501783</v>
      </c>
      <c r="X522" s="28">
        <v>3.3385579610416407</v>
      </c>
    </row>
    <row r="523" spans="1:24" x14ac:dyDescent="0.2">
      <c r="A523" s="11" t="s">
        <v>121</v>
      </c>
      <c r="B523" s="11" t="s">
        <v>55</v>
      </c>
      <c r="C523" s="11" t="s">
        <v>50</v>
      </c>
      <c r="D523" s="11" t="s">
        <v>76</v>
      </c>
      <c r="E523" s="28">
        <v>9.9262899999999998</v>
      </c>
      <c r="F523" s="28">
        <v>10.044606</v>
      </c>
      <c r="G523" s="28">
        <v>10.814475781545495</v>
      </c>
      <c r="H523" s="28">
        <v>12.122904760000001</v>
      </c>
      <c r="I523" s="28">
        <v>12.154911999999999</v>
      </c>
      <c r="J523" s="28">
        <v>14.54595224</v>
      </c>
      <c r="K523" s="28">
        <v>14.2838903448</v>
      </c>
      <c r="L523" s="28">
        <v>16.106068151696</v>
      </c>
      <c r="M523" s="28">
        <v>15.186289514729921</v>
      </c>
      <c r="N523" s="28">
        <v>12.762295</v>
      </c>
      <c r="O523" s="28">
        <v>17.859905083999998</v>
      </c>
      <c r="P523" s="28">
        <v>16.004492681999995</v>
      </c>
      <c r="Q523" s="28">
        <v>15.885692499999999</v>
      </c>
      <c r="R523" s="28">
        <v>16.640862998000003</v>
      </c>
      <c r="S523" s="28">
        <v>16.370450901819005</v>
      </c>
      <c r="T523" s="28">
        <v>16.958466093428509</v>
      </c>
      <c r="U523" s="28">
        <v>17.271927699622331</v>
      </c>
      <c r="V523" s="28">
        <v>17.630716556847169</v>
      </c>
      <c r="W523" s="28">
        <v>18.098154026893432</v>
      </c>
      <c r="X523" s="28">
        <v>18.328486569877303</v>
      </c>
    </row>
    <row r="524" spans="1:24" x14ac:dyDescent="0.2">
      <c r="A524" s="11" t="s">
        <v>121</v>
      </c>
      <c r="B524" s="11" t="s">
        <v>55</v>
      </c>
      <c r="C524" s="11" t="s">
        <v>50</v>
      </c>
      <c r="D524" s="11" t="s">
        <v>74</v>
      </c>
      <c r="E524" s="28">
        <v>14.026258939237902</v>
      </c>
      <c r="F524" s="28">
        <v>13.729663374742536</v>
      </c>
      <c r="G524" s="28">
        <v>14.82803644472194</v>
      </c>
      <c r="H524" s="28">
        <v>16.607400818088575</v>
      </c>
      <c r="I524" s="28">
        <v>17.218274750651894</v>
      </c>
      <c r="J524" s="28">
        <v>19.456650468236639</v>
      </c>
      <c r="K524" s="28">
        <v>19.262083963554272</v>
      </c>
      <c r="L524" s="28">
        <v>21.188292359909699</v>
      </c>
      <c r="M524" s="28">
        <v>20.128877741914213</v>
      </c>
      <c r="N524" s="28">
        <v>18.115989967722793</v>
      </c>
      <c r="O524" s="28">
        <v>23.015000000000001</v>
      </c>
      <c r="P524" s="28">
        <v>21.864249999999998</v>
      </c>
      <c r="Q524" s="28">
        <v>21.56</v>
      </c>
      <c r="R524" s="28">
        <v>22.034319999999997</v>
      </c>
      <c r="S524" s="28">
        <v>22.100422959999996</v>
      </c>
      <c r="T524" s="28">
        <v>22.829736917679995</v>
      </c>
      <c r="U524" s="28">
        <v>23.354820866786632</v>
      </c>
      <c r="V524" s="28">
        <v>23.868626925855938</v>
      </c>
      <c r="W524" s="28">
        <v>24.44147397207648</v>
      </c>
      <c r="X524" s="28">
        <v>24.783654607685552</v>
      </c>
    </row>
    <row r="525" spans="1:24" x14ac:dyDescent="0.2">
      <c r="A525" s="11" t="s">
        <v>121</v>
      </c>
      <c r="B525" s="11" t="s">
        <v>55</v>
      </c>
      <c r="C525" s="11" t="s">
        <v>65</v>
      </c>
      <c r="D525" s="11" t="s">
        <v>72</v>
      </c>
      <c r="E525" s="28">
        <v>0.65296299999999996</v>
      </c>
      <c r="F525" s="28">
        <v>0.67553300000000005</v>
      </c>
      <c r="G525" s="28">
        <v>0.70097799999999999</v>
      </c>
      <c r="H525" s="28">
        <v>0.72862400000000005</v>
      </c>
      <c r="I525" s="28">
        <v>0.75879999999999992</v>
      </c>
      <c r="J525" s="28">
        <v>0.78920000000000001</v>
      </c>
      <c r="K525" s="28">
        <v>0.80937599999999998</v>
      </c>
      <c r="L525" s="28">
        <v>0.81499999999999995</v>
      </c>
      <c r="M525" s="28">
        <v>0.81200000000000006</v>
      </c>
      <c r="N525" s="28">
        <v>0.82799999999999996</v>
      </c>
      <c r="O525" s="28">
        <v>0.83199999999999996</v>
      </c>
      <c r="P525" s="28">
        <v>0.84899999999999998</v>
      </c>
      <c r="Q525" s="28">
        <v>0.86283299999999996</v>
      </c>
      <c r="R525" s="28">
        <v>0.87327666999999998</v>
      </c>
      <c r="S525" s="28">
        <v>0.88345862662999997</v>
      </c>
      <c r="T525" s="28">
        <v>0.89491458173706995</v>
      </c>
      <c r="U525" s="28">
        <v>0.90714860675622511</v>
      </c>
      <c r="V525" s="28">
        <v>0.92038482347515038</v>
      </c>
      <c r="W525" s="28">
        <v>0.93343582076997345</v>
      </c>
      <c r="X525" s="28">
        <v>0.94656815509996384</v>
      </c>
    </row>
    <row r="526" spans="1:24" x14ac:dyDescent="0.2">
      <c r="A526" s="11" t="s">
        <v>121</v>
      </c>
      <c r="B526" s="11" t="s">
        <v>55</v>
      </c>
      <c r="C526" s="11" t="s">
        <v>65</v>
      </c>
      <c r="D526" s="11" t="s">
        <v>77</v>
      </c>
      <c r="E526" s="28">
        <v>4.7046999999999999E-2</v>
      </c>
      <c r="F526" s="28">
        <v>3.8299999999999994E-2</v>
      </c>
      <c r="G526" s="28">
        <v>2.64E-2</v>
      </c>
      <c r="H526" s="28">
        <v>2.5999999999999999E-2</v>
      </c>
      <c r="I526" s="28">
        <v>3.3000000000000002E-2</v>
      </c>
      <c r="J526" s="28">
        <v>3.3000000000000002E-2</v>
      </c>
      <c r="K526" s="28">
        <v>0.03</v>
      </c>
      <c r="L526" s="28">
        <v>1.6E-2</v>
      </c>
      <c r="M526" s="28">
        <v>1.4999999999999999E-2</v>
      </c>
      <c r="N526" s="28">
        <v>1.5913E-2</v>
      </c>
      <c r="O526" s="28">
        <v>1.8716999999999998E-2</v>
      </c>
      <c r="P526" s="28">
        <v>1.9636000000000001E-2</v>
      </c>
      <c r="Q526" s="28">
        <v>2.2323000000000003E-2</v>
      </c>
      <c r="R526" s="28">
        <v>1.9071999999999999E-2</v>
      </c>
      <c r="S526" s="28">
        <v>1.9788E-2</v>
      </c>
      <c r="T526" s="28">
        <v>2.1173999999999998E-2</v>
      </c>
      <c r="U526" s="28">
        <v>2.2973E-2</v>
      </c>
      <c r="V526" s="28">
        <v>2.4122000000000001E-2</v>
      </c>
      <c r="W526" s="28">
        <v>2.5016E-2</v>
      </c>
      <c r="X526" s="28">
        <v>2.5267000000000001E-2</v>
      </c>
    </row>
    <row r="527" spans="1:24" x14ac:dyDescent="0.2">
      <c r="A527" s="11" t="s">
        <v>121</v>
      </c>
      <c r="B527" s="11" t="s">
        <v>55</v>
      </c>
      <c r="C527" s="11" t="s">
        <v>65</v>
      </c>
      <c r="D527" s="11" t="s">
        <v>73</v>
      </c>
      <c r="E527" s="28">
        <v>4.7046999999999999E-2</v>
      </c>
      <c r="F527" s="28">
        <v>3.8299999999999994E-2</v>
      </c>
      <c r="G527" s="28">
        <v>2.64E-2</v>
      </c>
      <c r="H527" s="28">
        <v>2.8000000000000001E-2</v>
      </c>
      <c r="I527" s="28">
        <v>3.2000000000000001E-2</v>
      </c>
      <c r="J527" s="28">
        <v>3.3000000000000002E-2</v>
      </c>
      <c r="K527" s="28">
        <v>0.03</v>
      </c>
      <c r="L527" s="28">
        <v>1.6E-2</v>
      </c>
      <c r="M527" s="28">
        <v>1.6E-2</v>
      </c>
      <c r="N527" s="28">
        <v>1.4837999999999999E-2</v>
      </c>
      <c r="O527" s="28">
        <v>1.7467E-2</v>
      </c>
      <c r="P527" s="28">
        <v>2.0094999999999998E-2</v>
      </c>
      <c r="Q527" s="28">
        <v>2.3370999999999999E-2</v>
      </c>
      <c r="R527" s="28">
        <v>1.4598000000000002E-2</v>
      </c>
      <c r="S527" s="28">
        <v>1.6420000000000001E-2</v>
      </c>
      <c r="T527" s="28">
        <v>1.8622E-2</v>
      </c>
      <c r="U527" s="28">
        <v>2.0199999999999999E-2</v>
      </c>
      <c r="V527" s="28">
        <v>2.1128000000000001E-2</v>
      </c>
      <c r="W527" s="28">
        <v>2.2013999999999999E-2</v>
      </c>
      <c r="X527" s="28">
        <v>2.2207000000000001E-2</v>
      </c>
    </row>
    <row r="528" spans="1:24" x14ac:dyDescent="0.2">
      <c r="A528" s="11" t="s">
        <v>121</v>
      </c>
      <c r="B528" s="11" t="s">
        <v>55</v>
      </c>
      <c r="C528" s="11" t="s">
        <v>65</v>
      </c>
      <c r="D528" s="11" t="s">
        <v>70</v>
      </c>
      <c r="E528" s="28">
        <v>0.235235</v>
      </c>
      <c r="F528" s="28">
        <v>0.19149999999999998</v>
      </c>
      <c r="G528" s="28">
        <v>0.13200000000000001</v>
      </c>
      <c r="H528" s="28">
        <v>0.14000000000000001</v>
      </c>
      <c r="I528" s="28">
        <v>0.16</v>
      </c>
      <c r="J528" s="28">
        <v>0.16500000000000001</v>
      </c>
      <c r="K528" s="28">
        <v>0.15</v>
      </c>
      <c r="L528" s="28">
        <v>0.08</v>
      </c>
      <c r="M528" s="28">
        <v>0.08</v>
      </c>
      <c r="N528" s="28">
        <v>7.4189999999999992E-2</v>
      </c>
      <c r="O528" s="28">
        <v>8.7334999999999996E-2</v>
      </c>
      <c r="P528" s="28">
        <v>0.10047499999999999</v>
      </c>
      <c r="Q528" s="28">
        <v>0.116855</v>
      </c>
      <c r="R528" s="28">
        <v>7.2990000000000013E-2</v>
      </c>
      <c r="S528" s="28">
        <v>8.2100000000000006E-2</v>
      </c>
      <c r="T528" s="28">
        <v>9.3109999999999998E-2</v>
      </c>
      <c r="U528" s="28">
        <v>0.10099999999999998</v>
      </c>
      <c r="V528" s="28">
        <v>0.10564000000000001</v>
      </c>
      <c r="W528" s="28">
        <v>0.11007</v>
      </c>
      <c r="X528" s="28">
        <v>0.11103500000000001</v>
      </c>
    </row>
    <row r="529" spans="1:24" x14ac:dyDescent="0.2">
      <c r="A529" s="11" t="s">
        <v>121</v>
      </c>
      <c r="B529" s="11" t="s">
        <v>55</v>
      </c>
      <c r="C529" s="11" t="s">
        <v>65</v>
      </c>
      <c r="D529" s="11" t="s">
        <v>71</v>
      </c>
      <c r="E529" s="28">
        <v>1.2667572</v>
      </c>
      <c r="F529" s="28">
        <v>1.3188725699157429</v>
      </c>
      <c r="G529" s="28">
        <v>1.3864946563015126</v>
      </c>
      <c r="H529" s="28">
        <v>1.451561743608327</v>
      </c>
      <c r="I529" s="28">
        <v>1.5116782470108017</v>
      </c>
      <c r="J529" s="28">
        <v>1.5722410022943132</v>
      </c>
      <c r="K529" s="28">
        <v>1.617404361603249</v>
      </c>
      <c r="L529" s="28">
        <v>1.6342575141883366</v>
      </c>
      <c r="M529" s="28">
        <v>1.6305901609248139</v>
      </c>
      <c r="N529" s="28">
        <v>1.5800838569004478</v>
      </c>
      <c r="O529" s="28">
        <v>1.6586665896163182</v>
      </c>
      <c r="P529" s="28">
        <v>1.725013253200971</v>
      </c>
      <c r="Q529" s="28">
        <v>1.7077631206689612</v>
      </c>
      <c r="R529" s="28">
        <v>1.7419183830823404</v>
      </c>
      <c r="S529" s="28">
        <v>1.7941759345748107</v>
      </c>
      <c r="T529" s="28">
        <v>1.80444483793609</v>
      </c>
      <c r="U529" s="28">
        <v>1.8072177327880097</v>
      </c>
      <c r="V529" s="28">
        <v>1.8335868694336606</v>
      </c>
      <c r="W529" s="28">
        <v>1.8595870127024809</v>
      </c>
      <c r="X529" s="28">
        <v>1.885749195279075</v>
      </c>
    </row>
    <row r="530" spans="1:24" x14ac:dyDescent="0.2">
      <c r="A530" s="11" t="s">
        <v>121</v>
      </c>
      <c r="B530" s="11" t="s">
        <v>55</v>
      </c>
      <c r="C530" s="11" t="s">
        <v>65</v>
      </c>
      <c r="D530" s="11" t="s">
        <v>26</v>
      </c>
      <c r="E530" s="28">
        <v>1.5019922000000001</v>
      </c>
      <c r="F530" s="28">
        <v>1.5103725699157429</v>
      </c>
      <c r="G530" s="28">
        <v>1.5184946563015127</v>
      </c>
      <c r="H530" s="28">
        <v>1.5915617436083269</v>
      </c>
      <c r="I530" s="28">
        <v>1.6716782470108016</v>
      </c>
      <c r="J530" s="28">
        <v>1.7372410022943132</v>
      </c>
      <c r="K530" s="28">
        <v>1.7674043616032489</v>
      </c>
      <c r="L530" s="28">
        <v>1.7142575141883367</v>
      </c>
      <c r="M530" s="28">
        <v>1.710590160924814</v>
      </c>
      <c r="N530" s="28">
        <v>1.6542738569004478</v>
      </c>
      <c r="O530" s="28">
        <v>1.7460015896163181</v>
      </c>
      <c r="P530" s="28">
        <v>1.8254882532009711</v>
      </c>
      <c r="Q530" s="28">
        <v>1.8246181206689611</v>
      </c>
      <c r="R530" s="28">
        <v>1.8149083830823405</v>
      </c>
      <c r="S530" s="28">
        <v>1.8762759345748108</v>
      </c>
      <c r="T530" s="28">
        <v>1.89755483793609</v>
      </c>
      <c r="U530" s="28">
        <v>1.9082177327880097</v>
      </c>
      <c r="V530" s="28">
        <v>1.9392268694336605</v>
      </c>
      <c r="W530" s="28">
        <v>1.9696570127024811</v>
      </c>
      <c r="X530" s="28">
        <v>1.996784195279075</v>
      </c>
    </row>
    <row r="531" spans="1:24" x14ac:dyDescent="0.2">
      <c r="A531" s="11" t="s">
        <v>121</v>
      </c>
      <c r="B531" s="11" t="s">
        <v>55</v>
      </c>
      <c r="C531" s="11" t="s">
        <v>65</v>
      </c>
      <c r="D531" s="11" t="s">
        <v>75</v>
      </c>
      <c r="E531" s="28">
        <v>5.2827477418796016E-2</v>
      </c>
      <c r="F531" s="28">
        <v>5.1215363014291901E-2</v>
      </c>
      <c r="G531" s="28">
        <v>6.1149883066262456E-2</v>
      </c>
      <c r="H531" s="28">
        <v>6.3849094967518338E-2</v>
      </c>
      <c r="I531" s="28">
        <v>6.3849094967518338E-2</v>
      </c>
      <c r="J531" s="28">
        <v>6.7041549715894239E-2</v>
      </c>
      <c r="K531" s="28">
        <v>7.0393627201688971E-2</v>
      </c>
      <c r="L531" s="28">
        <v>7.0393627201688971E-2</v>
      </c>
      <c r="M531" s="28">
        <v>7.0393627201688971E-2</v>
      </c>
      <c r="N531" s="28">
        <v>7.0393627201688971E-2</v>
      </c>
      <c r="O531" s="28">
        <v>8.4472352642026766E-2</v>
      </c>
      <c r="P531" s="28">
        <v>9.1230140853388916E-2</v>
      </c>
      <c r="Q531" s="28">
        <v>6.9463902676484127E-2</v>
      </c>
      <c r="R531" s="28">
        <v>7.2242458783543489E-2</v>
      </c>
      <c r="S531" s="28">
        <v>7.8744280074062409E-2</v>
      </c>
      <c r="T531" s="28">
        <v>8.0870375636062086E-2</v>
      </c>
      <c r="U531" s="28">
        <v>8.2083431270603024E-2</v>
      </c>
      <c r="V531" s="28">
        <v>8.4545934208721099E-2</v>
      </c>
      <c r="W531" s="28">
        <v>8.7082312234982737E-2</v>
      </c>
      <c r="X531" s="28">
        <v>8.7953135357332568E-2</v>
      </c>
    </row>
    <row r="532" spans="1:24" x14ac:dyDescent="0.2">
      <c r="A532" s="11" t="s">
        <v>121</v>
      </c>
      <c r="B532" s="11" t="s">
        <v>55</v>
      </c>
      <c r="C532" s="11" t="s">
        <v>65</v>
      </c>
      <c r="D532" s="11" t="s">
        <v>76</v>
      </c>
      <c r="E532" s="28">
        <v>0.65167717536351477</v>
      </c>
      <c r="F532" s="28">
        <v>0.70460519690900991</v>
      </c>
      <c r="G532" s="28">
        <v>1.1760182184545049</v>
      </c>
      <c r="H532" s="28">
        <v>1.28843124</v>
      </c>
      <c r="I532" s="28">
        <v>1.5093380000000001</v>
      </c>
      <c r="J532" s="28">
        <v>1.39324476</v>
      </c>
      <c r="K532" s="28">
        <v>1.2551096552000001</v>
      </c>
      <c r="L532" s="28">
        <v>1.3399318483040001</v>
      </c>
      <c r="M532" s="28">
        <v>0.87571048527008</v>
      </c>
      <c r="N532" s="28">
        <v>0.816697339689056</v>
      </c>
      <c r="O532" s="28">
        <v>1.0617065415957729</v>
      </c>
      <c r="P532" s="28">
        <v>1.1147918686755616</v>
      </c>
      <c r="Q532" s="28">
        <v>0.98461197598542116</v>
      </c>
      <c r="R532" s="28">
        <v>0.98756581191337744</v>
      </c>
      <c r="S532" s="28">
        <v>0.93818752131770855</v>
      </c>
      <c r="T532" s="28">
        <v>0.94756939653088568</v>
      </c>
      <c r="U532" s="28">
        <v>0.95704509049619457</v>
      </c>
      <c r="V532" s="28">
        <v>0.96661554140115657</v>
      </c>
      <c r="W532" s="28">
        <v>0.97628169681516819</v>
      </c>
      <c r="X532" s="28">
        <v>0.98604451378331992</v>
      </c>
    </row>
    <row r="533" spans="1:24" x14ac:dyDescent="0.2">
      <c r="A533" s="11" t="s">
        <v>121</v>
      </c>
      <c r="B533" s="11" t="s">
        <v>55</v>
      </c>
      <c r="C533" s="11" t="s">
        <v>65</v>
      </c>
      <c r="D533" s="11" t="s">
        <v>74</v>
      </c>
      <c r="E533" s="28">
        <v>2.5013793047705435</v>
      </c>
      <c r="F533" s="28">
        <v>2.4484857990874271</v>
      </c>
      <c r="G533" s="28">
        <v>2.6443646630144215</v>
      </c>
      <c r="H533" s="28">
        <v>2.9616884225761524</v>
      </c>
      <c r="I533" s="28">
        <v>3.0209221910276756</v>
      </c>
      <c r="J533" s="28">
        <v>3.0209221910276756</v>
      </c>
      <c r="K533" s="28">
        <v>3.0209221910276756</v>
      </c>
      <c r="L533" s="28">
        <v>3.0209221910276756</v>
      </c>
      <c r="M533" s="28">
        <v>2.5073654185529706</v>
      </c>
      <c r="N533" s="28">
        <v>2.4321444559963812</v>
      </c>
      <c r="O533" s="28">
        <v>2.7240017907159473</v>
      </c>
      <c r="P533" s="28">
        <v>2.8057218444374259</v>
      </c>
      <c r="Q533" s="28">
        <v>2.7496074075486772</v>
      </c>
      <c r="R533" s="28">
        <v>2.7661050519939692</v>
      </c>
      <c r="S533" s="28">
        <v>2.7522745267339994</v>
      </c>
      <c r="T533" s="28">
        <v>2.7660358993676692</v>
      </c>
      <c r="U533" s="28">
        <v>2.7881641865626108</v>
      </c>
      <c r="V533" s="28">
        <v>2.8244103209879245</v>
      </c>
      <c r="W533" s="28">
        <v>2.8611276551607672</v>
      </c>
      <c r="X533" s="28">
        <v>2.8983223146778569</v>
      </c>
    </row>
    <row r="534" spans="1:24" x14ac:dyDescent="0.2">
      <c r="A534" s="11" t="s">
        <v>121</v>
      </c>
      <c r="B534" s="11" t="s">
        <v>55</v>
      </c>
      <c r="C534" s="11" t="s">
        <v>67</v>
      </c>
      <c r="D534" s="11" t="s">
        <v>72</v>
      </c>
      <c r="E534" s="28">
        <v>0.17954599999999998</v>
      </c>
      <c r="F534" s="28">
        <v>0.17919299999999999</v>
      </c>
      <c r="G534" s="28">
        <v>0.18088400000000002</v>
      </c>
      <c r="H534" s="28">
        <v>0.182784</v>
      </c>
      <c r="I534" s="28">
        <v>0.18691300000000002</v>
      </c>
      <c r="J534" s="28">
        <v>0.19121499999999997</v>
      </c>
      <c r="K534" s="28">
        <v>0.18962399999999999</v>
      </c>
      <c r="L534" s="28">
        <v>0.188</v>
      </c>
      <c r="M534" s="28">
        <v>0.188</v>
      </c>
      <c r="N534" s="28">
        <v>0.187</v>
      </c>
      <c r="O534" s="28">
        <v>0.19</v>
      </c>
      <c r="P534" s="28">
        <v>0.19400000000000001</v>
      </c>
      <c r="Q534" s="28">
        <v>0.20310700000000001</v>
      </c>
      <c r="R534" s="28">
        <v>0.21221090500000001</v>
      </c>
      <c r="S534" s="28">
        <v>0.22176697807500001</v>
      </c>
      <c r="T534" s="28">
        <v>0.23177178493862502</v>
      </c>
      <c r="U534" s="28">
        <v>0.24214518321884193</v>
      </c>
      <c r="V534" s="28">
        <v>0.25287484264524035</v>
      </c>
      <c r="W534" s="28">
        <v>0.26391448102039494</v>
      </c>
      <c r="X534" s="28">
        <v>0.27515675013366137</v>
      </c>
    </row>
    <row r="535" spans="1:24" x14ac:dyDescent="0.2">
      <c r="A535" s="11" t="s">
        <v>121</v>
      </c>
      <c r="B535" s="11" t="s">
        <v>55</v>
      </c>
      <c r="C535" s="11" t="s">
        <v>67</v>
      </c>
      <c r="D535" s="11" t="s">
        <v>77</v>
      </c>
      <c r="E535" s="28">
        <v>1.2503E-2</v>
      </c>
      <c r="F535" s="28">
        <v>1.3025999999999999E-2</v>
      </c>
      <c r="G535" s="28">
        <v>1.4069000000000002E-2</v>
      </c>
      <c r="H535" s="28">
        <v>1.4E-2</v>
      </c>
      <c r="I535" s="28">
        <v>1.7000000000000001E-2</v>
      </c>
      <c r="J535" s="28">
        <v>1.7999999999999999E-2</v>
      </c>
      <c r="K535" s="28">
        <v>1.9E-2</v>
      </c>
      <c r="L535" s="28">
        <v>0.02</v>
      </c>
      <c r="M535" s="28">
        <v>2.1999999999999999E-2</v>
      </c>
      <c r="N535" s="28">
        <v>1.6237999999999999E-2</v>
      </c>
      <c r="O535" s="28">
        <v>2.0726999999999999E-2</v>
      </c>
      <c r="P535" s="28">
        <v>2.4902999999999998E-2</v>
      </c>
      <c r="Q535" s="28">
        <v>2.5597000000000002E-2</v>
      </c>
      <c r="R535" s="28">
        <v>2.6367999999999999E-2</v>
      </c>
      <c r="S535" s="28">
        <v>2.7594E-2</v>
      </c>
      <c r="T535" s="28">
        <v>2.8855000000000002E-2</v>
      </c>
      <c r="U535" s="28">
        <v>3.0074000000000004E-2</v>
      </c>
      <c r="V535" s="28">
        <v>3.1312E-2</v>
      </c>
      <c r="W535" s="28">
        <v>3.2534E-2</v>
      </c>
      <c r="X535" s="28">
        <v>3.3674999999999997E-2</v>
      </c>
    </row>
    <row r="536" spans="1:24" x14ac:dyDescent="0.2">
      <c r="A536" s="11" t="s">
        <v>121</v>
      </c>
      <c r="B536" s="11" t="s">
        <v>55</v>
      </c>
      <c r="C536" s="11" t="s">
        <v>67</v>
      </c>
      <c r="D536" s="11" t="s">
        <v>73</v>
      </c>
      <c r="E536" s="28">
        <v>1.1502999999999999E-2</v>
      </c>
      <c r="F536" s="28">
        <v>1.2026E-2</v>
      </c>
      <c r="G536" s="28">
        <v>1.3069000000000001E-2</v>
      </c>
      <c r="H536" s="28">
        <v>1.2999999999999999E-2</v>
      </c>
      <c r="I536" s="28">
        <v>1.6E-2</v>
      </c>
      <c r="J536" s="28">
        <v>1.7000000000000001E-2</v>
      </c>
      <c r="K536" s="28">
        <v>1.7999999999999999E-2</v>
      </c>
      <c r="L536" s="28">
        <v>1.9E-2</v>
      </c>
      <c r="M536" s="28">
        <v>2.1000000000000001E-2</v>
      </c>
      <c r="N536" s="28">
        <v>1.5238E-2</v>
      </c>
      <c r="O536" s="28">
        <v>1.9727000000000001E-2</v>
      </c>
      <c r="P536" s="28">
        <v>2.3903000000000001E-2</v>
      </c>
      <c r="Q536" s="28">
        <v>2.4597000000000001E-2</v>
      </c>
      <c r="R536" s="28">
        <v>2.5367999999999998E-2</v>
      </c>
      <c r="S536" s="28">
        <v>2.6594000000000003E-2</v>
      </c>
      <c r="T536" s="28">
        <v>2.7855000000000001E-2</v>
      </c>
      <c r="U536" s="28">
        <v>2.9074000000000003E-2</v>
      </c>
      <c r="V536" s="28">
        <v>3.0312000000000002E-2</v>
      </c>
      <c r="W536" s="28">
        <v>3.1534E-2</v>
      </c>
      <c r="X536" s="28">
        <v>3.2674999999999996E-2</v>
      </c>
    </row>
    <row r="537" spans="1:24" x14ac:dyDescent="0.2">
      <c r="A537" s="11" t="s">
        <v>121</v>
      </c>
      <c r="B537" s="11" t="s">
        <v>55</v>
      </c>
      <c r="C537" s="11" t="s">
        <v>67</v>
      </c>
      <c r="D537" s="11" t="s">
        <v>70</v>
      </c>
      <c r="E537" s="28">
        <v>9.2023999999999995E-2</v>
      </c>
      <c r="F537" s="28">
        <v>9.6208000000000002E-2</v>
      </c>
      <c r="G537" s="28">
        <v>0.10455200000000001</v>
      </c>
      <c r="H537" s="28">
        <v>0.104</v>
      </c>
      <c r="I537" s="28">
        <v>0.128</v>
      </c>
      <c r="J537" s="28">
        <v>0.13600000000000001</v>
      </c>
      <c r="K537" s="28">
        <v>0.14399999999999999</v>
      </c>
      <c r="L537" s="28">
        <v>0.152</v>
      </c>
      <c r="M537" s="28">
        <v>0.16800000000000001</v>
      </c>
      <c r="N537" s="28">
        <v>0.121904</v>
      </c>
      <c r="O537" s="28">
        <v>0.15781600000000001</v>
      </c>
      <c r="P537" s="28">
        <v>0.19122400000000001</v>
      </c>
      <c r="Q537" s="28">
        <v>0.19677600000000001</v>
      </c>
      <c r="R537" s="28">
        <v>0.20294400000000001</v>
      </c>
      <c r="S537" s="28">
        <v>0.21275200000000002</v>
      </c>
      <c r="T537" s="28">
        <v>0.22284000000000001</v>
      </c>
      <c r="U537" s="28">
        <v>0.23259200000000002</v>
      </c>
      <c r="V537" s="28">
        <v>0.24249600000000002</v>
      </c>
      <c r="W537" s="28">
        <v>0.252272</v>
      </c>
      <c r="X537" s="28">
        <v>0.26139999999999997</v>
      </c>
    </row>
    <row r="538" spans="1:24" x14ac:dyDescent="0.2">
      <c r="A538" s="11" t="s">
        <v>121</v>
      </c>
      <c r="B538" s="11" t="s">
        <v>55</v>
      </c>
      <c r="C538" s="11" t="s">
        <v>67</v>
      </c>
      <c r="D538" s="11" t="s">
        <v>71</v>
      </c>
      <c r="E538" s="28">
        <v>0.54682767475638561</v>
      </c>
      <c r="F538" s="28">
        <v>0.58237724999999996</v>
      </c>
      <c r="G538" s="28">
        <v>0.63309400000000005</v>
      </c>
      <c r="H538" s="28">
        <v>0.64934015999999994</v>
      </c>
      <c r="I538" s="28">
        <v>0.67396855898749997</v>
      </c>
      <c r="J538" s="28">
        <v>0.68948065681249981</v>
      </c>
      <c r="K538" s="28">
        <v>0.71325538487979867</v>
      </c>
      <c r="L538" s="28">
        <v>0.7426991239561348</v>
      </c>
      <c r="M538" s="28">
        <v>0.71894369650841072</v>
      </c>
      <c r="N538" s="28">
        <v>0.60671973529652024</v>
      </c>
      <c r="O538" s="28">
        <v>0.69014219100892593</v>
      </c>
      <c r="P538" s="28">
        <v>0.71084645673919378</v>
      </c>
      <c r="Q538" s="28">
        <v>0.6824125984696261</v>
      </c>
      <c r="R538" s="28">
        <v>0.69947291343136653</v>
      </c>
      <c r="S538" s="28">
        <v>0.74843601737156218</v>
      </c>
      <c r="T538" s="28">
        <v>0.79319680289352579</v>
      </c>
      <c r="U538" s="28">
        <v>0.85477249676251199</v>
      </c>
      <c r="V538" s="28">
        <v>0.91793567880222249</v>
      </c>
      <c r="W538" s="28">
        <v>0.9764835797754613</v>
      </c>
      <c r="X538" s="28">
        <v>1.0180799754945471</v>
      </c>
    </row>
    <row r="539" spans="1:24" x14ac:dyDescent="0.2">
      <c r="A539" s="11" t="s">
        <v>121</v>
      </c>
      <c r="B539" s="11" t="s">
        <v>55</v>
      </c>
      <c r="C539" s="11" t="s">
        <v>67</v>
      </c>
      <c r="D539" s="11" t="s">
        <v>26</v>
      </c>
      <c r="E539" s="28">
        <v>0.6388516747563856</v>
      </c>
      <c r="F539" s="28">
        <v>0.67858524999999992</v>
      </c>
      <c r="G539" s="28">
        <v>0.73764600000000002</v>
      </c>
      <c r="H539" s="28">
        <v>0.75334015999999993</v>
      </c>
      <c r="I539" s="28">
        <v>0.80196855898749997</v>
      </c>
      <c r="J539" s="28">
        <v>0.82548065681249982</v>
      </c>
      <c r="K539" s="28">
        <v>0.85725538487979869</v>
      </c>
      <c r="L539" s="28">
        <v>0.89469912395613482</v>
      </c>
      <c r="M539" s="28">
        <v>0.88694369650841076</v>
      </c>
      <c r="N539" s="28">
        <v>0.72862373529652025</v>
      </c>
      <c r="O539" s="28">
        <v>0.847958191008926</v>
      </c>
      <c r="P539" s="28">
        <v>0.90207045673919373</v>
      </c>
      <c r="Q539" s="28">
        <v>0.87918859846962616</v>
      </c>
      <c r="R539" s="28">
        <v>0.90241691343136654</v>
      </c>
      <c r="S539" s="28">
        <v>0.96118801737156223</v>
      </c>
      <c r="T539" s="28">
        <v>1.0160368028935258</v>
      </c>
      <c r="U539" s="28">
        <v>1.087364496762512</v>
      </c>
      <c r="V539" s="28">
        <v>1.1604316788022224</v>
      </c>
      <c r="W539" s="28">
        <v>1.2287555797754612</v>
      </c>
      <c r="X539" s="28">
        <v>1.2794799754945472</v>
      </c>
    </row>
    <row r="540" spans="1:24" x14ac:dyDescent="0.2">
      <c r="A540" s="11" t="s">
        <v>121</v>
      </c>
      <c r="B540" s="11" t="s">
        <v>55</v>
      </c>
      <c r="C540" s="11" t="s">
        <v>67</v>
      </c>
      <c r="D540" s="11" t="s">
        <v>75</v>
      </c>
      <c r="E540" s="28">
        <v>0.45601052258120395</v>
      </c>
      <c r="F540" s="28">
        <v>0.44209463698570811</v>
      </c>
      <c r="G540" s="28">
        <v>0.52785011693373751</v>
      </c>
      <c r="H540" s="28">
        <v>0.55114990503248162</v>
      </c>
      <c r="I540" s="28">
        <v>0.59248614790991772</v>
      </c>
      <c r="J540" s="28">
        <v>0.60795845028410578</v>
      </c>
      <c r="K540" s="28">
        <v>0.64160637279831101</v>
      </c>
      <c r="L540" s="28">
        <v>0.55860637279831105</v>
      </c>
      <c r="M540" s="28">
        <v>0.59560637279831108</v>
      </c>
      <c r="N540" s="28">
        <v>0.44160637279831105</v>
      </c>
      <c r="O540" s="28">
        <v>0.57408828463780437</v>
      </c>
      <c r="P540" s="28">
        <v>0.64871976164071887</v>
      </c>
      <c r="Q540" s="28">
        <v>0.59682218070946136</v>
      </c>
      <c r="R540" s="28">
        <v>0.60875862432365058</v>
      </c>
      <c r="S540" s="28">
        <v>0.65745931426954263</v>
      </c>
      <c r="T540" s="28">
        <v>0.70019416969706283</v>
      </c>
      <c r="U540" s="28">
        <v>0.7597106741213131</v>
      </c>
      <c r="V540" s="28">
        <v>0.82048752805101821</v>
      </c>
      <c r="W540" s="28">
        <v>0.87381921737433432</v>
      </c>
      <c r="X540" s="28">
        <v>0.91314108215617928</v>
      </c>
    </row>
    <row r="541" spans="1:24" x14ac:dyDescent="0.2">
      <c r="A541" s="11" t="s">
        <v>121</v>
      </c>
      <c r="B541" s="11" t="s">
        <v>55</v>
      </c>
      <c r="C541" s="11" t="s">
        <v>67</v>
      </c>
      <c r="D541" s="11" t="s">
        <v>76</v>
      </c>
      <c r="E541" s="28">
        <v>9.1807824636485194E-2</v>
      </c>
      <c r="F541" s="28">
        <v>9.5394803090990132E-2</v>
      </c>
      <c r="G541" s="28">
        <v>9.8981781545495071E-2</v>
      </c>
      <c r="H541" s="28">
        <v>0.10256876000000001</v>
      </c>
      <c r="I541" s="28">
        <v>0.10466200000000001</v>
      </c>
      <c r="J541" s="28">
        <v>0.10675524</v>
      </c>
      <c r="K541" s="28">
        <v>0.1088903448</v>
      </c>
      <c r="L541" s="28">
        <v>0.111068151696</v>
      </c>
      <c r="M541" s="28">
        <v>0.11328951472991999</v>
      </c>
      <c r="N541" s="28">
        <v>7.930266031094399E-2</v>
      </c>
      <c r="O541" s="28">
        <v>9.9128325388679994E-2</v>
      </c>
      <c r="P541" s="28">
        <v>0.1110237244353216</v>
      </c>
      <c r="Q541" s="28">
        <v>9.9921351991789448E-2</v>
      </c>
      <c r="R541" s="28">
        <v>9.9921351991789448E-2</v>
      </c>
      <c r="S541" s="28">
        <v>8.4933149193021029E-2</v>
      </c>
      <c r="T541" s="28">
        <v>8.4933149193021029E-2</v>
      </c>
      <c r="U541" s="28">
        <v>8.4933149193021029E-2</v>
      </c>
      <c r="V541" s="28">
        <v>8.4933149193021029E-2</v>
      </c>
      <c r="W541" s="28">
        <v>8.4933149193021029E-2</v>
      </c>
      <c r="X541" s="28">
        <v>8.4933149193021029E-2</v>
      </c>
    </row>
    <row r="542" spans="1:24" x14ac:dyDescent="0.2">
      <c r="A542" s="11" t="s">
        <v>121</v>
      </c>
      <c r="B542" s="11" t="s">
        <v>55</v>
      </c>
      <c r="C542" s="11" t="s">
        <v>67</v>
      </c>
      <c r="D542" s="11" t="s">
        <v>74</v>
      </c>
      <c r="E542" s="28">
        <v>0.27471678681771372</v>
      </c>
      <c r="F542" s="28">
        <v>0.26890769824922761</v>
      </c>
      <c r="G542" s="28">
        <v>0.282353083161689</v>
      </c>
      <c r="H542" s="28">
        <v>0.28517661399330591</v>
      </c>
      <c r="I542" s="28">
        <v>0.29088014627317205</v>
      </c>
      <c r="J542" s="28">
        <v>0.29378894773590375</v>
      </c>
      <c r="K542" s="28">
        <v>0.314354174077417</v>
      </c>
      <c r="L542" s="28">
        <v>0.36150730018902955</v>
      </c>
      <c r="M542" s="28">
        <v>0.34343193517957804</v>
      </c>
      <c r="N542" s="28">
        <v>0.32282601906880332</v>
      </c>
      <c r="O542" s="28">
        <v>0.35188036078499563</v>
      </c>
      <c r="P542" s="28">
        <v>0.33428634274574581</v>
      </c>
      <c r="Q542" s="28">
        <v>0.33428634274574581</v>
      </c>
      <c r="R542" s="28">
        <v>0.35100065988303314</v>
      </c>
      <c r="S542" s="28">
        <v>0.37206069947601517</v>
      </c>
      <c r="T542" s="28">
        <v>0.3888034309524358</v>
      </c>
      <c r="U542" s="28">
        <v>0.40629958534529537</v>
      </c>
      <c r="V542" s="28">
        <v>0.42255156875910721</v>
      </c>
      <c r="W542" s="28">
        <v>0.43945363150947153</v>
      </c>
      <c r="X542" s="28">
        <v>0.45043997229720828</v>
      </c>
    </row>
    <row r="543" spans="1:24" x14ac:dyDescent="0.2">
      <c r="A543" s="11" t="s">
        <v>122</v>
      </c>
      <c r="B543" s="11" t="s">
        <v>56</v>
      </c>
      <c r="C543" s="11" t="s">
        <v>50</v>
      </c>
      <c r="D543" s="11" t="s">
        <v>72</v>
      </c>
      <c r="E543" s="28">
        <v>20.353017000000001</v>
      </c>
      <c r="F543" s="28">
        <v>20.6</v>
      </c>
      <c r="G543" s="28">
        <v>21.75</v>
      </c>
      <c r="H543" s="28">
        <v>23.025485</v>
      </c>
      <c r="I543" s="28">
        <v>23.35</v>
      </c>
      <c r="J543" s="28">
        <v>23.791</v>
      </c>
      <c r="K543" s="28">
        <v>25.57</v>
      </c>
      <c r="L543" s="28">
        <v>27.754000000000001</v>
      </c>
      <c r="M543" s="28">
        <v>32.021000000000001</v>
      </c>
      <c r="N543" s="28">
        <v>33.084000000000003</v>
      </c>
      <c r="O543" s="28">
        <v>33.908909999999999</v>
      </c>
      <c r="P543" s="28">
        <v>35.359995839409393</v>
      </c>
      <c r="Q543" s="28">
        <v>37.125258944108573</v>
      </c>
      <c r="R543" s="28">
        <v>38.513818753363608</v>
      </c>
      <c r="S543" s="28">
        <v>39.542689017060276</v>
      </c>
      <c r="T543" s="28">
        <v>40.183976350856945</v>
      </c>
      <c r="U543" s="28">
        <v>40.660131137153272</v>
      </c>
      <c r="V543" s="28">
        <v>41.219943392320282</v>
      </c>
      <c r="W543" s="28">
        <v>41.857876502999808</v>
      </c>
      <c r="X543" s="28">
        <v>42.559395677555898</v>
      </c>
    </row>
    <row r="544" spans="1:24" x14ac:dyDescent="0.2">
      <c r="A544" s="11" t="s">
        <v>122</v>
      </c>
      <c r="B544" s="11" t="s">
        <v>56</v>
      </c>
      <c r="C544" s="11" t="s">
        <v>50</v>
      </c>
      <c r="D544" s="11" t="s">
        <v>77</v>
      </c>
      <c r="E544" s="28">
        <v>0.91350599999999993</v>
      </c>
      <c r="F544" s="28">
        <v>0.99258199999999996</v>
      </c>
      <c r="G544" s="28">
        <v>0.96686899999999998</v>
      </c>
      <c r="H544" s="28">
        <v>1.028</v>
      </c>
      <c r="I544" s="28">
        <v>1.2430000000000001</v>
      </c>
      <c r="J544" s="28">
        <v>1.385</v>
      </c>
      <c r="K544" s="28">
        <v>1.7270000000000001</v>
      </c>
      <c r="L544" s="28">
        <v>2.3730000000000002</v>
      </c>
      <c r="M544" s="28">
        <v>2.7130000000000001</v>
      </c>
      <c r="N544" s="28">
        <v>1.365634</v>
      </c>
      <c r="O544" s="28">
        <v>1.7379100000000001</v>
      </c>
      <c r="P544" s="28">
        <v>2.4624270000000004</v>
      </c>
      <c r="Q544" s="28">
        <v>2.7455080000000001</v>
      </c>
      <c r="R544" s="28">
        <v>2.5957089999999998</v>
      </c>
      <c r="S544" s="28">
        <v>2.2862279999999999</v>
      </c>
      <c r="T544" s="28">
        <v>1.9735579999999999</v>
      </c>
      <c r="U544" s="28">
        <v>2.0386730000000002</v>
      </c>
      <c r="V544" s="28">
        <v>2.165095</v>
      </c>
      <c r="W544" s="28">
        <v>2.2900810000000003</v>
      </c>
      <c r="X544" s="28">
        <v>2.4045670000000001</v>
      </c>
    </row>
    <row r="545" spans="1:24" x14ac:dyDescent="0.2">
      <c r="A545" s="11" t="s">
        <v>122</v>
      </c>
      <c r="B545" s="11" t="s">
        <v>56</v>
      </c>
      <c r="C545" s="11" t="s">
        <v>50</v>
      </c>
      <c r="D545" s="11" t="s">
        <v>73</v>
      </c>
      <c r="E545" s="28">
        <v>0.9698730000000001</v>
      </c>
      <c r="F545" s="28">
        <v>1.0212399999999999</v>
      </c>
      <c r="G545" s="28">
        <v>0.98006100000000007</v>
      </c>
      <c r="H545" s="28">
        <v>1.01</v>
      </c>
      <c r="I545" s="28">
        <v>1.1100000000000001</v>
      </c>
      <c r="J545" s="28">
        <v>1.069</v>
      </c>
      <c r="K545" s="28">
        <v>1.1759999999999999</v>
      </c>
      <c r="L545" s="28">
        <v>1.288</v>
      </c>
      <c r="M545" s="28">
        <v>1.47</v>
      </c>
      <c r="N545" s="28">
        <v>0.59913899999999998</v>
      </c>
      <c r="O545" s="28">
        <v>1.20648</v>
      </c>
      <c r="P545" s="28">
        <v>1.744551</v>
      </c>
      <c r="Q545" s="28">
        <v>1.9700920000000002</v>
      </c>
      <c r="R545" s="28">
        <v>1.9262460000000001</v>
      </c>
      <c r="S545" s="28">
        <v>1.7642800000000001</v>
      </c>
      <c r="T545" s="28">
        <v>1.712507</v>
      </c>
      <c r="U545" s="28">
        <v>1.791042</v>
      </c>
      <c r="V545" s="28">
        <v>1.8568469999999999</v>
      </c>
      <c r="W545" s="28">
        <v>1.9869410000000001</v>
      </c>
      <c r="X545" s="28">
        <v>2.0913470000000003</v>
      </c>
    </row>
    <row r="546" spans="1:24" x14ac:dyDescent="0.2">
      <c r="A546" s="11" t="s">
        <v>122</v>
      </c>
      <c r="B546" s="11" t="s">
        <v>56</v>
      </c>
      <c r="C546" s="11" t="s">
        <v>50</v>
      </c>
      <c r="D546" s="11" t="s">
        <v>70</v>
      </c>
      <c r="E546" s="28">
        <v>4.8493650000000006</v>
      </c>
      <c r="F546" s="28">
        <v>5.1061999999999994</v>
      </c>
      <c r="G546" s="28">
        <v>4.9003050000000004</v>
      </c>
      <c r="H546" s="28">
        <v>5.05</v>
      </c>
      <c r="I546" s="28">
        <v>5.55</v>
      </c>
      <c r="J546" s="28">
        <v>5.3449999999999998</v>
      </c>
      <c r="K546" s="28">
        <v>5.88</v>
      </c>
      <c r="L546" s="28">
        <v>6.44</v>
      </c>
      <c r="M546" s="28">
        <v>7.35</v>
      </c>
      <c r="N546" s="28">
        <v>2.995695</v>
      </c>
      <c r="O546" s="28">
        <v>6.0324</v>
      </c>
      <c r="P546" s="28">
        <v>8.7227549999999994</v>
      </c>
      <c r="Q546" s="28">
        <v>9.8504600000000018</v>
      </c>
      <c r="R546" s="28">
        <v>9.6312300000000004</v>
      </c>
      <c r="S546" s="28">
        <v>8.8214000000000006</v>
      </c>
      <c r="T546" s="28">
        <v>8.5625350000000005</v>
      </c>
      <c r="U546" s="28">
        <v>8.955210000000001</v>
      </c>
      <c r="V546" s="28">
        <v>9.2842349999999989</v>
      </c>
      <c r="W546" s="28">
        <v>9.934705000000001</v>
      </c>
      <c r="X546" s="28">
        <v>10.456735000000002</v>
      </c>
    </row>
    <row r="547" spans="1:24" x14ac:dyDescent="0.2">
      <c r="A547" s="11" t="s">
        <v>122</v>
      </c>
      <c r="B547" s="11" t="s">
        <v>56</v>
      </c>
      <c r="C547" s="11" t="s">
        <v>50</v>
      </c>
      <c r="D547" s="11" t="s">
        <v>71</v>
      </c>
      <c r="E547" s="28">
        <v>15.06123258</v>
      </c>
      <c r="F547" s="28">
        <v>16.274000000000001</v>
      </c>
      <c r="G547" s="28">
        <v>18.27</v>
      </c>
      <c r="H547" s="28">
        <v>19.801917100000001</v>
      </c>
      <c r="I547" s="28">
        <v>22.416</v>
      </c>
      <c r="J547" s="28">
        <v>24.742640000000002</v>
      </c>
      <c r="K547" s="28">
        <v>26.848500000000001</v>
      </c>
      <c r="L547" s="28">
        <v>29.558009999999999</v>
      </c>
      <c r="M547" s="28">
        <v>30.259844999999999</v>
      </c>
      <c r="N547" s="28">
        <v>21.835440000000002</v>
      </c>
      <c r="O547" s="28">
        <v>25.219933200000003</v>
      </c>
      <c r="P547" s="28">
        <v>31.020517836000003</v>
      </c>
      <c r="Q547" s="28">
        <v>34.432774797960008</v>
      </c>
      <c r="R547" s="28">
        <v>33.227627680031404</v>
      </c>
      <c r="S547" s="28">
        <v>32.23079884963046</v>
      </c>
      <c r="T547" s="28">
        <v>31.263874884141547</v>
      </c>
      <c r="U547" s="28">
        <v>32.934706221094153</v>
      </c>
      <c r="V547" s="28">
        <v>35.44915131739544</v>
      </c>
      <c r="W547" s="28">
        <v>38.509246382759827</v>
      </c>
      <c r="X547" s="28">
        <v>41.708207764004776</v>
      </c>
    </row>
    <row r="548" spans="1:24" x14ac:dyDescent="0.2">
      <c r="A548" s="11" t="s">
        <v>122</v>
      </c>
      <c r="B548" s="11" t="s">
        <v>56</v>
      </c>
      <c r="C548" s="11" t="s">
        <v>50</v>
      </c>
      <c r="D548" s="11" t="s">
        <v>26</v>
      </c>
      <c r="E548" s="28">
        <v>19.910597580000001</v>
      </c>
      <c r="F548" s="28">
        <v>21.380200000000002</v>
      </c>
      <c r="G548" s="28">
        <v>23.170304999999999</v>
      </c>
      <c r="H548" s="28">
        <v>24.851917100000001</v>
      </c>
      <c r="I548" s="28">
        <v>27.966000000000001</v>
      </c>
      <c r="J548" s="28">
        <v>30.08764</v>
      </c>
      <c r="K548" s="28">
        <v>32.728500000000004</v>
      </c>
      <c r="L548" s="28">
        <v>35.998010000000001</v>
      </c>
      <c r="M548" s="28">
        <v>37.609845</v>
      </c>
      <c r="N548" s="28">
        <v>24.831135000000003</v>
      </c>
      <c r="O548" s="28">
        <v>31.252333200000002</v>
      </c>
      <c r="P548" s="28">
        <v>39.743272836000003</v>
      </c>
      <c r="Q548" s="28">
        <v>44.283234797960006</v>
      </c>
      <c r="R548" s="28">
        <v>42.858857680031406</v>
      </c>
      <c r="S548" s="28">
        <v>41.052198849630457</v>
      </c>
      <c r="T548" s="28">
        <v>39.826409884141547</v>
      </c>
      <c r="U548" s="28">
        <v>41.889916221094154</v>
      </c>
      <c r="V548" s="28">
        <v>44.733386317395443</v>
      </c>
      <c r="W548" s="28">
        <v>48.443951382759828</v>
      </c>
      <c r="X548" s="28">
        <v>52.164942764004778</v>
      </c>
    </row>
    <row r="549" spans="1:24" x14ac:dyDescent="0.2">
      <c r="A549" s="11" t="s">
        <v>122</v>
      </c>
      <c r="B549" s="11" t="s">
        <v>56</v>
      </c>
      <c r="C549" s="11" t="s">
        <v>50</v>
      </c>
      <c r="D549" s="11" t="s">
        <v>75</v>
      </c>
      <c r="E549" s="28">
        <v>4.0838660000000004</v>
      </c>
      <c r="F549" s="28">
        <v>4.0145980000000003</v>
      </c>
      <c r="G549" s="28">
        <v>5.2820619999999998</v>
      </c>
      <c r="H549" s="28">
        <v>4.5217260000000001</v>
      </c>
      <c r="I549" s="28">
        <v>6.891413</v>
      </c>
      <c r="J549" s="28">
        <v>8.85</v>
      </c>
      <c r="K549" s="28">
        <v>10.718</v>
      </c>
      <c r="L549" s="28">
        <v>13.146000000000001</v>
      </c>
      <c r="M549" s="28">
        <v>17.196000000000002</v>
      </c>
      <c r="N549" s="28">
        <v>9.3487969999999994</v>
      </c>
      <c r="O549" s="28">
        <v>11.855459</v>
      </c>
      <c r="P549" s="28">
        <v>19.104437999999998</v>
      </c>
      <c r="Q549" s="28">
        <v>22.471751999999999</v>
      </c>
      <c r="R549" s="28">
        <v>20.015135999999998</v>
      </c>
      <c r="S549" s="28">
        <v>20.088607750615118</v>
      </c>
      <c r="T549" s="28">
        <v>18.879176787842329</v>
      </c>
      <c r="U549" s="28">
        <v>19.712443885332025</v>
      </c>
      <c r="V549" s="28">
        <v>21.231980974700587</v>
      </c>
      <c r="W549" s="28">
        <v>22.911194411719062</v>
      </c>
      <c r="X549" s="28">
        <v>24.547867220981956</v>
      </c>
    </row>
    <row r="550" spans="1:24" x14ac:dyDescent="0.2">
      <c r="A550" s="11" t="s">
        <v>122</v>
      </c>
      <c r="B550" s="11" t="s">
        <v>56</v>
      </c>
      <c r="C550" s="11" t="s">
        <v>50</v>
      </c>
      <c r="D550" s="11" t="s">
        <v>76</v>
      </c>
      <c r="E550" s="28">
        <v>2.2444220000000001</v>
      </c>
      <c r="F550" s="28">
        <v>2.4271940000000001</v>
      </c>
      <c r="G550" s="28">
        <v>3.0750000000000002</v>
      </c>
      <c r="H550" s="28">
        <v>3.6113240000000002</v>
      </c>
      <c r="I550" s="28">
        <v>3.9843329999999999</v>
      </c>
      <c r="J550" s="28">
        <v>5.609</v>
      </c>
      <c r="K550" s="28">
        <v>5.8019999999999996</v>
      </c>
      <c r="L550" s="28">
        <v>6.1859999999999999</v>
      </c>
      <c r="M550" s="28">
        <v>5.0949999999999998</v>
      </c>
      <c r="N550" s="28">
        <v>6.0485389999999999</v>
      </c>
      <c r="O550" s="28">
        <v>7.4059150000000002</v>
      </c>
      <c r="P550" s="28">
        <v>8.5810490000000001</v>
      </c>
      <c r="Q550" s="28">
        <v>7.3949720000000001</v>
      </c>
      <c r="R550" s="28">
        <v>8.713711</v>
      </c>
      <c r="S550" s="28">
        <v>9.3891314899000164</v>
      </c>
      <c r="T550" s="28">
        <v>9.1310939446642028</v>
      </c>
      <c r="U550" s="28">
        <v>9.4374598314617355</v>
      </c>
      <c r="V550" s="28">
        <v>9.7919574672045417</v>
      </c>
      <c r="W550" s="28">
        <v>10.121831636338682</v>
      </c>
      <c r="X550" s="28">
        <v>10.604489698197963</v>
      </c>
    </row>
    <row r="551" spans="1:24" x14ac:dyDescent="0.2">
      <c r="A551" s="11" t="s">
        <v>122</v>
      </c>
      <c r="B551" s="11" t="s">
        <v>56</v>
      </c>
      <c r="C551" s="11" t="s">
        <v>50</v>
      </c>
      <c r="D551" s="11" t="s">
        <v>74</v>
      </c>
      <c r="E551" s="28">
        <v>17.54</v>
      </c>
      <c r="F551" s="28">
        <v>19.731999999999999</v>
      </c>
      <c r="G551" s="28">
        <v>22.175000000000001</v>
      </c>
      <c r="H551" s="28">
        <v>24.131</v>
      </c>
      <c r="I551" s="28">
        <v>25.185253456221201</v>
      </c>
      <c r="J551" s="28">
        <v>27.326000000000001</v>
      </c>
      <c r="K551" s="28">
        <v>27.6</v>
      </c>
      <c r="L551" s="28">
        <v>29.3</v>
      </c>
      <c r="M551" s="28">
        <v>25.491</v>
      </c>
      <c r="N551" s="28">
        <v>21.41244</v>
      </c>
      <c r="O551" s="28">
        <v>25.92</v>
      </c>
      <c r="P551" s="28">
        <v>29.53</v>
      </c>
      <c r="Q551" s="28">
        <v>29.6</v>
      </c>
      <c r="R551" s="28">
        <v>31.376000000000005</v>
      </c>
      <c r="S551" s="28">
        <v>31.846640000000001</v>
      </c>
      <c r="T551" s="28">
        <v>30.254308000000002</v>
      </c>
      <c r="U551" s="28">
        <v>31.555243243999996</v>
      </c>
      <c r="V551" s="28">
        <v>33.196115892687999</v>
      </c>
      <c r="W551" s="28">
        <v>35.685824584639597</v>
      </c>
      <c r="X551" s="28">
        <v>38.362261428487564</v>
      </c>
    </row>
    <row r="552" spans="1:24" x14ac:dyDescent="0.2">
      <c r="A552" s="11" t="s">
        <v>122</v>
      </c>
      <c r="B552" s="11" t="s">
        <v>56</v>
      </c>
      <c r="C552" s="11" t="s">
        <v>65</v>
      </c>
      <c r="D552" s="11" t="s">
        <v>72</v>
      </c>
      <c r="E552" s="28">
        <v>6.5852013619458898</v>
      </c>
      <c r="F552" s="28">
        <v>6.5984973347069715</v>
      </c>
      <c r="G552" s="28">
        <v>6.6215273880128329</v>
      </c>
      <c r="H552" s="28">
        <v>6.6530968402525756</v>
      </c>
      <c r="I552" s="28">
        <v>6.6770349034475247</v>
      </c>
      <c r="J552" s="28">
        <v>6.7024942053785743</v>
      </c>
      <c r="K552" s="28">
        <v>6.7574443212710031</v>
      </c>
      <c r="L552" s="28">
        <v>6.843295434845583</v>
      </c>
      <c r="M552" s="28">
        <v>6.910429526148671</v>
      </c>
      <c r="N552" s="28">
        <v>6.8762209356256978</v>
      </c>
      <c r="O552" s="28">
        <v>6.8625555169131838</v>
      </c>
      <c r="P552" s="28">
        <v>6.8924024042812846</v>
      </c>
      <c r="Q552" s="28">
        <v>6.9415250624961473</v>
      </c>
      <c r="R552" s="28">
        <v>6.9786195612462247</v>
      </c>
      <c r="S552" s="28">
        <v>6.9930341700212999</v>
      </c>
      <c r="T552" s="28">
        <v>6.9959134866208741</v>
      </c>
      <c r="U552" s="28">
        <v>7.0037772168884569</v>
      </c>
      <c r="V552" s="28">
        <v>7.0170118953337992</v>
      </c>
      <c r="W552" s="28">
        <v>7.0351286336364556</v>
      </c>
      <c r="X552" s="28">
        <v>7.0568106750628168</v>
      </c>
    </row>
    <row r="553" spans="1:24" x14ac:dyDescent="0.2">
      <c r="A553" s="11" t="s">
        <v>122</v>
      </c>
      <c r="B553" s="11" t="s">
        <v>56</v>
      </c>
      <c r="C553" s="11" t="s">
        <v>65</v>
      </c>
      <c r="D553" s="11" t="s">
        <v>77</v>
      </c>
      <c r="E553" s="28">
        <v>0.159</v>
      </c>
      <c r="F553" s="28">
        <v>0.14499999999999999</v>
      </c>
      <c r="G553" s="28">
        <v>0.155</v>
      </c>
      <c r="H553" s="28">
        <v>0.16400000000000001</v>
      </c>
      <c r="I553" s="28">
        <v>0.157</v>
      </c>
      <c r="J553" s="28">
        <v>0.159</v>
      </c>
      <c r="K553" s="28">
        <v>0.189</v>
      </c>
      <c r="L553" s="28">
        <v>0.221</v>
      </c>
      <c r="M553" s="28">
        <v>0.20400000000000001</v>
      </c>
      <c r="N553" s="28">
        <v>0.103809</v>
      </c>
      <c r="O553" s="28">
        <v>0.14085900000000001</v>
      </c>
      <c r="P553" s="28">
        <v>0.18310699999999999</v>
      </c>
      <c r="Q553" s="28">
        <v>0.18897999999999998</v>
      </c>
      <c r="R553" s="28">
        <v>0.17592500000000003</v>
      </c>
      <c r="S553" s="28">
        <v>0.15398699999999999</v>
      </c>
      <c r="T553" s="28">
        <v>0.14274000000000001</v>
      </c>
      <c r="U553" s="28">
        <v>0.14778200000000002</v>
      </c>
      <c r="V553" s="28">
        <v>0.16031399999999998</v>
      </c>
      <c r="W553" s="28">
        <v>0.17249100000000001</v>
      </c>
      <c r="X553" s="28">
        <v>0.18349000000000001</v>
      </c>
    </row>
    <row r="554" spans="1:24" x14ac:dyDescent="0.2">
      <c r="A554" s="11" t="s">
        <v>122</v>
      </c>
      <c r="B554" s="11" t="s">
        <v>56</v>
      </c>
      <c r="C554" s="11" t="s">
        <v>65</v>
      </c>
      <c r="D554" s="11" t="s">
        <v>73</v>
      </c>
      <c r="E554" s="28">
        <v>0.15234299999999998</v>
      </c>
      <c r="F554" s="28">
        <v>0.160995</v>
      </c>
      <c r="G554" s="28">
        <v>0.17313900000000002</v>
      </c>
      <c r="H554" s="28">
        <v>0.19</v>
      </c>
      <c r="I554" s="28">
        <v>0.187</v>
      </c>
      <c r="J554" s="28">
        <v>0.192</v>
      </c>
      <c r="K554" s="28">
        <v>0.218</v>
      </c>
      <c r="L554" s="28">
        <v>0.23</v>
      </c>
      <c r="M554" s="28">
        <v>0.188</v>
      </c>
      <c r="N554" s="28">
        <v>7.0120000000000002E-2</v>
      </c>
      <c r="O554" s="28">
        <v>0.121919</v>
      </c>
      <c r="P554" s="28">
        <v>0.14508799999999999</v>
      </c>
      <c r="Q554" s="28">
        <v>0.16200600000000001</v>
      </c>
      <c r="R554" s="28">
        <v>0.16012299999999999</v>
      </c>
      <c r="S554" s="28">
        <v>0.12553300000000001</v>
      </c>
      <c r="T554" s="28">
        <v>0.13236500000000001</v>
      </c>
      <c r="U554" s="28">
        <v>0.14160700000000001</v>
      </c>
      <c r="V554" s="28">
        <v>0.152004</v>
      </c>
      <c r="W554" s="28">
        <v>0.16073400000000002</v>
      </c>
      <c r="X554" s="28">
        <v>0.16747000000000001</v>
      </c>
    </row>
    <row r="555" spans="1:24" x14ac:dyDescent="0.2">
      <c r="A555" s="11" t="s">
        <v>122</v>
      </c>
      <c r="B555" s="11" t="s">
        <v>56</v>
      </c>
      <c r="C555" s="11" t="s">
        <v>65</v>
      </c>
      <c r="D555" s="11" t="s">
        <v>70</v>
      </c>
      <c r="E555" s="28">
        <v>0.76171499999999992</v>
      </c>
      <c r="F555" s="28">
        <v>0.804975</v>
      </c>
      <c r="G555" s="28">
        <v>0.8656950000000001</v>
      </c>
      <c r="H555" s="28">
        <v>0.95</v>
      </c>
      <c r="I555" s="28">
        <v>0.93500000000000005</v>
      </c>
      <c r="J555" s="28">
        <v>0.96</v>
      </c>
      <c r="K555" s="28">
        <v>1.0900000000000001</v>
      </c>
      <c r="L555" s="28">
        <v>1.1499999999999999</v>
      </c>
      <c r="M555" s="28">
        <v>0.94</v>
      </c>
      <c r="N555" s="28">
        <v>0.35060000000000002</v>
      </c>
      <c r="O555" s="28">
        <v>0.609595</v>
      </c>
      <c r="P555" s="28">
        <v>0.72543999999999997</v>
      </c>
      <c r="Q555" s="28">
        <v>0.81003000000000003</v>
      </c>
      <c r="R555" s="28">
        <v>0.80061499999999997</v>
      </c>
      <c r="S555" s="28">
        <v>0.62766500000000003</v>
      </c>
      <c r="T555" s="28">
        <v>0.66182500000000011</v>
      </c>
      <c r="U555" s="28">
        <v>0.70803500000000008</v>
      </c>
      <c r="V555" s="28">
        <v>0.76002000000000003</v>
      </c>
      <c r="W555" s="28">
        <v>0.80367000000000011</v>
      </c>
      <c r="X555" s="28">
        <v>0.83735000000000004</v>
      </c>
    </row>
    <row r="556" spans="1:24" x14ac:dyDescent="0.2">
      <c r="A556" s="11" t="s">
        <v>122</v>
      </c>
      <c r="B556" s="11" t="s">
        <v>56</v>
      </c>
      <c r="C556" s="11" t="s">
        <v>65</v>
      </c>
      <c r="D556" s="11" t="s">
        <v>71</v>
      </c>
      <c r="E556" s="28">
        <v>3.3229545049645761</v>
      </c>
      <c r="F556" s="28">
        <v>3.5744018235388837</v>
      </c>
      <c r="G556" s="28">
        <v>3.7021187501296859</v>
      </c>
      <c r="H556" s="28">
        <v>3.9253271357490194</v>
      </c>
      <c r="I556" s="28">
        <v>4.2065319891719408</v>
      </c>
      <c r="J556" s="28">
        <v>4.3566212334960737</v>
      </c>
      <c r="K556" s="28">
        <v>4.4801855850026753</v>
      </c>
      <c r="L556" s="28">
        <v>4.7218738500434521</v>
      </c>
      <c r="M556" s="28">
        <v>4.6990920777810965</v>
      </c>
      <c r="N556" s="28">
        <v>3.6443970958816201</v>
      </c>
      <c r="O556" s="28">
        <v>3.957731542496965</v>
      </c>
      <c r="P556" s="28">
        <v>4.9471644281212059</v>
      </c>
      <c r="Q556" s="28">
        <v>5.3429375823709027</v>
      </c>
      <c r="R556" s="28">
        <v>5.1826494548997752</v>
      </c>
      <c r="S556" s="28">
        <v>4.8198639930567904</v>
      </c>
      <c r="T556" s="28">
        <v>4.6752680732650864</v>
      </c>
      <c r="U556" s="28">
        <v>4.9026440518219196</v>
      </c>
      <c r="V556" s="28">
        <v>5.1925888025470117</v>
      </c>
      <c r="W556" s="28">
        <v>5.4874003342364359</v>
      </c>
      <c r="X556" s="28">
        <v>5.716016646800882</v>
      </c>
    </row>
    <row r="557" spans="1:24" x14ac:dyDescent="0.2">
      <c r="A557" s="11" t="s">
        <v>122</v>
      </c>
      <c r="B557" s="11" t="s">
        <v>56</v>
      </c>
      <c r="C557" s="11" t="s">
        <v>65</v>
      </c>
      <c r="D557" s="11" t="s">
        <v>26</v>
      </c>
      <c r="E557" s="28">
        <v>4.0846695049645758</v>
      </c>
      <c r="F557" s="28">
        <v>4.3793768235388839</v>
      </c>
      <c r="G557" s="28">
        <v>4.5678137501296856</v>
      </c>
      <c r="H557" s="28">
        <v>4.8753271357490195</v>
      </c>
      <c r="I557" s="28">
        <v>5.1415319891719413</v>
      </c>
      <c r="J557" s="28">
        <v>5.3166212334960736</v>
      </c>
      <c r="K557" s="28">
        <v>5.5701855850026751</v>
      </c>
      <c r="L557" s="28">
        <v>5.8718738500434524</v>
      </c>
      <c r="M557" s="28">
        <v>5.6390920777810969</v>
      </c>
      <c r="N557" s="28">
        <v>3.9949970958816201</v>
      </c>
      <c r="O557" s="28">
        <v>4.5673265424969651</v>
      </c>
      <c r="P557" s="28">
        <v>5.6726044281212058</v>
      </c>
      <c r="Q557" s="28">
        <v>6.1529675823709029</v>
      </c>
      <c r="R557" s="28">
        <v>5.9832644548997749</v>
      </c>
      <c r="S557" s="28">
        <v>5.4475289930567907</v>
      </c>
      <c r="T557" s="28">
        <v>5.3370930732650868</v>
      </c>
      <c r="U557" s="28">
        <v>5.6106790518219194</v>
      </c>
      <c r="V557" s="28">
        <v>5.9526088025470116</v>
      </c>
      <c r="W557" s="28">
        <v>6.2910703342364362</v>
      </c>
      <c r="X557" s="28">
        <v>6.5533666468008818</v>
      </c>
    </row>
    <row r="558" spans="1:24" x14ac:dyDescent="0.2">
      <c r="A558" s="11" t="s">
        <v>122</v>
      </c>
      <c r="B558" s="11" t="s">
        <v>56</v>
      </c>
      <c r="C558" s="11" t="s">
        <v>65</v>
      </c>
      <c r="D558" s="11" t="s">
        <v>75</v>
      </c>
      <c r="E558" s="28">
        <v>0.111675</v>
      </c>
      <c r="F558" s="28">
        <v>7.5873999999999997E-2</v>
      </c>
      <c r="G558" s="28">
        <v>0.123085</v>
      </c>
      <c r="H558" s="28">
        <v>0.52431399999999995</v>
      </c>
      <c r="I558" s="28">
        <v>0.55153200000000002</v>
      </c>
      <c r="J558" s="28">
        <v>0.20599999999999999</v>
      </c>
      <c r="K558" s="28">
        <v>0.318</v>
      </c>
      <c r="L558" s="28">
        <v>0.53800000000000003</v>
      </c>
      <c r="M558" s="28">
        <v>0.82699999999999996</v>
      </c>
      <c r="N558" s="28">
        <v>0.509687</v>
      </c>
      <c r="O558" s="28">
        <v>0.67199500000000001</v>
      </c>
      <c r="P558" s="28">
        <v>1.1995199999999999</v>
      </c>
      <c r="Q558" s="28">
        <v>1.5217400000000001</v>
      </c>
      <c r="R558" s="28">
        <v>2.207443</v>
      </c>
      <c r="S558" s="28">
        <v>2.2626316629957333</v>
      </c>
      <c r="T558" s="28">
        <v>2.0690501448784016</v>
      </c>
      <c r="U558" s="28">
        <v>2.071597834558617</v>
      </c>
      <c r="V558" s="28">
        <v>2.2007152045214098</v>
      </c>
      <c r="W558" s="28">
        <v>2.2944063436312381</v>
      </c>
      <c r="X558" s="28">
        <v>2.3443308445060853</v>
      </c>
    </row>
    <row r="559" spans="1:24" x14ac:dyDescent="0.2">
      <c r="A559" s="11" t="s">
        <v>122</v>
      </c>
      <c r="B559" s="11" t="s">
        <v>56</v>
      </c>
      <c r="C559" s="11" t="s">
        <v>65</v>
      </c>
      <c r="D559" s="11" t="s">
        <v>76</v>
      </c>
      <c r="E559" s="28">
        <v>0.36246899999999999</v>
      </c>
      <c r="F559" s="28">
        <v>0.44417200000000001</v>
      </c>
      <c r="G559" s="28">
        <v>0.48156199999999999</v>
      </c>
      <c r="H559" s="28">
        <v>0.52905899999999995</v>
      </c>
      <c r="I559" s="28">
        <v>0.59721000000000002</v>
      </c>
      <c r="J559" s="28">
        <v>0.58599999999999997</v>
      </c>
      <c r="K559" s="28">
        <v>0.70499999999999996</v>
      </c>
      <c r="L559" s="28">
        <v>0.68799999999999994</v>
      </c>
      <c r="M559" s="28">
        <v>0.53300000000000003</v>
      </c>
      <c r="N559" s="28">
        <v>0.50513200000000003</v>
      </c>
      <c r="O559" s="28">
        <v>0.41741699999999998</v>
      </c>
      <c r="P559" s="28">
        <v>0.311193</v>
      </c>
      <c r="Q559" s="28">
        <v>0.54928500000000002</v>
      </c>
      <c r="R559" s="28">
        <v>0.64461199999999996</v>
      </c>
      <c r="S559" s="28">
        <v>0.81990964344684836</v>
      </c>
      <c r="T559" s="28">
        <v>0.7107316360807161</v>
      </c>
      <c r="U559" s="28">
        <v>0.72312166341325257</v>
      </c>
      <c r="V559" s="28">
        <v>0.73844681513070598</v>
      </c>
      <c r="W559" s="28">
        <v>0.75966967083619741</v>
      </c>
      <c r="X559" s="28">
        <v>0.78245976096128345</v>
      </c>
    </row>
    <row r="560" spans="1:24" x14ac:dyDescent="0.2">
      <c r="A560" s="11" t="s">
        <v>122</v>
      </c>
      <c r="B560" s="11" t="s">
        <v>56</v>
      </c>
      <c r="C560" s="11" t="s">
        <v>65</v>
      </c>
      <c r="D560" s="11" t="s">
        <v>74</v>
      </c>
      <c r="E560" s="28">
        <v>4.02658776</v>
      </c>
      <c r="F560" s="28">
        <v>4.9154171479999995</v>
      </c>
      <c r="G560" s="28">
        <v>4.6901019681559033</v>
      </c>
      <c r="H560" s="28">
        <v>4.9000000000000004</v>
      </c>
      <c r="I560" s="28">
        <v>5.0700750834429051</v>
      </c>
      <c r="J560" s="28">
        <v>5.7853418803418801</v>
      </c>
      <c r="K560" s="28">
        <v>5.9589021367521369</v>
      </c>
      <c r="L560" s="28">
        <v>6.0780801794871797</v>
      </c>
      <c r="M560" s="28">
        <v>5.2879297561538463</v>
      </c>
      <c r="N560" s="28">
        <v>3.9659473171153845</v>
      </c>
      <c r="O560" s="28">
        <v>4.4140993639494228</v>
      </c>
      <c r="P560" s="28">
        <v>4.8113683067048711</v>
      </c>
      <c r="Q560" s="28">
        <v>5.1481640881742123</v>
      </c>
      <c r="R560" s="28">
        <v>4.556125218034178</v>
      </c>
      <c r="S560" s="28">
        <v>4.282757704952127</v>
      </c>
      <c r="T560" s="28">
        <v>4.0686198197045202</v>
      </c>
      <c r="U560" s="28">
        <v>4.312737008886792</v>
      </c>
      <c r="V560" s="28">
        <v>4.549937544375565</v>
      </c>
      <c r="W560" s="28">
        <v>4.7774344215943438</v>
      </c>
      <c r="X560" s="28">
        <v>5.0163061426740612</v>
      </c>
    </row>
    <row r="561" spans="1:24" x14ac:dyDescent="0.2">
      <c r="A561" s="11" t="s">
        <v>122</v>
      </c>
      <c r="B561" s="11" t="s">
        <v>56</v>
      </c>
      <c r="C561" s="11" t="s">
        <v>67</v>
      </c>
      <c r="D561" s="11" t="s">
        <v>72</v>
      </c>
      <c r="E561" s="28">
        <v>2.9148527330361267</v>
      </c>
      <c r="F561" s="28">
        <v>2.928916975268256</v>
      </c>
      <c r="G561" s="28">
        <v>2.9402864094259806</v>
      </c>
      <c r="H561" s="28">
        <v>2.9662768624451146</v>
      </c>
      <c r="I561" s="28">
        <v>3.0034009670302777</v>
      </c>
      <c r="J561" s="28">
        <v>2.9902876014626019</v>
      </c>
      <c r="K561" s="28">
        <v>3.010611348080515</v>
      </c>
      <c r="L561" s="28">
        <v>3.0672576364778315</v>
      </c>
      <c r="M561" s="28">
        <v>3.1060157152619041</v>
      </c>
      <c r="N561" s="28">
        <v>3.048481858086507</v>
      </c>
      <c r="O561" s="28">
        <v>3.056138811634344</v>
      </c>
      <c r="P561" s="28">
        <v>3.0949206472853139</v>
      </c>
      <c r="Q561" s="28">
        <v>3.1278422659248983</v>
      </c>
      <c r="R561" s="28">
        <v>3.1360544711493765</v>
      </c>
      <c r="S561" s="28">
        <v>3.1274710063109343</v>
      </c>
      <c r="T561" s="28">
        <v>3.1098912067261502</v>
      </c>
      <c r="U561" s="28">
        <v>3.1018966522436298</v>
      </c>
      <c r="V561" s="28">
        <v>3.1154930605848832</v>
      </c>
      <c r="W561" s="28">
        <v>3.1391716494947044</v>
      </c>
      <c r="X561" s="28">
        <v>3.1709344111347146</v>
      </c>
    </row>
    <row r="562" spans="1:24" x14ac:dyDescent="0.2">
      <c r="A562" s="11" t="s">
        <v>122</v>
      </c>
      <c r="B562" s="11" t="s">
        <v>56</v>
      </c>
      <c r="C562" s="11" t="s">
        <v>67</v>
      </c>
      <c r="D562" s="11" t="s">
        <v>77</v>
      </c>
      <c r="E562" s="28">
        <v>0.10907397000000001</v>
      </c>
      <c r="F562" s="28">
        <v>0.11122600000000001</v>
      </c>
      <c r="G562" s="28">
        <v>0.109</v>
      </c>
      <c r="H562" s="28">
        <v>0.124</v>
      </c>
      <c r="I562" s="28">
        <v>0.13600000000000001</v>
      </c>
      <c r="J562" s="28">
        <v>8.6999999999999994E-2</v>
      </c>
      <c r="K562" s="28">
        <v>0.12</v>
      </c>
      <c r="L562" s="28">
        <v>0.157</v>
      </c>
      <c r="M562" s="28">
        <v>0.14100000000000001</v>
      </c>
      <c r="N562" s="28">
        <v>4.5651000000000004E-2</v>
      </c>
      <c r="O562" s="28">
        <v>8.3868999999999999E-2</v>
      </c>
      <c r="P562" s="28">
        <v>0.130466</v>
      </c>
      <c r="Q562" s="28">
        <v>0.13505400000000001</v>
      </c>
      <c r="R562" s="28">
        <v>0.111431</v>
      </c>
      <c r="S562" s="28">
        <v>9.3896000000000007E-2</v>
      </c>
      <c r="T562" s="28">
        <v>8.8668000000000011E-2</v>
      </c>
      <c r="U562" s="28">
        <v>9.7209999999999991E-2</v>
      </c>
      <c r="V562" s="28">
        <v>0.118113</v>
      </c>
      <c r="W562" s="28">
        <v>0.12825800000000001</v>
      </c>
      <c r="X562" s="28">
        <v>0.13675999999999999</v>
      </c>
    </row>
    <row r="563" spans="1:24" x14ac:dyDescent="0.2">
      <c r="A563" s="11" t="s">
        <v>122</v>
      </c>
      <c r="B563" s="11" t="s">
        <v>56</v>
      </c>
      <c r="C563" s="11" t="s">
        <v>67</v>
      </c>
      <c r="D563" s="11" t="s">
        <v>73</v>
      </c>
      <c r="E563" s="28">
        <v>0.10340600000000001</v>
      </c>
      <c r="F563" s="28">
        <v>0.104</v>
      </c>
      <c r="G563" s="28">
        <v>0.11619700000000001</v>
      </c>
      <c r="H563" s="28">
        <v>0.129</v>
      </c>
      <c r="I563" s="28">
        <v>0.13800000000000001</v>
      </c>
      <c r="J563" s="28">
        <v>0.14599999999999999</v>
      </c>
      <c r="K563" s="28">
        <v>0.16800000000000001</v>
      </c>
      <c r="L563" s="28">
        <v>0.19600000000000001</v>
      </c>
      <c r="M563" s="28">
        <v>0.184</v>
      </c>
      <c r="N563" s="28">
        <v>0.118663</v>
      </c>
      <c r="O563" s="28">
        <v>0.14205300000000001</v>
      </c>
      <c r="P563" s="28">
        <v>0.16918800000000001</v>
      </c>
      <c r="Q563" s="28">
        <v>0.18743899999999999</v>
      </c>
      <c r="R563" s="28">
        <v>0.18811800000000001</v>
      </c>
      <c r="S563" s="28">
        <v>0.18523900000000001</v>
      </c>
      <c r="T563" s="28">
        <v>0.18351200000000001</v>
      </c>
      <c r="U563" s="28">
        <v>0.19453600000000001</v>
      </c>
      <c r="V563" s="28">
        <v>0.21799100000000002</v>
      </c>
      <c r="W563" s="28">
        <v>0.23144600000000001</v>
      </c>
      <c r="X563" s="28">
        <v>0.24382400000000001</v>
      </c>
    </row>
    <row r="564" spans="1:24" x14ac:dyDescent="0.2">
      <c r="A564" s="11" t="s">
        <v>122</v>
      </c>
      <c r="B564" s="11" t="s">
        <v>56</v>
      </c>
      <c r="C564" s="11" t="s">
        <v>67</v>
      </c>
      <c r="D564" s="11" t="s">
        <v>70</v>
      </c>
      <c r="E564" s="28">
        <v>0.82724800000000009</v>
      </c>
      <c r="F564" s="28">
        <v>0.83199999999999996</v>
      </c>
      <c r="G564" s="28">
        <v>0.92957600000000007</v>
      </c>
      <c r="H564" s="28">
        <v>1.032</v>
      </c>
      <c r="I564" s="28">
        <v>1.1040000000000001</v>
      </c>
      <c r="J564" s="28">
        <v>1.1679999999999999</v>
      </c>
      <c r="K564" s="28">
        <v>1.3440000000000001</v>
      </c>
      <c r="L564" s="28">
        <v>1.5680000000000001</v>
      </c>
      <c r="M564" s="28">
        <v>1.472</v>
      </c>
      <c r="N564" s="28">
        <v>0.94930400000000004</v>
      </c>
      <c r="O564" s="28">
        <v>1.1364240000000001</v>
      </c>
      <c r="P564" s="28">
        <v>1.353504</v>
      </c>
      <c r="Q564" s="28">
        <v>1.499512</v>
      </c>
      <c r="R564" s="28">
        <v>1.5049440000000001</v>
      </c>
      <c r="S564" s="28">
        <v>1.4819120000000003</v>
      </c>
      <c r="T564" s="28">
        <v>1.4680960000000001</v>
      </c>
      <c r="U564" s="28">
        <v>1.5562879999999999</v>
      </c>
      <c r="V564" s="28">
        <v>1.7439280000000001</v>
      </c>
      <c r="W564" s="28">
        <v>1.8515680000000001</v>
      </c>
      <c r="X564" s="28">
        <v>1.9505920000000001</v>
      </c>
    </row>
    <row r="565" spans="1:24" x14ac:dyDescent="0.2">
      <c r="A565" s="11" t="s">
        <v>122</v>
      </c>
      <c r="B565" s="11" t="s">
        <v>56</v>
      </c>
      <c r="C565" s="11" t="s">
        <v>67</v>
      </c>
      <c r="D565" s="11" t="s">
        <v>71</v>
      </c>
      <c r="E565" s="28">
        <v>3.9705923448428533</v>
      </c>
      <c r="F565" s="28">
        <v>4.0853585715540408</v>
      </c>
      <c r="G565" s="28">
        <v>4.0283750250330419</v>
      </c>
      <c r="H565" s="28">
        <v>4.1527876074231598</v>
      </c>
      <c r="I565" s="28">
        <v>4.6552714988969299</v>
      </c>
      <c r="J565" s="28">
        <v>5.0236831704571712</v>
      </c>
      <c r="K565" s="28">
        <v>5.3588881995833164</v>
      </c>
      <c r="L565" s="28">
        <v>5.8277895093078795</v>
      </c>
      <c r="M565" s="28">
        <v>5.9014298589976173</v>
      </c>
      <c r="N565" s="28">
        <v>3.3533300438951579</v>
      </c>
      <c r="O565" s="28">
        <v>4.7281953618921717</v>
      </c>
      <c r="P565" s="28">
        <v>6.0520900632219812</v>
      </c>
      <c r="Q565" s="28">
        <v>5.6284437587964424</v>
      </c>
      <c r="R565" s="28">
        <v>5.6847281963844072</v>
      </c>
      <c r="S565" s="28">
        <v>5.1731026587098103</v>
      </c>
      <c r="T565" s="28">
        <v>4.9144475257743201</v>
      </c>
      <c r="U565" s="28">
        <v>5.1181294762019887</v>
      </c>
      <c r="V565" s="28">
        <v>5.4521128560235459</v>
      </c>
      <c r="W565" s="28">
        <v>5.9016427010500436</v>
      </c>
      <c r="X565" s="28">
        <v>6.3418688222694293</v>
      </c>
    </row>
    <row r="566" spans="1:24" x14ac:dyDescent="0.2">
      <c r="A566" s="11" t="s">
        <v>122</v>
      </c>
      <c r="B566" s="11" t="s">
        <v>56</v>
      </c>
      <c r="C566" s="11" t="s">
        <v>67</v>
      </c>
      <c r="D566" s="11" t="s">
        <v>26</v>
      </c>
      <c r="E566" s="28">
        <v>4.7978403448428537</v>
      </c>
      <c r="F566" s="28">
        <v>4.9173585715540407</v>
      </c>
      <c r="G566" s="28">
        <v>4.9579510250330419</v>
      </c>
      <c r="H566" s="28">
        <v>5.1847876074231598</v>
      </c>
      <c r="I566" s="28">
        <v>5.75927149889693</v>
      </c>
      <c r="J566" s="28">
        <v>6.1916831704571713</v>
      </c>
      <c r="K566" s="28">
        <v>6.7028881995833167</v>
      </c>
      <c r="L566" s="28">
        <v>7.39578950930788</v>
      </c>
      <c r="M566" s="28">
        <v>7.3734298589976177</v>
      </c>
      <c r="N566" s="28">
        <v>4.302634043895158</v>
      </c>
      <c r="O566" s="28">
        <v>5.8646193618921716</v>
      </c>
      <c r="P566" s="28">
        <v>7.4055940632219812</v>
      </c>
      <c r="Q566" s="28">
        <v>7.1279557587964426</v>
      </c>
      <c r="R566" s="28">
        <v>7.1896721963844072</v>
      </c>
      <c r="S566" s="28">
        <v>6.6550146587098107</v>
      </c>
      <c r="T566" s="28">
        <v>6.3825435257743202</v>
      </c>
      <c r="U566" s="28">
        <v>6.6744174762019881</v>
      </c>
      <c r="V566" s="28">
        <v>7.1960408560235463</v>
      </c>
      <c r="W566" s="28">
        <v>7.753210701050044</v>
      </c>
      <c r="X566" s="28">
        <v>8.2924608222694296</v>
      </c>
    </row>
    <row r="567" spans="1:24" x14ac:dyDescent="0.2">
      <c r="A567" s="11" t="s">
        <v>122</v>
      </c>
      <c r="B567" s="11" t="s">
        <v>56</v>
      </c>
      <c r="C567" s="11" t="s">
        <v>67</v>
      </c>
      <c r="D567" s="11" t="s">
        <v>75</v>
      </c>
      <c r="E567" s="28">
        <v>0.20961099999999999</v>
      </c>
      <c r="F567" s="28">
        <v>0.19580900000000001</v>
      </c>
      <c r="G567" s="28">
        <v>0.13333400000000001</v>
      </c>
      <c r="H567" s="28">
        <v>0.260409</v>
      </c>
      <c r="I567" s="28">
        <v>0.43030499999999999</v>
      </c>
      <c r="J567" s="28">
        <v>0.624</v>
      </c>
      <c r="K567" s="28">
        <v>0.825457</v>
      </c>
      <c r="L567" s="28">
        <v>1.2310000000000001</v>
      </c>
      <c r="M567" s="28">
        <v>1.581</v>
      </c>
      <c r="N567" s="28">
        <v>0.94585699999999995</v>
      </c>
      <c r="O567" s="28">
        <v>1.992029</v>
      </c>
      <c r="P567" s="28">
        <v>3.2012550000000002</v>
      </c>
      <c r="Q567" s="28">
        <v>3.0252340000000002</v>
      </c>
      <c r="R567" s="28">
        <v>3.0761229999999999</v>
      </c>
      <c r="S567" s="28">
        <v>3.0175298609533763</v>
      </c>
      <c r="T567" s="28">
        <v>2.7075635657718258</v>
      </c>
      <c r="U567" s="28">
        <v>2.8775521496791354</v>
      </c>
      <c r="V567" s="28">
        <v>3.0467493879230161</v>
      </c>
      <c r="W567" s="28">
        <v>3.3302895430086963</v>
      </c>
      <c r="X567" s="28">
        <v>3.5926149973445005</v>
      </c>
    </row>
    <row r="568" spans="1:24" x14ac:dyDescent="0.2">
      <c r="A568" s="11" t="s">
        <v>122</v>
      </c>
      <c r="B568" s="11" t="s">
        <v>56</v>
      </c>
      <c r="C568" s="11" t="s">
        <v>67</v>
      </c>
      <c r="D568" s="11" t="s">
        <v>76</v>
      </c>
      <c r="E568" s="28">
        <v>1.2448760000000001</v>
      </c>
      <c r="F568" s="28">
        <v>1.5534920000000001</v>
      </c>
      <c r="G568" s="28">
        <v>1.956885</v>
      </c>
      <c r="H568" s="28">
        <v>2.1266509999999998</v>
      </c>
      <c r="I568" s="28">
        <v>2.0775039999999998</v>
      </c>
      <c r="J568" s="28">
        <v>2.1059999999999999</v>
      </c>
      <c r="K568" s="28">
        <v>2.0680000000000001</v>
      </c>
      <c r="L568" s="28">
        <v>2.0110000000000001</v>
      </c>
      <c r="M568" s="28">
        <v>1.53</v>
      </c>
      <c r="N568" s="28">
        <v>1.263897</v>
      </c>
      <c r="O568" s="28">
        <v>1.1577759999999999</v>
      </c>
      <c r="P568" s="28">
        <v>0.96146399999999999</v>
      </c>
      <c r="Q568" s="28">
        <v>0.92925999999999997</v>
      </c>
      <c r="R568" s="28">
        <v>1.000305</v>
      </c>
      <c r="S568" s="28">
        <v>0.92413246990920472</v>
      </c>
      <c r="T568" s="28">
        <v>1.0025548161648186</v>
      </c>
      <c r="U568" s="28">
        <v>1.0203322436151505</v>
      </c>
      <c r="V568" s="28">
        <v>1.0419092428563921</v>
      </c>
      <c r="W568" s="28">
        <v>1.0722480420168732</v>
      </c>
      <c r="X568" s="28">
        <v>1.10632342685187</v>
      </c>
    </row>
    <row r="569" spans="1:24" x14ac:dyDescent="0.2">
      <c r="A569" s="11" t="s">
        <v>122</v>
      </c>
      <c r="B569" s="11" t="s">
        <v>56</v>
      </c>
      <c r="C569" s="11" t="s">
        <v>67</v>
      </c>
      <c r="D569" s="11" t="s">
        <v>74</v>
      </c>
      <c r="E569" s="28">
        <v>6.14341224</v>
      </c>
      <c r="F569" s="28">
        <v>6.4505828520000001</v>
      </c>
      <c r="G569" s="28">
        <v>6.1548980318440973</v>
      </c>
      <c r="H569" s="28">
        <v>7</v>
      </c>
      <c r="I569" s="28">
        <v>7.3535430070093559</v>
      </c>
      <c r="J569" s="28">
        <v>7.7796581196581194</v>
      </c>
      <c r="K569" s="28">
        <v>8.0144890224705261</v>
      </c>
      <c r="L569" s="28">
        <v>8.3350685833693472</v>
      </c>
      <c r="M569" s="28">
        <v>7.251509667531332</v>
      </c>
      <c r="N569" s="28">
        <v>4.7134812838953657</v>
      </c>
      <c r="O569" s="28">
        <v>5.57</v>
      </c>
      <c r="P569" s="28">
        <v>6.0713000000000008</v>
      </c>
      <c r="Q569" s="28">
        <v>5.1606050000000003</v>
      </c>
      <c r="R569" s="28">
        <v>5.0573929</v>
      </c>
      <c r="S569" s="28">
        <v>4.7286623615000005</v>
      </c>
      <c r="T569" s="28">
        <v>4.7759489851150008</v>
      </c>
      <c r="U569" s="28">
        <v>4.9192274546684507</v>
      </c>
      <c r="V569" s="28">
        <v>5.2881695137685849</v>
      </c>
      <c r="W569" s="28">
        <v>5.6054596845946989</v>
      </c>
      <c r="X569" s="28">
        <v>5.8296780719784866</v>
      </c>
    </row>
    <row r="570" spans="1:24" x14ac:dyDescent="0.2">
      <c r="A570" s="11" t="s">
        <v>123</v>
      </c>
      <c r="B570" s="11" t="s">
        <v>56</v>
      </c>
      <c r="C570" s="11" t="s">
        <v>50</v>
      </c>
      <c r="D570" s="11" t="s">
        <v>72</v>
      </c>
      <c r="E570" s="28">
        <v>5.3264849999999999</v>
      </c>
      <c r="F570" s="28">
        <v>5.3951099999999999</v>
      </c>
      <c r="G570" s="28">
        <v>5.4631099999999995</v>
      </c>
      <c r="H570" s="28">
        <v>5.5421100000000001</v>
      </c>
      <c r="I570" s="28">
        <v>5.8929999999999998</v>
      </c>
      <c r="J570" s="28">
        <v>6.07</v>
      </c>
      <c r="K570" s="28">
        <v>6.4610000000000003</v>
      </c>
      <c r="L570" s="28">
        <v>6.7750000000000004</v>
      </c>
      <c r="M570" s="28">
        <v>7.5</v>
      </c>
      <c r="N570" s="28">
        <v>7.8079999999999998</v>
      </c>
      <c r="O570" s="28">
        <v>8.0556199999999993</v>
      </c>
      <c r="P570" s="28">
        <v>8.3032870999999968</v>
      </c>
      <c r="Q570" s="28">
        <v>8.5133323994862362</v>
      </c>
      <c r="R570" s="28">
        <v>8.6452762337591267</v>
      </c>
      <c r="S570" s="28">
        <v>8.6083762350314341</v>
      </c>
      <c r="T570" s="28">
        <v>8.5340830361203022</v>
      </c>
      <c r="U570" s="28">
        <v>8.4711323753978949</v>
      </c>
      <c r="V570" s="28">
        <v>8.4097214631391424</v>
      </c>
      <c r="W570" s="28">
        <v>8.3487399605939636</v>
      </c>
      <c r="X570" s="28">
        <v>8.2761804668526899</v>
      </c>
    </row>
    <row r="571" spans="1:24" x14ac:dyDescent="0.2">
      <c r="A571" s="11" t="s">
        <v>123</v>
      </c>
      <c r="B571" s="11" t="s">
        <v>56</v>
      </c>
      <c r="C571" s="11" t="s">
        <v>50</v>
      </c>
      <c r="D571" s="11" t="s">
        <v>77</v>
      </c>
      <c r="E571" s="28">
        <v>3.9860999999999994E-2</v>
      </c>
      <c r="F571" s="28">
        <v>5.79E-2</v>
      </c>
      <c r="G571" s="28">
        <v>0.11</v>
      </c>
      <c r="H571" s="28">
        <v>0.155</v>
      </c>
      <c r="I571" s="28">
        <v>0.21199999999999999</v>
      </c>
      <c r="J571" s="28">
        <v>0.26500000000000001</v>
      </c>
      <c r="K571" s="28">
        <v>0.371</v>
      </c>
      <c r="L571" s="28">
        <v>0.54200000000000004</v>
      </c>
      <c r="M571" s="28">
        <v>0.623</v>
      </c>
      <c r="N571" s="28">
        <v>0.16229099999999999</v>
      </c>
      <c r="O571" s="28">
        <v>0.16954</v>
      </c>
      <c r="P571" s="28">
        <v>0.20738900000000002</v>
      </c>
      <c r="Q571" s="28">
        <v>0.23746899999999999</v>
      </c>
      <c r="R571" s="28">
        <v>0.21320700000000001</v>
      </c>
      <c r="S571" s="28">
        <v>9.7189999999999999E-2</v>
      </c>
      <c r="T571" s="28">
        <v>9.5693E-2</v>
      </c>
      <c r="U571" s="28">
        <v>0.10773099999999999</v>
      </c>
      <c r="V571" s="28">
        <v>0.124954</v>
      </c>
      <c r="W571" s="28">
        <v>0.14763999999999999</v>
      </c>
      <c r="X571" s="28">
        <v>0.17100100000000001</v>
      </c>
    </row>
    <row r="572" spans="1:24" x14ac:dyDescent="0.2">
      <c r="A572" s="11" t="s">
        <v>123</v>
      </c>
      <c r="B572" s="11" t="s">
        <v>56</v>
      </c>
      <c r="C572" s="11" t="s">
        <v>50</v>
      </c>
      <c r="D572" s="11" t="s">
        <v>73</v>
      </c>
      <c r="E572" s="28">
        <v>1.1683000000000001E-2</v>
      </c>
      <c r="F572" s="28">
        <v>1.4825E-2</v>
      </c>
      <c r="G572" s="28">
        <v>3.8619999999999995E-2</v>
      </c>
      <c r="H572" s="28">
        <v>9.9000000000000005E-2</v>
      </c>
      <c r="I572" s="28">
        <v>0.182</v>
      </c>
      <c r="J572" s="28">
        <v>0.20599999999999999</v>
      </c>
      <c r="K572" s="28">
        <v>0.26600000000000001</v>
      </c>
      <c r="L572" s="28">
        <v>0.38</v>
      </c>
      <c r="M572" s="28">
        <v>0.41499999999999998</v>
      </c>
      <c r="N572" s="28">
        <v>6.0832999999999998E-2</v>
      </c>
      <c r="O572" s="28">
        <v>7.5329999999999994E-2</v>
      </c>
      <c r="P572" s="28">
        <v>9.758E-2</v>
      </c>
      <c r="Q572" s="28">
        <v>6.8665000000000004E-2</v>
      </c>
      <c r="R572" s="28">
        <v>4.5749000000000005E-2</v>
      </c>
      <c r="S572" s="28">
        <v>2.7732E-2</v>
      </c>
      <c r="T572" s="28">
        <v>2.2418E-2</v>
      </c>
      <c r="U572" s="28">
        <v>2.1931000000000003E-2</v>
      </c>
      <c r="V572" s="28">
        <v>2.3698E-2</v>
      </c>
      <c r="W572" s="28">
        <v>2.503E-2</v>
      </c>
      <c r="X572" s="28">
        <v>2.8736999999999999E-2</v>
      </c>
    </row>
    <row r="573" spans="1:24" x14ac:dyDescent="0.2">
      <c r="A573" s="11" t="s">
        <v>123</v>
      </c>
      <c r="B573" s="11" t="s">
        <v>56</v>
      </c>
      <c r="C573" s="11" t="s">
        <v>50</v>
      </c>
      <c r="D573" s="11" t="s">
        <v>70</v>
      </c>
      <c r="E573" s="28">
        <v>5.8415000000000002E-2</v>
      </c>
      <c r="F573" s="28">
        <v>7.4124999999999996E-2</v>
      </c>
      <c r="G573" s="28">
        <v>0.19309999999999997</v>
      </c>
      <c r="H573" s="28">
        <v>0.495</v>
      </c>
      <c r="I573" s="28">
        <v>0.91</v>
      </c>
      <c r="J573" s="28">
        <v>1.03</v>
      </c>
      <c r="K573" s="28">
        <v>1.33</v>
      </c>
      <c r="L573" s="28">
        <v>1.9</v>
      </c>
      <c r="M573" s="28">
        <v>2.0750000000000002</v>
      </c>
      <c r="N573" s="28">
        <v>0.30416500000000002</v>
      </c>
      <c r="O573" s="28">
        <v>0.37664999999999998</v>
      </c>
      <c r="P573" s="28">
        <v>0.4879</v>
      </c>
      <c r="Q573" s="28">
        <v>0.34332499999999999</v>
      </c>
      <c r="R573" s="28">
        <v>0.22874500000000003</v>
      </c>
      <c r="S573" s="28">
        <v>0.13866000000000001</v>
      </c>
      <c r="T573" s="28">
        <v>0.11209</v>
      </c>
      <c r="U573" s="28">
        <v>0.10965500000000002</v>
      </c>
      <c r="V573" s="28">
        <v>0.11849</v>
      </c>
      <c r="W573" s="28">
        <v>0.12515000000000001</v>
      </c>
      <c r="X573" s="28">
        <v>0.14368499999999998</v>
      </c>
    </row>
    <row r="574" spans="1:24" x14ac:dyDescent="0.2">
      <c r="A574" s="11" t="s">
        <v>123</v>
      </c>
      <c r="B574" s="11" t="s">
        <v>56</v>
      </c>
      <c r="C574" s="11" t="s">
        <v>50</v>
      </c>
      <c r="D574" s="11" t="s">
        <v>71</v>
      </c>
      <c r="E574" s="28">
        <v>3.195891</v>
      </c>
      <c r="F574" s="28">
        <v>3.3449681999999998</v>
      </c>
      <c r="G574" s="28">
        <v>3.3871281999999998</v>
      </c>
      <c r="H574" s="28">
        <v>3.6023715000000003</v>
      </c>
      <c r="I574" s="28">
        <v>3.8893800000000001</v>
      </c>
      <c r="J574" s="28">
        <v>3.9455000000000005</v>
      </c>
      <c r="K574" s="28">
        <v>4.1996500000000001</v>
      </c>
      <c r="L574" s="28">
        <v>4.0650000000000004</v>
      </c>
      <c r="M574" s="28">
        <v>5.0999999999999996</v>
      </c>
      <c r="N574" s="28">
        <v>3.9039999999999999</v>
      </c>
      <c r="O574" s="28">
        <v>5.2905201781432005</v>
      </c>
      <c r="P574" s="28">
        <v>5.5550461870503609</v>
      </c>
      <c r="Q574" s="28">
        <v>5.2217434158273388</v>
      </c>
      <c r="R574" s="28">
        <v>5.5872654549352525</v>
      </c>
      <c r="S574" s="28">
        <v>4.5815576730469072</v>
      </c>
      <c r="T574" s="28">
        <v>4.3524797893945619</v>
      </c>
      <c r="U574" s="28">
        <v>4.6591228064688428</v>
      </c>
      <c r="V574" s="28">
        <v>5.0458328778834849</v>
      </c>
      <c r="W574" s="28">
        <v>5.5101683739920162</v>
      </c>
      <c r="X574" s="28">
        <v>5.4622791081227753</v>
      </c>
    </row>
    <row r="575" spans="1:24" x14ac:dyDescent="0.2">
      <c r="A575" s="11" t="s">
        <v>123</v>
      </c>
      <c r="B575" s="11" t="s">
        <v>56</v>
      </c>
      <c r="C575" s="11" t="s">
        <v>50</v>
      </c>
      <c r="D575" s="11" t="s">
        <v>26</v>
      </c>
      <c r="E575" s="28">
        <v>3.2543060000000001</v>
      </c>
      <c r="F575" s="28">
        <v>3.4190931999999998</v>
      </c>
      <c r="G575" s="28">
        <v>3.5802281999999996</v>
      </c>
      <c r="H575" s="28">
        <v>4.0973715000000004</v>
      </c>
      <c r="I575" s="28">
        <v>4.7993800000000002</v>
      </c>
      <c r="J575" s="28">
        <v>4.9755000000000003</v>
      </c>
      <c r="K575" s="28">
        <v>5.5296500000000002</v>
      </c>
      <c r="L575" s="28">
        <v>5.9649999999999999</v>
      </c>
      <c r="M575" s="28">
        <v>7.1749999999999998</v>
      </c>
      <c r="N575" s="28">
        <v>4.2081650000000002</v>
      </c>
      <c r="O575" s="28">
        <v>5.6671701781432002</v>
      </c>
      <c r="P575" s="28">
        <v>6.0429461870503607</v>
      </c>
      <c r="Q575" s="28">
        <v>5.5650684158273389</v>
      </c>
      <c r="R575" s="28">
        <v>5.8160104549352525</v>
      </c>
      <c r="S575" s="28">
        <v>4.720217673046907</v>
      </c>
      <c r="T575" s="28">
        <v>4.4645697893945622</v>
      </c>
      <c r="U575" s="28">
        <v>4.7687778064688429</v>
      </c>
      <c r="V575" s="28">
        <v>5.1643228778834853</v>
      </c>
      <c r="W575" s="28">
        <v>5.6353183739920159</v>
      </c>
      <c r="X575" s="28">
        <v>5.6059641081227749</v>
      </c>
    </row>
    <row r="576" spans="1:24" x14ac:dyDescent="0.2">
      <c r="A576" s="11" t="s">
        <v>123</v>
      </c>
      <c r="B576" s="11" t="s">
        <v>56</v>
      </c>
      <c r="C576" s="11" t="s">
        <v>50</v>
      </c>
      <c r="D576" s="11" t="s">
        <v>75</v>
      </c>
      <c r="E576" s="28">
        <v>0.54800000000000004</v>
      </c>
      <c r="F576" s="28">
        <v>0.68959700000000002</v>
      </c>
      <c r="G576" s="28">
        <v>0.53996100000000002</v>
      </c>
      <c r="H576" s="28">
        <v>0.65501200000000004</v>
      </c>
      <c r="I576" s="28">
        <v>0.98</v>
      </c>
      <c r="J576" s="28">
        <v>1.7109780000000001</v>
      </c>
      <c r="K576" s="28">
        <v>3.8490000000000002</v>
      </c>
      <c r="L576" s="28">
        <v>4.4390000000000001</v>
      </c>
      <c r="M576" s="28">
        <v>4.6870000000000003</v>
      </c>
      <c r="N576" s="28">
        <v>2.9999099999999999</v>
      </c>
      <c r="O576" s="28">
        <v>4.4141180000000002</v>
      </c>
      <c r="P576" s="28">
        <v>5.2191380000000001</v>
      </c>
      <c r="Q576" s="28">
        <v>4.3033140000000003</v>
      </c>
      <c r="R576" s="28">
        <v>4.7771100000000004</v>
      </c>
      <c r="S576" s="28">
        <v>2.8214952962943833</v>
      </c>
      <c r="T576" s="28">
        <v>2.8490477969521057</v>
      </c>
      <c r="U576" s="28">
        <v>3.0920264410952125</v>
      </c>
      <c r="V576" s="28">
        <v>3.4012290852047329</v>
      </c>
      <c r="W576" s="28">
        <v>3.6972700354652628</v>
      </c>
      <c r="X576" s="28">
        <v>3.7387000450800008</v>
      </c>
    </row>
    <row r="577" spans="1:24" x14ac:dyDescent="0.2">
      <c r="A577" s="11" t="s">
        <v>123</v>
      </c>
      <c r="B577" s="11" t="s">
        <v>56</v>
      </c>
      <c r="C577" s="11" t="s">
        <v>50</v>
      </c>
      <c r="D577" s="11" t="s">
        <v>76</v>
      </c>
      <c r="E577" s="28">
        <v>3.5055762000000001</v>
      </c>
      <c r="F577" s="28">
        <v>2.9542099999999998</v>
      </c>
      <c r="G577" s="28">
        <v>2.5249139999999999</v>
      </c>
      <c r="H577" s="28">
        <v>2.0098410000000002</v>
      </c>
      <c r="I577" s="28">
        <v>2.205254</v>
      </c>
      <c r="J577" s="28">
        <v>2.2142010000000001</v>
      </c>
      <c r="K577" s="28">
        <v>2.2839999999999998</v>
      </c>
      <c r="L577" s="28">
        <v>2.149</v>
      </c>
      <c r="M577" s="28">
        <v>2.02</v>
      </c>
      <c r="N577" s="28">
        <v>1.2961450000000001</v>
      </c>
      <c r="O577" s="28">
        <v>1.708097</v>
      </c>
      <c r="P577" s="28">
        <v>1.6999930000000001</v>
      </c>
      <c r="Q577" s="28">
        <v>1.9061250000000001</v>
      </c>
      <c r="R577" s="28">
        <v>2.0889030000000002</v>
      </c>
      <c r="S577" s="28">
        <v>1.3853551143461296</v>
      </c>
      <c r="T577" s="28">
        <v>1.362557209472798</v>
      </c>
      <c r="U577" s="28">
        <v>1.3980275082860587</v>
      </c>
      <c r="V577" s="28">
        <v>1.4399683335346403</v>
      </c>
      <c r="W577" s="28">
        <v>1.4831673835406798</v>
      </c>
      <c r="X577" s="28">
        <v>1.5276624050469001</v>
      </c>
    </row>
    <row r="578" spans="1:24" x14ac:dyDescent="0.2">
      <c r="A578" s="11" t="s">
        <v>123</v>
      </c>
      <c r="B578" s="11" t="s">
        <v>56</v>
      </c>
      <c r="C578" s="11" t="s">
        <v>50</v>
      </c>
      <c r="D578" s="11" t="s">
        <v>74</v>
      </c>
      <c r="E578" s="28">
        <v>5.2567212193160904</v>
      </c>
      <c r="F578" s="28">
        <v>5.2244918264379416</v>
      </c>
      <c r="G578" s="28">
        <v>5.5242000000000004</v>
      </c>
      <c r="H578" s="28">
        <v>5.3288000000000002</v>
      </c>
      <c r="I578" s="28">
        <v>6.0279999999999996</v>
      </c>
      <c r="J578" s="28">
        <v>5.7174896725440796</v>
      </c>
      <c r="K578" s="28">
        <v>5.1360000000000001</v>
      </c>
      <c r="L578" s="28">
        <v>3.9780000000000002</v>
      </c>
      <c r="M578" s="28">
        <v>4</v>
      </c>
      <c r="N578" s="28">
        <v>2.9267228439740522</v>
      </c>
      <c r="O578" s="28">
        <v>3.13</v>
      </c>
      <c r="P578" s="28">
        <v>2.98</v>
      </c>
      <c r="Q578" s="28">
        <v>2.68</v>
      </c>
      <c r="R578" s="28">
        <v>3.1356000000000002</v>
      </c>
      <c r="S578" s="28">
        <v>2.7906840000000002</v>
      </c>
      <c r="T578" s="28">
        <v>2.7627771600000002</v>
      </c>
      <c r="U578" s="28">
        <v>2.9561715612000001</v>
      </c>
      <c r="V578" s="28">
        <v>3.192665286096001</v>
      </c>
      <c r="W578" s="28">
        <v>3.472023498629401</v>
      </c>
      <c r="X578" s="28">
        <v>3.472023498629401</v>
      </c>
    </row>
    <row r="579" spans="1:24" x14ac:dyDescent="0.2">
      <c r="A579" s="11" t="s">
        <v>123</v>
      </c>
      <c r="B579" s="11" t="s">
        <v>56</v>
      </c>
      <c r="C579" s="11" t="s">
        <v>65</v>
      </c>
      <c r="D579" s="11" t="s">
        <v>72</v>
      </c>
      <c r="E579" s="28">
        <v>0.37089286272344091</v>
      </c>
      <c r="F579" s="28">
        <v>0.38152976729932619</v>
      </c>
      <c r="G579" s="28">
        <v>0.39681210838934861</v>
      </c>
      <c r="H579" s="28">
        <v>0.41658503810970365</v>
      </c>
      <c r="I579" s="28">
        <v>0.43769887017271347</v>
      </c>
      <c r="J579" s="28">
        <v>0.46910890783362302</v>
      </c>
      <c r="K579" s="28">
        <v>0.4884719442391689</v>
      </c>
      <c r="L579" s="28">
        <v>0.50418954609786326</v>
      </c>
      <c r="M579" s="28">
        <v>0.52638322789460124</v>
      </c>
      <c r="N579" s="28">
        <v>0.52083712029811458</v>
      </c>
      <c r="O579" s="28">
        <v>0.51431788295484415</v>
      </c>
      <c r="P579" s="28">
        <v>0.51221595352301597</v>
      </c>
      <c r="Q579" s="28">
        <v>0.51199608840558208</v>
      </c>
      <c r="R579" s="28">
        <v>0.50758355212539608</v>
      </c>
      <c r="S579" s="28">
        <v>0.49627410038788294</v>
      </c>
      <c r="T579" s="28">
        <v>0.48559563037495357</v>
      </c>
      <c r="U579" s="28">
        <v>0.47706897457258007</v>
      </c>
      <c r="V579" s="28">
        <v>0.47062469841168492</v>
      </c>
      <c r="W579" s="28">
        <v>0.46612808336409928</v>
      </c>
      <c r="X579" s="28">
        <v>0.46361085661308399</v>
      </c>
    </row>
    <row r="580" spans="1:24" x14ac:dyDescent="0.2">
      <c r="A580" s="11" t="s">
        <v>123</v>
      </c>
      <c r="B580" s="11" t="s">
        <v>56</v>
      </c>
      <c r="C580" s="11" t="s">
        <v>65</v>
      </c>
      <c r="D580" s="11" t="s">
        <v>77</v>
      </c>
      <c r="E580" s="28">
        <v>1.4999999999999999E-2</v>
      </c>
      <c r="F580" s="28">
        <v>2.3E-2</v>
      </c>
      <c r="G580" s="28">
        <v>2.8000000000000001E-2</v>
      </c>
      <c r="H580" s="28">
        <v>3.3000000000000002E-2</v>
      </c>
      <c r="I580" s="28">
        <v>3.5000000000000003E-2</v>
      </c>
      <c r="J580" s="28">
        <v>4.5999999999999999E-2</v>
      </c>
      <c r="K580" s="28">
        <v>3.5000000000000003E-2</v>
      </c>
      <c r="L580" s="28">
        <v>3.2000000000000001E-2</v>
      </c>
      <c r="M580" s="28">
        <v>3.9E-2</v>
      </c>
      <c r="N580" s="28">
        <v>1.2874E-2</v>
      </c>
      <c r="O580" s="28">
        <v>1.0842000000000001E-2</v>
      </c>
      <c r="P580" s="28">
        <v>1.5042E-2</v>
      </c>
      <c r="Q580" s="28">
        <v>1.6854000000000001E-2</v>
      </c>
      <c r="R580" s="28">
        <v>1.2654E-2</v>
      </c>
      <c r="S580" s="28">
        <v>5.6100000000000004E-3</v>
      </c>
      <c r="T580" s="28">
        <v>5.8640000000000003E-3</v>
      </c>
      <c r="U580" s="28">
        <v>7.4980000000000003E-3</v>
      </c>
      <c r="V580" s="28">
        <v>9.299E-3</v>
      </c>
      <c r="W580" s="28">
        <v>1.1034E-2</v>
      </c>
      <c r="X580" s="28">
        <v>1.2865E-2</v>
      </c>
    </row>
    <row r="581" spans="1:24" x14ac:dyDescent="0.2">
      <c r="A581" s="11" t="s">
        <v>123</v>
      </c>
      <c r="B581" s="11" t="s">
        <v>56</v>
      </c>
      <c r="C581" s="11" t="s">
        <v>65</v>
      </c>
      <c r="D581" s="11" t="s">
        <v>73</v>
      </c>
      <c r="E581" s="28">
        <v>6.0530000000000002E-3</v>
      </c>
      <c r="F581" s="28">
        <v>5.9999999999999995E-5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1E-3</v>
      </c>
      <c r="M581" s="28">
        <v>0</v>
      </c>
      <c r="N581" s="28">
        <v>1.738E-3</v>
      </c>
      <c r="O581" s="28">
        <v>3.7429999999999998E-3</v>
      </c>
      <c r="P581" s="28">
        <v>1.5590000000000001E-3</v>
      </c>
      <c r="Q581" s="28">
        <v>1.663E-3</v>
      </c>
      <c r="R581" s="28">
        <v>8.7000000000000001E-4</v>
      </c>
      <c r="S581" s="28">
        <v>3.7600000000000003E-4</v>
      </c>
      <c r="T581" s="28">
        <v>4.9399999999999997E-4</v>
      </c>
      <c r="U581" s="28">
        <v>4.4799999999999999E-4</v>
      </c>
      <c r="V581" s="28">
        <v>4.0899999999999997E-4</v>
      </c>
      <c r="W581" s="28">
        <v>4.7100000000000001E-4</v>
      </c>
      <c r="X581" s="28">
        <v>5.2500000000000008E-4</v>
      </c>
    </row>
    <row r="582" spans="1:24" x14ac:dyDescent="0.2">
      <c r="A582" s="11" t="s">
        <v>123</v>
      </c>
      <c r="B582" s="11" t="s">
        <v>56</v>
      </c>
      <c r="C582" s="11" t="s">
        <v>65</v>
      </c>
      <c r="D582" s="11" t="s">
        <v>70</v>
      </c>
      <c r="E582" s="28">
        <v>3.0265E-2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8">
        <v>0</v>
      </c>
      <c r="T582" s="28">
        <v>0</v>
      </c>
      <c r="U582" s="28">
        <v>0</v>
      </c>
      <c r="V582" s="28">
        <v>0</v>
      </c>
      <c r="W582" s="28">
        <v>0</v>
      </c>
      <c r="X582" s="28">
        <v>0</v>
      </c>
    </row>
    <row r="583" spans="1:24" x14ac:dyDescent="0.2">
      <c r="A583" s="11" t="s">
        <v>123</v>
      </c>
      <c r="B583" s="11" t="s">
        <v>56</v>
      </c>
      <c r="C583" s="11" t="s">
        <v>65</v>
      </c>
      <c r="D583" s="11" t="s">
        <v>71</v>
      </c>
      <c r="E583" s="28">
        <v>0.37089286272344091</v>
      </c>
      <c r="F583" s="28">
        <v>0.40060625566429253</v>
      </c>
      <c r="G583" s="28">
        <v>0.39681210838934861</v>
      </c>
      <c r="H583" s="28">
        <v>0.41658503810970365</v>
      </c>
      <c r="I583" s="28">
        <v>0.43769887017271347</v>
      </c>
      <c r="J583" s="28">
        <v>0.46910890783362302</v>
      </c>
      <c r="K583" s="28">
        <v>0.4884719442391689</v>
      </c>
      <c r="L583" s="28">
        <v>0.50418954609786326</v>
      </c>
      <c r="M583" s="28">
        <v>0.52638322789460112</v>
      </c>
      <c r="N583" s="28">
        <v>0.4166696962384917</v>
      </c>
      <c r="O583" s="28">
        <v>0.46</v>
      </c>
      <c r="P583" s="28">
        <v>0.48</v>
      </c>
      <c r="Q583" s="28">
        <v>0.49</v>
      </c>
      <c r="R583" s="28">
        <v>0.51449999999999996</v>
      </c>
      <c r="S583" s="28">
        <v>0.47333999999999998</v>
      </c>
      <c r="T583" s="28">
        <v>0.45913979999999999</v>
      </c>
      <c r="U583" s="28">
        <v>0.4913810438097575</v>
      </c>
      <c r="V583" s="28">
        <v>0.51768716825285344</v>
      </c>
      <c r="W583" s="28">
        <v>0.51274089170050929</v>
      </c>
      <c r="X583" s="28">
        <v>0.50997194227439246</v>
      </c>
    </row>
    <row r="584" spans="1:24" x14ac:dyDescent="0.2">
      <c r="A584" s="11" t="s">
        <v>123</v>
      </c>
      <c r="B584" s="11" t="s">
        <v>56</v>
      </c>
      <c r="C584" s="11" t="s">
        <v>65</v>
      </c>
      <c r="D584" s="11" t="s">
        <v>26</v>
      </c>
      <c r="E584" s="28">
        <v>0.40115786272344089</v>
      </c>
      <c r="F584" s="28">
        <v>0.40060625566429253</v>
      </c>
      <c r="G584" s="28">
        <v>0.39681210838934861</v>
      </c>
      <c r="H584" s="28">
        <v>0.41658503810970365</v>
      </c>
      <c r="I584" s="28">
        <v>0.43769887017271347</v>
      </c>
      <c r="J584" s="28">
        <v>0.46910890783362302</v>
      </c>
      <c r="K584" s="28">
        <v>0.4884719442391689</v>
      </c>
      <c r="L584" s="28">
        <v>0.50418954609786326</v>
      </c>
      <c r="M584" s="28">
        <v>0.52638322789460112</v>
      </c>
      <c r="N584" s="28">
        <v>0.4166696962384917</v>
      </c>
      <c r="O584" s="28">
        <v>0.46</v>
      </c>
      <c r="P584" s="28">
        <v>0.48</v>
      </c>
      <c r="Q584" s="28">
        <v>0.49</v>
      </c>
      <c r="R584" s="28">
        <v>0.51449999999999996</v>
      </c>
      <c r="S584" s="28">
        <v>0.47333999999999998</v>
      </c>
      <c r="T584" s="28">
        <v>0.45913979999999999</v>
      </c>
      <c r="U584" s="28">
        <v>0.4913810438097575</v>
      </c>
      <c r="V584" s="28">
        <v>0.51768716825285344</v>
      </c>
      <c r="W584" s="28">
        <v>0.51274089170050929</v>
      </c>
      <c r="X584" s="28">
        <v>0.50997194227439246</v>
      </c>
    </row>
    <row r="585" spans="1:24" x14ac:dyDescent="0.2">
      <c r="A585" s="11" t="s">
        <v>123</v>
      </c>
      <c r="B585" s="11" t="s">
        <v>56</v>
      </c>
      <c r="C585" s="11" t="s">
        <v>65</v>
      </c>
      <c r="D585" s="11" t="s">
        <v>75</v>
      </c>
      <c r="E585" s="28">
        <v>0.18335403726708072</v>
      </c>
      <c r="F585" s="28">
        <v>0.18444642857142862</v>
      </c>
      <c r="G585" s="28">
        <v>0.18202699999999999</v>
      </c>
      <c r="H585" s="28">
        <v>0.22576499999999999</v>
      </c>
      <c r="I585" s="28">
        <v>0.17134099999999999</v>
      </c>
      <c r="J585" s="28">
        <v>0.47099999999999997</v>
      </c>
      <c r="K585" s="28">
        <v>0.44</v>
      </c>
      <c r="L585" s="28">
        <v>0.51400000000000001</v>
      </c>
      <c r="M585" s="28">
        <v>0.53500000000000003</v>
      </c>
      <c r="N585" s="28">
        <v>0.33419520547945203</v>
      </c>
      <c r="O585" s="28">
        <v>0.30187000000000003</v>
      </c>
      <c r="P585" s="28">
        <v>0.225552</v>
      </c>
      <c r="Q585" s="28">
        <v>0.22067999999999999</v>
      </c>
      <c r="R585" s="28">
        <v>0.20139799999999999</v>
      </c>
      <c r="S585" s="28">
        <v>0.1140109583347254</v>
      </c>
      <c r="T585" s="28">
        <v>0.15521843940482311</v>
      </c>
      <c r="U585" s="28">
        <v>0.16371553473425496</v>
      </c>
      <c r="V585" s="28">
        <v>0.17249684399861215</v>
      </c>
      <c r="W585" s="28">
        <v>0.17360346481600003</v>
      </c>
      <c r="X585" s="28">
        <v>0.17360346481600003</v>
      </c>
    </row>
    <row r="586" spans="1:24" x14ac:dyDescent="0.2">
      <c r="A586" s="11" t="s">
        <v>123</v>
      </c>
      <c r="B586" s="11" t="s">
        <v>56</v>
      </c>
      <c r="C586" s="11" t="s">
        <v>65</v>
      </c>
      <c r="D586" s="11" t="s">
        <v>76</v>
      </c>
      <c r="E586" s="28">
        <v>7.6898815511427882E-2</v>
      </c>
      <c r="F586" s="28">
        <v>6.1519052409142308E-2</v>
      </c>
      <c r="G586" s="28">
        <v>6.5862000000000004E-2</v>
      </c>
      <c r="H586" s="28">
        <v>4.1966999999999997E-2</v>
      </c>
      <c r="I586" s="28">
        <v>8.1481999999999999E-2</v>
      </c>
      <c r="J586" s="28">
        <v>9.6477999999999994E-2</v>
      </c>
      <c r="K586" s="28">
        <v>9.1660000000000005E-2</v>
      </c>
      <c r="L586" s="28">
        <v>9.2761999999999997E-2</v>
      </c>
      <c r="M586" s="28">
        <v>8.9520000000000002E-2</v>
      </c>
      <c r="N586" s="28">
        <v>0.10570400000000001</v>
      </c>
      <c r="O586" s="28">
        <v>0.109128</v>
      </c>
      <c r="P586" s="28">
        <v>0.104989</v>
      </c>
      <c r="Q586" s="28">
        <v>8.6934999999999998E-2</v>
      </c>
      <c r="R586" s="28">
        <v>7.5983999999999996E-2</v>
      </c>
      <c r="S586" s="28">
        <v>5.29422513802262E-2</v>
      </c>
      <c r="T586" s="28">
        <v>5.3412607012038364E-2</v>
      </c>
      <c r="U586" s="28">
        <v>5.527120698140163E-2</v>
      </c>
      <c r="V586" s="28">
        <v>5.7421537844602535E-2</v>
      </c>
      <c r="W586" s="28">
        <v>5.9278772039368183E-2</v>
      </c>
      <c r="X586" s="28">
        <v>6.1509951339138239E-2</v>
      </c>
    </row>
    <row r="587" spans="1:24" x14ac:dyDescent="0.2">
      <c r="A587" s="11" t="s">
        <v>123</v>
      </c>
      <c r="B587" s="11" t="s">
        <v>56</v>
      </c>
      <c r="C587" s="11" t="s">
        <v>65</v>
      </c>
      <c r="D587" s="11" t="s">
        <v>74</v>
      </c>
      <c r="E587" s="28">
        <v>0.38880337961439049</v>
      </c>
      <c r="F587" s="28">
        <v>0.38120817356205861</v>
      </c>
      <c r="G587" s="28">
        <v>0.12470000000000003</v>
      </c>
      <c r="H587" s="28">
        <v>0.13549999999999995</v>
      </c>
      <c r="I587" s="28">
        <v>0.19413999999999987</v>
      </c>
      <c r="J587" s="28">
        <v>7.7042287153652245E-2</v>
      </c>
      <c r="K587" s="28">
        <v>8.8453999999999811E-2</v>
      </c>
      <c r="L587" s="28">
        <v>7.755583999999982E-2</v>
      </c>
      <c r="M587" s="28">
        <v>8.5311423999999789E-2</v>
      </c>
      <c r="N587" s="28">
        <v>0.1791539903999996</v>
      </c>
      <c r="O587" s="28">
        <v>0.25</v>
      </c>
      <c r="P587" s="28">
        <v>0.36</v>
      </c>
      <c r="Q587" s="28">
        <v>0.36</v>
      </c>
      <c r="R587" s="28">
        <v>0.38519999999999999</v>
      </c>
      <c r="S587" s="28">
        <v>0.37364399999999998</v>
      </c>
      <c r="T587" s="28">
        <v>0.38485332</v>
      </c>
      <c r="U587" s="28">
        <v>0.39447465299999995</v>
      </c>
      <c r="V587" s="28">
        <v>0.40236414605999998</v>
      </c>
      <c r="W587" s="28">
        <v>0.4003523253297</v>
      </c>
      <c r="X587" s="28">
        <v>0.4003523253297</v>
      </c>
    </row>
    <row r="588" spans="1:24" x14ac:dyDescent="0.2">
      <c r="A588" s="11" t="s">
        <v>123</v>
      </c>
      <c r="B588" s="11" t="s">
        <v>56</v>
      </c>
      <c r="C588" s="11" t="s">
        <v>67</v>
      </c>
      <c r="D588" s="11" t="s">
        <v>72</v>
      </c>
      <c r="E588" s="28">
        <v>0.3569060303444605</v>
      </c>
      <c r="F588" s="28">
        <v>0.36665316266631182</v>
      </c>
      <c r="G588" s="28">
        <v>0.38426439057743472</v>
      </c>
      <c r="H588" s="28">
        <v>0.40345557755818684</v>
      </c>
      <c r="I588" s="28">
        <v>0.4250070583062473</v>
      </c>
      <c r="J588" s="28">
        <v>0.44884015636270574</v>
      </c>
      <c r="K588" s="28">
        <v>0.4758788178172822</v>
      </c>
      <c r="L588" s="28">
        <v>0.50901619055670611</v>
      </c>
      <c r="M588" s="28">
        <v>0.53904898420481595</v>
      </c>
      <c r="N588" s="28">
        <v>0.5540806847313221</v>
      </c>
      <c r="O588" s="28">
        <v>0.53464061625818993</v>
      </c>
      <c r="P588" s="28">
        <v>0.51426455463237097</v>
      </c>
      <c r="Q588" s="28">
        <v>0.5138790358081049</v>
      </c>
      <c r="R588" s="28">
        <v>0.52728608401769961</v>
      </c>
      <c r="S588" s="28">
        <v>0.54490088121710967</v>
      </c>
      <c r="T588" s="28">
        <v>0.5548905185098727</v>
      </c>
      <c r="U588" s="28">
        <v>0.56620314308183273</v>
      </c>
      <c r="V588" s="28">
        <v>0.58021236180818359</v>
      </c>
      <c r="W588" s="28">
        <v>0.59537605287833117</v>
      </c>
      <c r="X588" s="28">
        <v>0.61161836479671994</v>
      </c>
    </row>
    <row r="589" spans="1:24" x14ac:dyDescent="0.2">
      <c r="A589" s="11" t="s">
        <v>123</v>
      </c>
      <c r="B589" s="11" t="s">
        <v>56</v>
      </c>
      <c r="C589" s="11" t="s">
        <v>67</v>
      </c>
      <c r="D589" s="11" t="s">
        <v>77</v>
      </c>
      <c r="E589" s="28">
        <v>1.15E-2</v>
      </c>
      <c r="F589" s="28">
        <v>2.1644E-2</v>
      </c>
      <c r="G589" s="28">
        <v>2.9832999999999998E-2</v>
      </c>
      <c r="H589" s="28">
        <v>3.2000000000000001E-2</v>
      </c>
      <c r="I589" s="28">
        <v>3.5000000000000003E-2</v>
      </c>
      <c r="J589" s="28">
        <v>3.7999999999999999E-2</v>
      </c>
      <c r="K589" s="28">
        <v>4.2000000000000003E-2</v>
      </c>
      <c r="L589" s="28">
        <v>4.9000000000000002E-2</v>
      </c>
      <c r="M589" s="28">
        <v>4.7E-2</v>
      </c>
      <c r="N589" s="28">
        <v>3.2593000000000004E-2</v>
      </c>
      <c r="O589" s="28">
        <v>3.5968000000000007E-2</v>
      </c>
      <c r="P589" s="28">
        <v>3.3087999999999999E-2</v>
      </c>
      <c r="Q589" s="28">
        <v>3.5612999999999999E-2</v>
      </c>
      <c r="R589" s="28">
        <v>3.9100999999999997E-2</v>
      </c>
      <c r="S589" s="28">
        <v>3.5191E-2</v>
      </c>
      <c r="T589" s="28">
        <v>2.8153000000000001E-2</v>
      </c>
      <c r="U589" s="28">
        <v>2.9561E-2</v>
      </c>
      <c r="V589" s="28">
        <v>3.2517000000000004E-2</v>
      </c>
      <c r="W589" s="28">
        <v>3.4143E-2</v>
      </c>
      <c r="X589" s="28">
        <v>3.585E-2</v>
      </c>
    </row>
    <row r="590" spans="1:24" x14ac:dyDescent="0.2">
      <c r="A590" s="11" t="s">
        <v>123</v>
      </c>
      <c r="B590" s="11" t="s">
        <v>56</v>
      </c>
      <c r="C590" s="11" t="s">
        <v>67</v>
      </c>
      <c r="D590" s="11" t="s">
        <v>73</v>
      </c>
      <c r="E590" s="28">
        <v>2.4970000000000001E-3</v>
      </c>
      <c r="F590" s="28">
        <v>6.0000000000000001E-3</v>
      </c>
      <c r="G590" s="28">
        <v>1.9810000000000001E-3</v>
      </c>
      <c r="H590" s="28">
        <v>1E-3</v>
      </c>
      <c r="I590" s="28">
        <v>3.0000000000000001E-3</v>
      </c>
      <c r="J590" s="28">
        <v>5.0000000000000001E-3</v>
      </c>
      <c r="K590" s="28">
        <v>6.0000000000000001E-3</v>
      </c>
      <c r="L590" s="28">
        <v>7.0000000000000001E-3</v>
      </c>
      <c r="M590" s="28">
        <v>7.0000000000000001E-3</v>
      </c>
      <c r="N590" s="28">
        <v>3.2799999999999999E-3</v>
      </c>
      <c r="O590" s="28">
        <v>4.5919999999999997E-3</v>
      </c>
      <c r="P590" s="28">
        <v>5.0179999999999999E-3</v>
      </c>
      <c r="Q590" s="28">
        <v>5.4009999999999996E-3</v>
      </c>
      <c r="R590" s="28">
        <v>5.9299999999999995E-3</v>
      </c>
      <c r="S590" s="28">
        <v>6.0949999999999997E-3</v>
      </c>
      <c r="T590" s="28">
        <v>6.228E-3</v>
      </c>
      <c r="U590" s="28">
        <v>6.6210000000000001E-3</v>
      </c>
      <c r="V590" s="28">
        <v>7.0800000000000004E-3</v>
      </c>
      <c r="W590" s="28">
        <v>7.3800000000000003E-3</v>
      </c>
      <c r="X590" s="28">
        <v>7.6609999999999994E-3</v>
      </c>
    </row>
    <row r="591" spans="1:24" x14ac:dyDescent="0.2">
      <c r="A591" s="11" t="s">
        <v>123</v>
      </c>
      <c r="B591" s="11" t="s">
        <v>56</v>
      </c>
      <c r="C591" s="11" t="s">
        <v>67</v>
      </c>
      <c r="D591" s="11" t="s">
        <v>70</v>
      </c>
      <c r="E591" s="28">
        <v>1.9976000000000001E-2</v>
      </c>
      <c r="F591" s="28">
        <v>4.8000000000000001E-2</v>
      </c>
      <c r="G591" s="28">
        <v>1.5848000000000001E-2</v>
      </c>
      <c r="H591" s="28">
        <v>8.0000000000000002E-3</v>
      </c>
      <c r="I591" s="28">
        <v>2.4E-2</v>
      </c>
      <c r="J591" s="28">
        <v>0.04</v>
      </c>
      <c r="K591" s="28">
        <v>4.8000000000000001E-2</v>
      </c>
      <c r="L591" s="28">
        <v>5.6000000000000001E-2</v>
      </c>
      <c r="M591" s="28">
        <v>5.6000000000000001E-2</v>
      </c>
      <c r="N591" s="28">
        <v>2.6239999999999999E-2</v>
      </c>
      <c r="O591" s="28">
        <v>3.6735999999999998E-2</v>
      </c>
      <c r="P591" s="28">
        <v>4.0143999999999999E-2</v>
      </c>
      <c r="Q591" s="28">
        <v>4.3208000000000003E-2</v>
      </c>
      <c r="R591" s="28">
        <v>4.7439999999999996E-2</v>
      </c>
      <c r="S591" s="28">
        <v>4.8759999999999998E-2</v>
      </c>
      <c r="T591" s="28">
        <v>4.9824E-2</v>
      </c>
      <c r="U591" s="28">
        <v>5.2968000000000001E-2</v>
      </c>
      <c r="V591" s="28">
        <v>5.6640000000000003E-2</v>
      </c>
      <c r="W591" s="28">
        <v>5.9040000000000002E-2</v>
      </c>
      <c r="X591" s="28">
        <v>6.1287999999999995E-2</v>
      </c>
    </row>
    <row r="592" spans="1:24" x14ac:dyDescent="0.2">
      <c r="A592" s="11" t="s">
        <v>123</v>
      </c>
      <c r="B592" s="11" t="s">
        <v>56</v>
      </c>
      <c r="C592" s="11" t="s">
        <v>67</v>
      </c>
      <c r="D592" s="11" t="s">
        <v>71</v>
      </c>
      <c r="E592" s="28">
        <v>0.7851932667578132</v>
      </c>
      <c r="F592" s="28">
        <v>0.87996759039914829</v>
      </c>
      <c r="G592" s="28">
        <v>0.90302131785697159</v>
      </c>
      <c r="H592" s="28">
        <v>0.94812060726173908</v>
      </c>
      <c r="I592" s="28">
        <v>1.0200169399349934</v>
      </c>
      <c r="J592" s="28">
        <v>1.0772163752704937</v>
      </c>
      <c r="K592" s="28">
        <v>1.1421091627614772</v>
      </c>
      <c r="L592" s="28">
        <v>1.170737238280424</v>
      </c>
      <c r="M592" s="28">
        <v>1.2020792347767395</v>
      </c>
      <c r="N592" s="28">
        <v>0.8311210270969831</v>
      </c>
      <c r="O592" s="28">
        <v>0.8</v>
      </c>
      <c r="P592" s="28">
        <v>0.97</v>
      </c>
      <c r="Q592" s="28">
        <v>1</v>
      </c>
      <c r="R592" s="28">
        <v>0.97</v>
      </c>
      <c r="S592" s="28">
        <v>0.7954</v>
      </c>
      <c r="T592" s="28">
        <v>0.83517000000000008</v>
      </c>
      <c r="U592" s="28">
        <v>0.90592502893093241</v>
      </c>
      <c r="V592" s="28">
        <v>0.98636101507391205</v>
      </c>
      <c r="W592" s="28">
        <v>1.0716768951809961</v>
      </c>
      <c r="X592" s="28">
        <v>1.1620748931137679</v>
      </c>
    </row>
    <row r="593" spans="1:24" x14ac:dyDescent="0.2">
      <c r="A593" s="11" t="s">
        <v>123</v>
      </c>
      <c r="B593" s="11" t="s">
        <v>56</v>
      </c>
      <c r="C593" s="11" t="s">
        <v>67</v>
      </c>
      <c r="D593" s="11" t="s">
        <v>26</v>
      </c>
      <c r="E593" s="28">
        <v>0.8051692667578132</v>
      </c>
      <c r="F593" s="28">
        <v>0.92796759039914833</v>
      </c>
      <c r="G593" s="28">
        <v>0.91886931785697157</v>
      </c>
      <c r="H593" s="28">
        <v>0.95612060726173909</v>
      </c>
      <c r="I593" s="28">
        <v>1.0440169399349934</v>
      </c>
      <c r="J593" s="28">
        <v>1.1172163752704938</v>
      </c>
      <c r="K593" s="28">
        <v>1.1901091627614773</v>
      </c>
      <c r="L593" s="28">
        <v>1.226737238280424</v>
      </c>
      <c r="M593" s="28">
        <v>1.2580792347767396</v>
      </c>
      <c r="N593" s="28">
        <v>0.85736102709698314</v>
      </c>
      <c r="O593" s="28">
        <v>0.83673600000000004</v>
      </c>
      <c r="P593" s="28">
        <v>1.0101439999999999</v>
      </c>
      <c r="Q593" s="28">
        <v>1.0432079999999999</v>
      </c>
      <c r="R593" s="28">
        <v>1.0174399999999999</v>
      </c>
      <c r="S593" s="28">
        <v>0.84416000000000002</v>
      </c>
      <c r="T593" s="28">
        <v>0.88499400000000006</v>
      </c>
      <c r="U593" s="28">
        <v>0.95889302893093242</v>
      </c>
      <c r="V593" s="28">
        <v>1.043001015073912</v>
      </c>
      <c r="W593" s="28">
        <v>1.1307168951809961</v>
      </c>
      <c r="X593" s="28">
        <v>1.2233628931137679</v>
      </c>
    </row>
    <row r="594" spans="1:24" x14ac:dyDescent="0.2">
      <c r="A594" s="11" t="s">
        <v>123</v>
      </c>
      <c r="B594" s="11" t="s">
        <v>56</v>
      </c>
      <c r="C594" s="11" t="s">
        <v>67</v>
      </c>
      <c r="D594" s="11" t="s">
        <v>75</v>
      </c>
      <c r="E594" s="28">
        <v>0.35664596273291932</v>
      </c>
      <c r="F594" s="28">
        <v>0.44155357142857138</v>
      </c>
      <c r="G594" s="28">
        <v>0.44080900000000001</v>
      </c>
      <c r="H594" s="28">
        <v>0.48076099999999999</v>
      </c>
      <c r="I594" s="28">
        <v>0.51338200000000001</v>
      </c>
      <c r="J594" s="28">
        <v>0.34862799999999999</v>
      </c>
      <c r="K594" s="28">
        <v>0.77154999999999996</v>
      </c>
      <c r="L594" s="28">
        <v>0.77900000000000003</v>
      </c>
      <c r="M594" s="28">
        <v>0.79100000000000004</v>
      </c>
      <c r="N594" s="28">
        <v>0.5070547945205478</v>
      </c>
      <c r="O594" s="28">
        <v>0.81830700000000001</v>
      </c>
      <c r="P594" s="28">
        <v>0.95841100000000001</v>
      </c>
      <c r="Q594" s="28">
        <v>0.97260999999999997</v>
      </c>
      <c r="R594" s="28">
        <v>0.96279000000000003</v>
      </c>
      <c r="S594" s="28">
        <v>0.79134446794021573</v>
      </c>
      <c r="T594" s="28">
        <v>0.84451665806062948</v>
      </c>
      <c r="U594" s="28">
        <v>0.89986745301343696</v>
      </c>
      <c r="V594" s="28">
        <v>0.98125274307449739</v>
      </c>
      <c r="W594" s="28">
        <v>1.0645794693429869</v>
      </c>
      <c r="X594" s="28">
        <v>1.1509713437327376</v>
      </c>
    </row>
    <row r="595" spans="1:24" x14ac:dyDescent="0.2">
      <c r="A595" s="11" t="s">
        <v>123</v>
      </c>
      <c r="B595" s="11" t="s">
        <v>56</v>
      </c>
      <c r="C595" s="11" t="s">
        <v>67</v>
      </c>
      <c r="D595" s="11" t="s">
        <v>76</v>
      </c>
      <c r="E595" s="28">
        <v>0.15590118448857213</v>
      </c>
      <c r="F595" s="28">
        <v>0.12472094759085771</v>
      </c>
      <c r="G595" s="28">
        <v>0.103241</v>
      </c>
      <c r="H595" s="28">
        <v>0.124782</v>
      </c>
      <c r="I595" s="28">
        <v>0.212205</v>
      </c>
      <c r="J595" s="28">
        <v>0.139518</v>
      </c>
      <c r="K595" s="28">
        <v>0.35799999999999998</v>
      </c>
      <c r="L595" s="28">
        <v>0.34200000000000003</v>
      </c>
      <c r="M595" s="28">
        <v>0.30359000000000003</v>
      </c>
      <c r="N595" s="28">
        <v>0.15535499999999999</v>
      </c>
      <c r="O595" s="28">
        <v>8.1495999999999999E-2</v>
      </c>
      <c r="P595" s="28">
        <v>4.0032999999999999E-2</v>
      </c>
      <c r="Q595" s="28">
        <v>4.8936E-2</v>
      </c>
      <c r="R595" s="28">
        <v>4.1542999999999997E-2</v>
      </c>
      <c r="S595" s="28">
        <v>3.1531743996020857E-2</v>
      </c>
      <c r="T595" s="28">
        <v>4.1587425861664487E-2</v>
      </c>
      <c r="U595" s="28">
        <v>4.194913131429754E-2</v>
      </c>
      <c r="V595" s="28">
        <v>4.2459260270408396E-2</v>
      </c>
      <c r="W595" s="28">
        <v>4.3530260318176882E-2</v>
      </c>
      <c r="X595" s="28">
        <v>4.4076078119326366E-2</v>
      </c>
    </row>
    <row r="596" spans="1:24" x14ac:dyDescent="0.2">
      <c r="A596" s="11" t="s">
        <v>123</v>
      </c>
      <c r="B596" s="11" t="s">
        <v>56</v>
      </c>
      <c r="C596" s="11" t="s">
        <v>67</v>
      </c>
      <c r="D596" s="11" t="s">
        <v>74</v>
      </c>
      <c r="E596" s="28">
        <v>0.85</v>
      </c>
      <c r="F596" s="28">
        <v>0.85</v>
      </c>
      <c r="G596" s="28">
        <v>0.59499999999999997</v>
      </c>
      <c r="H596" s="28">
        <v>0.64260000000000017</v>
      </c>
      <c r="I596" s="28">
        <v>0.70686000000000015</v>
      </c>
      <c r="J596" s="28">
        <v>0.77754600000000018</v>
      </c>
      <c r="K596" s="28">
        <v>0.77754600000000018</v>
      </c>
      <c r="L596" s="28">
        <v>0.74644416000000013</v>
      </c>
      <c r="M596" s="28">
        <v>0.78376636800000021</v>
      </c>
      <c r="N596" s="28">
        <v>0.28999999999999998</v>
      </c>
      <c r="O596" s="28">
        <v>0.11600000000000001</v>
      </c>
      <c r="P596" s="28">
        <v>8.1000000000000003E-2</v>
      </c>
      <c r="Q596" s="28">
        <v>0.105</v>
      </c>
      <c r="R596" s="28">
        <v>9.4500000000000001E-2</v>
      </c>
      <c r="S596" s="28">
        <v>9.6390000000000003E-2</v>
      </c>
      <c r="T596" s="28">
        <v>9.2534400000000003E-2</v>
      </c>
      <c r="U596" s="28">
        <v>0.10271318400000001</v>
      </c>
      <c r="V596" s="28">
        <v>0.10784884320000002</v>
      </c>
      <c r="W596" s="28">
        <v>0.11324128536000003</v>
      </c>
      <c r="X596" s="28">
        <v>0.11890334962800002</v>
      </c>
    </row>
    <row r="597" spans="1:24" x14ac:dyDescent="0.2">
      <c r="A597" s="11" t="s">
        <v>124</v>
      </c>
      <c r="B597" s="11" t="s">
        <v>56</v>
      </c>
      <c r="C597" s="11" t="s">
        <v>50</v>
      </c>
      <c r="D597" s="11" t="s">
        <v>72</v>
      </c>
      <c r="E597" s="28">
        <v>2.7775940000000001</v>
      </c>
      <c r="F597" s="28">
        <v>2.8811909999999998</v>
      </c>
      <c r="G597" s="28">
        <v>2.9733899999999998</v>
      </c>
      <c r="H597" s="28">
        <v>3.087628</v>
      </c>
      <c r="I597" s="28">
        <v>3.2250000000000001</v>
      </c>
      <c r="J597" s="28">
        <v>3.3639999999999999</v>
      </c>
      <c r="K597" s="28">
        <v>3.6030000000000002</v>
      </c>
      <c r="L597" s="28">
        <v>3.8090000000000002</v>
      </c>
      <c r="M597" s="28">
        <v>4.0140000000000002</v>
      </c>
      <c r="N597" s="28">
        <v>4.2450000000000001</v>
      </c>
      <c r="O597" s="28">
        <v>4.319</v>
      </c>
      <c r="P597" s="28">
        <v>4.3339999999999996</v>
      </c>
      <c r="Q597" s="28">
        <v>4.4870000000000001</v>
      </c>
      <c r="R597" s="28">
        <v>4.4928470000000003</v>
      </c>
      <c r="S597" s="28">
        <v>4.5075472950000002</v>
      </c>
      <c r="T597" s="28">
        <v>4.5207909909849997</v>
      </c>
      <c r="U597" s="28">
        <v>4.5369299621562842</v>
      </c>
      <c r="V597" s="28">
        <v>4.5581184329510016</v>
      </c>
      <c r="W597" s="28">
        <v>4.5845857089931288</v>
      </c>
      <c r="X597" s="28">
        <v>4.6177820662683002</v>
      </c>
    </row>
    <row r="598" spans="1:24" x14ac:dyDescent="0.2">
      <c r="A598" s="11" t="s">
        <v>124</v>
      </c>
      <c r="B598" s="11" t="s">
        <v>56</v>
      </c>
      <c r="C598" s="11" t="s">
        <v>50</v>
      </c>
      <c r="D598" s="11" t="s">
        <v>77</v>
      </c>
      <c r="E598" s="28">
        <v>6.6276000000000002E-2</v>
      </c>
      <c r="F598" s="28">
        <v>7.2156999999999999E-2</v>
      </c>
      <c r="G598" s="28">
        <v>8.8804000000000008E-2</v>
      </c>
      <c r="H598" s="28">
        <v>0.107</v>
      </c>
      <c r="I598" s="28">
        <v>0.14499999999999999</v>
      </c>
      <c r="J598" s="28">
        <v>0.216</v>
      </c>
      <c r="K598" s="28">
        <v>0.25600000000000001</v>
      </c>
      <c r="L598" s="28">
        <v>0.316</v>
      </c>
      <c r="M598" s="28">
        <v>0.27100000000000002</v>
      </c>
      <c r="N598" s="28">
        <v>0.13014799999999999</v>
      </c>
      <c r="O598" s="28">
        <v>0.10620499999999999</v>
      </c>
      <c r="P598" s="28">
        <v>9.4614000000000004E-2</v>
      </c>
      <c r="Q598" s="28">
        <v>7.2156000000000012E-2</v>
      </c>
      <c r="R598" s="28">
        <v>6.8665000000000004E-2</v>
      </c>
      <c r="S598" s="28">
        <v>8.2092999999999999E-2</v>
      </c>
      <c r="T598" s="28">
        <v>8.9872000000000007E-2</v>
      </c>
      <c r="U598" s="28">
        <v>0.10203400000000001</v>
      </c>
      <c r="V598" s="28">
        <v>0.116464</v>
      </c>
      <c r="W598" s="28">
        <v>0.131304</v>
      </c>
      <c r="X598" s="28">
        <v>0.147811</v>
      </c>
    </row>
    <row r="599" spans="1:24" x14ac:dyDescent="0.2">
      <c r="A599" s="11" t="s">
        <v>124</v>
      </c>
      <c r="B599" s="11" t="s">
        <v>56</v>
      </c>
      <c r="C599" s="11" t="s">
        <v>50</v>
      </c>
      <c r="D599" s="11" t="s">
        <v>73</v>
      </c>
      <c r="E599" s="28">
        <v>6.4181000000000002E-2</v>
      </c>
      <c r="F599" s="28">
        <v>5.6769E-2</v>
      </c>
      <c r="G599" s="28">
        <v>6.5266000000000005E-2</v>
      </c>
      <c r="H599" s="28">
        <v>7.2999999999999995E-2</v>
      </c>
      <c r="I599" s="28">
        <v>9.7000000000000003E-2</v>
      </c>
      <c r="J599" s="28">
        <v>0.17399999999999999</v>
      </c>
      <c r="K599" s="28">
        <v>0.20200000000000001</v>
      </c>
      <c r="L599" s="28">
        <v>0.23400000000000001</v>
      </c>
      <c r="M599" s="28">
        <v>0.23100000000000001</v>
      </c>
      <c r="N599" s="28">
        <v>0.27932000000000001</v>
      </c>
      <c r="O599" s="28">
        <v>0.32358700000000001</v>
      </c>
      <c r="P599" s="28">
        <v>0.31024299999999999</v>
      </c>
      <c r="Q599" s="28">
        <v>0.32655600000000001</v>
      </c>
      <c r="R599" s="28">
        <v>0.40204600000000001</v>
      </c>
      <c r="S599" s="28">
        <v>0.391183</v>
      </c>
      <c r="T599" s="28">
        <v>0.374836</v>
      </c>
      <c r="U599" s="28">
        <v>0.35414299999999999</v>
      </c>
      <c r="V599" s="28">
        <v>0.32577999999999996</v>
      </c>
      <c r="W599" s="28">
        <v>0.36327199999999998</v>
      </c>
      <c r="X599" s="28">
        <v>0.42739900000000003</v>
      </c>
    </row>
    <row r="600" spans="1:24" x14ac:dyDescent="0.2">
      <c r="A600" s="11" t="s">
        <v>124</v>
      </c>
      <c r="B600" s="11" t="s">
        <v>56</v>
      </c>
      <c r="C600" s="11" t="s">
        <v>50</v>
      </c>
      <c r="D600" s="11" t="s">
        <v>70</v>
      </c>
      <c r="E600" s="28">
        <v>0.320905</v>
      </c>
      <c r="F600" s="28">
        <v>0.28384500000000001</v>
      </c>
      <c r="G600" s="28">
        <v>0.32633000000000001</v>
      </c>
      <c r="H600" s="28">
        <v>0.36499999999999999</v>
      </c>
      <c r="I600" s="28">
        <v>0.48499999999999999</v>
      </c>
      <c r="J600" s="28">
        <v>0.87</v>
      </c>
      <c r="K600" s="28">
        <v>1.01</v>
      </c>
      <c r="L600" s="28">
        <v>1.17</v>
      </c>
      <c r="M600" s="28">
        <v>1.155</v>
      </c>
      <c r="N600" s="28">
        <v>1.3966000000000001</v>
      </c>
      <c r="O600" s="28">
        <v>1.6179350000000001</v>
      </c>
      <c r="P600" s="28">
        <v>1.551215</v>
      </c>
      <c r="Q600" s="28">
        <v>1.6327800000000003</v>
      </c>
      <c r="R600" s="28">
        <v>2.01023</v>
      </c>
      <c r="S600" s="28">
        <v>1.9559150000000001</v>
      </c>
      <c r="T600" s="28">
        <v>1.8741799999999997</v>
      </c>
      <c r="U600" s="28">
        <v>1.770715</v>
      </c>
      <c r="V600" s="28">
        <v>1.6288999999999998</v>
      </c>
      <c r="W600" s="28">
        <v>1.81636</v>
      </c>
      <c r="X600" s="28">
        <v>2.1369950000000002</v>
      </c>
    </row>
    <row r="601" spans="1:24" x14ac:dyDescent="0.2">
      <c r="A601" s="11" t="s">
        <v>124</v>
      </c>
      <c r="B601" s="11" t="s">
        <v>56</v>
      </c>
      <c r="C601" s="11" t="s">
        <v>50</v>
      </c>
      <c r="D601" s="11" t="s">
        <v>71</v>
      </c>
      <c r="E601" s="28">
        <v>1.4241600000000001</v>
      </c>
      <c r="F601" s="28">
        <v>1.5162199999999999</v>
      </c>
      <c r="G601" s="28">
        <v>1.6089797279999998</v>
      </c>
      <c r="H601" s="28">
        <v>1.7908242399999998</v>
      </c>
      <c r="I601" s="28">
        <v>1.9995000000000001</v>
      </c>
      <c r="J601" s="28">
        <v>2.0184407806197671</v>
      </c>
      <c r="K601" s="28">
        <v>2.2590208999205976</v>
      </c>
      <c r="L601" s="28">
        <v>2.1381818885788824</v>
      </c>
      <c r="M601" s="28">
        <v>2.2818851189271752</v>
      </c>
      <c r="N601" s="28">
        <v>2.1853884866328608</v>
      </c>
      <c r="O601" s="28">
        <v>2.8802020691995653</v>
      </c>
      <c r="P601" s="28">
        <v>3.1698162527840106</v>
      </c>
      <c r="Q601" s="28">
        <v>2.1801397125000004</v>
      </c>
      <c r="R601" s="28">
        <v>1.5279218774999999</v>
      </c>
      <c r="S601" s="28">
        <v>2.0080462722892447</v>
      </c>
      <c r="T601" s="28">
        <v>2.1696320588537645</v>
      </c>
      <c r="U601" s="28">
        <v>2.3592035803212683</v>
      </c>
      <c r="V601" s="28">
        <v>2.5525463224525611</v>
      </c>
      <c r="W601" s="28">
        <v>2.7507514253958774</v>
      </c>
      <c r="X601" s="28">
        <v>2.8630248810863468</v>
      </c>
    </row>
    <row r="602" spans="1:24" x14ac:dyDescent="0.2">
      <c r="A602" s="11" t="s">
        <v>124</v>
      </c>
      <c r="B602" s="11" t="s">
        <v>56</v>
      </c>
      <c r="C602" s="11" t="s">
        <v>50</v>
      </c>
      <c r="D602" s="11" t="s">
        <v>26</v>
      </c>
      <c r="E602" s="28">
        <v>1.7450650000000001</v>
      </c>
      <c r="F602" s="28">
        <v>1.800065</v>
      </c>
      <c r="G602" s="28">
        <v>1.9353097279999998</v>
      </c>
      <c r="H602" s="28">
        <v>2.1558242399999998</v>
      </c>
      <c r="I602" s="28">
        <v>2.4845000000000002</v>
      </c>
      <c r="J602" s="28">
        <v>2.8884407806197672</v>
      </c>
      <c r="K602" s="28">
        <v>3.2690208999205979</v>
      </c>
      <c r="L602" s="28">
        <v>3.3081818885788827</v>
      </c>
      <c r="M602" s="28">
        <v>3.436885118927175</v>
      </c>
      <c r="N602" s="28">
        <v>3.5819884866328611</v>
      </c>
      <c r="O602" s="28">
        <v>4.498137069199565</v>
      </c>
      <c r="P602" s="28">
        <v>4.7210312527840106</v>
      </c>
      <c r="Q602" s="28">
        <v>3.8129197125000007</v>
      </c>
      <c r="R602" s="28">
        <v>3.5381518774999998</v>
      </c>
      <c r="S602" s="28">
        <v>3.9639612722892448</v>
      </c>
      <c r="T602" s="28">
        <v>4.0438120588537645</v>
      </c>
      <c r="U602" s="28">
        <v>4.1299185803212684</v>
      </c>
      <c r="V602" s="28">
        <v>4.1814463224525609</v>
      </c>
      <c r="W602" s="28">
        <v>4.5671114253958773</v>
      </c>
      <c r="X602" s="28">
        <v>5.000019881086347</v>
      </c>
    </row>
    <row r="603" spans="1:24" x14ac:dyDescent="0.2">
      <c r="A603" s="11" t="s">
        <v>124</v>
      </c>
      <c r="B603" s="11" t="s">
        <v>56</v>
      </c>
      <c r="C603" s="11" t="s">
        <v>50</v>
      </c>
      <c r="D603" s="11" t="s">
        <v>75</v>
      </c>
      <c r="E603" s="28">
        <v>0.65258000000000005</v>
      </c>
      <c r="F603" s="28">
        <v>0.87758700000000001</v>
      </c>
      <c r="G603" s="28">
        <v>1.072446</v>
      </c>
      <c r="H603" s="28">
        <v>1.3659539999999999</v>
      </c>
      <c r="I603" s="28">
        <v>1.586635</v>
      </c>
      <c r="J603" s="28">
        <v>1.8049999999999999</v>
      </c>
      <c r="K603" s="28">
        <v>1.976</v>
      </c>
      <c r="L603" s="28">
        <v>3.0550000000000002</v>
      </c>
      <c r="M603" s="28">
        <v>3.2010000000000001</v>
      </c>
      <c r="N603" s="28">
        <v>3.2124730000000001</v>
      </c>
      <c r="O603" s="28">
        <v>3.996337</v>
      </c>
      <c r="P603" s="28">
        <v>4.7858830000000001</v>
      </c>
      <c r="Q603" s="28">
        <v>3.9674900000000002</v>
      </c>
      <c r="R603" s="28">
        <v>3.4860419999999999</v>
      </c>
      <c r="S603" s="28">
        <v>3.5394079165803651</v>
      </c>
      <c r="T603" s="28">
        <v>3.613631368110986</v>
      </c>
      <c r="U603" s="28">
        <v>3.8488843845218565</v>
      </c>
      <c r="V603" s="28">
        <v>4.0160895031873398</v>
      </c>
      <c r="W603" s="28">
        <v>4.1767330833148346</v>
      </c>
      <c r="X603" s="28">
        <v>4.3388951821149764</v>
      </c>
    </row>
    <row r="604" spans="1:24" x14ac:dyDescent="0.2">
      <c r="A604" s="11" t="s">
        <v>124</v>
      </c>
      <c r="B604" s="11" t="s">
        <v>56</v>
      </c>
      <c r="C604" s="11" t="s">
        <v>50</v>
      </c>
      <c r="D604" s="11" t="s">
        <v>76</v>
      </c>
      <c r="E604" s="28">
        <v>1.2138949999999999</v>
      </c>
      <c r="F604" s="28">
        <v>1.2927740000000001</v>
      </c>
      <c r="G604" s="28">
        <v>4.5401249999999997</v>
      </c>
      <c r="H604" s="28">
        <v>9.7874949999999998</v>
      </c>
      <c r="I604" s="28">
        <v>11.05204</v>
      </c>
      <c r="J604" s="28">
        <v>12.38</v>
      </c>
      <c r="K604" s="28">
        <v>12.933</v>
      </c>
      <c r="L604" s="28">
        <v>15.583</v>
      </c>
      <c r="M604" s="28">
        <v>18.172000000000001</v>
      </c>
      <c r="N604" s="28">
        <v>20.095692</v>
      </c>
      <c r="O604" s="28">
        <v>22.383679000000001</v>
      </c>
      <c r="P604" s="28">
        <v>23.850079999999998</v>
      </c>
      <c r="Q604" s="28">
        <v>21.581983000000001</v>
      </c>
      <c r="R604" s="28">
        <v>24.027412000000002</v>
      </c>
      <c r="S604" s="28">
        <v>25.207467490350513</v>
      </c>
      <c r="T604" s="28">
        <v>26.194885760829038</v>
      </c>
      <c r="U604" s="28">
        <v>27.684778192661515</v>
      </c>
      <c r="V604" s="28">
        <v>29.075321684176341</v>
      </c>
      <c r="W604" s="28">
        <v>30.530330804310111</v>
      </c>
      <c r="X604" s="28">
        <v>32.056847344525615</v>
      </c>
    </row>
    <row r="605" spans="1:24" x14ac:dyDescent="0.2">
      <c r="A605" s="11" t="s">
        <v>124</v>
      </c>
      <c r="B605" s="11" t="s">
        <v>56</v>
      </c>
      <c r="C605" s="11" t="s">
        <v>50</v>
      </c>
      <c r="D605" s="11" t="s">
        <v>74</v>
      </c>
      <c r="E605" s="28">
        <v>2.2730000000000001</v>
      </c>
      <c r="F605" s="28">
        <v>1.9279999999999999</v>
      </c>
      <c r="G605" s="28">
        <v>6.593</v>
      </c>
      <c r="H605" s="28">
        <v>10.55</v>
      </c>
      <c r="I605" s="28">
        <v>11.807</v>
      </c>
      <c r="J605" s="28">
        <v>13.441000000000001</v>
      </c>
      <c r="K605" s="28">
        <v>14.209</v>
      </c>
      <c r="L605" s="28">
        <v>15.985125</v>
      </c>
      <c r="M605" s="28">
        <v>18.862447499999998</v>
      </c>
      <c r="N605" s="28">
        <v>20.371443299999999</v>
      </c>
      <c r="O605" s="28">
        <v>22.8975022692</v>
      </c>
      <c r="P605" s="28">
        <v>24.1</v>
      </c>
      <c r="Q605" s="28">
        <v>21.931000000000001</v>
      </c>
      <c r="R605" s="28">
        <v>24.124100000000002</v>
      </c>
      <c r="S605" s="28">
        <v>25.812787000000004</v>
      </c>
      <c r="T605" s="28">
        <v>26.845298480000004</v>
      </c>
      <c r="U605" s="28">
        <v>28.080182210080004</v>
      </c>
      <c r="V605" s="28">
        <v>29.428030956163845</v>
      </c>
      <c r="W605" s="28">
        <v>31.076000689709023</v>
      </c>
      <c r="X605" s="28">
        <v>32.816256728332732</v>
      </c>
    </row>
    <row r="606" spans="1:24" x14ac:dyDescent="0.2">
      <c r="A606" s="11" t="s">
        <v>124</v>
      </c>
      <c r="B606" s="11" t="s">
        <v>56</v>
      </c>
      <c r="C606" s="11" t="s">
        <v>65</v>
      </c>
      <c r="D606" s="11" t="s">
        <v>72</v>
      </c>
      <c r="E606" s="28">
        <v>0.41752750307090541</v>
      </c>
      <c r="F606" s="28">
        <v>0.41995591963520862</v>
      </c>
      <c r="G606" s="28">
        <v>0.42616038898070163</v>
      </c>
      <c r="H606" s="28">
        <v>0.43695504268134489</v>
      </c>
      <c r="I606" s="28">
        <v>0.45338987459196672</v>
      </c>
      <c r="J606" s="28">
        <v>0.47427687877223446</v>
      </c>
      <c r="K606" s="28">
        <v>0.49146764947982668</v>
      </c>
      <c r="L606" s="28">
        <v>0.52490787613585488</v>
      </c>
      <c r="M606" s="28">
        <v>0.57850342555827827</v>
      </c>
      <c r="N606" s="28">
        <v>0.5927532881349461</v>
      </c>
      <c r="O606" s="28">
        <v>0.59726675525359663</v>
      </c>
      <c r="P606" s="28">
        <v>0.60117702068004619</v>
      </c>
      <c r="Q606" s="28">
        <v>0.60251759402270311</v>
      </c>
      <c r="R606" s="28">
        <v>0.59694645848693617</v>
      </c>
      <c r="S606" s="28">
        <v>0.59158042132866617</v>
      </c>
      <c r="T606" s="28">
        <v>0.58571007395104391</v>
      </c>
      <c r="U606" s="28">
        <v>0.58250958920353668</v>
      </c>
      <c r="V606" s="28">
        <v>0.58251310666937273</v>
      </c>
      <c r="W606" s="28">
        <v>0.58464739617891404</v>
      </c>
      <c r="X606" s="28">
        <v>0.58887366910051164</v>
      </c>
    </row>
    <row r="607" spans="1:24" x14ac:dyDescent="0.2">
      <c r="A607" s="11" t="s">
        <v>124</v>
      </c>
      <c r="B607" s="11" t="s">
        <v>56</v>
      </c>
      <c r="C607" s="11" t="s">
        <v>65</v>
      </c>
      <c r="D607" s="11" t="s">
        <v>77</v>
      </c>
      <c r="E607" s="28">
        <v>1.4912000000000002E-2</v>
      </c>
      <c r="F607" s="28">
        <v>1.6345999999999999E-2</v>
      </c>
      <c r="G607" s="28">
        <v>2.0202999999999999E-2</v>
      </c>
      <c r="H607" s="28">
        <v>2.5000000000000001E-2</v>
      </c>
      <c r="I607" s="28">
        <v>3.1E-2</v>
      </c>
      <c r="J607" s="28">
        <v>3.5999999999999997E-2</v>
      </c>
      <c r="K607" s="28">
        <v>3.3000000000000002E-2</v>
      </c>
      <c r="L607" s="28">
        <v>3.6999999999999998E-2</v>
      </c>
      <c r="M607" s="28">
        <v>4.1000000000000002E-2</v>
      </c>
      <c r="N607" s="28">
        <v>1.5445E-2</v>
      </c>
      <c r="O607" s="28">
        <v>1.0441000000000001E-2</v>
      </c>
      <c r="P607" s="28">
        <v>1.2272E-2</v>
      </c>
      <c r="Q607" s="28">
        <v>1.2267E-2</v>
      </c>
      <c r="R607" s="28">
        <v>1.0000999999999999E-2</v>
      </c>
      <c r="S607" s="28">
        <v>1.2339000000000001E-2</v>
      </c>
      <c r="T607" s="28">
        <v>1.3849E-2</v>
      </c>
      <c r="U607" s="28">
        <v>1.6050999999999999E-2</v>
      </c>
      <c r="V607" s="28">
        <v>1.9019999999999999E-2</v>
      </c>
      <c r="W607" s="28">
        <v>2.1157000000000002E-2</v>
      </c>
      <c r="X607" s="28">
        <v>2.3455E-2</v>
      </c>
    </row>
    <row r="608" spans="1:24" x14ac:dyDescent="0.2">
      <c r="A608" s="11" t="s">
        <v>124</v>
      </c>
      <c r="B608" s="11" t="s">
        <v>56</v>
      </c>
      <c r="C608" s="11" t="s">
        <v>65</v>
      </c>
      <c r="D608" s="11" t="s">
        <v>73</v>
      </c>
      <c r="E608" s="28">
        <v>1.3192000000000001E-2</v>
      </c>
      <c r="F608" s="28">
        <v>1.1614000000000001E-2</v>
      </c>
      <c r="G608" s="28">
        <v>1.3726E-2</v>
      </c>
      <c r="H608" s="28">
        <v>1.9E-2</v>
      </c>
      <c r="I608" s="28">
        <v>2.3E-2</v>
      </c>
      <c r="J608" s="28">
        <v>0.02</v>
      </c>
      <c r="K608" s="28">
        <v>1.0999999999999999E-2</v>
      </c>
      <c r="L608" s="28">
        <v>7.0000000000000001E-3</v>
      </c>
      <c r="M608" s="28">
        <v>1.4E-2</v>
      </c>
      <c r="N608" s="28">
        <v>1.6989999999999998E-2</v>
      </c>
      <c r="O608" s="28">
        <v>2.7269999999999999E-2</v>
      </c>
      <c r="P608" s="28">
        <v>2.4924000000000002E-2</v>
      </c>
      <c r="Q608" s="28">
        <v>1.1186E-2</v>
      </c>
      <c r="R608" s="28">
        <v>0</v>
      </c>
      <c r="S608" s="28">
        <v>0</v>
      </c>
      <c r="T608" s="28">
        <v>0</v>
      </c>
      <c r="U608" s="28">
        <v>0</v>
      </c>
      <c r="V608" s="28">
        <v>0</v>
      </c>
      <c r="W608" s="28">
        <v>0</v>
      </c>
      <c r="X608" s="28">
        <v>0</v>
      </c>
    </row>
    <row r="609" spans="1:24" x14ac:dyDescent="0.2">
      <c r="A609" s="11" t="s">
        <v>124</v>
      </c>
      <c r="B609" s="11" t="s">
        <v>56</v>
      </c>
      <c r="C609" s="11" t="s">
        <v>65</v>
      </c>
      <c r="D609" s="11" t="s">
        <v>70</v>
      </c>
      <c r="E609" s="28">
        <v>6.5960000000000005E-2</v>
      </c>
      <c r="F609" s="28">
        <v>5.8069999999999997E-2</v>
      </c>
      <c r="G609" s="28">
        <v>6.8629999999999997E-2</v>
      </c>
      <c r="H609" s="28">
        <v>9.5000000000000001E-2</v>
      </c>
      <c r="I609" s="28">
        <v>0.115</v>
      </c>
      <c r="J609" s="28">
        <v>0.1</v>
      </c>
      <c r="K609" s="28">
        <v>5.5E-2</v>
      </c>
      <c r="L609" s="28">
        <v>3.5000000000000003E-2</v>
      </c>
      <c r="M609" s="28">
        <v>7.0000000000000007E-2</v>
      </c>
      <c r="N609" s="28">
        <v>8.4949999999999998E-2</v>
      </c>
      <c r="O609" s="28">
        <v>0.13635</v>
      </c>
      <c r="P609" s="28">
        <v>0.12462000000000001</v>
      </c>
      <c r="Q609" s="28">
        <v>5.5930000000000001E-2</v>
      </c>
      <c r="R609" s="28">
        <v>0</v>
      </c>
      <c r="S609" s="28">
        <v>0</v>
      </c>
      <c r="T609" s="28">
        <v>0</v>
      </c>
      <c r="U609" s="28">
        <v>0</v>
      </c>
      <c r="V609" s="28">
        <v>0</v>
      </c>
      <c r="W609" s="28">
        <v>0</v>
      </c>
      <c r="X609" s="28">
        <v>0</v>
      </c>
    </row>
    <row r="610" spans="1:24" x14ac:dyDescent="0.2">
      <c r="A610" s="11" t="s">
        <v>124</v>
      </c>
      <c r="B610" s="11" t="s">
        <v>56</v>
      </c>
      <c r="C610" s="11" t="s">
        <v>65</v>
      </c>
      <c r="D610" s="11" t="s">
        <v>71</v>
      </c>
      <c r="E610" s="28">
        <v>0.22010295224797549</v>
      </c>
      <c r="F610" s="28">
        <v>0.24681548513011148</v>
      </c>
      <c r="G610" s="28">
        <v>0.26421944116803503</v>
      </c>
      <c r="H610" s="28">
        <v>0.2927598785965011</v>
      </c>
      <c r="I610" s="28">
        <v>0.32190681096029639</v>
      </c>
      <c r="J610" s="28">
        <v>0.34622212150373111</v>
      </c>
      <c r="K610" s="28">
        <v>0.36860073710987001</v>
      </c>
      <c r="L610" s="28">
        <v>0.38790468633160319</v>
      </c>
      <c r="M610" s="28">
        <v>0.42345254626433565</v>
      </c>
      <c r="N610" s="28">
        <v>0.35187813229955189</v>
      </c>
      <c r="O610" s="28">
        <v>0.40140191007619996</v>
      </c>
      <c r="P610" s="28">
        <v>0.46161219658763003</v>
      </c>
      <c r="Q610" s="28">
        <v>0.45774419999999999</v>
      </c>
      <c r="R610" s="28">
        <v>0.28317379999999998</v>
      </c>
      <c r="S610" s="28">
        <v>0.33958170259773096</v>
      </c>
      <c r="T610" s="28">
        <v>0.36663328877768842</v>
      </c>
      <c r="U610" s="28">
        <v>0.39610652065840496</v>
      </c>
      <c r="V610" s="28">
        <v>0.42523456786864205</v>
      </c>
      <c r="W610" s="28">
        <v>0.44433202109597481</v>
      </c>
      <c r="X610" s="28">
        <v>0.44754398851638888</v>
      </c>
    </row>
    <row r="611" spans="1:24" x14ac:dyDescent="0.2">
      <c r="A611" s="11" t="s">
        <v>124</v>
      </c>
      <c r="B611" s="11" t="s">
        <v>56</v>
      </c>
      <c r="C611" s="11" t="s">
        <v>65</v>
      </c>
      <c r="D611" s="11" t="s">
        <v>26</v>
      </c>
      <c r="E611" s="28">
        <v>0.28606295224797551</v>
      </c>
      <c r="F611" s="28">
        <v>0.30488548513011149</v>
      </c>
      <c r="G611" s="28">
        <v>0.33284944116803505</v>
      </c>
      <c r="H611" s="28">
        <v>0.38775987859650107</v>
      </c>
      <c r="I611" s="28">
        <v>0.43690681096029638</v>
      </c>
      <c r="J611" s="28">
        <v>0.44622212150373108</v>
      </c>
      <c r="K611" s="28">
        <v>0.42360073710987001</v>
      </c>
      <c r="L611" s="28">
        <v>0.42290468633160316</v>
      </c>
      <c r="M611" s="28">
        <v>0.49345254626433566</v>
      </c>
      <c r="N611" s="28">
        <v>0.43682813229955186</v>
      </c>
      <c r="O611" s="28">
        <v>0.53775191007619993</v>
      </c>
      <c r="P611" s="28">
        <v>0.58623219658763004</v>
      </c>
      <c r="Q611" s="28">
        <v>0.51367419999999997</v>
      </c>
      <c r="R611" s="28">
        <v>0.28317379999999998</v>
      </c>
      <c r="S611" s="28">
        <v>0.33958170259773096</v>
      </c>
      <c r="T611" s="28">
        <v>0.36663328877768842</v>
      </c>
      <c r="U611" s="28">
        <v>0.39610652065840496</v>
      </c>
      <c r="V611" s="28">
        <v>0.42523456786864205</v>
      </c>
      <c r="W611" s="28">
        <v>0.44433202109597481</v>
      </c>
      <c r="X611" s="28">
        <v>0.44754398851638888</v>
      </c>
    </row>
    <row r="612" spans="1:24" x14ac:dyDescent="0.2">
      <c r="A612" s="11" t="s">
        <v>124</v>
      </c>
      <c r="B612" s="11" t="s">
        <v>56</v>
      </c>
      <c r="C612" s="11" t="s">
        <v>65</v>
      </c>
      <c r="D612" s="11" t="s">
        <v>75</v>
      </c>
      <c r="E612" s="28">
        <v>0.10552400000000001</v>
      </c>
      <c r="F612" s="28">
        <v>0.148983</v>
      </c>
      <c r="G612" s="28">
        <v>0.16792199999999999</v>
      </c>
      <c r="H612" s="28">
        <v>0.19180800000000001</v>
      </c>
      <c r="I612" s="28">
        <v>0.27045999999999998</v>
      </c>
      <c r="J612" s="28">
        <v>0.34731699999999999</v>
      </c>
      <c r="K612" s="28">
        <v>0.36</v>
      </c>
      <c r="L612" s="28">
        <v>0.41799999999999998</v>
      </c>
      <c r="M612" s="28">
        <v>0.49399999999999999</v>
      </c>
      <c r="N612" s="28">
        <v>0.410327</v>
      </c>
      <c r="O612" s="28">
        <v>0.37640099999999999</v>
      </c>
      <c r="P612" s="28">
        <v>0.58219200000000004</v>
      </c>
      <c r="Q612" s="28">
        <v>0.550423</v>
      </c>
      <c r="R612" s="28">
        <v>0.41510200000000003</v>
      </c>
      <c r="S612" s="28">
        <v>0.41943292554274025</v>
      </c>
      <c r="T612" s="28">
        <v>0.43140143552257276</v>
      </c>
      <c r="U612" s="28">
        <v>0.4474530202449436</v>
      </c>
      <c r="V612" s="28">
        <v>0.45595050689962746</v>
      </c>
      <c r="W612" s="28">
        <v>0.46087372120513043</v>
      </c>
      <c r="X612" s="28">
        <v>0.46572293163891992</v>
      </c>
    </row>
    <row r="613" spans="1:24" x14ac:dyDescent="0.2">
      <c r="A613" s="11" t="s">
        <v>124</v>
      </c>
      <c r="B613" s="11" t="s">
        <v>56</v>
      </c>
      <c r="C613" s="11" t="s">
        <v>65</v>
      </c>
      <c r="D613" s="11" t="s">
        <v>76</v>
      </c>
      <c r="E613" s="28">
        <v>1.5999999999999999E-5</v>
      </c>
      <c r="F613" s="28">
        <v>6.8999999999999997E-5</v>
      </c>
      <c r="G613" s="28">
        <v>9.8999999999999994E-5</v>
      </c>
      <c r="H613" s="28">
        <v>4.5469999999999998E-3</v>
      </c>
      <c r="I613" s="28">
        <v>1.5479999999999999E-3</v>
      </c>
      <c r="J613" s="28">
        <v>2.7060000000000001E-3</v>
      </c>
      <c r="K613" s="28">
        <v>0.1</v>
      </c>
      <c r="L613" s="28">
        <v>0.06</v>
      </c>
      <c r="M613" s="28">
        <v>6.5000000000000002E-2</v>
      </c>
      <c r="N613" s="28">
        <v>0.13181300000000001</v>
      </c>
      <c r="O613" s="28">
        <v>0.17544399999999999</v>
      </c>
      <c r="P613" s="28">
        <v>1.603915</v>
      </c>
      <c r="Q613" s="28">
        <v>1.7708809999999999</v>
      </c>
      <c r="R613" s="28">
        <v>1.7521640000000001</v>
      </c>
      <c r="S613" s="28">
        <v>1.8960952297403195</v>
      </c>
      <c r="T613" s="28">
        <v>2.0969333247440129</v>
      </c>
      <c r="U613" s="28">
        <v>2.1191926631405118</v>
      </c>
      <c r="V613" s="28">
        <v>2.2008466031223679</v>
      </c>
      <c r="W613" s="28">
        <v>2.251241671810738</v>
      </c>
      <c r="X613" s="28">
        <v>2.2942861786381252</v>
      </c>
    </row>
    <row r="614" spans="1:24" x14ac:dyDescent="0.2">
      <c r="A614" s="11" t="s">
        <v>124</v>
      </c>
      <c r="B614" s="11" t="s">
        <v>56</v>
      </c>
      <c r="C614" s="11" t="s">
        <v>65</v>
      </c>
      <c r="D614" s="11" t="s">
        <v>74</v>
      </c>
      <c r="E614" s="28">
        <v>0.24</v>
      </c>
      <c r="F614" s="28">
        <v>0.1972145037022105</v>
      </c>
      <c r="G614" s="28">
        <v>0.16763232814687892</v>
      </c>
      <c r="H614" s="28">
        <v>0.16763232814687892</v>
      </c>
      <c r="I614" s="28">
        <v>0.16763232814687892</v>
      </c>
      <c r="J614" s="28">
        <v>0.15086909533219103</v>
      </c>
      <c r="K614" s="28">
        <v>0.15086909533219103</v>
      </c>
      <c r="L614" s="28">
        <v>0.15086909533219103</v>
      </c>
      <c r="M614" s="28">
        <v>0.15086909533219103</v>
      </c>
      <c r="N614" s="28">
        <v>0.15086909533219103</v>
      </c>
      <c r="O614" s="28">
        <v>0.31682510019760118</v>
      </c>
      <c r="P614" s="28">
        <v>1.85</v>
      </c>
      <c r="Q614" s="28">
        <v>1.68</v>
      </c>
      <c r="R614" s="28">
        <v>1.68</v>
      </c>
      <c r="S614" s="28">
        <v>1.9655999999999998</v>
      </c>
      <c r="T614" s="28">
        <v>2.0638799999999997</v>
      </c>
      <c r="U614" s="28">
        <v>2.0948381999999994</v>
      </c>
      <c r="V614" s="28">
        <v>2.1723472133999993</v>
      </c>
      <c r="W614" s="28">
        <v>2.2375176298019994</v>
      </c>
      <c r="X614" s="28">
        <v>2.2777929471384355</v>
      </c>
    </row>
    <row r="615" spans="1:24" x14ac:dyDescent="0.2">
      <c r="A615" s="11" t="s">
        <v>124</v>
      </c>
      <c r="B615" s="11" t="s">
        <v>56</v>
      </c>
      <c r="C615" s="11" t="s">
        <v>67</v>
      </c>
      <c r="D615" s="11" t="s">
        <v>72</v>
      </c>
      <c r="E615" s="28">
        <v>0.10497082647686595</v>
      </c>
      <c r="F615" s="28">
        <v>0.10449379892763709</v>
      </c>
      <c r="G615" s="28">
        <v>0.10400367229671585</v>
      </c>
      <c r="H615" s="28">
        <v>0.10353688322015865</v>
      </c>
      <c r="I615" s="28">
        <v>0.1050856537794867</v>
      </c>
      <c r="J615" s="28">
        <v>0.10658279865350381</v>
      </c>
      <c r="K615" s="28">
        <v>0.11103003869838701</v>
      </c>
      <c r="L615" s="28">
        <v>0.12539212386414511</v>
      </c>
      <c r="M615" s="28">
        <v>0.1394965744417217</v>
      </c>
      <c r="N615" s="28">
        <v>0.14224671186505394</v>
      </c>
      <c r="O615" s="28">
        <v>0.1442662447464034</v>
      </c>
      <c r="P615" s="28">
        <v>0.14712751731995374</v>
      </c>
      <c r="Q615" s="28">
        <v>0.1488788703180805</v>
      </c>
      <c r="R615" s="28">
        <v>0.15074808726594521</v>
      </c>
      <c r="S615" s="28">
        <v>0.15300663888663907</v>
      </c>
      <c r="T615" s="28">
        <v>0.1553138704548257</v>
      </c>
      <c r="U615" s="28">
        <v>0.15792452026972803</v>
      </c>
      <c r="V615" s="28">
        <v>0.16063501910506647</v>
      </c>
      <c r="W615" s="28">
        <v>0.16344900625037453</v>
      </c>
      <c r="X615" s="28">
        <v>0.1663318522393159</v>
      </c>
    </row>
    <row r="616" spans="1:24" x14ac:dyDescent="0.2">
      <c r="A616" s="11" t="s">
        <v>124</v>
      </c>
      <c r="B616" s="11" t="s">
        <v>56</v>
      </c>
      <c r="C616" s="11" t="s">
        <v>67</v>
      </c>
      <c r="D616" s="11" t="s">
        <v>77</v>
      </c>
      <c r="E616" s="28">
        <v>2.993E-3</v>
      </c>
      <c r="F616" s="28">
        <v>3.0219999999999999E-3</v>
      </c>
      <c r="G616" s="28">
        <v>2.993E-3</v>
      </c>
      <c r="H616" s="28">
        <v>3.0000000000000001E-3</v>
      </c>
      <c r="I616" s="28">
        <v>5.0000000000000001E-3</v>
      </c>
      <c r="J616" s="28">
        <v>5.0000000000000001E-3</v>
      </c>
      <c r="K616" s="28">
        <v>8.0000000000000002E-3</v>
      </c>
      <c r="L616" s="28">
        <v>1.4999999999999999E-2</v>
      </c>
      <c r="M616" s="28">
        <v>1.0999999999999999E-2</v>
      </c>
      <c r="N616" s="28">
        <v>2.9720000000000002E-3</v>
      </c>
      <c r="O616" s="28">
        <v>3.4420000000000002E-3</v>
      </c>
      <c r="P616" s="28">
        <v>4.8809999999999999E-3</v>
      </c>
      <c r="Q616" s="28">
        <v>4.3819999999999996E-3</v>
      </c>
      <c r="R616" s="28">
        <v>4.6280000000000002E-3</v>
      </c>
      <c r="S616" s="28">
        <v>5.1840000000000002E-3</v>
      </c>
      <c r="T616" s="28">
        <v>5.4180000000000001E-3</v>
      </c>
      <c r="U616" s="28">
        <v>6.2050000000000004E-3</v>
      </c>
      <c r="V616" s="28">
        <v>6.7880000000000006E-3</v>
      </c>
      <c r="W616" s="28">
        <v>7.3750000000000005E-3</v>
      </c>
      <c r="X616" s="28">
        <v>7.9319999999999998E-3</v>
      </c>
    </row>
    <row r="617" spans="1:24" x14ac:dyDescent="0.2">
      <c r="A617" s="11" t="s">
        <v>124</v>
      </c>
      <c r="B617" s="11" t="s">
        <v>56</v>
      </c>
      <c r="C617" s="11" t="s">
        <v>67</v>
      </c>
      <c r="D617" s="11" t="s">
        <v>73</v>
      </c>
      <c r="E617" s="28">
        <v>7.9200000000000006E-4</v>
      </c>
      <c r="F617" s="28">
        <v>0</v>
      </c>
      <c r="G617" s="28">
        <v>4.64E-4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1.9800000000000002E-4</v>
      </c>
      <c r="O617" s="28">
        <v>6.5000000000000008E-5</v>
      </c>
      <c r="P617" s="28">
        <v>7.4999999999999993E-5</v>
      </c>
      <c r="Q617" s="28">
        <v>5.5000000000000002E-5</v>
      </c>
      <c r="R617" s="28">
        <v>2.5900000000000001E-4</v>
      </c>
      <c r="S617" s="28">
        <v>2.8100000000000005E-4</v>
      </c>
      <c r="T617" s="28">
        <v>2.9299999999999997E-4</v>
      </c>
      <c r="U617" s="28">
        <v>3.1700000000000001E-4</v>
      </c>
      <c r="V617" s="28">
        <v>3.3500000000000001E-4</v>
      </c>
      <c r="W617" s="28">
        <v>3.57E-4</v>
      </c>
      <c r="X617" s="28">
        <v>3.68E-4</v>
      </c>
    </row>
    <row r="618" spans="1:24" x14ac:dyDescent="0.2">
      <c r="A618" s="11" t="s">
        <v>124</v>
      </c>
      <c r="B618" s="11" t="s">
        <v>56</v>
      </c>
      <c r="C618" s="11" t="s">
        <v>67</v>
      </c>
      <c r="D618" s="11" t="s">
        <v>70</v>
      </c>
      <c r="E618" s="28">
        <v>6.3360000000000005E-3</v>
      </c>
      <c r="F618" s="28">
        <v>0</v>
      </c>
      <c r="G618" s="28">
        <v>3.712E-3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8">
        <v>0</v>
      </c>
      <c r="T618" s="28">
        <v>0</v>
      </c>
      <c r="U618" s="28">
        <v>0</v>
      </c>
      <c r="V618" s="28">
        <v>0</v>
      </c>
      <c r="W618" s="28">
        <v>0</v>
      </c>
      <c r="X618" s="28">
        <v>0</v>
      </c>
    </row>
    <row r="619" spans="1:24" x14ac:dyDescent="0.2">
      <c r="A619" s="11" t="s">
        <v>124</v>
      </c>
      <c r="B619" s="11" t="s">
        <v>56</v>
      </c>
      <c r="C619" s="11" t="s">
        <v>67</v>
      </c>
      <c r="D619" s="11" t="s">
        <v>71</v>
      </c>
      <c r="E619" s="28">
        <v>0.33132785814018417</v>
      </c>
      <c r="F619" s="28">
        <v>0.35852547397769519</v>
      </c>
      <c r="G619" s="28">
        <v>0.3640128530385055</v>
      </c>
      <c r="H619" s="28">
        <v>0.36237909127055529</v>
      </c>
      <c r="I619" s="28">
        <v>0.34678265747230613</v>
      </c>
      <c r="J619" s="28">
        <v>0.33786747173160703</v>
      </c>
      <c r="K619" s="28">
        <v>0.3519652226738868</v>
      </c>
      <c r="L619" s="28">
        <v>0.38778304858475726</v>
      </c>
      <c r="M619" s="28">
        <v>0.36190392791884635</v>
      </c>
      <c r="N619" s="28">
        <v>0.25972433614979146</v>
      </c>
      <c r="O619" s="28">
        <v>0.32</v>
      </c>
      <c r="P619" s="28">
        <v>0.39200000000000007</v>
      </c>
      <c r="Q619" s="28">
        <v>0.32373482999999997</v>
      </c>
      <c r="R619" s="28">
        <v>0.32094384300000001</v>
      </c>
      <c r="S619" s="28">
        <v>0.3601039799736892</v>
      </c>
      <c r="T619" s="28">
        <v>0.40637665584255489</v>
      </c>
      <c r="U619" s="28">
        <v>0.4421886567552385</v>
      </c>
      <c r="V619" s="28">
        <v>0.4658415554046928</v>
      </c>
      <c r="W619" s="28">
        <v>0.49034701875112369</v>
      </c>
      <c r="X619" s="28">
        <v>0.49899555671794771</v>
      </c>
    </row>
    <row r="620" spans="1:24" x14ac:dyDescent="0.2">
      <c r="A620" s="11" t="s">
        <v>124</v>
      </c>
      <c r="B620" s="11" t="s">
        <v>56</v>
      </c>
      <c r="C620" s="11" t="s">
        <v>67</v>
      </c>
      <c r="D620" s="11" t="s">
        <v>26</v>
      </c>
      <c r="E620" s="28">
        <v>0.33766385814018418</v>
      </c>
      <c r="F620" s="28">
        <v>0.35852547397769519</v>
      </c>
      <c r="G620" s="28">
        <v>0.36772485303850549</v>
      </c>
      <c r="H620" s="28">
        <v>0.36237909127055529</v>
      </c>
      <c r="I620" s="28">
        <v>0.34678265747230613</v>
      </c>
      <c r="J620" s="28">
        <v>0.33786747173160703</v>
      </c>
      <c r="K620" s="28">
        <v>0.3519652226738868</v>
      </c>
      <c r="L620" s="28">
        <v>0.38778304858475726</v>
      </c>
      <c r="M620" s="28">
        <v>0.36190392791884635</v>
      </c>
      <c r="N620" s="28">
        <v>0.25972433614979146</v>
      </c>
      <c r="O620" s="28">
        <v>0.32</v>
      </c>
      <c r="P620" s="28">
        <v>0.39200000000000007</v>
      </c>
      <c r="Q620" s="28">
        <v>0.32373482999999997</v>
      </c>
      <c r="R620" s="28">
        <v>0.32094384300000001</v>
      </c>
      <c r="S620" s="28">
        <v>0.3601039799736892</v>
      </c>
      <c r="T620" s="28">
        <v>0.40637665584255489</v>
      </c>
      <c r="U620" s="28">
        <v>0.4421886567552385</v>
      </c>
      <c r="V620" s="28">
        <v>0.4658415554046928</v>
      </c>
      <c r="W620" s="28">
        <v>0.49034701875112369</v>
      </c>
      <c r="X620" s="28">
        <v>0.49899555671794771</v>
      </c>
    </row>
    <row r="621" spans="1:24" x14ac:dyDescent="0.2">
      <c r="A621" s="11" t="s">
        <v>124</v>
      </c>
      <c r="B621" s="11" t="s">
        <v>56</v>
      </c>
      <c r="C621" s="11" t="s">
        <v>67</v>
      </c>
      <c r="D621" s="11" t="s">
        <v>75</v>
      </c>
      <c r="E621" s="28">
        <v>0.15077699999999999</v>
      </c>
      <c r="F621" s="28">
        <v>0.19494700000000001</v>
      </c>
      <c r="G621" s="28">
        <v>0.22528500000000001</v>
      </c>
      <c r="H621" s="28">
        <v>0.24029900000000001</v>
      </c>
      <c r="I621" s="28">
        <v>0.29077799999999998</v>
      </c>
      <c r="J621" s="28">
        <v>0.27179999999999999</v>
      </c>
      <c r="K621" s="28">
        <v>0.32</v>
      </c>
      <c r="L621" s="28">
        <v>0.497</v>
      </c>
      <c r="M621" s="28">
        <v>0.5</v>
      </c>
      <c r="N621" s="28">
        <v>0.35039399999999998</v>
      </c>
      <c r="O621" s="28">
        <v>0.42284699999999997</v>
      </c>
      <c r="P621" s="28">
        <v>0.48920200000000003</v>
      </c>
      <c r="Q621" s="28">
        <v>0.36401</v>
      </c>
      <c r="R621" s="28">
        <v>0.36966100000000002</v>
      </c>
      <c r="S621" s="28">
        <v>0.44748739057257914</v>
      </c>
      <c r="T621" s="28">
        <v>0.42763211235311643</v>
      </c>
      <c r="U621" s="28">
        <v>0.45157870654139853</v>
      </c>
      <c r="V621" s="28">
        <v>0.45631419598706757</v>
      </c>
      <c r="W621" s="28">
        <v>0.47327162771965214</v>
      </c>
      <c r="X621" s="28">
        <v>0.49527678889403248</v>
      </c>
    </row>
    <row r="622" spans="1:24" x14ac:dyDescent="0.2">
      <c r="A622" s="11" t="s">
        <v>124</v>
      </c>
      <c r="B622" s="11" t="s">
        <v>56</v>
      </c>
      <c r="C622" s="11" t="s">
        <v>67</v>
      </c>
      <c r="D622" s="11" t="s">
        <v>76</v>
      </c>
      <c r="E622" s="28">
        <v>4.369E-2</v>
      </c>
      <c r="F622" s="28">
        <v>2.0150999999999999E-2</v>
      </c>
      <c r="G622" s="28">
        <v>2.6346000000000001E-2</v>
      </c>
      <c r="H622" s="28">
        <v>0.10272299999999999</v>
      </c>
      <c r="I622" s="28">
        <v>0.22311800000000001</v>
      </c>
      <c r="J622" s="28">
        <v>0.314</v>
      </c>
      <c r="K622" s="28">
        <v>0.378</v>
      </c>
      <c r="L622" s="28">
        <v>0.56599999999999995</v>
      </c>
      <c r="M622" s="28">
        <v>0.55900000000000005</v>
      </c>
      <c r="N622" s="28">
        <v>0.36303000000000002</v>
      </c>
      <c r="O622" s="28">
        <v>0.48036600000000002</v>
      </c>
      <c r="P622" s="28">
        <v>0.57165900000000003</v>
      </c>
      <c r="Q622" s="28">
        <v>0.44540600000000002</v>
      </c>
      <c r="R622" s="28">
        <v>0.455258</v>
      </c>
      <c r="S622" s="28">
        <v>0.48377131503784926</v>
      </c>
      <c r="T622" s="28">
        <v>0.49071035971030891</v>
      </c>
      <c r="U622" s="28">
        <v>0.50724339986515188</v>
      </c>
      <c r="V622" s="28">
        <v>0.51909477503625134</v>
      </c>
      <c r="W622" s="28">
        <v>0.54323077738894987</v>
      </c>
      <c r="X622" s="28">
        <v>0.57039231625839737</v>
      </c>
    </row>
    <row r="623" spans="1:24" x14ac:dyDescent="0.2">
      <c r="A623" s="11" t="s">
        <v>124</v>
      </c>
      <c r="B623" s="11" t="s">
        <v>56</v>
      </c>
      <c r="C623" s="11" t="s">
        <v>67</v>
      </c>
      <c r="D623" s="11" t="s">
        <v>74</v>
      </c>
      <c r="E623" s="28">
        <v>0.21351255555655968</v>
      </c>
      <c r="F623" s="28">
        <v>8.4785496297789475E-2</v>
      </c>
      <c r="G623" s="28">
        <v>2.336767185312108E-2</v>
      </c>
      <c r="H623" s="28">
        <v>8.536767185312108E-2</v>
      </c>
      <c r="I623" s="28">
        <v>0.24236767185312105</v>
      </c>
      <c r="J623" s="28">
        <v>0.33513090466780893</v>
      </c>
      <c r="K623" s="28">
        <v>0.40513090466780893</v>
      </c>
      <c r="L623" s="28">
        <v>0.45779792227462407</v>
      </c>
      <c r="M623" s="28">
        <v>0.43490802616089286</v>
      </c>
      <c r="N623" s="28">
        <v>0.27399205648136249</v>
      </c>
      <c r="O623" s="28">
        <v>0.38906872020353472</v>
      </c>
      <c r="P623" s="28">
        <v>0.52135208507273656</v>
      </c>
      <c r="Q623" s="28">
        <v>0.41708166805818925</v>
      </c>
      <c r="R623" s="28">
        <v>0.42542330141935303</v>
      </c>
      <c r="S623" s="28">
        <v>0.44244023347612715</v>
      </c>
      <c r="T623" s="28">
        <v>0.4718625090022896</v>
      </c>
      <c r="U623" s="28">
        <v>0.500174259542427</v>
      </c>
      <c r="V623" s="28">
        <v>0.53018471511497267</v>
      </c>
      <c r="W623" s="28">
        <v>0.56093542859164114</v>
      </c>
      <c r="X623" s="28">
        <v>0.57664162059220714</v>
      </c>
    </row>
    <row r="624" spans="1:24" x14ac:dyDescent="0.2">
      <c r="A624" s="11" t="s">
        <v>125</v>
      </c>
      <c r="B624" s="11" t="s">
        <v>56</v>
      </c>
      <c r="C624" s="11" t="s">
        <v>50</v>
      </c>
      <c r="D624" s="11" t="s">
        <v>72</v>
      </c>
      <c r="E624" s="28">
        <v>1.9930000000000001</v>
      </c>
      <c r="F624" s="28">
        <v>2.0859999999999999</v>
      </c>
      <c r="G624" s="28">
        <v>2.1741000000000001</v>
      </c>
      <c r="H624" s="28">
        <v>2.3090000000000002</v>
      </c>
      <c r="I624" s="28">
        <v>2.4380000000000002</v>
      </c>
      <c r="J624" s="28">
        <v>2.5379999999999998</v>
      </c>
      <c r="K624" s="28">
        <v>1.768</v>
      </c>
      <c r="L624" s="28">
        <v>2.0819999999999999</v>
      </c>
      <c r="M624" s="28">
        <v>2.3660000000000001</v>
      </c>
      <c r="N624" s="28">
        <v>2.5019999999999998</v>
      </c>
      <c r="O624" s="28">
        <v>2.6019999999999999</v>
      </c>
      <c r="P624" s="28">
        <v>2.6949999999999998</v>
      </c>
      <c r="Q624" s="28">
        <v>2.8069999999999999</v>
      </c>
      <c r="R624" s="28">
        <v>2.922757394805195</v>
      </c>
      <c r="S624" s="28">
        <v>3.0439602910106687</v>
      </c>
      <c r="T624" s="28">
        <v>3.169911799681604</v>
      </c>
      <c r="U624" s="28">
        <v>3.3020010863139295</v>
      </c>
      <c r="V624" s="28">
        <v>3.4411880490578417</v>
      </c>
      <c r="W624" s="28">
        <v>3.5883835688050976</v>
      </c>
      <c r="X624" s="28">
        <v>3.7438438249232755</v>
      </c>
    </row>
    <row r="625" spans="1:24" x14ac:dyDescent="0.2">
      <c r="A625" s="11" t="s">
        <v>125</v>
      </c>
      <c r="B625" s="11" t="s">
        <v>56</v>
      </c>
      <c r="C625" s="11" t="s">
        <v>50</v>
      </c>
      <c r="D625" s="11" t="s">
        <v>77</v>
      </c>
      <c r="E625" s="28">
        <v>1.0024E-2</v>
      </c>
      <c r="F625" s="28">
        <v>1.0036E-2</v>
      </c>
      <c r="G625" s="28">
        <v>1.0222E-2</v>
      </c>
      <c r="H625" s="28">
        <v>1.2369E-2</v>
      </c>
      <c r="I625" s="28">
        <v>1.9521E-2</v>
      </c>
      <c r="J625" s="28">
        <v>2.6012E-2</v>
      </c>
      <c r="K625" s="28">
        <v>3.3475999999999999E-2</v>
      </c>
      <c r="L625" s="28">
        <v>4.1050999999999997E-2</v>
      </c>
      <c r="M625" s="28">
        <v>4.4749999999999998E-2</v>
      </c>
      <c r="N625" s="28">
        <v>2.4809999999999999E-2</v>
      </c>
      <c r="O625" s="28">
        <v>1.8799E-2</v>
      </c>
      <c r="P625" s="28">
        <v>1.9146E-2</v>
      </c>
      <c r="Q625" s="28">
        <v>1.9397999999999999E-2</v>
      </c>
      <c r="R625" s="28">
        <v>1.9306999999999998E-2</v>
      </c>
      <c r="S625" s="28">
        <v>2.0774999999999998E-2</v>
      </c>
      <c r="T625" s="28">
        <v>2.1359000000000003E-2</v>
      </c>
      <c r="U625" s="28">
        <v>2.3169000000000002E-2</v>
      </c>
      <c r="V625" s="28">
        <v>2.5728000000000001E-2</v>
      </c>
      <c r="W625" s="28">
        <v>2.8954000000000001E-2</v>
      </c>
      <c r="X625" s="28">
        <v>3.2161000000000002E-2</v>
      </c>
    </row>
    <row r="626" spans="1:24" x14ac:dyDescent="0.2">
      <c r="A626" s="11" t="s">
        <v>125</v>
      </c>
      <c r="B626" s="11" t="s">
        <v>56</v>
      </c>
      <c r="C626" s="11" t="s">
        <v>50</v>
      </c>
      <c r="D626" s="11" t="s">
        <v>73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1.0640000000000001E-3</v>
      </c>
      <c r="R626" s="28">
        <v>1.5020000000000001E-3</v>
      </c>
      <c r="S626" s="28">
        <v>4.0660000000000002E-3</v>
      </c>
      <c r="T626" s="28">
        <v>6.5630000000000003E-3</v>
      </c>
      <c r="U626" s="28">
        <v>1.1105E-2</v>
      </c>
      <c r="V626" s="28">
        <v>1.3554999999999999E-2</v>
      </c>
      <c r="W626" s="28">
        <v>1.2563000000000001E-2</v>
      </c>
      <c r="X626" s="28">
        <v>1.1785E-2</v>
      </c>
    </row>
    <row r="627" spans="1:24" x14ac:dyDescent="0.2">
      <c r="A627" s="11" t="s">
        <v>125</v>
      </c>
      <c r="B627" s="11" t="s">
        <v>56</v>
      </c>
      <c r="C627" s="11" t="s">
        <v>50</v>
      </c>
      <c r="D627" s="11" t="s">
        <v>70</v>
      </c>
      <c r="E627" s="28">
        <v>0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5.3200000000000001E-3</v>
      </c>
      <c r="R627" s="28">
        <v>7.5100000000000002E-3</v>
      </c>
      <c r="S627" s="28">
        <v>2.0330000000000001E-2</v>
      </c>
      <c r="T627" s="28">
        <v>3.2815000000000004E-2</v>
      </c>
      <c r="U627" s="28">
        <v>5.5525000000000005E-2</v>
      </c>
      <c r="V627" s="28">
        <v>6.7775000000000002E-2</v>
      </c>
      <c r="W627" s="28">
        <v>6.281500000000001E-2</v>
      </c>
      <c r="X627" s="28">
        <v>5.8925000000000005E-2</v>
      </c>
    </row>
    <row r="628" spans="1:24" x14ac:dyDescent="0.2">
      <c r="A628" s="11" t="s">
        <v>125</v>
      </c>
      <c r="B628" s="11" t="s">
        <v>56</v>
      </c>
      <c r="C628" s="11" t="s">
        <v>50</v>
      </c>
      <c r="D628" s="11" t="s">
        <v>71</v>
      </c>
      <c r="E628" s="28">
        <v>0.64373599999999997</v>
      </c>
      <c r="F628" s="28">
        <v>0.66497600000000001</v>
      </c>
      <c r="G628" s="28">
        <v>0.83084999999999998</v>
      </c>
      <c r="H628" s="28">
        <v>0.907698</v>
      </c>
      <c r="I628" s="28">
        <v>1.0074479999999999</v>
      </c>
      <c r="J628" s="28">
        <v>1.188477225</v>
      </c>
      <c r="K628" s="28">
        <v>1.4253666389999999</v>
      </c>
      <c r="L628" s="28">
        <v>1.7142264125</v>
      </c>
      <c r="M628" s="28">
        <v>2.0108753125000001</v>
      </c>
      <c r="N628" s="28">
        <v>1.3712407499999997</v>
      </c>
      <c r="O628" s="28">
        <v>1.2051971499999998</v>
      </c>
      <c r="P628" s="28">
        <v>1.1141669825</v>
      </c>
      <c r="Q628" s="28">
        <v>1.0791550275000001</v>
      </c>
      <c r="R628" s="28">
        <v>1.2146367712500001</v>
      </c>
      <c r="S628" s="28">
        <v>1.2620754236840117</v>
      </c>
      <c r="T628" s="28">
        <v>1.3499562618766545</v>
      </c>
      <c r="U628" s="28">
        <v>1.4859004888412681</v>
      </c>
      <c r="V628" s="28">
        <v>1.6173583830571856</v>
      </c>
      <c r="W628" s="28">
        <v>1.7224241130264468</v>
      </c>
      <c r="X628" s="28">
        <v>1.8719219124616375</v>
      </c>
    </row>
    <row r="629" spans="1:24" x14ac:dyDescent="0.2">
      <c r="A629" s="11" t="s">
        <v>125</v>
      </c>
      <c r="B629" s="11" t="s">
        <v>56</v>
      </c>
      <c r="C629" s="11" t="s">
        <v>50</v>
      </c>
      <c r="D629" s="11" t="s">
        <v>26</v>
      </c>
      <c r="E629" s="28">
        <v>0.64373599999999997</v>
      </c>
      <c r="F629" s="28">
        <v>0.66497600000000001</v>
      </c>
      <c r="G629" s="28">
        <v>0.83084999999999998</v>
      </c>
      <c r="H629" s="28">
        <v>0.907698</v>
      </c>
      <c r="I629" s="28">
        <v>1.0074479999999999</v>
      </c>
      <c r="J629" s="28">
        <v>1.188477225</v>
      </c>
      <c r="K629" s="28">
        <v>1.4253666389999999</v>
      </c>
      <c r="L629" s="28">
        <v>1.7142264125</v>
      </c>
      <c r="M629" s="28">
        <v>2.0108753125000001</v>
      </c>
      <c r="N629" s="28">
        <v>1.3712407499999997</v>
      </c>
      <c r="O629" s="28">
        <v>1.2051971499999998</v>
      </c>
      <c r="P629" s="28">
        <v>1.1141669825</v>
      </c>
      <c r="Q629" s="28">
        <v>1.0844750275000001</v>
      </c>
      <c r="R629" s="28">
        <v>1.22214677125</v>
      </c>
      <c r="S629" s="28">
        <v>1.2824054236840117</v>
      </c>
      <c r="T629" s="28">
        <v>1.3827712618766546</v>
      </c>
      <c r="U629" s="28">
        <v>1.5414254888412682</v>
      </c>
      <c r="V629" s="28">
        <v>1.6851333830571855</v>
      </c>
      <c r="W629" s="28">
        <v>1.7852391130264469</v>
      </c>
      <c r="X629" s="28">
        <v>1.9308469124616376</v>
      </c>
    </row>
    <row r="630" spans="1:24" x14ac:dyDescent="0.2">
      <c r="A630" s="11" t="s">
        <v>125</v>
      </c>
      <c r="B630" s="11" t="s">
        <v>56</v>
      </c>
      <c r="C630" s="11" t="s">
        <v>50</v>
      </c>
      <c r="D630" s="11" t="s">
        <v>75</v>
      </c>
      <c r="E630" s="28">
        <v>0.66332999999999998</v>
      </c>
      <c r="F630" s="28">
        <v>0.67273099999999997</v>
      </c>
      <c r="G630" s="28">
        <v>0.83494599999999997</v>
      </c>
      <c r="H630" s="28">
        <v>1.0590986</v>
      </c>
      <c r="I630" s="28">
        <v>1.012076</v>
      </c>
      <c r="J630" s="28">
        <v>1.2374719999999999</v>
      </c>
      <c r="K630" s="28">
        <v>1.472251</v>
      </c>
      <c r="L630" s="28">
        <v>1.8722840000000001</v>
      </c>
      <c r="M630" s="28">
        <v>2.140177</v>
      </c>
      <c r="N630" s="28">
        <v>1.4384459999999999</v>
      </c>
      <c r="O630" s="28">
        <v>1.2962629999999999</v>
      </c>
      <c r="P630" s="28">
        <v>1.2599629999999999</v>
      </c>
      <c r="Q630" s="28">
        <v>1.2143820000000001</v>
      </c>
      <c r="R630" s="28">
        <v>1.3531770000000001</v>
      </c>
      <c r="S630" s="28">
        <v>1.5695797762128074</v>
      </c>
      <c r="T630" s="28">
        <v>1.5147134963179405</v>
      </c>
      <c r="U630" s="28">
        <v>1.6665469893777956</v>
      </c>
      <c r="V630" s="28">
        <v>1.810960368006348</v>
      </c>
      <c r="W630" s="28">
        <v>1.9108835139817713</v>
      </c>
      <c r="X630" s="28">
        <v>2.0551582500096477</v>
      </c>
    </row>
    <row r="631" spans="1:24" x14ac:dyDescent="0.2">
      <c r="A631" s="11" t="s">
        <v>125</v>
      </c>
      <c r="B631" s="11" t="s">
        <v>56</v>
      </c>
      <c r="C631" s="11" t="s">
        <v>50</v>
      </c>
      <c r="D631" s="11" t="s">
        <v>76</v>
      </c>
      <c r="E631" s="28">
        <v>1.9594E-2</v>
      </c>
      <c r="F631" s="28">
        <v>7.7549999999999997E-3</v>
      </c>
      <c r="G631" s="28">
        <v>4.0959999999999998E-3</v>
      </c>
      <c r="H631" s="28">
        <v>0.16770860000000001</v>
      </c>
      <c r="I631" s="28">
        <v>4.6280000000000002E-3</v>
      </c>
      <c r="J631" s="28">
        <v>5.0359999999999997E-3</v>
      </c>
      <c r="K631" s="28">
        <v>2.9799999999999998E-4</v>
      </c>
      <c r="L631" s="28">
        <v>0.10012500000000001</v>
      </c>
      <c r="M631" s="28">
        <v>5.7117000000000001E-2</v>
      </c>
      <c r="N631" s="28">
        <v>2.3182000000000001E-2</v>
      </c>
      <c r="O631" s="28">
        <v>6.5922999999999995E-2</v>
      </c>
      <c r="P631" s="28">
        <v>8.1280000000000005E-2</v>
      </c>
      <c r="Q631" s="28">
        <v>7.4267E-2</v>
      </c>
      <c r="R631" s="28">
        <v>0.121971</v>
      </c>
      <c r="S631" s="28">
        <v>0.10735628507775677</v>
      </c>
      <c r="T631" s="28">
        <v>9.7576800000000019E-2</v>
      </c>
      <c r="U631" s="28">
        <v>9.7576800000000019E-2</v>
      </c>
      <c r="V631" s="28">
        <v>9.7576800000000019E-2</v>
      </c>
      <c r="W631" s="28">
        <v>9.7576800000000019E-2</v>
      </c>
      <c r="X631" s="28">
        <v>9.7576800000000019E-2</v>
      </c>
    </row>
    <row r="632" spans="1:24" x14ac:dyDescent="0.2">
      <c r="A632" s="11" t="s">
        <v>125</v>
      </c>
      <c r="B632" s="11" t="s">
        <v>56</v>
      </c>
      <c r="C632" s="11" t="s">
        <v>50</v>
      </c>
      <c r="D632" s="11" t="s">
        <v>74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8">
        <v>0</v>
      </c>
      <c r="T632" s="28">
        <v>0</v>
      </c>
      <c r="U632" s="28">
        <v>0</v>
      </c>
      <c r="V632" s="28">
        <v>0</v>
      </c>
      <c r="W632" s="28">
        <v>0</v>
      </c>
      <c r="X632" s="28">
        <v>0</v>
      </c>
    </row>
    <row r="633" spans="1:24" x14ac:dyDescent="0.2">
      <c r="A633" s="11" t="s">
        <v>125</v>
      </c>
      <c r="B633" s="11" t="s">
        <v>56</v>
      </c>
      <c r="C633" s="11" t="s">
        <v>65</v>
      </c>
      <c r="D633" s="11" t="s">
        <v>72</v>
      </c>
      <c r="E633" s="28">
        <v>9.6594714422148065E-2</v>
      </c>
      <c r="F633" s="28">
        <v>0.10003084710634934</v>
      </c>
      <c r="G633" s="28">
        <v>0.10340596823131641</v>
      </c>
      <c r="H633" s="28">
        <v>0.10791539326644418</v>
      </c>
      <c r="I633" s="28">
        <v>0.11317835897295161</v>
      </c>
      <c r="J633" s="28">
        <v>0.11871443925090015</v>
      </c>
      <c r="K633" s="28">
        <v>7.9489756443751655E-2</v>
      </c>
      <c r="L633" s="28">
        <v>9.1101757497584965E-2</v>
      </c>
      <c r="M633" s="28">
        <v>0.10362701534644769</v>
      </c>
      <c r="N633" s="28">
        <v>0.10953299816676912</v>
      </c>
      <c r="O633" s="28">
        <v>0.11432927335997189</v>
      </c>
      <c r="P633" s="28">
        <v>0.11857708338456133</v>
      </c>
      <c r="Q633" s="28">
        <v>0.12468015590146657</v>
      </c>
      <c r="R633" s="28">
        <v>0.13015535823998856</v>
      </c>
      <c r="S633" s="28">
        <v>0.13557568861358837</v>
      </c>
      <c r="T633" s="28">
        <v>0.14206432394279217</v>
      </c>
      <c r="U633" s="28">
        <v>0.14930928880193406</v>
      </c>
      <c r="V633" s="28">
        <v>0.15745592813396306</v>
      </c>
      <c r="W633" s="28">
        <v>0.16657076705597249</v>
      </c>
      <c r="X633" s="28">
        <v>0.17669432856181205</v>
      </c>
    </row>
    <row r="634" spans="1:24" x14ac:dyDescent="0.2">
      <c r="A634" s="11" t="s">
        <v>125</v>
      </c>
      <c r="B634" s="11" t="s">
        <v>56</v>
      </c>
      <c r="C634" s="11" t="s">
        <v>65</v>
      </c>
      <c r="D634" s="11" t="s">
        <v>77</v>
      </c>
      <c r="E634" s="28">
        <v>2.8240000000000001E-3</v>
      </c>
      <c r="F634" s="28">
        <v>3.1719999999999999E-3</v>
      </c>
      <c r="G634" s="28">
        <v>3.6120000000000002E-3</v>
      </c>
      <c r="H634" s="28">
        <v>4.2680000000000001E-3</v>
      </c>
      <c r="I634" s="28">
        <v>5.45E-3</v>
      </c>
      <c r="J634" s="28">
        <v>7.4780000000000003E-3</v>
      </c>
      <c r="K634" s="28">
        <v>9.6729999999999993E-3</v>
      </c>
      <c r="L634" s="28">
        <v>1.1265000000000001E-2</v>
      </c>
      <c r="M634" s="28">
        <v>1.2086E-2</v>
      </c>
      <c r="N634" s="28">
        <v>3.124E-3</v>
      </c>
      <c r="O634" s="28">
        <v>2.7899999999999999E-3</v>
      </c>
      <c r="P634" s="28">
        <v>2.3830000000000001E-3</v>
      </c>
      <c r="Q634" s="28">
        <v>3.3430000000000001E-3</v>
      </c>
      <c r="R634" s="28">
        <v>3.6050000000000001E-3</v>
      </c>
      <c r="S634" s="28">
        <v>3.4680000000000002E-3</v>
      </c>
      <c r="T634" s="28">
        <v>4.4549999999999998E-3</v>
      </c>
      <c r="U634" s="28">
        <v>5.1139999999999996E-3</v>
      </c>
      <c r="V634" s="28">
        <v>5.9069999999999999E-3</v>
      </c>
      <c r="W634" s="28">
        <v>6.7530000000000003E-3</v>
      </c>
      <c r="X634" s="28">
        <v>7.6249999999999998E-3</v>
      </c>
    </row>
    <row r="635" spans="1:24" x14ac:dyDescent="0.2">
      <c r="A635" s="11" t="s">
        <v>125</v>
      </c>
      <c r="B635" s="11" t="s">
        <v>56</v>
      </c>
      <c r="C635" s="11" t="s">
        <v>65</v>
      </c>
      <c r="D635" s="11" t="s">
        <v>73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7.54E-4</v>
      </c>
      <c r="S635" s="28">
        <v>1.534E-3</v>
      </c>
      <c r="T635" s="28">
        <v>3.065E-3</v>
      </c>
      <c r="U635" s="28">
        <v>5.5709999999999996E-3</v>
      </c>
      <c r="V635" s="28">
        <v>5.9220000000000002E-3</v>
      </c>
      <c r="W635" s="28">
        <v>5.9230000000000003E-3</v>
      </c>
      <c r="X635" s="28">
        <v>5.9580000000000006E-3</v>
      </c>
    </row>
    <row r="636" spans="1:24" x14ac:dyDescent="0.2">
      <c r="A636" s="11" t="s">
        <v>125</v>
      </c>
      <c r="B636" s="11" t="s">
        <v>56</v>
      </c>
      <c r="C636" s="11" t="s">
        <v>65</v>
      </c>
      <c r="D636" s="11" t="s">
        <v>70</v>
      </c>
      <c r="E636" s="28">
        <v>0</v>
      </c>
      <c r="F636" s="28">
        <v>0</v>
      </c>
      <c r="G636" s="28">
        <v>0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0</v>
      </c>
      <c r="Q636" s="28">
        <v>0</v>
      </c>
      <c r="R636" s="28">
        <v>3.7699999999999999E-3</v>
      </c>
      <c r="S636" s="28">
        <v>7.6699999999999997E-3</v>
      </c>
      <c r="T636" s="28">
        <v>1.5325E-2</v>
      </c>
      <c r="U636" s="28">
        <v>2.7854999999999998E-2</v>
      </c>
      <c r="V636" s="28">
        <v>2.9610000000000001E-2</v>
      </c>
      <c r="W636" s="28">
        <v>2.9615000000000002E-2</v>
      </c>
      <c r="X636" s="28">
        <v>2.9790000000000004E-2</v>
      </c>
    </row>
    <row r="637" spans="1:24" x14ac:dyDescent="0.2">
      <c r="A637" s="11" t="s">
        <v>125</v>
      </c>
      <c r="B637" s="11" t="s">
        <v>56</v>
      </c>
      <c r="C637" s="11" t="s">
        <v>65</v>
      </c>
      <c r="D637" s="11" t="s">
        <v>71</v>
      </c>
      <c r="E637" s="28">
        <v>5.4161000000000001E-2</v>
      </c>
      <c r="F637" s="28">
        <v>5.0776000000000002E-2</v>
      </c>
      <c r="G637" s="28">
        <v>8.1929999999999989E-2</v>
      </c>
      <c r="H637" s="28">
        <v>9.5233999999999999E-2</v>
      </c>
      <c r="I637" s="28">
        <v>6.0159000000000004E-2</v>
      </c>
      <c r="J637" s="28">
        <v>0.12113389999999999</v>
      </c>
      <c r="K637" s="28">
        <v>0.12937280000000001</v>
      </c>
      <c r="L637" s="28">
        <v>0.1495804</v>
      </c>
      <c r="M637" s="28">
        <v>0.16199439999999998</v>
      </c>
      <c r="N637" s="28">
        <v>0.10385800000000001</v>
      </c>
      <c r="O637" s="28">
        <v>0.107484</v>
      </c>
      <c r="P637" s="28">
        <v>0.1207042</v>
      </c>
      <c r="Q637" s="28">
        <v>0.16530549999999999</v>
      </c>
      <c r="R637" s="28">
        <v>0.1545155</v>
      </c>
      <c r="S637" s="28">
        <v>0.11806243612296358</v>
      </c>
      <c r="T637" s="28">
        <v>0.13654708247268305</v>
      </c>
      <c r="U637" s="28">
        <v>0.149309288801934</v>
      </c>
      <c r="V637" s="28">
        <v>0.16690328382200081</v>
      </c>
      <c r="W637" s="28">
        <v>0.1865592591026892</v>
      </c>
      <c r="X637" s="28">
        <v>0.19789764798922951</v>
      </c>
    </row>
    <row r="638" spans="1:24" x14ac:dyDescent="0.2">
      <c r="A638" s="11" t="s">
        <v>125</v>
      </c>
      <c r="B638" s="11" t="s">
        <v>56</v>
      </c>
      <c r="C638" s="11" t="s">
        <v>65</v>
      </c>
      <c r="D638" s="11" t="s">
        <v>26</v>
      </c>
      <c r="E638" s="28">
        <v>5.4161000000000001E-2</v>
      </c>
      <c r="F638" s="28">
        <v>5.0776000000000002E-2</v>
      </c>
      <c r="G638" s="28">
        <v>8.1929999999999989E-2</v>
      </c>
      <c r="H638" s="28">
        <v>9.5233999999999999E-2</v>
      </c>
      <c r="I638" s="28">
        <v>6.0159000000000004E-2</v>
      </c>
      <c r="J638" s="28">
        <v>0.12113389999999999</v>
      </c>
      <c r="K638" s="28">
        <v>0.12937280000000001</v>
      </c>
      <c r="L638" s="28">
        <v>0.1495804</v>
      </c>
      <c r="M638" s="28">
        <v>0.16199439999999998</v>
      </c>
      <c r="N638" s="28">
        <v>0.10385800000000001</v>
      </c>
      <c r="O638" s="28">
        <v>0.107484</v>
      </c>
      <c r="P638" s="28">
        <v>0.1207042</v>
      </c>
      <c r="Q638" s="28">
        <v>0.16530549999999999</v>
      </c>
      <c r="R638" s="28">
        <v>0.1582855</v>
      </c>
      <c r="S638" s="28">
        <v>0.12573243612296359</v>
      </c>
      <c r="T638" s="28">
        <v>0.15187208247268305</v>
      </c>
      <c r="U638" s="28">
        <v>0.17716428880193399</v>
      </c>
      <c r="V638" s="28">
        <v>0.19651328382200081</v>
      </c>
      <c r="W638" s="28">
        <v>0.2161742591026892</v>
      </c>
      <c r="X638" s="28">
        <v>0.22768764798922952</v>
      </c>
    </row>
    <row r="639" spans="1:24" x14ac:dyDescent="0.2">
      <c r="A639" s="11" t="s">
        <v>125</v>
      </c>
      <c r="B639" s="11" t="s">
        <v>56</v>
      </c>
      <c r="C639" s="11" t="s">
        <v>65</v>
      </c>
      <c r="D639" s="11" t="s">
        <v>75</v>
      </c>
      <c r="E639" s="28">
        <v>5.8198E-2</v>
      </c>
      <c r="F639" s="28">
        <v>5.2281000000000001E-2</v>
      </c>
      <c r="G639" s="28">
        <v>8.6416999999999994E-2</v>
      </c>
      <c r="H639" s="28">
        <v>9.7444000000000003E-2</v>
      </c>
      <c r="I639" s="28">
        <v>6.0859000000000003E-2</v>
      </c>
      <c r="J639" s="28">
        <v>0.104199</v>
      </c>
      <c r="K639" s="28">
        <v>9.8233000000000001E-2</v>
      </c>
      <c r="L639" s="28">
        <v>0.13176399999999999</v>
      </c>
      <c r="M639" s="28">
        <v>0.12319099999999999</v>
      </c>
      <c r="N639" s="28">
        <v>5.7766999999999999E-2</v>
      </c>
      <c r="O639" s="28">
        <v>6.2739000000000003E-2</v>
      </c>
      <c r="P639" s="28">
        <v>6.8772E-2</v>
      </c>
      <c r="Q639" s="28">
        <v>9.4697000000000003E-2</v>
      </c>
      <c r="R639" s="28">
        <v>0.11441999999999999</v>
      </c>
      <c r="S639" s="28">
        <v>9.5015284758549742E-2</v>
      </c>
      <c r="T639" s="28">
        <v>0.11979284903149998</v>
      </c>
      <c r="U639" s="28">
        <v>0.14548971834735694</v>
      </c>
      <c r="V639" s="28">
        <v>0.16846078389450198</v>
      </c>
      <c r="W639" s="28">
        <v>0.19054488447882545</v>
      </c>
      <c r="X639" s="28">
        <v>0.2061404312571235</v>
      </c>
    </row>
    <row r="640" spans="1:24" x14ac:dyDescent="0.2">
      <c r="A640" s="11" t="s">
        <v>125</v>
      </c>
      <c r="B640" s="11" t="s">
        <v>56</v>
      </c>
      <c r="C640" s="11" t="s">
        <v>65</v>
      </c>
      <c r="D640" s="11" t="s">
        <v>76</v>
      </c>
      <c r="E640" s="28">
        <v>1.6899999999999999E-4</v>
      </c>
      <c r="F640" s="28">
        <v>8.6000000000000003E-5</v>
      </c>
      <c r="G640" s="28">
        <v>1.56E-4</v>
      </c>
      <c r="H640" s="28">
        <v>2.4499999999999999E-4</v>
      </c>
      <c r="I640" s="28">
        <v>7.3999999999999996E-5</v>
      </c>
      <c r="J640" s="28">
        <v>5.9620000000000003E-3</v>
      </c>
      <c r="K640" s="28">
        <v>3.3500000000000001E-4</v>
      </c>
      <c r="L640" s="28">
        <v>3.9300000000000001E-4</v>
      </c>
      <c r="M640" s="28">
        <v>1.506E-3</v>
      </c>
      <c r="N640" s="28">
        <v>6.78E-4</v>
      </c>
      <c r="O640" s="28">
        <v>3.5829999999999998E-3</v>
      </c>
      <c r="P640" s="28">
        <v>2.1628000000000001E-2</v>
      </c>
      <c r="Q640" s="28">
        <v>6.3140000000000002E-3</v>
      </c>
      <c r="R640" s="28">
        <v>1.7523E-2</v>
      </c>
      <c r="S640" s="28">
        <v>6.9767542614137916E-3</v>
      </c>
      <c r="T640" s="28">
        <v>8.7615000000000002E-3</v>
      </c>
      <c r="U640" s="28">
        <v>8.7615000000000002E-3</v>
      </c>
      <c r="V640" s="28">
        <v>8.7615000000000002E-3</v>
      </c>
      <c r="W640" s="28">
        <v>8.7615000000000002E-3</v>
      </c>
      <c r="X640" s="28">
        <v>8.7615000000000002E-3</v>
      </c>
    </row>
    <row r="641" spans="1:24" x14ac:dyDescent="0.2">
      <c r="A641" s="11" t="s">
        <v>125</v>
      </c>
      <c r="B641" s="11" t="s">
        <v>56</v>
      </c>
      <c r="C641" s="11" t="s">
        <v>65</v>
      </c>
      <c r="D641" s="11" t="s">
        <v>74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8">
        <v>0</v>
      </c>
      <c r="T641" s="28">
        <v>0</v>
      </c>
      <c r="U641" s="28">
        <v>0</v>
      </c>
      <c r="V641" s="28">
        <v>0</v>
      </c>
      <c r="W641" s="28">
        <v>0</v>
      </c>
      <c r="X641" s="28">
        <v>0</v>
      </c>
    </row>
    <row r="642" spans="1:24" x14ac:dyDescent="0.2">
      <c r="A642" s="11" t="s">
        <v>125</v>
      </c>
      <c r="B642" s="11" t="s">
        <v>56</v>
      </c>
      <c r="C642" s="11" t="s">
        <v>67</v>
      </c>
      <c r="D642" s="11" t="s">
        <v>72</v>
      </c>
      <c r="E642" s="28">
        <v>0.20580028557785196</v>
      </c>
      <c r="F642" s="28">
        <v>0.21312115289365063</v>
      </c>
      <c r="G642" s="28">
        <v>0.22031203176868358</v>
      </c>
      <c r="H642" s="28">
        <v>0.22991960673355583</v>
      </c>
      <c r="I642" s="28">
        <v>0.24113264102704837</v>
      </c>
      <c r="J642" s="28">
        <v>0.25292756074909983</v>
      </c>
      <c r="K642" s="28">
        <v>0.16935724355624837</v>
      </c>
      <c r="L642" s="28">
        <v>0.194097242502415</v>
      </c>
      <c r="M642" s="28">
        <v>0.22078298465355228</v>
      </c>
      <c r="N642" s="28">
        <v>0.23336600183323089</v>
      </c>
      <c r="O642" s="28">
        <v>0.24358472664002812</v>
      </c>
      <c r="P642" s="28">
        <v>0.25263491661543869</v>
      </c>
      <c r="Q642" s="28">
        <v>0.26563784409853342</v>
      </c>
      <c r="R642" s="28">
        <v>0.27924663355067186</v>
      </c>
      <c r="S642" s="28">
        <v>0.29351099215980009</v>
      </c>
      <c r="T642" s="28">
        <v>0.30881845383051171</v>
      </c>
      <c r="U642" s="28">
        <v>0.3252228288913932</v>
      </c>
      <c r="V642" s="28">
        <v>0.34254418770483175</v>
      </c>
      <c r="W642" s="28">
        <v>0.3607690435884347</v>
      </c>
      <c r="X642" s="28">
        <v>0.37992834341914894</v>
      </c>
    </row>
    <row r="643" spans="1:24" x14ac:dyDescent="0.2">
      <c r="A643" s="11" t="s">
        <v>125</v>
      </c>
      <c r="B643" s="11" t="s">
        <v>56</v>
      </c>
      <c r="C643" s="11" t="s">
        <v>67</v>
      </c>
      <c r="D643" s="11" t="s">
        <v>77</v>
      </c>
      <c r="E643" s="28">
        <v>5.5999999999999999E-3</v>
      </c>
      <c r="F643" s="28">
        <v>5.7000000000000002E-3</v>
      </c>
      <c r="G643" s="28">
        <v>5.7000000000000002E-3</v>
      </c>
      <c r="H643" s="28">
        <v>1E-3</v>
      </c>
      <c r="I643" s="28">
        <v>2E-3</v>
      </c>
      <c r="J643" s="28">
        <v>2E-3</v>
      </c>
      <c r="K643" s="28">
        <v>3.0000000000000001E-3</v>
      </c>
      <c r="L643" s="28">
        <v>4.0000000000000001E-3</v>
      </c>
      <c r="M643" s="28">
        <v>4.0000000000000001E-3</v>
      </c>
      <c r="N643" s="28">
        <v>1.6080000000000001E-3</v>
      </c>
      <c r="O643" s="28">
        <v>1.9690000000000003E-3</v>
      </c>
      <c r="P643" s="28">
        <v>2.5139999999999997E-3</v>
      </c>
      <c r="Q643" s="28">
        <v>2.4239999999999999E-3</v>
      </c>
      <c r="R643" s="28">
        <v>2.4520000000000002E-3</v>
      </c>
      <c r="S643" s="28">
        <v>2.5360000000000001E-3</v>
      </c>
      <c r="T643" s="28">
        <v>2.98E-3</v>
      </c>
      <c r="U643" s="28">
        <v>3.4340000000000004E-3</v>
      </c>
      <c r="V643" s="28">
        <v>3.6619999999999999E-3</v>
      </c>
      <c r="W643" s="28">
        <v>3.8380000000000003E-3</v>
      </c>
      <c r="X643" s="28">
        <v>4.0070000000000001E-3</v>
      </c>
    </row>
    <row r="644" spans="1:24" x14ac:dyDescent="0.2">
      <c r="A644" s="11" t="s">
        <v>125</v>
      </c>
      <c r="B644" s="11" t="s">
        <v>56</v>
      </c>
      <c r="C644" s="11" t="s">
        <v>67</v>
      </c>
      <c r="D644" s="11" t="s">
        <v>73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8">
        <v>0</v>
      </c>
      <c r="T644" s="28">
        <v>0</v>
      </c>
      <c r="U644" s="28">
        <v>0</v>
      </c>
      <c r="V644" s="28">
        <v>0</v>
      </c>
      <c r="W644" s="28">
        <v>0</v>
      </c>
      <c r="X644" s="28">
        <v>0</v>
      </c>
    </row>
    <row r="645" spans="1:24" x14ac:dyDescent="0.2">
      <c r="A645" s="11" t="s">
        <v>125</v>
      </c>
      <c r="B645" s="11" t="s">
        <v>56</v>
      </c>
      <c r="C645" s="11" t="s">
        <v>67</v>
      </c>
      <c r="D645" s="11" t="s">
        <v>70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8">
        <v>0</v>
      </c>
      <c r="T645" s="28">
        <v>0</v>
      </c>
      <c r="U645" s="28">
        <v>0</v>
      </c>
      <c r="V645" s="28">
        <v>0</v>
      </c>
      <c r="W645" s="28">
        <v>0</v>
      </c>
      <c r="X645" s="28">
        <v>0</v>
      </c>
    </row>
    <row r="646" spans="1:24" x14ac:dyDescent="0.2">
      <c r="A646" s="11" t="s">
        <v>125</v>
      </c>
      <c r="B646" s="11" t="s">
        <v>56</v>
      </c>
      <c r="C646" s="11" t="s">
        <v>67</v>
      </c>
      <c r="D646" s="11" t="s">
        <v>71</v>
      </c>
      <c r="E646" s="28">
        <v>0.11579099999999999</v>
      </c>
      <c r="F646" s="28">
        <v>0.13964599999999999</v>
      </c>
      <c r="G646" s="28">
        <v>0.13672400000000001</v>
      </c>
      <c r="H646" s="28">
        <v>0.16042299999999998</v>
      </c>
      <c r="I646" s="28">
        <v>0.15101500000000001</v>
      </c>
      <c r="J646" s="28">
        <v>0.11875560000000002</v>
      </c>
      <c r="K646" s="28">
        <v>0.13025300000000001</v>
      </c>
      <c r="L646" s="28">
        <v>0.1754754</v>
      </c>
      <c r="M646" s="28">
        <v>0.16246630000000001</v>
      </c>
      <c r="N646" s="28">
        <v>0.1005315</v>
      </c>
      <c r="O646" s="28">
        <v>0.1101535</v>
      </c>
      <c r="P646" s="28">
        <v>0.12700149999999999</v>
      </c>
      <c r="Q646" s="28">
        <v>0.1046001</v>
      </c>
      <c r="R646" s="28">
        <v>0.14004429999999998</v>
      </c>
      <c r="S646" s="28">
        <v>0.14520549459734464</v>
      </c>
      <c r="T646" s="28">
        <v>0.15463724655438724</v>
      </c>
      <c r="U646" s="28">
        <v>0.16911587102352446</v>
      </c>
      <c r="V646" s="28">
        <v>0.18326114042208502</v>
      </c>
      <c r="W646" s="28">
        <v>0.1930114383198126</v>
      </c>
      <c r="X646" s="28">
        <v>0.20326166372924476</v>
      </c>
    </row>
    <row r="647" spans="1:24" x14ac:dyDescent="0.2">
      <c r="A647" s="11" t="s">
        <v>125</v>
      </c>
      <c r="B647" s="11" t="s">
        <v>56</v>
      </c>
      <c r="C647" s="11" t="s">
        <v>67</v>
      </c>
      <c r="D647" s="11" t="s">
        <v>26</v>
      </c>
      <c r="E647" s="28">
        <v>0.11579099999999999</v>
      </c>
      <c r="F647" s="28">
        <v>0.13964599999999999</v>
      </c>
      <c r="G647" s="28">
        <v>0.13672400000000001</v>
      </c>
      <c r="H647" s="28">
        <v>0.16042299999999998</v>
      </c>
      <c r="I647" s="28">
        <v>0.15101500000000001</v>
      </c>
      <c r="J647" s="28">
        <v>0.11875560000000002</v>
      </c>
      <c r="K647" s="28">
        <v>0.13025300000000001</v>
      </c>
      <c r="L647" s="28">
        <v>0.1754754</v>
      </c>
      <c r="M647" s="28">
        <v>0.16246630000000001</v>
      </c>
      <c r="N647" s="28">
        <v>0.1005315</v>
      </c>
      <c r="O647" s="28">
        <v>0.1101535</v>
      </c>
      <c r="P647" s="28">
        <v>0.12700149999999999</v>
      </c>
      <c r="Q647" s="28">
        <v>0.1046001</v>
      </c>
      <c r="R647" s="28">
        <v>0.14004429999999998</v>
      </c>
      <c r="S647" s="28">
        <v>0.14520549459734464</v>
      </c>
      <c r="T647" s="28">
        <v>0.15463724655438724</v>
      </c>
      <c r="U647" s="28">
        <v>0.16911587102352446</v>
      </c>
      <c r="V647" s="28">
        <v>0.18326114042208502</v>
      </c>
      <c r="W647" s="28">
        <v>0.1930114383198126</v>
      </c>
      <c r="X647" s="28">
        <v>0.20326166372924476</v>
      </c>
    </row>
    <row r="648" spans="1:24" x14ac:dyDescent="0.2">
      <c r="A648" s="11" t="s">
        <v>125</v>
      </c>
      <c r="B648" s="11" t="s">
        <v>56</v>
      </c>
      <c r="C648" s="11" t="s">
        <v>67</v>
      </c>
      <c r="D648" s="11" t="s">
        <v>75</v>
      </c>
      <c r="E648" s="28">
        <v>0.12399399999999999</v>
      </c>
      <c r="F648" s="28">
        <v>0.14422599999999999</v>
      </c>
      <c r="G648" s="28">
        <v>0.14185800000000001</v>
      </c>
      <c r="H648" s="28">
        <v>0.16113</v>
      </c>
      <c r="I648" s="28">
        <v>0.151614</v>
      </c>
      <c r="J648" s="28">
        <v>0.17038800000000001</v>
      </c>
      <c r="K648" s="28">
        <v>0.17583699999999999</v>
      </c>
      <c r="L648" s="28">
        <v>0.22258600000000001</v>
      </c>
      <c r="M648" s="28">
        <v>0.191603</v>
      </c>
      <c r="N648" s="28">
        <v>0.114867</v>
      </c>
      <c r="O648" s="28">
        <v>0.12238400000000001</v>
      </c>
      <c r="P648" s="28">
        <v>0.139706</v>
      </c>
      <c r="Q648" s="28">
        <v>0.13175000000000001</v>
      </c>
      <c r="R648" s="28">
        <v>0.171793</v>
      </c>
      <c r="S648" s="28">
        <v>0.19274264251900364</v>
      </c>
      <c r="T648" s="28">
        <v>0.17310572802640439</v>
      </c>
      <c r="U648" s="28">
        <v>0.18285184555454143</v>
      </c>
      <c r="V648" s="28">
        <v>0.19623533451527961</v>
      </c>
      <c r="W648" s="28">
        <v>0.20587946943718713</v>
      </c>
      <c r="X648" s="28">
        <v>0.21606811589769362</v>
      </c>
    </row>
    <row r="649" spans="1:24" x14ac:dyDescent="0.2">
      <c r="A649" s="11" t="s">
        <v>125</v>
      </c>
      <c r="B649" s="11" t="s">
        <v>56</v>
      </c>
      <c r="C649" s="11" t="s">
        <v>67</v>
      </c>
      <c r="D649" s="11" t="s">
        <v>76</v>
      </c>
      <c r="E649" s="28">
        <v>3.6999999999999999E-4</v>
      </c>
      <c r="F649" s="28">
        <v>1.6100000000000001E-4</v>
      </c>
      <c r="G649" s="28">
        <v>8.7000000000000001E-5</v>
      </c>
      <c r="H649" s="28">
        <v>6.3999999999999997E-5</v>
      </c>
      <c r="I649" s="28">
        <v>3.8000000000000002E-5</v>
      </c>
      <c r="J649" s="28">
        <v>6.8400000000000004E-4</v>
      </c>
      <c r="K649" s="28">
        <v>4.2400000000000001E-4</v>
      </c>
      <c r="L649" s="28">
        <v>7.9979999999999999E-3</v>
      </c>
      <c r="M649" s="28">
        <v>6.7419999999999997E-3</v>
      </c>
      <c r="N649" s="28">
        <v>4.3660000000000001E-3</v>
      </c>
      <c r="O649" s="28">
        <v>6.7930000000000004E-3</v>
      </c>
      <c r="P649" s="28">
        <v>9.4680000000000007E-3</v>
      </c>
      <c r="Q649" s="28">
        <v>1.9771E-2</v>
      </c>
      <c r="R649" s="28">
        <v>1.3140000000000001E-2</v>
      </c>
      <c r="S649" s="28">
        <v>1.7119198282579906E-2</v>
      </c>
      <c r="T649" s="28">
        <v>1.3140000000000001E-2</v>
      </c>
      <c r="U649" s="28">
        <v>1.3140000000000001E-2</v>
      </c>
      <c r="V649" s="28">
        <v>1.3140000000000001E-2</v>
      </c>
      <c r="W649" s="28">
        <v>1.3140000000000001E-2</v>
      </c>
      <c r="X649" s="28">
        <v>1.3140000000000001E-2</v>
      </c>
    </row>
    <row r="650" spans="1:24" x14ac:dyDescent="0.2">
      <c r="A650" s="11" t="s">
        <v>125</v>
      </c>
      <c r="B650" s="11" t="s">
        <v>56</v>
      </c>
      <c r="C650" s="11" t="s">
        <v>67</v>
      </c>
      <c r="D650" s="11" t="s">
        <v>74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8">
        <v>0</v>
      </c>
      <c r="T650" s="28">
        <v>0</v>
      </c>
      <c r="U650" s="28">
        <v>0</v>
      </c>
      <c r="V650" s="28">
        <v>0</v>
      </c>
      <c r="W650" s="28">
        <v>0</v>
      </c>
      <c r="X650" s="28">
        <v>0</v>
      </c>
    </row>
    <row r="651" spans="1:24" x14ac:dyDescent="0.2">
      <c r="A651" s="11" t="s">
        <v>126</v>
      </c>
      <c r="B651" s="11" t="s">
        <v>56</v>
      </c>
      <c r="C651" s="11" t="s">
        <v>50</v>
      </c>
      <c r="D651" s="11" t="s">
        <v>72</v>
      </c>
      <c r="E651" s="28">
        <v>2.1930650000000003</v>
      </c>
      <c r="F651" s="28">
        <v>2.1269860000000005</v>
      </c>
      <c r="G651" s="28">
        <v>2.2007259999999995</v>
      </c>
      <c r="H651" s="28">
        <v>2.3397540000000001</v>
      </c>
      <c r="I651" s="28">
        <v>2.4732419999999999</v>
      </c>
      <c r="J651" s="28">
        <v>2.6915230000000001</v>
      </c>
      <c r="K651" s="28">
        <v>2.9682489999999997</v>
      </c>
      <c r="L651" s="28">
        <v>3.0152000000000001</v>
      </c>
      <c r="M651" s="28">
        <v>3.1539999999999999</v>
      </c>
      <c r="N651" s="28">
        <v>3.2</v>
      </c>
      <c r="O651" s="28">
        <v>3.2070090000000002</v>
      </c>
      <c r="P651" s="28">
        <v>3.2319819550000002</v>
      </c>
      <c r="Q651" s="28">
        <v>3.2577740452250006</v>
      </c>
      <c r="R651" s="28">
        <v>3.2673733047727507</v>
      </c>
      <c r="S651" s="28">
        <v>3.2664347052011591</v>
      </c>
      <c r="T651" s="28">
        <v>3.2650367499179405</v>
      </c>
      <c r="U651" s="28">
        <v>3.2688661251693354</v>
      </c>
      <c r="V651" s="28">
        <v>3.2795865349162874</v>
      </c>
      <c r="W651" s="28">
        <v>3.2900668042179615</v>
      </c>
      <c r="X651" s="28">
        <v>3.2988383345251662</v>
      </c>
    </row>
    <row r="652" spans="1:24" x14ac:dyDescent="0.2">
      <c r="A652" s="11" t="s">
        <v>126</v>
      </c>
      <c r="B652" s="11" t="s">
        <v>56</v>
      </c>
      <c r="C652" s="11" t="s">
        <v>50</v>
      </c>
      <c r="D652" s="11" t="s">
        <v>77</v>
      </c>
      <c r="E652" s="28">
        <v>2.3387999999999999E-2</v>
      </c>
      <c r="F652" s="28">
        <v>2.615E-2</v>
      </c>
      <c r="G652" s="28">
        <v>2.9648000000000001E-2</v>
      </c>
      <c r="H652" s="28">
        <v>3.1633000000000001E-2</v>
      </c>
      <c r="I652" s="28">
        <v>3.5999999999999997E-2</v>
      </c>
      <c r="J652" s="28">
        <v>4.7E-2</v>
      </c>
      <c r="K652" s="28">
        <v>6.5000000000000002E-2</v>
      </c>
      <c r="L652" s="28">
        <v>8.5999999999999993E-2</v>
      </c>
      <c r="M652" s="28">
        <v>6.7000000000000004E-2</v>
      </c>
      <c r="N652" s="28">
        <v>2.3E-2</v>
      </c>
      <c r="O652" s="28">
        <v>2.3009000000000002E-2</v>
      </c>
      <c r="P652" s="28">
        <v>4.1008000000000003E-2</v>
      </c>
      <c r="Q652" s="28">
        <v>4.1952000000000003E-2</v>
      </c>
      <c r="R652" s="28">
        <v>4.2176999999999999E-2</v>
      </c>
      <c r="S652" s="28">
        <v>4.8071999999999997E-2</v>
      </c>
      <c r="T652" s="28">
        <v>5.0865E-2</v>
      </c>
      <c r="U652" s="28">
        <v>5.9334999999999999E-2</v>
      </c>
      <c r="V652" s="28">
        <v>6.9560000000000011E-2</v>
      </c>
      <c r="W652" s="28">
        <v>7.6072000000000001E-2</v>
      </c>
      <c r="X652" s="28">
        <v>8.1153000000000003E-2</v>
      </c>
    </row>
    <row r="653" spans="1:24" x14ac:dyDescent="0.2">
      <c r="A653" s="11" t="s">
        <v>126</v>
      </c>
      <c r="B653" s="11" t="s">
        <v>56</v>
      </c>
      <c r="C653" s="11" t="s">
        <v>50</v>
      </c>
      <c r="D653" s="11" t="s">
        <v>73</v>
      </c>
      <c r="E653" s="28">
        <v>0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8">
        <v>0</v>
      </c>
      <c r="T653" s="28">
        <v>0</v>
      </c>
      <c r="U653" s="28">
        <v>0</v>
      </c>
      <c r="V653" s="28">
        <v>0</v>
      </c>
      <c r="W653" s="28">
        <v>0</v>
      </c>
      <c r="X653" s="28">
        <v>0</v>
      </c>
    </row>
    <row r="654" spans="1:24" x14ac:dyDescent="0.2">
      <c r="A654" s="11" t="s">
        <v>126</v>
      </c>
      <c r="B654" s="11" t="s">
        <v>56</v>
      </c>
      <c r="C654" s="11" t="s">
        <v>50</v>
      </c>
      <c r="D654" s="11" t="s">
        <v>70</v>
      </c>
      <c r="E654" s="28">
        <v>0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8">
        <v>0</v>
      </c>
      <c r="T654" s="28">
        <v>0</v>
      </c>
      <c r="U654" s="28">
        <v>0</v>
      </c>
      <c r="V654" s="28">
        <v>0</v>
      </c>
      <c r="W654" s="28">
        <v>0</v>
      </c>
      <c r="X654" s="28">
        <v>0</v>
      </c>
    </row>
    <row r="655" spans="1:24" x14ac:dyDescent="0.2">
      <c r="A655" s="11" t="s">
        <v>126</v>
      </c>
      <c r="B655" s="11" t="s">
        <v>56</v>
      </c>
      <c r="C655" s="11" t="s">
        <v>50</v>
      </c>
      <c r="D655" s="11" t="s">
        <v>71</v>
      </c>
      <c r="E655" s="28">
        <v>1.1623244500000003</v>
      </c>
      <c r="F655" s="28">
        <v>1.1698423000000004</v>
      </c>
      <c r="G655" s="28">
        <v>1.2103992999999997</v>
      </c>
      <c r="H655" s="28">
        <v>1.2868647000000002</v>
      </c>
      <c r="I655" s="28">
        <v>1.3355506800000001</v>
      </c>
      <c r="J655" s="28">
        <v>1.4582474775000001</v>
      </c>
      <c r="K655" s="28">
        <v>1.6939702988000001</v>
      </c>
      <c r="L655" s="28">
        <v>2.1078024463999996</v>
      </c>
      <c r="M655" s="28">
        <v>2.0504480200000001</v>
      </c>
      <c r="N655" s="28">
        <v>1.1229244454999998</v>
      </c>
      <c r="O655" s="28">
        <v>1.5148891152499997</v>
      </c>
      <c r="P655" s="28">
        <v>1.8032233205000001</v>
      </c>
      <c r="Q655" s="28">
        <v>1.9342467357499995</v>
      </c>
      <c r="R655" s="28">
        <v>2.0136508177499999</v>
      </c>
      <c r="S655" s="28">
        <v>2.2530947488419515</v>
      </c>
      <c r="T655" s="28">
        <v>2.236433391113581</v>
      </c>
      <c r="U655" s="28">
        <v>2.2228289651151476</v>
      </c>
      <c r="V655" s="28">
        <v>2.230118843743075</v>
      </c>
      <c r="W655" s="28">
        <v>2.2372454268682138</v>
      </c>
      <c r="X655" s="28">
        <v>2.2432100674771127</v>
      </c>
    </row>
    <row r="656" spans="1:24" x14ac:dyDescent="0.2">
      <c r="A656" s="11" t="s">
        <v>126</v>
      </c>
      <c r="B656" s="11" t="s">
        <v>56</v>
      </c>
      <c r="C656" s="11" t="s">
        <v>50</v>
      </c>
      <c r="D656" s="11" t="s">
        <v>26</v>
      </c>
      <c r="E656" s="28">
        <v>1.1623244500000003</v>
      </c>
      <c r="F656" s="28">
        <v>1.1698423000000004</v>
      </c>
      <c r="G656" s="28">
        <v>1.2103992999999997</v>
      </c>
      <c r="H656" s="28">
        <v>1.2868647000000002</v>
      </c>
      <c r="I656" s="28">
        <v>1.3355506800000001</v>
      </c>
      <c r="J656" s="28">
        <v>1.4582474775000001</v>
      </c>
      <c r="K656" s="28">
        <v>1.6939702988000001</v>
      </c>
      <c r="L656" s="28">
        <v>2.1078024463999996</v>
      </c>
      <c r="M656" s="28">
        <v>2.0504480200000001</v>
      </c>
      <c r="N656" s="28">
        <v>1.1229244454999998</v>
      </c>
      <c r="O656" s="28">
        <v>1.5148891152499997</v>
      </c>
      <c r="P656" s="28">
        <v>1.8032233205000001</v>
      </c>
      <c r="Q656" s="28">
        <v>1.9342467357499995</v>
      </c>
      <c r="R656" s="28">
        <v>2.0136508177499999</v>
      </c>
      <c r="S656" s="28">
        <v>2.2530947488419515</v>
      </c>
      <c r="T656" s="28">
        <v>2.236433391113581</v>
      </c>
      <c r="U656" s="28">
        <v>2.2228289651151476</v>
      </c>
      <c r="V656" s="28">
        <v>2.230118843743075</v>
      </c>
      <c r="W656" s="28">
        <v>2.2372454268682138</v>
      </c>
      <c r="X656" s="28">
        <v>2.2432100674771127</v>
      </c>
    </row>
    <row r="657" spans="1:24" x14ac:dyDescent="0.2">
      <c r="A657" s="11" t="s">
        <v>126</v>
      </c>
      <c r="B657" s="11" t="s">
        <v>56</v>
      </c>
      <c r="C657" s="11" t="s">
        <v>50</v>
      </c>
      <c r="D657" s="11" t="s">
        <v>75</v>
      </c>
      <c r="E657" s="28">
        <v>1.4625300000000001</v>
      </c>
      <c r="F657" s="28">
        <v>1.225725</v>
      </c>
      <c r="G657" s="28">
        <v>1.4903029999999999</v>
      </c>
      <c r="H657" s="28">
        <v>1.446132</v>
      </c>
      <c r="I657" s="28">
        <v>1.708564</v>
      </c>
      <c r="J657" s="28">
        <v>2.0209999999999999</v>
      </c>
      <c r="K657" s="28">
        <v>2.4569429999999999</v>
      </c>
      <c r="L657" s="28">
        <v>3.1619999999999999</v>
      </c>
      <c r="M657" s="28">
        <v>2.8090000000000002</v>
      </c>
      <c r="N657" s="28">
        <v>1.3603719999999999</v>
      </c>
      <c r="O657" s="28">
        <v>1.932331</v>
      </c>
      <c r="P657" s="28">
        <v>2.5324740000000001</v>
      </c>
      <c r="Q657" s="28">
        <v>2.6320139999999999</v>
      </c>
      <c r="R657" s="28">
        <v>3.0619749999999999</v>
      </c>
      <c r="S657" s="28">
        <v>3.5800903148932388</v>
      </c>
      <c r="T657" s="28">
        <v>3.346921445302653</v>
      </c>
      <c r="U657" s="28">
        <v>3.3827925250403275</v>
      </c>
      <c r="V657" s="28">
        <v>3.2645625385542494</v>
      </c>
      <c r="W657" s="28">
        <v>3.2941667702853064</v>
      </c>
      <c r="X657" s="28">
        <v>3.3077731717880967</v>
      </c>
    </row>
    <row r="658" spans="1:24" x14ac:dyDescent="0.2">
      <c r="A658" s="11" t="s">
        <v>126</v>
      </c>
      <c r="B658" s="11" t="s">
        <v>56</v>
      </c>
      <c r="C658" s="11" t="s">
        <v>50</v>
      </c>
      <c r="D658" s="11" t="s">
        <v>76</v>
      </c>
      <c r="E658" s="28">
        <v>8.4195000000000006E-2</v>
      </c>
      <c r="F658" s="28">
        <v>0.18362999999999999</v>
      </c>
      <c r="G658" s="28">
        <v>0.202735</v>
      </c>
      <c r="H658" s="28">
        <v>0.238985</v>
      </c>
      <c r="I658" s="28">
        <v>0.35847800000000002</v>
      </c>
      <c r="J658" s="28">
        <v>0.57699999999999996</v>
      </c>
      <c r="K658" s="28">
        <v>0.58723900000000007</v>
      </c>
      <c r="L658" s="28">
        <v>0.72134399999999999</v>
      </c>
      <c r="M658" s="28">
        <v>0.77100000000000002</v>
      </c>
      <c r="N658" s="28">
        <v>0.47683199999999998</v>
      </c>
      <c r="O658" s="28">
        <v>0.68452000000000002</v>
      </c>
      <c r="P658" s="28">
        <v>0.74240700000000004</v>
      </c>
      <c r="Q658" s="28">
        <v>0.76958800000000005</v>
      </c>
      <c r="R658" s="28">
        <v>0.90301399999999998</v>
      </c>
      <c r="S658" s="28">
        <v>0.93097524057297643</v>
      </c>
      <c r="T658" s="28">
        <v>0.94939830326141239</v>
      </c>
      <c r="U658" s="28">
        <v>0.95793259614938242</v>
      </c>
      <c r="V658" s="28">
        <v>0.96751192211087622</v>
      </c>
      <c r="W658" s="28">
        <v>0.9771870413319852</v>
      </c>
      <c r="X658" s="28">
        <v>0.98695891174530492</v>
      </c>
    </row>
    <row r="659" spans="1:24" x14ac:dyDescent="0.2">
      <c r="A659" s="11" t="s">
        <v>126</v>
      </c>
      <c r="B659" s="11" t="s">
        <v>56</v>
      </c>
      <c r="C659" s="11" t="s">
        <v>50</v>
      </c>
      <c r="D659" s="11" t="s">
        <v>74</v>
      </c>
      <c r="E659" s="28">
        <v>0</v>
      </c>
      <c r="F659" s="28">
        <v>0</v>
      </c>
      <c r="G659" s="28">
        <v>0</v>
      </c>
      <c r="H659" s="28">
        <v>0</v>
      </c>
      <c r="I659" s="28">
        <v>0</v>
      </c>
      <c r="J659" s="28">
        <v>0</v>
      </c>
      <c r="K659" s="28">
        <v>0</v>
      </c>
      <c r="L659" s="28">
        <v>0</v>
      </c>
      <c r="M659" s="28">
        <v>0</v>
      </c>
      <c r="N659" s="28">
        <v>0</v>
      </c>
      <c r="O659" s="28">
        <v>0</v>
      </c>
      <c r="P659" s="28">
        <v>0</v>
      </c>
      <c r="Q659" s="28">
        <v>0</v>
      </c>
      <c r="R659" s="28">
        <v>0</v>
      </c>
      <c r="S659" s="28">
        <v>0</v>
      </c>
      <c r="T659" s="28">
        <v>0</v>
      </c>
      <c r="U659" s="28">
        <v>0</v>
      </c>
      <c r="V659" s="28">
        <v>0</v>
      </c>
      <c r="W659" s="28">
        <v>0</v>
      </c>
      <c r="X659" s="28">
        <v>0</v>
      </c>
    </row>
    <row r="660" spans="1:24" x14ac:dyDescent="0.2">
      <c r="A660" s="11" t="s">
        <v>126</v>
      </c>
      <c r="B660" s="11" t="s">
        <v>56</v>
      </c>
      <c r="C660" s="11" t="s">
        <v>65</v>
      </c>
      <c r="D660" s="11" t="s">
        <v>72</v>
      </c>
      <c r="E660" s="28">
        <v>0.18753861285781323</v>
      </c>
      <c r="F660" s="28">
        <v>0.19113888419851685</v>
      </c>
      <c r="G660" s="28">
        <v>0.19831470161335032</v>
      </c>
      <c r="H660" s="28">
        <v>0.20958669200728977</v>
      </c>
      <c r="I660" s="28">
        <v>0.22532543988702899</v>
      </c>
      <c r="J660" s="28">
        <v>0.24096902941176473</v>
      </c>
      <c r="K660" s="28">
        <v>0.28215000000000001</v>
      </c>
      <c r="L660" s="28">
        <v>0.29029914157019415</v>
      </c>
      <c r="M660" s="28">
        <v>0.30026592741626568</v>
      </c>
      <c r="N660" s="28">
        <v>0.29377049929344412</v>
      </c>
      <c r="O660" s="28">
        <v>0.29662249929344414</v>
      </c>
      <c r="P660" s="28">
        <v>0.30294649929344414</v>
      </c>
      <c r="Q660" s="28">
        <v>0.31127423178991132</v>
      </c>
      <c r="R660" s="28">
        <v>0.32009660294886083</v>
      </c>
      <c r="S660" s="28">
        <v>0.33040818256655397</v>
      </c>
      <c r="T660" s="28">
        <v>0.34187603984451981</v>
      </c>
      <c r="U660" s="28">
        <v>0.35514404816327599</v>
      </c>
      <c r="V660" s="28">
        <v>0.37041134459674546</v>
      </c>
      <c r="W660" s="28">
        <v>0.38414434459674546</v>
      </c>
      <c r="X660" s="28">
        <v>0.39974634459674546</v>
      </c>
    </row>
    <row r="661" spans="1:24" x14ac:dyDescent="0.2">
      <c r="A661" s="11" t="s">
        <v>126</v>
      </c>
      <c r="B661" s="11" t="s">
        <v>56</v>
      </c>
      <c r="C661" s="11" t="s">
        <v>65</v>
      </c>
      <c r="D661" s="11" t="s">
        <v>77</v>
      </c>
      <c r="E661" s="28">
        <v>4.1272941176470589E-3</v>
      </c>
      <c r="F661" s="28">
        <v>5.3670000000000002E-3</v>
      </c>
      <c r="G661" s="28">
        <v>4.7400000000000003E-3</v>
      </c>
      <c r="H661" s="28">
        <v>5.4879999999999998E-3</v>
      </c>
      <c r="I661" s="28">
        <v>6.4749999999999999E-3</v>
      </c>
      <c r="J661" s="28">
        <v>8.3549999999999996E-3</v>
      </c>
      <c r="K661" s="28">
        <v>1.1053E-2</v>
      </c>
      <c r="L661" s="28">
        <v>1.3240999999999999E-2</v>
      </c>
      <c r="M661" s="28">
        <v>8.7910000000000002E-3</v>
      </c>
      <c r="N661" s="28">
        <v>2.7750000000000001E-3</v>
      </c>
      <c r="O661" s="28">
        <v>2.8519999999999999E-3</v>
      </c>
      <c r="P661" s="28">
        <v>6.3239999999999998E-3</v>
      </c>
      <c r="Q661" s="28">
        <v>6.8130000000000005E-3</v>
      </c>
      <c r="R661" s="28">
        <v>7.2659999999999999E-3</v>
      </c>
      <c r="S661" s="28">
        <v>8.3910000000000009E-3</v>
      </c>
      <c r="T661" s="28">
        <v>9.1549999999999999E-3</v>
      </c>
      <c r="U661" s="28">
        <v>1.0533000000000001E-2</v>
      </c>
      <c r="V661" s="28">
        <v>1.2071E-2</v>
      </c>
      <c r="W661" s="28">
        <v>1.3733E-2</v>
      </c>
      <c r="X661" s="28">
        <v>1.5602000000000001E-2</v>
      </c>
    </row>
    <row r="662" spans="1:24" x14ac:dyDescent="0.2">
      <c r="A662" s="11" t="s">
        <v>126</v>
      </c>
      <c r="B662" s="11" t="s">
        <v>56</v>
      </c>
      <c r="C662" s="11" t="s">
        <v>65</v>
      </c>
      <c r="D662" s="11" t="s">
        <v>73</v>
      </c>
      <c r="E662" s="28">
        <v>0</v>
      </c>
      <c r="F662" s="28">
        <v>0</v>
      </c>
      <c r="G662" s="28">
        <v>0</v>
      </c>
      <c r="H662" s="28">
        <v>0</v>
      </c>
      <c r="I662" s="28">
        <v>0</v>
      </c>
      <c r="J662" s="28">
        <v>0</v>
      </c>
      <c r="K662" s="28">
        <v>0</v>
      </c>
      <c r="L662" s="28">
        <v>0</v>
      </c>
      <c r="M662" s="28">
        <v>0</v>
      </c>
      <c r="N662" s="28">
        <v>0</v>
      </c>
      <c r="O662" s="28">
        <v>0</v>
      </c>
      <c r="P662" s="28">
        <v>0</v>
      </c>
      <c r="Q662" s="28">
        <v>0</v>
      </c>
      <c r="R662" s="28">
        <v>0</v>
      </c>
      <c r="S662" s="28">
        <v>0</v>
      </c>
      <c r="T662" s="28">
        <v>0</v>
      </c>
      <c r="U662" s="28">
        <v>0</v>
      </c>
      <c r="V662" s="28">
        <v>0</v>
      </c>
      <c r="W662" s="28">
        <v>0</v>
      </c>
      <c r="X662" s="28">
        <v>0</v>
      </c>
    </row>
    <row r="663" spans="1:24" x14ac:dyDescent="0.2">
      <c r="A663" s="11" t="s">
        <v>126</v>
      </c>
      <c r="B663" s="11" t="s">
        <v>56</v>
      </c>
      <c r="C663" s="11" t="s">
        <v>65</v>
      </c>
      <c r="D663" s="11" t="s">
        <v>70</v>
      </c>
      <c r="E663" s="28">
        <v>0</v>
      </c>
      <c r="F663" s="28">
        <v>0</v>
      </c>
      <c r="G663" s="28">
        <v>0</v>
      </c>
      <c r="H663" s="28">
        <v>0</v>
      </c>
      <c r="I663" s="28">
        <v>0</v>
      </c>
      <c r="J663" s="28">
        <v>0</v>
      </c>
      <c r="K663" s="28">
        <v>0</v>
      </c>
      <c r="L663" s="28">
        <v>0</v>
      </c>
      <c r="M663" s="28">
        <v>0</v>
      </c>
      <c r="N663" s="28">
        <v>0</v>
      </c>
      <c r="O663" s="28">
        <v>0</v>
      </c>
      <c r="P663" s="28">
        <v>0</v>
      </c>
      <c r="Q663" s="28">
        <v>0</v>
      </c>
      <c r="R663" s="28">
        <v>0</v>
      </c>
      <c r="S663" s="28">
        <v>0</v>
      </c>
      <c r="T663" s="28">
        <v>0</v>
      </c>
      <c r="U663" s="28">
        <v>0</v>
      </c>
      <c r="V663" s="28">
        <v>0</v>
      </c>
      <c r="W663" s="28">
        <v>0</v>
      </c>
      <c r="X663" s="28">
        <v>0</v>
      </c>
    </row>
    <row r="664" spans="1:24" x14ac:dyDescent="0.2">
      <c r="A664" s="11" t="s">
        <v>126</v>
      </c>
      <c r="B664" s="11" t="s">
        <v>56</v>
      </c>
      <c r="C664" s="11" t="s">
        <v>65</v>
      </c>
      <c r="D664" s="11" t="s">
        <v>71</v>
      </c>
      <c r="E664" s="28">
        <v>0.1310574040702169</v>
      </c>
      <c r="F664" s="28">
        <v>0.13357337776049238</v>
      </c>
      <c r="G664" s="28">
        <v>0.13858804640999844</v>
      </c>
      <c r="H664" s="28">
        <v>0.14646523915032311</v>
      </c>
      <c r="I664" s="28">
        <v>0.15746393114767793</v>
      </c>
      <c r="J664" s="28">
        <v>0.16385894000000006</v>
      </c>
      <c r="K664" s="28">
        <v>0.17557633275204362</v>
      </c>
      <c r="L664" s="28">
        <v>0.17704375083645826</v>
      </c>
      <c r="M664" s="28">
        <v>0.14188479079901609</v>
      </c>
      <c r="N664" s="28">
        <v>7.9919336971214991E-2</v>
      </c>
      <c r="O664" s="28">
        <v>0.10576910872259422</v>
      </c>
      <c r="P664" s="28">
        <v>0.13221138590324275</v>
      </c>
      <c r="Q664" s="28">
        <v>0.18168920000000002</v>
      </c>
      <c r="R664" s="28">
        <v>0.1298542</v>
      </c>
      <c r="S664" s="28">
        <v>0.12094718349205613</v>
      </c>
      <c r="T664" s="28">
        <v>0.1364787202117777</v>
      </c>
      <c r="U664" s="28">
        <v>0.14916050022857585</v>
      </c>
      <c r="V664" s="28">
        <v>0.16668510506853543</v>
      </c>
      <c r="W664" s="28">
        <v>0.18438928540643781</v>
      </c>
      <c r="X664" s="28">
        <v>0.20786809919030769</v>
      </c>
    </row>
    <row r="665" spans="1:24" x14ac:dyDescent="0.2">
      <c r="A665" s="11" t="s">
        <v>126</v>
      </c>
      <c r="B665" s="11" t="s">
        <v>56</v>
      </c>
      <c r="C665" s="11" t="s">
        <v>65</v>
      </c>
      <c r="D665" s="11" t="s">
        <v>26</v>
      </c>
      <c r="E665" s="28">
        <v>0.1310574040702169</v>
      </c>
      <c r="F665" s="28">
        <v>0.13357337776049238</v>
      </c>
      <c r="G665" s="28">
        <v>0.13858804640999844</v>
      </c>
      <c r="H665" s="28">
        <v>0.14646523915032311</v>
      </c>
      <c r="I665" s="28">
        <v>0.15746393114767793</v>
      </c>
      <c r="J665" s="28">
        <v>0.16385894000000006</v>
      </c>
      <c r="K665" s="28">
        <v>0.17557633275204362</v>
      </c>
      <c r="L665" s="28">
        <v>0.17704375083645826</v>
      </c>
      <c r="M665" s="28">
        <v>0.14188479079901609</v>
      </c>
      <c r="N665" s="28">
        <v>7.9919336971214991E-2</v>
      </c>
      <c r="O665" s="28">
        <v>0.10576910872259422</v>
      </c>
      <c r="P665" s="28">
        <v>0.13221138590324275</v>
      </c>
      <c r="Q665" s="28">
        <v>0.18168920000000002</v>
      </c>
      <c r="R665" s="28">
        <v>0.1298542</v>
      </c>
      <c r="S665" s="28">
        <v>0.12094718349205613</v>
      </c>
      <c r="T665" s="28">
        <v>0.1364787202117777</v>
      </c>
      <c r="U665" s="28">
        <v>0.14916050022857585</v>
      </c>
      <c r="V665" s="28">
        <v>0.16668510506853543</v>
      </c>
      <c r="W665" s="28">
        <v>0.18438928540643781</v>
      </c>
      <c r="X665" s="28">
        <v>0.20786809919030769</v>
      </c>
    </row>
    <row r="666" spans="1:24" x14ac:dyDescent="0.2">
      <c r="A666" s="11" t="s">
        <v>126</v>
      </c>
      <c r="B666" s="11" t="s">
        <v>56</v>
      </c>
      <c r="C666" s="11" t="s">
        <v>65</v>
      </c>
      <c r="D666" s="11" t="s">
        <v>75</v>
      </c>
      <c r="E666" s="28">
        <v>9.7096000000000002E-2</v>
      </c>
      <c r="F666" s="28">
        <v>0.12590600000000002</v>
      </c>
      <c r="G666" s="28">
        <v>0.15915400000000002</v>
      </c>
      <c r="H666" s="28">
        <v>0.15740900000000002</v>
      </c>
      <c r="I666" s="28">
        <v>0.16820200000000002</v>
      </c>
      <c r="J666" s="28">
        <v>0.15820000000000001</v>
      </c>
      <c r="K666" s="28">
        <v>0.19619600000000001</v>
      </c>
      <c r="L666" s="28">
        <v>0.20199999999999996</v>
      </c>
      <c r="M666" s="28">
        <v>0.16444599999999998</v>
      </c>
      <c r="N666" s="28">
        <v>7.2577000000000003E-2</v>
      </c>
      <c r="O666" s="28">
        <v>0.11018600000000001</v>
      </c>
      <c r="P666" s="28">
        <v>0.14996399999999999</v>
      </c>
      <c r="Q666" s="28">
        <v>0.165494</v>
      </c>
      <c r="R666" s="28">
        <v>0.13519900000000001</v>
      </c>
      <c r="S666" s="28">
        <v>0.14113763807803181</v>
      </c>
      <c r="T666" s="28">
        <v>0.1706136725475185</v>
      </c>
      <c r="U666" s="28">
        <v>0.19167072365721052</v>
      </c>
      <c r="V666" s="28">
        <v>0.21268025636733259</v>
      </c>
      <c r="W666" s="28">
        <v>0.23416423844930828</v>
      </c>
      <c r="X666" s="28">
        <v>0.25725751346654829</v>
      </c>
    </row>
    <row r="667" spans="1:24" x14ac:dyDescent="0.2">
      <c r="A667" s="11" t="s">
        <v>126</v>
      </c>
      <c r="B667" s="11" t="s">
        <v>56</v>
      </c>
      <c r="C667" s="11" t="s">
        <v>65</v>
      </c>
      <c r="D667" s="11" t="s">
        <v>76</v>
      </c>
      <c r="E667" s="28">
        <v>3.7030000000000001E-3</v>
      </c>
      <c r="F667" s="28">
        <v>1.2371100000000001E-2</v>
      </c>
      <c r="G667" s="28">
        <v>1.3353E-2</v>
      </c>
      <c r="H667" s="28">
        <v>1.3724E-2</v>
      </c>
      <c r="I667" s="28">
        <v>2.1809000000000002E-2</v>
      </c>
      <c r="J667" s="28">
        <v>2.4066999999999995E-2</v>
      </c>
      <c r="K667" s="28">
        <v>3.3277000000000001E-2</v>
      </c>
      <c r="L667" s="28">
        <v>3.3381000000000001E-2</v>
      </c>
      <c r="M667" s="28">
        <v>4.3814000000000006E-2</v>
      </c>
      <c r="N667" s="28">
        <v>2.0528999999999999E-2</v>
      </c>
      <c r="O667" s="28">
        <v>2.6016000000000001E-2</v>
      </c>
      <c r="P667" s="28">
        <v>3.6901000000000003E-2</v>
      </c>
      <c r="Q667" s="28">
        <v>2.9328E-2</v>
      </c>
      <c r="R667" s="28">
        <v>4.9755000000000001E-2</v>
      </c>
      <c r="S667" s="28">
        <v>3.5438815959026551E-2</v>
      </c>
      <c r="T667" s="28">
        <v>5.2341463726088916E-2</v>
      </c>
      <c r="U667" s="28">
        <v>5.2864878363349813E-2</v>
      </c>
      <c r="V667" s="28">
        <v>5.3393527146983304E-2</v>
      </c>
      <c r="W667" s="28">
        <v>5.3927462418453136E-2</v>
      </c>
      <c r="X667" s="28">
        <v>5.4466737042637658E-2</v>
      </c>
    </row>
    <row r="668" spans="1:24" x14ac:dyDescent="0.2">
      <c r="A668" s="11" t="s">
        <v>126</v>
      </c>
      <c r="B668" s="11" t="s">
        <v>56</v>
      </c>
      <c r="C668" s="11" t="s">
        <v>65</v>
      </c>
      <c r="D668" s="11" t="s">
        <v>74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8">
        <v>0</v>
      </c>
      <c r="S668" s="28">
        <v>0</v>
      </c>
      <c r="T668" s="28">
        <v>0</v>
      </c>
      <c r="U668" s="28">
        <v>0</v>
      </c>
      <c r="V668" s="28">
        <v>0</v>
      </c>
      <c r="W668" s="28">
        <v>0</v>
      </c>
      <c r="X668" s="28">
        <v>0</v>
      </c>
    </row>
    <row r="669" spans="1:24" x14ac:dyDescent="0.2">
      <c r="A669" s="11" t="s">
        <v>126</v>
      </c>
      <c r="B669" s="11" t="s">
        <v>56</v>
      </c>
      <c r="C669" s="11" t="s">
        <v>67</v>
      </c>
      <c r="D669" s="11" t="s">
        <v>72</v>
      </c>
      <c r="E669" s="28">
        <v>0.12292538714218676</v>
      </c>
      <c r="F669" s="28">
        <v>0.12142311580148318</v>
      </c>
      <c r="G669" s="28">
        <v>0.12200429838664968</v>
      </c>
      <c r="H669" s="28">
        <v>0.12088230799271026</v>
      </c>
      <c r="I669" s="28">
        <v>0.11402156011297095</v>
      </c>
      <c r="J669" s="28">
        <v>0.1115129705882353</v>
      </c>
      <c r="K669" s="28">
        <v>0.12154999999999995</v>
      </c>
      <c r="L669" s="28">
        <v>0.11780085842980582</v>
      </c>
      <c r="M669" s="28">
        <v>0.1157340725837343</v>
      </c>
      <c r="N669" s="28">
        <v>0.10422950070655589</v>
      </c>
      <c r="O669" s="28">
        <v>0.10020573066416252</v>
      </c>
      <c r="P669" s="28">
        <v>9.8995386824312762E-2</v>
      </c>
      <c r="Q669" s="28">
        <v>9.8003663614853978E-2</v>
      </c>
      <c r="R669" s="28">
        <v>9.7630443797962735E-2</v>
      </c>
      <c r="S669" s="28">
        <v>9.7158617170084963E-2</v>
      </c>
      <c r="T669" s="28">
        <v>9.7241100139879855E-2</v>
      </c>
      <c r="U669" s="28">
        <v>9.8337634131487051E-2</v>
      </c>
      <c r="V669" s="28">
        <v>9.9379999742282954E-2</v>
      </c>
      <c r="W669" s="28">
        <v>0.10124639976032314</v>
      </c>
      <c r="X669" s="28">
        <v>0.10376315177710052</v>
      </c>
    </row>
    <row r="670" spans="1:24" x14ac:dyDescent="0.2">
      <c r="A670" s="11" t="s">
        <v>126</v>
      </c>
      <c r="B670" s="11" t="s">
        <v>56</v>
      </c>
      <c r="C670" s="11" t="s">
        <v>67</v>
      </c>
      <c r="D670" s="11" t="s">
        <v>77</v>
      </c>
      <c r="E670" s="28">
        <v>2.4821428571428568E-3</v>
      </c>
      <c r="F670" s="28">
        <v>2.8419999999999999E-3</v>
      </c>
      <c r="G670" s="28">
        <v>2.333E-3</v>
      </c>
      <c r="H670" s="28">
        <v>2.6440000000000001E-3</v>
      </c>
      <c r="I670" s="28">
        <v>3.209E-3</v>
      </c>
      <c r="J670" s="28">
        <v>4.2919999999999998E-3</v>
      </c>
      <c r="K670" s="28">
        <v>6.8999999999999999E-3</v>
      </c>
      <c r="L670" s="28">
        <v>9.7050000000000001E-3</v>
      </c>
      <c r="M670" s="28">
        <v>6.4060000000000002E-3</v>
      </c>
      <c r="N670" s="28">
        <v>1.0280000000000001E-3</v>
      </c>
      <c r="O670" s="28">
        <v>2.2300000000000002E-3</v>
      </c>
      <c r="P670" s="28">
        <v>4.8019999999999998E-3</v>
      </c>
      <c r="Q670" s="28">
        <v>4.9480000000000001E-3</v>
      </c>
      <c r="R670" s="28">
        <v>5.5069999999999997E-3</v>
      </c>
      <c r="S670" s="28">
        <v>5.3860000000000002E-3</v>
      </c>
      <c r="T670" s="28">
        <v>5.9119999999999997E-3</v>
      </c>
      <c r="U670" s="28">
        <v>6.9309999999999997E-3</v>
      </c>
      <c r="V670" s="28">
        <v>7.9260000000000008E-3</v>
      </c>
      <c r="W670" s="28">
        <v>8.8229999999999992E-3</v>
      </c>
      <c r="X670" s="28">
        <v>9.6039999999999997E-3</v>
      </c>
    </row>
    <row r="671" spans="1:24" x14ac:dyDescent="0.2">
      <c r="A671" s="11" t="s">
        <v>126</v>
      </c>
      <c r="B671" s="11" t="s">
        <v>56</v>
      </c>
      <c r="C671" s="11" t="s">
        <v>67</v>
      </c>
      <c r="D671" s="11" t="s">
        <v>73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8">
        <v>0</v>
      </c>
      <c r="S671" s="28">
        <v>0</v>
      </c>
      <c r="T671" s="28">
        <v>0</v>
      </c>
      <c r="U671" s="28">
        <v>0</v>
      </c>
      <c r="V671" s="28">
        <v>0</v>
      </c>
      <c r="W671" s="28">
        <v>0</v>
      </c>
      <c r="X671" s="28">
        <v>0</v>
      </c>
    </row>
    <row r="672" spans="1:24" x14ac:dyDescent="0.2">
      <c r="A672" s="11" t="s">
        <v>126</v>
      </c>
      <c r="B672" s="11" t="s">
        <v>56</v>
      </c>
      <c r="C672" s="11" t="s">
        <v>67</v>
      </c>
      <c r="D672" s="11" t="s">
        <v>70</v>
      </c>
      <c r="E672" s="28">
        <v>0</v>
      </c>
      <c r="F672" s="28">
        <v>0</v>
      </c>
      <c r="G672" s="28">
        <v>0</v>
      </c>
      <c r="H672" s="28">
        <v>0</v>
      </c>
      <c r="I672" s="28">
        <v>0</v>
      </c>
      <c r="J672" s="28">
        <v>0</v>
      </c>
      <c r="K672" s="28">
        <v>0</v>
      </c>
      <c r="L672" s="28">
        <v>0</v>
      </c>
      <c r="M672" s="28">
        <v>0</v>
      </c>
      <c r="N672" s="28">
        <v>0</v>
      </c>
      <c r="O672" s="28">
        <v>0</v>
      </c>
      <c r="P672" s="28">
        <v>0</v>
      </c>
      <c r="Q672" s="28">
        <v>0</v>
      </c>
      <c r="R672" s="28">
        <v>0</v>
      </c>
      <c r="S672" s="28">
        <v>0</v>
      </c>
      <c r="T672" s="28">
        <v>0</v>
      </c>
      <c r="U672" s="28">
        <v>0</v>
      </c>
      <c r="V672" s="28">
        <v>0</v>
      </c>
      <c r="W672" s="28">
        <v>0</v>
      </c>
      <c r="X672" s="28">
        <v>0</v>
      </c>
    </row>
    <row r="673" spans="1:24" x14ac:dyDescent="0.2">
      <c r="A673" s="11" t="s">
        <v>126</v>
      </c>
      <c r="B673" s="11" t="s">
        <v>56</v>
      </c>
      <c r="C673" s="11" t="s">
        <v>67</v>
      </c>
      <c r="D673" s="11" t="s">
        <v>71</v>
      </c>
      <c r="E673" s="28">
        <v>0.18305683692042463</v>
      </c>
      <c r="F673" s="28">
        <v>0.19427698528237311</v>
      </c>
      <c r="G673" s="28">
        <v>0.19520687741863951</v>
      </c>
      <c r="H673" s="28">
        <v>0.19341169278833642</v>
      </c>
      <c r="I673" s="28">
        <v>0.20523880820334769</v>
      </c>
      <c r="J673" s="28">
        <v>0.22302594117647057</v>
      </c>
      <c r="K673" s="28">
        <v>0.24066683215258844</v>
      </c>
      <c r="L673" s="28">
        <v>0.24316027716891053</v>
      </c>
      <c r="M673" s="28">
        <v>0.17247713552925698</v>
      </c>
      <c r="N673" s="28">
        <v>9.7776919448947508E-2</v>
      </c>
      <c r="O673" s="28">
        <v>0.18</v>
      </c>
      <c r="P673" s="28">
        <v>0.20520000000000002</v>
      </c>
      <c r="Q673" s="28">
        <v>0.2035679</v>
      </c>
      <c r="R673" s="28">
        <v>0.20907319999999999</v>
      </c>
      <c r="S673" s="28">
        <v>0.21275997033377878</v>
      </c>
      <c r="T673" s="28">
        <v>0.21576472928049398</v>
      </c>
      <c r="U673" s="28">
        <v>0.22420980581979047</v>
      </c>
      <c r="V673" s="28">
        <v>0.22857399940725079</v>
      </c>
      <c r="W673" s="28">
        <v>0.23286671944874326</v>
      </c>
      <c r="X673" s="28">
        <v>0.23865524908733124</v>
      </c>
    </row>
    <row r="674" spans="1:24" x14ac:dyDescent="0.2">
      <c r="A674" s="11" t="s">
        <v>126</v>
      </c>
      <c r="B674" s="11" t="s">
        <v>56</v>
      </c>
      <c r="C674" s="11" t="s">
        <v>67</v>
      </c>
      <c r="D674" s="11" t="s">
        <v>26</v>
      </c>
      <c r="E674" s="28">
        <v>0.18305683692042463</v>
      </c>
      <c r="F674" s="28">
        <v>0.19427698528237311</v>
      </c>
      <c r="G674" s="28">
        <v>0.19520687741863951</v>
      </c>
      <c r="H674" s="28">
        <v>0.19341169278833642</v>
      </c>
      <c r="I674" s="28">
        <v>0.20523880820334769</v>
      </c>
      <c r="J674" s="28">
        <v>0.22302594117647057</v>
      </c>
      <c r="K674" s="28">
        <v>0.24066683215258844</v>
      </c>
      <c r="L674" s="28">
        <v>0.24316027716891053</v>
      </c>
      <c r="M674" s="28">
        <v>0.17247713552925698</v>
      </c>
      <c r="N674" s="28">
        <v>9.7776919448947508E-2</v>
      </c>
      <c r="O674" s="28">
        <v>0.18</v>
      </c>
      <c r="P674" s="28">
        <v>0.20520000000000002</v>
      </c>
      <c r="Q674" s="28">
        <v>0.2035679</v>
      </c>
      <c r="R674" s="28">
        <v>0.20907319999999999</v>
      </c>
      <c r="S674" s="28">
        <v>0.21275997033377878</v>
      </c>
      <c r="T674" s="28">
        <v>0.21576472928049398</v>
      </c>
      <c r="U674" s="28">
        <v>0.22420980581979047</v>
      </c>
      <c r="V674" s="28">
        <v>0.22857399940725079</v>
      </c>
      <c r="W674" s="28">
        <v>0.23286671944874326</v>
      </c>
      <c r="X674" s="28">
        <v>0.23865524908733124</v>
      </c>
    </row>
    <row r="675" spans="1:24" x14ac:dyDescent="0.2">
      <c r="A675" s="11" t="s">
        <v>126</v>
      </c>
      <c r="B675" s="11" t="s">
        <v>56</v>
      </c>
      <c r="C675" s="11" t="s">
        <v>67</v>
      </c>
      <c r="D675" s="11" t="s">
        <v>75</v>
      </c>
      <c r="E675" s="28">
        <v>0.144036</v>
      </c>
      <c r="F675" s="28">
        <v>0.16194700000000001</v>
      </c>
      <c r="G675" s="28">
        <v>0.16520099999999999</v>
      </c>
      <c r="H675" s="28">
        <v>0.20199600000000001</v>
      </c>
      <c r="I675" s="28">
        <v>0.276169</v>
      </c>
      <c r="J675" s="28">
        <v>0.27740000000000004</v>
      </c>
      <c r="K675" s="28">
        <v>0.32955899999999999</v>
      </c>
      <c r="L675" s="28">
        <v>0.39900000000000002</v>
      </c>
      <c r="M675" s="28">
        <v>0.29499999999999998</v>
      </c>
      <c r="N675" s="28">
        <v>0.16686000000000001</v>
      </c>
      <c r="O675" s="28">
        <v>0.30223100000000003</v>
      </c>
      <c r="P675" s="28">
        <v>0.35384300000000002</v>
      </c>
      <c r="Q675" s="28">
        <v>0.34512999999999999</v>
      </c>
      <c r="R675" s="28">
        <v>0.37903799999999999</v>
      </c>
      <c r="S675" s="28">
        <v>0.42529426027381551</v>
      </c>
      <c r="T675" s="28">
        <v>0.39208261945399492</v>
      </c>
      <c r="U675" s="28">
        <v>0.3969511219585844</v>
      </c>
      <c r="V675" s="28">
        <v>0.40032082448225292</v>
      </c>
      <c r="W675" s="28">
        <v>0.40327040248404306</v>
      </c>
      <c r="X675" s="28">
        <v>0.40765902833587592</v>
      </c>
    </row>
    <row r="676" spans="1:24" x14ac:dyDescent="0.2">
      <c r="A676" s="11" t="s">
        <v>126</v>
      </c>
      <c r="B676" s="11" t="s">
        <v>56</v>
      </c>
      <c r="C676" s="11" t="s">
        <v>67</v>
      </c>
      <c r="D676" s="11" t="s">
        <v>76</v>
      </c>
      <c r="E676" s="28">
        <v>1.2765E-2</v>
      </c>
      <c r="F676" s="28">
        <v>2.2598000000000004E-2</v>
      </c>
      <c r="G676" s="28">
        <v>2.7361999999999997E-2</v>
      </c>
      <c r="H676" s="28">
        <v>3.2506E-2</v>
      </c>
      <c r="I676" s="28">
        <v>6.6665000000000002E-2</v>
      </c>
      <c r="J676" s="28">
        <v>7.2633000000000003E-2</v>
      </c>
      <c r="K676" s="28">
        <v>0.10412399999999999</v>
      </c>
      <c r="L676" s="28">
        <v>0.149868</v>
      </c>
      <c r="M676" s="28">
        <v>0.13090099999999999</v>
      </c>
      <c r="N676" s="28">
        <v>7.5202000000000005E-2</v>
      </c>
      <c r="O676" s="28">
        <v>9.2269000000000004E-2</v>
      </c>
      <c r="P676" s="28">
        <v>0.110776</v>
      </c>
      <c r="Q676" s="28">
        <v>0.124678</v>
      </c>
      <c r="R676" s="28">
        <v>0.12610199999999999</v>
      </c>
      <c r="S676" s="28">
        <v>0.12928174612304166</v>
      </c>
      <c r="T676" s="28">
        <v>0.13366812</v>
      </c>
      <c r="U676" s="28">
        <v>0.13366812</v>
      </c>
      <c r="V676" s="28">
        <v>0.13366812</v>
      </c>
      <c r="W676" s="28">
        <v>0.13366812</v>
      </c>
      <c r="X676" s="28">
        <v>0.13366812</v>
      </c>
    </row>
    <row r="677" spans="1:24" x14ac:dyDescent="0.2">
      <c r="A677" s="11" t="s">
        <v>126</v>
      </c>
      <c r="B677" s="11" t="s">
        <v>56</v>
      </c>
      <c r="C677" s="11" t="s">
        <v>67</v>
      </c>
      <c r="D677" s="11" t="s">
        <v>74</v>
      </c>
      <c r="E677" s="28">
        <v>0</v>
      </c>
      <c r="F677" s="28">
        <v>0</v>
      </c>
      <c r="G677" s="28">
        <v>0</v>
      </c>
      <c r="H677" s="28">
        <v>0</v>
      </c>
      <c r="I677" s="28">
        <v>0</v>
      </c>
      <c r="J677" s="28">
        <v>0</v>
      </c>
      <c r="K677" s="28">
        <v>0</v>
      </c>
      <c r="L677" s="28">
        <v>0</v>
      </c>
      <c r="M677" s="28">
        <v>0</v>
      </c>
      <c r="N677" s="28">
        <v>0</v>
      </c>
      <c r="O677" s="28">
        <v>0</v>
      </c>
      <c r="P677" s="28">
        <v>0</v>
      </c>
      <c r="Q677" s="28">
        <v>0</v>
      </c>
      <c r="R677" s="28">
        <v>0</v>
      </c>
      <c r="S677" s="28">
        <v>0</v>
      </c>
      <c r="T677" s="28">
        <v>0</v>
      </c>
      <c r="U677" s="28">
        <v>0</v>
      </c>
      <c r="V677" s="28">
        <v>0</v>
      </c>
      <c r="W677" s="28">
        <v>0</v>
      </c>
      <c r="X677" s="28">
        <v>0</v>
      </c>
    </row>
    <row r="678" spans="1:24" x14ac:dyDescent="0.2">
      <c r="A678" s="11" t="s">
        <v>127</v>
      </c>
      <c r="B678" s="11" t="s">
        <v>56</v>
      </c>
      <c r="C678" s="11" t="s">
        <v>50</v>
      </c>
      <c r="D678" s="11" t="s">
        <v>72</v>
      </c>
      <c r="E678" s="28">
        <v>5.5418320000000003</v>
      </c>
      <c r="F678" s="28">
        <v>5.4639680400000001</v>
      </c>
      <c r="G678" s="28">
        <v>5.4164799987999999</v>
      </c>
      <c r="H678" s="28">
        <v>5.3901505988359997</v>
      </c>
      <c r="I678" s="28">
        <v>5.4432090808709193</v>
      </c>
      <c r="J678" s="28">
        <v>5.5930358084447915</v>
      </c>
      <c r="K678" s="28">
        <v>5.9253027341914466</v>
      </c>
      <c r="L678" s="28">
        <v>6.3671646521657026</v>
      </c>
      <c r="M678" s="28">
        <v>6.6985127126007313</v>
      </c>
      <c r="N678" s="28">
        <v>6.8368713312227092</v>
      </c>
      <c r="O678" s="28">
        <v>6.9916021912860282</v>
      </c>
      <c r="P678" s="28">
        <v>7.2794731255474474</v>
      </c>
      <c r="Q678" s="28">
        <v>7.487273931781024</v>
      </c>
      <c r="R678" s="28">
        <v>7.8207327138275931</v>
      </c>
      <c r="S678" s="28">
        <v>8.0430984758211288</v>
      </c>
      <c r="T678" s="28">
        <v>8.2704663320175182</v>
      </c>
      <c r="U678" s="28">
        <v>8.5107059766707316</v>
      </c>
      <c r="V678" s="28">
        <v>8.7690338606736127</v>
      </c>
      <c r="W678" s="28">
        <v>9.0440500174297469</v>
      </c>
      <c r="X678" s="28">
        <v>9.3341560324595818</v>
      </c>
    </row>
    <row r="679" spans="1:24" x14ac:dyDescent="0.2">
      <c r="A679" s="11" t="s">
        <v>127</v>
      </c>
      <c r="B679" s="11" t="s">
        <v>56</v>
      </c>
      <c r="C679" s="11" t="s">
        <v>50</v>
      </c>
      <c r="D679" s="11" t="s">
        <v>77</v>
      </c>
      <c r="E679" s="28">
        <v>3.6800000000000001E-3</v>
      </c>
      <c r="F679" s="28">
        <v>4.2420000000000001E-3</v>
      </c>
      <c r="G679" s="28">
        <v>5.1390000000000003E-3</v>
      </c>
      <c r="H679" s="28">
        <v>4.8500000000000001E-3</v>
      </c>
      <c r="I679" s="28">
        <v>6.6059999999999999E-3</v>
      </c>
      <c r="J679" s="28">
        <v>9.4149999999999998E-3</v>
      </c>
      <c r="K679" s="28">
        <v>1.6931000000000002E-2</v>
      </c>
      <c r="L679" s="28">
        <v>4.3074000000000001E-2</v>
      </c>
      <c r="M679" s="28">
        <v>4.8473000000000002E-2</v>
      </c>
      <c r="N679" s="28">
        <v>1.9946999999999999E-2</v>
      </c>
      <c r="O679" s="28">
        <v>2.9041000000000001E-2</v>
      </c>
      <c r="P679" s="28">
        <v>4.7473000000000001E-2</v>
      </c>
      <c r="Q679" s="28">
        <v>6.2267000000000003E-2</v>
      </c>
      <c r="R679" s="28">
        <v>8.0721000000000001E-2</v>
      </c>
      <c r="S679" s="28">
        <v>8.1592573144638331E-2</v>
      </c>
      <c r="T679" s="28">
        <v>8.2592083631608873E-2</v>
      </c>
      <c r="U679" s="28">
        <v>9.1371250676898316E-2</v>
      </c>
      <c r="V679" s="28">
        <v>0.10513517642280722</v>
      </c>
      <c r="W679" s="28">
        <v>0.11717354726401018</v>
      </c>
      <c r="X679" s="28">
        <v>0.12731311471609899</v>
      </c>
    </row>
    <row r="680" spans="1:24" x14ac:dyDescent="0.2">
      <c r="A680" s="11" t="s">
        <v>127</v>
      </c>
      <c r="B680" s="11" t="s">
        <v>56</v>
      </c>
      <c r="C680" s="11" t="s">
        <v>50</v>
      </c>
      <c r="D680" s="11" t="s">
        <v>73</v>
      </c>
      <c r="E680" s="28">
        <v>2.3089999999999999E-2</v>
      </c>
      <c r="F680" s="28">
        <v>3.3064999999999997E-2</v>
      </c>
      <c r="G680" s="28">
        <v>2.8153000000000001E-2</v>
      </c>
      <c r="H680" s="28">
        <v>3.5482E-2</v>
      </c>
      <c r="I680" s="28">
        <v>6.3780000000000003E-2</v>
      </c>
      <c r="J680" s="28">
        <v>9.1561000000000003E-2</v>
      </c>
      <c r="K680" s="28">
        <v>0.127859</v>
      </c>
      <c r="L680" s="28">
        <v>0.156558</v>
      </c>
      <c r="M680" s="28">
        <v>0.17413300000000001</v>
      </c>
      <c r="N680" s="28">
        <v>0.182505</v>
      </c>
      <c r="O680" s="28">
        <v>0.19926199999999999</v>
      </c>
      <c r="P680" s="28">
        <v>0.21119599999999999</v>
      </c>
      <c r="Q680" s="28">
        <v>0.23318</v>
      </c>
      <c r="R680" s="28">
        <v>0.26356800000000002</v>
      </c>
      <c r="S680" s="28">
        <v>0.27644999999999997</v>
      </c>
      <c r="T680" s="28">
        <v>0.29499200000000003</v>
      </c>
      <c r="U680" s="28">
        <v>0.31267199999999995</v>
      </c>
      <c r="V680" s="28">
        <v>0.33946000000000004</v>
      </c>
      <c r="W680" s="28">
        <v>0.32174999999999998</v>
      </c>
      <c r="X680" s="28">
        <v>0.30114099999999999</v>
      </c>
    </row>
    <row r="681" spans="1:24" x14ac:dyDescent="0.2">
      <c r="A681" s="11" t="s">
        <v>127</v>
      </c>
      <c r="B681" s="11" t="s">
        <v>56</v>
      </c>
      <c r="C681" s="11" t="s">
        <v>50</v>
      </c>
      <c r="D681" s="11" t="s">
        <v>70</v>
      </c>
      <c r="E681" s="28">
        <v>0.11545</v>
      </c>
      <c r="F681" s="28">
        <v>0.165325</v>
      </c>
      <c r="G681" s="28">
        <v>0.140765</v>
      </c>
      <c r="H681" s="28">
        <v>0.17741000000000001</v>
      </c>
      <c r="I681" s="28">
        <v>0.31890000000000002</v>
      </c>
      <c r="J681" s="28">
        <v>0.45780500000000002</v>
      </c>
      <c r="K681" s="28">
        <v>0.63929499999999995</v>
      </c>
      <c r="L681" s="28">
        <v>0.78278999999999999</v>
      </c>
      <c r="M681" s="28">
        <v>0.87066500000000002</v>
      </c>
      <c r="N681" s="28">
        <v>0.91252500000000003</v>
      </c>
      <c r="O681" s="28">
        <v>0.99631000000000003</v>
      </c>
      <c r="P681" s="28">
        <v>1.0559799999999999</v>
      </c>
      <c r="Q681" s="28">
        <v>1.1658999999999999</v>
      </c>
      <c r="R681" s="28">
        <v>1.3178400000000001</v>
      </c>
      <c r="S681" s="28">
        <v>1.38225</v>
      </c>
      <c r="T681" s="28">
        <v>1.4749600000000003</v>
      </c>
      <c r="U681" s="28">
        <v>1.5633599999999999</v>
      </c>
      <c r="V681" s="28">
        <v>1.6973000000000003</v>
      </c>
      <c r="W681" s="28">
        <v>1.6087499999999999</v>
      </c>
      <c r="X681" s="28">
        <v>1.5057049999999998</v>
      </c>
    </row>
    <row r="682" spans="1:24" x14ac:dyDescent="0.2">
      <c r="A682" s="11" t="s">
        <v>127</v>
      </c>
      <c r="B682" s="11" t="s">
        <v>56</v>
      </c>
      <c r="C682" s="11" t="s">
        <v>50</v>
      </c>
      <c r="D682" s="11" t="s">
        <v>71</v>
      </c>
      <c r="E682" s="28">
        <v>2.5099999999999998</v>
      </c>
      <c r="F682" s="28">
        <v>2.73</v>
      </c>
      <c r="G682" s="28">
        <v>3.03</v>
      </c>
      <c r="H682" s="28">
        <v>3.45</v>
      </c>
      <c r="I682" s="28">
        <v>3.73</v>
      </c>
      <c r="J682" s="28">
        <v>3.55</v>
      </c>
      <c r="K682" s="28">
        <v>3.54</v>
      </c>
      <c r="L682" s="28">
        <v>4.87</v>
      </c>
      <c r="M682" s="28">
        <v>5.18</v>
      </c>
      <c r="N682" s="28">
        <v>4.71</v>
      </c>
      <c r="O682" s="28">
        <v>4.1900000000000004</v>
      </c>
      <c r="P682" s="28">
        <v>5.37</v>
      </c>
      <c r="Q682" s="28">
        <v>6.56</v>
      </c>
      <c r="R682" s="28">
        <v>7.2</v>
      </c>
      <c r="S682" s="28">
        <v>7.2720000000000002</v>
      </c>
      <c r="T682" s="28">
        <v>7.1265599999999996</v>
      </c>
      <c r="U682" s="28">
        <v>7.6596353790036593</v>
      </c>
      <c r="V682" s="28">
        <v>8.3305821676399319</v>
      </c>
      <c r="W682" s="28">
        <v>9.0440500174297469</v>
      </c>
      <c r="X682" s="28">
        <v>9.3341560324595818</v>
      </c>
    </row>
    <row r="683" spans="1:24" x14ac:dyDescent="0.2">
      <c r="A683" s="11" t="s">
        <v>127</v>
      </c>
      <c r="B683" s="11" t="s">
        <v>56</v>
      </c>
      <c r="C683" s="11" t="s">
        <v>50</v>
      </c>
      <c r="D683" s="11" t="s">
        <v>26</v>
      </c>
      <c r="E683" s="28">
        <v>2.6254499999999998</v>
      </c>
      <c r="F683" s="28">
        <v>2.8953250000000001</v>
      </c>
      <c r="G683" s="28">
        <v>3.1707649999999998</v>
      </c>
      <c r="H683" s="28">
        <v>3.6274100000000002</v>
      </c>
      <c r="I683" s="28">
        <v>4.0488999999999997</v>
      </c>
      <c r="J683" s="28">
        <v>4.0078049999999994</v>
      </c>
      <c r="K683" s="28">
        <v>4.1792949999999998</v>
      </c>
      <c r="L683" s="28">
        <v>5.6527900000000004</v>
      </c>
      <c r="M683" s="28">
        <v>6.0506649999999995</v>
      </c>
      <c r="N683" s="28">
        <v>5.6225249999999996</v>
      </c>
      <c r="O683" s="28">
        <v>5.1863100000000006</v>
      </c>
      <c r="P683" s="28">
        <v>6.42598</v>
      </c>
      <c r="Q683" s="28">
        <v>7.7258999999999993</v>
      </c>
      <c r="R683" s="28">
        <v>8.5178399999999996</v>
      </c>
      <c r="S683" s="28">
        <v>8.6542500000000011</v>
      </c>
      <c r="T683" s="28">
        <v>8.6015200000000007</v>
      </c>
      <c r="U683" s="28">
        <v>9.2229953790036596</v>
      </c>
      <c r="V683" s="28">
        <v>10.027882167639932</v>
      </c>
      <c r="W683" s="28">
        <v>10.652800017429747</v>
      </c>
      <c r="X683" s="28">
        <v>10.839861032459581</v>
      </c>
    </row>
    <row r="684" spans="1:24" x14ac:dyDescent="0.2">
      <c r="A684" s="11" t="s">
        <v>127</v>
      </c>
      <c r="B684" s="11" t="s">
        <v>56</v>
      </c>
      <c r="C684" s="11" t="s">
        <v>50</v>
      </c>
      <c r="D684" s="11" t="s">
        <v>75</v>
      </c>
      <c r="E684" s="28">
        <v>2.1730930000000002</v>
      </c>
      <c r="F684" s="28">
        <v>2.4568750000000001</v>
      </c>
      <c r="G684" s="28">
        <v>3.271989</v>
      </c>
      <c r="H684" s="28">
        <v>3.8080530000000001</v>
      </c>
      <c r="I684" s="28">
        <v>4.1544670000000004</v>
      </c>
      <c r="J684" s="28">
        <v>4.231274</v>
      </c>
      <c r="K684" s="28">
        <v>4.1579419999999994</v>
      </c>
      <c r="L684" s="28">
        <v>5.5150809999999995</v>
      </c>
      <c r="M684" s="28">
        <v>4.8860060000000001</v>
      </c>
      <c r="N684" s="28">
        <v>4.5175380000000001</v>
      </c>
      <c r="O684" s="28">
        <v>4.1570669999999996</v>
      </c>
      <c r="P684" s="28">
        <v>5.374091</v>
      </c>
      <c r="Q684" s="28">
        <v>7.2065040000000007</v>
      </c>
      <c r="R684" s="28">
        <v>8.1143300000000007</v>
      </c>
      <c r="S684" s="28">
        <v>7.9290576711016776</v>
      </c>
      <c r="T684" s="28">
        <v>8.0293399427229772</v>
      </c>
      <c r="U684" s="28">
        <v>8.5065817725531669</v>
      </c>
      <c r="V684" s="28">
        <v>9.234858359223999</v>
      </c>
      <c r="W684" s="28">
        <v>9.8199812233792922</v>
      </c>
      <c r="X684" s="28">
        <v>9.955209960544634</v>
      </c>
    </row>
    <row r="685" spans="1:24" x14ac:dyDescent="0.2">
      <c r="A685" s="11" t="s">
        <v>127</v>
      </c>
      <c r="B685" s="11" t="s">
        <v>56</v>
      </c>
      <c r="C685" s="11" t="s">
        <v>50</v>
      </c>
      <c r="D685" s="11" t="s">
        <v>76</v>
      </c>
      <c r="E685" s="28">
        <v>1.3333456472301215</v>
      </c>
      <c r="F685" s="28">
        <v>1.5124305729219976</v>
      </c>
      <c r="G685" s="28">
        <v>1.7759418054442959</v>
      </c>
      <c r="H685" s="28">
        <v>2.1971977596365391</v>
      </c>
      <c r="I685" s="28">
        <v>2.4353770540084727</v>
      </c>
      <c r="J685" s="28">
        <v>2.4948192335675605</v>
      </c>
      <c r="K685" s="28">
        <v>2.6687896843958971</v>
      </c>
      <c r="L685" s="28">
        <v>2.757284487173925</v>
      </c>
      <c r="M685" s="28">
        <v>2.3484340000000001</v>
      </c>
      <c r="N685" s="28">
        <v>2.4010690000000001</v>
      </c>
      <c r="O685" s="28">
        <v>2.3138350000000001</v>
      </c>
      <c r="P685" s="28">
        <v>2.5271089999999998</v>
      </c>
      <c r="Q685" s="28">
        <v>2.9467210000000001</v>
      </c>
      <c r="R685" s="28">
        <v>2.938062</v>
      </c>
      <c r="S685" s="28">
        <v>2.6684513059396071</v>
      </c>
      <c r="T685" s="28">
        <v>2.7620148066592334</v>
      </c>
      <c r="U685" s="28">
        <v>2.759912916028104</v>
      </c>
      <c r="V685" s="28">
        <v>2.7923642044747492</v>
      </c>
      <c r="W685" s="28">
        <v>2.8630750912470035</v>
      </c>
      <c r="X685" s="28">
        <v>2.8998487806094784</v>
      </c>
    </row>
    <row r="686" spans="1:24" x14ac:dyDescent="0.2">
      <c r="A686" s="11" t="s">
        <v>127</v>
      </c>
      <c r="B686" s="11" t="s">
        <v>56</v>
      </c>
      <c r="C686" s="11" t="s">
        <v>50</v>
      </c>
      <c r="D686" s="11" t="s">
        <v>74</v>
      </c>
      <c r="E686" s="28">
        <v>1.7865576592082617</v>
      </c>
      <c r="F686" s="28">
        <v>1.9474027538726335</v>
      </c>
      <c r="G686" s="28">
        <v>1.6733967297762482</v>
      </c>
      <c r="H686" s="28">
        <v>2.0178614457831325</v>
      </c>
      <c r="I686" s="28">
        <v>2.3260292598967296</v>
      </c>
      <c r="J686" s="28">
        <v>2.2721204819277108</v>
      </c>
      <c r="K686" s="28">
        <v>2.6858012048192768</v>
      </c>
      <c r="L686" s="28">
        <v>2.8980000000000001</v>
      </c>
      <c r="M686" s="28">
        <v>3.51</v>
      </c>
      <c r="N686" s="28">
        <v>3.51</v>
      </c>
      <c r="O686" s="28">
        <v>3.34</v>
      </c>
      <c r="P686" s="28">
        <v>3.58</v>
      </c>
      <c r="Q686" s="28">
        <v>3.4660000000000002</v>
      </c>
      <c r="R686" s="28">
        <v>3.3450000000000002</v>
      </c>
      <c r="S686" s="28">
        <v>3.4119000000000002</v>
      </c>
      <c r="T686" s="28">
        <v>3.3777810000000001</v>
      </c>
      <c r="U686" s="28">
        <v>3.4791144300000001</v>
      </c>
      <c r="V686" s="28">
        <v>3.5800087484699996</v>
      </c>
      <c r="W686" s="28">
        <v>3.6981490371695092</v>
      </c>
      <c r="X686" s="28">
        <v>3.7906027630987467</v>
      </c>
    </row>
    <row r="687" spans="1:24" x14ac:dyDescent="0.2">
      <c r="A687" s="11" t="s">
        <v>127</v>
      </c>
      <c r="B687" s="11" t="s">
        <v>56</v>
      </c>
      <c r="C687" s="11" t="s">
        <v>65</v>
      </c>
      <c r="D687" s="11" t="s">
        <v>72</v>
      </c>
      <c r="E687" s="28">
        <v>0.65169699728276165</v>
      </c>
      <c r="F687" s="28">
        <v>0.6389220873642788</v>
      </c>
      <c r="G687" s="28">
        <v>0.63096942474335049</v>
      </c>
      <c r="H687" s="28">
        <v>0.62479334200104997</v>
      </c>
      <c r="I687" s="28">
        <v>0.62211154174101846</v>
      </c>
      <c r="J687" s="28">
        <v>0.62969919548878794</v>
      </c>
      <c r="K687" s="28">
        <v>0.6430722196241242</v>
      </c>
      <c r="L687" s="28">
        <v>0.6665430530354004</v>
      </c>
      <c r="M687" s="28">
        <v>0.68577276144433852</v>
      </c>
      <c r="N687" s="28">
        <v>0.68986557860100828</v>
      </c>
      <c r="O687" s="28">
        <v>0.691186351242978</v>
      </c>
      <c r="P687" s="28">
        <v>0.69863776070568862</v>
      </c>
      <c r="Q687" s="28">
        <v>0.72581162788451792</v>
      </c>
      <c r="R687" s="28">
        <v>0.77378127904798244</v>
      </c>
      <c r="S687" s="28">
        <v>0.79349592770192112</v>
      </c>
      <c r="T687" s="28">
        <v>0.81355612073895389</v>
      </c>
      <c r="U687" s="28">
        <v>0.83444643508673588</v>
      </c>
      <c r="V687" s="28">
        <v>0.85618242104364073</v>
      </c>
      <c r="W687" s="28">
        <v>0.8788304420503964</v>
      </c>
      <c r="X687" s="28">
        <v>0.90237121291499012</v>
      </c>
    </row>
    <row r="688" spans="1:24" x14ac:dyDescent="0.2">
      <c r="A688" s="11" t="s">
        <v>127</v>
      </c>
      <c r="B688" s="11" t="s">
        <v>56</v>
      </c>
      <c r="C688" s="11" t="s">
        <v>65</v>
      </c>
      <c r="D688" s="11" t="s">
        <v>77</v>
      </c>
      <c r="E688" s="28">
        <v>5.2099999999999998E-4</v>
      </c>
      <c r="F688" s="28">
        <v>2.7300000000000002E-4</v>
      </c>
      <c r="G688" s="28">
        <v>2.22E-4</v>
      </c>
      <c r="H688" s="28">
        <v>2.4699999999999999E-4</v>
      </c>
      <c r="I688" s="28">
        <v>2.7799999999999998E-4</v>
      </c>
      <c r="J688" s="28">
        <v>3.6000000000000002E-4</v>
      </c>
      <c r="K688" s="28">
        <v>7.94E-4</v>
      </c>
      <c r="L688" s="28">
        <v>1.8469999999999999E-3</v>
      </c>
      <c r="M688" s="28">
        <v>2.604E-3</v>
      </c>
      <c r="N688" s="28">
        <v>8.8400000000000002E-4</v>
      </c>
      <c r="O688" s="28">
        <v>1.7669999999999999E-3</v>
      </c>
      <c r="P688" s="28">
        <v>2.4090000000000001E-3</v>
      </c>
      <c r="Q688" s="28">
        <v>4.1120000000000002E-3</v>
      </c>
      <c r="R688" s="28">
        <v>4.104E-3</v>
      </c>
      <c r="S688" s="28">
        <v>4.2390230729789785E-3</v>
      </c>
      <c r="T688" s="28">
        <v>4.1902744829943606E-3</v>
      </c>
      <c r="U688" s="28">
        <v>4.6191919330029058E-3</v>
      </c>
      <c r="V688" s="28">
        <v>5.0470572551700567E-3</v>
      </c>
      <c r="W688" s="28">
        <v>5.524372585882756E-3</v>
      </c>
      <c r="X688" s="28">
        <v>5.9641620235857118E-3</v>
      </c>
    </row>
    <row r="689" spans="1:24" x14ac:dyDescent="0.2">
      <c r="A689" s="11" t="s">
        <v>127</v>
      </c>
      <c r="B689" s="11" t="s">
        <v>56</v>
      </c>
      <c r="C689" s="11" t="s">
        <v>65</v>
      </c>
      <c r="D689" s="11" t="s">
        <v>73</v>
      </c>
      <c r="E689" s="28">
        <v>7.6499999999999997E-3</v>
      </c>
      <c r="F689" s="28">
        <v>7.9349999999999993E-3</v>
      </c>
      <c r="G689" s="28">
        <v>6.5630000000000003E-3</v>
      </c>
      <c r="H689" s="28">
        <v>6.9620000000000003E-3</v>
      </c>
      <c r="I689" s="28">
        <v>9.495E-3</v>
      </c>
      <c r="J689" s="28">
        <v>1.1917000000000001E-2</v>
      </c>
      <c r="K689" s="28">
        <v>1.5730999999999998E-2</v>
      </c>
      <c r="L689" s="28">
        <v>2.0843E-2</v>
      </c>
      <c r="M689" s="28">
        <v>2.4510000000000001E-2</v>
      </c>
      <c r="N689" s="28">
        <v>2.3633000000000001E-2</v>
      </c>
      <c r="O689" s="28">
        <v>2.0899999999999998E-2</v>
      </c>
      <c r="P689" s="28">
        <v>2.0771000000000001E-2</v>
      </c>
      <c r="Q689" s="28">
        <v>2.528E-2</v>
      </c>
      <c r="R689" s="28">
        <v>2.2841999999999998E-2</v>
      </c>
      <c r="S689" s="28">
        <v>1.7561E-2</v>
      </c>
      <c r="T689" s="28">
        <v>2.3715E-2</v>
      </c>
      <c r="U689" s="28">
        <v>2.3568000000000002E-2</v>
      </c>
      <c r="V689" s="28">
        <v>2.5303000000000003E-2</v>
      </c>
      <c r="W689" s="28">
        <v>2.6911999999999998E-2</v>
      </c>
      <c r="X689" s="28">
        <v>2.5885000000000002E-2</v>
      </c>
    </row>
    <row r="690" spans="1:24" x14ac:dyDescent="0.2">
      <c r="A690" s="11" t="s">
        <v>127</v>
      </c>
      <c r="B690" s="11" t="s">
        <v>56</v>
      </c>
      <c r="C690" s="11" t="s">
        <v>65</v>
      </c>
      <c r="D690" s="11" t="s">
        <v>70</v>
      </c>
      <c r="E690" s="28">
        <v>3.8249999999999999E-2</v>
      </c>
      <c r="F690" s="28">
        <v>3.9674999999999995E-2</v>
      </c>
      <c r="G690" s="28">
        <v>3.2815000000000004E-2</v>
      </c>
      <c r="H690" s="28">
        <v>3.4810000000000001E-2</v>
      </c>
      <c r="I690" s="28">
        <v>4.7475000000000003E-2</v>
      </c>
      <c r="J690" s="28">
        <v>5.9584999999999999E-2</v>
      </c>
      <c r="K690" s="28">
        <v>7.8654999999999989E-2</v>
      </c>
      <c r="L690" s="28">
        <v>0.104215</v>
      </c>
      <c r="M690" s="28">
        <v>0.12255000000000001</v>
      </c>
      <c r="N690" s="28">
        <v>0.11816500000000001</v>
      </c>
      <c r="O690" s="28">
        <v>0.1045</v>
      </c>
      <c r="P690" s="28">
        <v>0.103855</v>
      </c>
      <c r="Q690" s="28">
        <v>0.12640000000000001</v>
      </c>
      <c r="R690" s="28">
        <v>0.11420999999999999</v>
      </c>
      <c r="S690" s="28">
        <v>8.7804999999999994E-2</v>
      </c>
      <c r="T690" s="28">
        <v>0.118575</v>
      </c>
      <c r="U690" s="28">
        <v>0.11784000000000001</v>
      </c>
      <c r="V690" s="28">
        <v>0.12651500000000002</v>
      </c>
      <c r="W690" s="28">
        <v>0.13455999999999996</v>
      </c>
      <c r="X690" s="28">
        <v>0.12942500000000001</v>
      </c>
    </row>
    <row r="691" spans="1:24" x14ac:dyDescent="0.2">
      <c r="A691" s="11" t="s">
        <v>127</v>
      </c>
      <c r="B691" s="11" t="s">
        <v>56</v>
      </c>
      <c r="C691" s="11" t="s">
        <v>65</v>
      </c>
      <c r="D691" s="11" t="s">
        <v>71</v>
      </c>
      <c r="E691" s="28">
        <v>0.55851609588586482</v>
      </c>
      <c r="F691" s="28">
        <v>0.56793824651907032</v>
      </c>
      <c r="G691" s="28">
        <v>0.57869114867603233</v>
      </c>
      <c r="H691" s="28">
        <v>0.60883289481068592</v>
      </c>
      <c r="I691" s="28">
        <v>0.62914905509570762</v>
      </c>
      <c r="J691" s="28">
        <v>0.65389139276601227</v>
      </c>
      <c r="K691" s="28">
        <v>0.67974762247217424</v>
      </c>
      <c r="L691" s="28">
        <v>0.70695913383588904</v>
      </c>
      <c r="M691" s="28">
        <v>0.72777935633015922</v>
      </c>
      <c r="N691" s="28">
        <v>0.63351936474915582</v>
      </c>
      <c r="O691" s="28">
        <v>0.69616072366759796</v>
      </c>
      <c r="P691" s="28">
        <v>0.73</v>
      </c>
      <c r="Q691" s="28">
        <v>0.92</v>
      </c>
      <c r="R691" s="28">
        <v>1.1000000000000001</v>
      </c>
      <c r="S691" s="28">
        <v>1.1703224719481184</v>
      </c>
      <c r="T691" s="28">
        <v>1.1469160225091559</v>
      </c>
      <c r="U691" s="28">
        <v>1.1682250091214301</v>
      </c>
      <c r="V691" s="28">
        <v>1.1986553894610967</v>
      </c>
      <c r="W691" s="28">
        <v>1.230362618870555</v>
      </c>
      <c r="X691" s="28">
        <v>1.263319698080986</v>
      </c>
    </row>
    <row r="692" spans="1:24" x14ac:dyDescent="0.2">
      <c r="A692" s="11" t="s">
        <v>127</v>
      </c>
      <c r="B692" s="11" t="s">
        <v>56</v>
      </c>
      <c r="C692" s="11" t="s">
        <v>65</v>
      </c>
      <c r="D692" s="11" t="s">
        <v>26</v>
      </c>
      <c r="E692" s="28">
        <v>0.59676609588586482</v>
      </c>
      <c r="F692" s="28">
        <v>0.60761324651907034</v>
      </c>
      <c r="G692" s="28">
        <v>0.61150614867603237</v>
      </c>
      <c r="H692" s="28">
        <v>0.64364289481068593</v>
      </c>
      <c r="I692" s="28">
        <v>0.67662405509570767</v>
      </c>
      <c r="J692" s="28">
        <v>0.71347639276601227</v>
      </c>
      <c r="K692" s="28">
        <v>0.75840262247217427</v>
      </c>
      <c r="L692" s="28">
        <v>0.8111741338358891</v>
      </c>
      <c r="M692" s="28">
        <v>0.85032935633015927</v>
      </c>
      <c r="N692" s="28">
        <v>0.75168436474915579</v>
      </c>
      <c r="O692" s="28">
        <v>0.800660723667598</v>
      </c>
      <c r="P692" s="28">
        <v>0.83385500000000001</v>
      </c>
      <c r="Q692" s="28">
        <v>1.0464</v>
      </c>
      <c r="R692" s="28">
        <v>1.21421</v>
      </c>
      <c r="S692" s="28">
        <v>1.2581274719481184</v>
      </c>
      <c r="T692" s="28">
        <v>1.265491022509156</v>
      </c>
      <c r="U692" s="28">
        <v>1.2860650091214301</v>
      </c>
      <c r="V692" s="28">
        <v>1.3251703894610967</v>
      </c>
      <c r="W692" s="28">
        <v>1.364922618870555</v>
      </c>
      <c r="X692" s="28">
        <v>1.3927446980809859</v>
      </c>
    </row>
    <row r="693" spans="1:24" x14ac:dyDescent="0.2">
      <c r="A693" s="11" t="s">
        <v>127</v>
      </c>
      <c r="B693" s="11" t="s">
        <v>56</v>
      </c>
      <c r="C693" s="11" t="s">
        <v>65</v>
      </c>
      <c r="D693" s="11" t="s">
        <v>75</v>
      </c>
      <c r="E693" s="28">
        <v>0.5</v>
      </c>
      <c r="F693" s="28">
        <v>0.24776218323586746</v>
      </c>
      <c r="G693" s="28">
        <v>0.30659064327485375</v>
      </c>
      <c r="H693" s="28">
        <v>0.34614424951267048</v>
      </c>
      <c r="I693" s="28">
        <v>0.38696236647173488</v>
      </c>
      <c r="J693" s="28">
        <v>0.42294249512670562</v>
      </c>
      <c r="K693" s="28">
        <v>0.43669590643274858</v>
      </c>
      <c r="L693" s="28">
        <v>0.49690573099415214</v>
      </c>
      <c r="M693" s="28">
        <v>0.60244499220272907</v>
      </c>
      <c r="N693" s="28">
        <v>0.62904800000000016</v>
      </c>
      <c r="O693" s="28">
        <v>0.77536500000000019</v>
      </c>
      <c r="P693" s="28">
        <v>0.85305700000000007</v>
      </c>
      <c r="Q693" s="28">
        <v>1.1261460000000001</v>
      </c>
      <c r="R693" s="28">
        <v>1.4973860000000001</v>
      </c>
      <c r="S693" s="28">
        <v>1.3858998453400577</v>
      </c>
      <c r="T693" s="28">
        <v>1.3077444388642827</v>
      </c>
      <c r="U693" s="28">
        <v>1.2910740759685901</v>
      </c>
      <c r="V693" s="28">
        <v>1.3168955574879619</v>
      </c>
      <c r="W693" s="28">
        <v>1.3418418056192976</v>
      </c>
      <c r="X693" s="28">
        <v>1.3568804197424198</v>
      </c>
    </row>
    <row r="694" spans="1:24" x14ac:dyDescent="0.2">
      <c r="A694" s="11" t="s">
        <v>127</v>
      </c>
      <c r="B694" s="11" t="s">
        <v>56</v>
      </c>
      <c r="C694" s="11" t="s">
        <v>65</v>
      </c>
      <c r="D694" s="11" t="s">
        <v>76</v>
      </c>
      <c r="E694" s="28">
        <v>8.6783942310747937E-3</v>
      </c>
      <c r="F694" s="28">
        <v>1.6122840827464294E-2</v>
      </c>
      <c r="G694" s="28">
        <v>2.199542389974582E-2</v>
      </c>
      <c r="H694" s="28">
        <v>2.6818663431753979E-2</v>
      </c>
      <c r="I694" s="28">
        <v>4.6408425589715425E-2</v>
      </c>
      <c r="J694" s="28">
        <v>4.4734395190848077E-2</v>
      </c>
      <c r="K694" s="28">
        <v>5.5302754315437734E-2</v>
      </c>
      <c r="L694" s="28">
        <v>6.5707129589719679E-2</v>
      </c>
      <c r="M694" s="28">
        <v>0.19645571508176454</v>
      </c>
      <c r="N694" s="28">
        <v>0.52467885000000014</v>
      </c>
      <c r="O694" s="28">
        <v>0.49376385000000006</v>
      </c>
      <c r="P694" s="28">
        <v>0.36980954999999999</v>
      </c>
      <c r="Q694" s="28">
        <v>0.39142844999999993</v>
      </c>
      <c r="R694" s="28">
        <v>0.42284114999999994</v>
      </c>
      <c r="S694" s="28">
        <v>0.35038068396579675</v>
      </c>
      <c r="T694" s="28">
        <v>0.40961231569782414</v>
      </c>
      <c r="U694" s="28">
        <v>0.40460077096624864</v>
      </c>
      <c r="V694" s="28">
        <v>0.39895810586563946</v>
      </c>
      <c r="W694" s="28">
        <v>0.40606620255028142</v>
      </c>
      <c r="X694" s="28">
        <v>0.40023593784906475</v>
      </c>
    </row>
    <row r="695" spans="1:24" x14ac:dyDescent="0.2">
      <c r="A695" s="11" t="s">
        <v>127</v>
      </c>
      <c r="B695" s="11" t="s">
        <v>56</v>
      </c>
      <c r="C695" s="11" t="s">
        <v>65</v>
      </c>
      <c r="D695" s="11" t="s">
        <v>74</v>
      </c>
      <c r="E695" s="28">
        <v>0.28000000000000003</v>
      </c>
      <c r="F695" s="28">
        <v>0.31</v>
      </c>
      <c r="G695" s="28">
        <v>0.3</v>
      </c>
      <c r="H695" s="28">
        <v>0.32</v>
      </c>
      <c r="I695" s="28">
        <v>0.33439999999999998</v>
      </c>
      <c r="J695" s="28">
        <v>0.34944799999999993</v>
      </c>
      <c r="K695" s="28">
        <v>0.36517315999999989</v>
      </c>
      <c r="L695" s="28">
        <v>0.41994913399999984</v>
      </c>
      <c r="M695" s="28">
        <v>0.43044786234999982</v>
      </c>
      <c r="N695" s="28">
        <v>0.43044786234999982</v>
      </c>
      <c r="O695" s="28">
        <v>0.44120905890874978</v>
      </c>
      <c r="P695" s="28">
        <v>0.4500332400869248</v>
      </c>
      <c r="Q695" s="28">
        <v>0.4590339048886633</v>
      </c>
      <c r="R695" s="28">
        <v>0.46362424393754992</v>
      </c>
      <c r="S695" s="28">
        <v>0.45435175905879893</v>
      </c>
      <c r="T695" s="28">
        <v>0.44526472387762295</v>
      </c>
      <c r="U695" s="28">
        <v>0.4541700183551754</v>
      </c>
      <c r="V695" s="28">
        <v>0.46552426881405473</v>
      </c>
      <c r="W695" s="28">
        <v>0.47483475419033583</v>
      </c>
      <c r="X695" s="28">
        <v>0.48053277124061988</v>
      </c>
    </row>
    <row r="696" spans="1:24" x14ac:dyDescent="0.2">
      <c r="A696" s="11" t="s">
        <v>127</v>
      </c>
      <c r="B696" s="11" t="s">
        <v>56</v>
      </c>
      <c r="C696" s="11" t="s">
        <v>67</v>
      </c>
      <c r="D696" s="11" t="s">
        <v>72</v>
      </c>
      <c r="E696" s="28">
        <v>0.25301564431895979</v>
      </c>
      <c r="F696" s="28">
        <v>0.254406174989391</v>
      </c>
      <c r="G696" s="28">
        <v>0.25821398973970927</v>
      </c>
      <c r="H696" s="28">
        <v>0.263854570047518</v>
      </c>
      <c r="I696" s="28">
        <v>0.27508294094609242</v>
      </c>
      <c r="J696" s="28">
        <v>0.28783045271770968</v>
      </c>
      <c r="K696" s="28">
        <v>0.30507653913617844</v>
      </c>
      <c r="L696" s="28">
        <v>0.33218324296209306</v>
      </c>
      <c r="M696" s="28">
        <v>0.35259180767323023</v>
      </c>
      <c r="N696" s="28">
        <v>0.36209305344303327</v>
      </c>
      <c r="O696" s="28">
        <v>0.3665032618397423</v>
      </c>
      <c r="P696" s="28">
        <v>0.37891316398455005</v>
      </c>
      <c r="Q696" s="28">
        <v>0.40575176906501353</v>
      </c>
      <c r="R696" s="28">
        <v>0.43199574475533437</v>
      </c>
      <c r="S696" s="28">
        <v>0.46734916871077364</v>
      </c>
      <c r="T696" s="28">
        <v>0.50501312677954502</v>
      </c>
      <c r="U696" s="28">
        <v>0.54441558895035491</v>
      </c>
      <c r="V696" s="28">
        <v>0.58582238288654809</v>
      </c>
      <c r="W696" s="28">
        <v>0.62346852577567702</v>
      </c>
      <c r="X696" s="28">
        <v>0.6627649875106314</v>
      </c>
    </row>
    <row r="697" spans="1:24" x14ac:dyDescent="0.2">
      <c r="A697" s="11" t="s">
        <v>127</v>
      </c>
      <c r="B697" s="11" t="s">
        <v>56</v>
      </c>
      <c r="C697" s="11" t="s">
        <v>67</v>
      </c>
      <c r="D697" s="11" t="s">
        <v>77</v>
      </c>
      <c r="E697" s="28">
        <v>3.1999999999999999E-5</v>
      </c>
      <c r="F697" s="28">
        <v>1E-4</v>
      </c>
      <c r="G697" s="28">
        <v>1.17E-4</v>
      </c>
      <c r="H697" s="28">
        <v>-8.3999999999999995E-5</v>
      </c>
      <c r="I697" s="28">
        <v>4.3999999999999999E-5</v>
      </c>
      <c r="J697" s="28">
        <v>-1.7E-5</v>
      </c>
      <c r="K697" s="28">
        <v>5.3000000000000001E-5</v>
      </c>
      <c r="L697" s="28">
        <v>1.4220000000000001E-3</v>
      </c>
      <c r="M697" s="28">
        <v>1.5612200000000001E-3</v>
      </c>
      <c r="N697" s="28">
        <v>1.9989999999999999E-3</v>
      </c>
      <c r="O697" s="28">
        <v>1.3309999999999999E-3</v>
      </c>
      <c r="P697" s="28">
        <v>2.0769999999999999E-3</v>
      </c>
      <c r="Q697" s="28">
        <v>2.4970000000000001E-3</v>
      </c>
      <c r="R697" s="28">
        <v>2.8500000000000001E-3</v>
      </c>
      <c r="S697" s="28">
        <v>2.6713509060332579E-2</v>
      </c>
      <c r="T697" s="28">
        <v>2.8316974694555862E-2</v>
      </c>
      <c r="U697" s="28">
        <v>2.9302199635218969E-2</v>
      </c>
      <c r="V697" s="28">
        <v>3.0518482157186118E-2</v>
      </c>
      <c r="W697" s="28">
        <v>3.1787919060263424E-2</v>
      </c>
      <c r="X697" s="28">
        <v>3.306177647719763E-2</v>
      </c>
    </row>
    <row r="698" spans="1:24" x14ac:dyDescent="0.2">
      <c r="A698" s="11" t="s">
        <v>127</v>
      </c>
      <c r="B698" s="11" t="s">
        <v>56</v>
      </c>
      <c r="C698" s="11" t="s">
        <v>67</v>
      </c>
      <c r="D698" s="11" t="s">
        <v>73</v>
      </c>
      <c r="E698" s="28">
        <v>1.4133E-2</v>
      </c>
      <c r="F698" s="28">
        <v>1.6E-2</v>
      </c>
      <c r="G698" s="28">
        <v>1.6760999999999998E-2</v>
      </c>
      <c r="H698" s="28">
        <v>1.7999999999999999E-2</v>
      </c>
      <c r="I698" s="28">
        <v>2.1000000000000001E-2</v>
      </c>
      <c r="J698" s="28">
        <v>2.3E-2</v>
      </c>
      <c r="K698" s="28">
        <v>2.5000000000000001E-2</v>
      </c>
      <c r="L698" s="28">
        <v>2.7E-2</v>
      </c>
      <c r="M698" s="28">
        <v>2.5999999999999999E-2</v>
      </c>
      <c r="N698" s="28">
        <v>1.2E-2</v>
      </c>
      <c r="O698" s="28">
        <v>1.4310000000000002E-2</v>
      </c>
      <c r="P698" s="28">
        <v>2.3747000000000001E-2</v>
      </c>
      <c r="Q698" s="28">
        <v>2.6744E-2</v>
      </c>
      <c r="R698" s="28">
        <v>1.9563000000000001E-2</v>
      </c>
      <c r="S698" s="28">
        <v>1.6753000000000001E-2</v>
      </c>
      <c r="T698" s="28">
        <v>1.9018E-2</v>
      </c>
      <c r="U698" s="28">
        <v>2.2367000000000001E-2</v>
      </c>
      <c r="V698" s="28">
        <v>2.4712000000000001E-2</v>
      </c>
      <c r="W698" s="28">
        <v>2.6671E-2</v>
      </c>
      <c r="X698" s="28">
        <v>2.7821000000000002E-2</v>
      </c>
    </row>
    <row r="699" spans="1:24" x14ac:dyDescent="0.2">
      <c r="A699" s="11" t="s">
        <v>127</v>
      </c>
      <c r="B699" s="11" t="s">
        <v>56</v>
      </c>
      <c r="C699" s="11" t="s">
        <v>67</v>
      </c>
      <c r="D699" s="11" t="s">
        <v>70</v>
      </c>
      <c r="E699" s="28">
        <v>0.113064</v>
      </c>
      <c r="F699" s="28">
        <v>0.128</v>
      </c>
      <c r="G699" s="28">
        <v>0.13408799999999996</v>
      </c>
      <c r="H699" s="28">
        <v>0.14399999999999999</v>
      </c>
      <c r="I699" s="28">
        <v>0.16800000000000001</v>
      </c>
      <c r="J699" s="28">
        <v>0.184</v>
      </c>
      <c r="K699" s="28">
        <v>0.2</v>
      </c>
      <c r="L699" s="28">
        <v>0.216</v>
      </c>
      <c r="M699" s="28">
        <v>0.20799999999999999</v>
      </c>
      <c r="N699" s="28">
        <v>9.6000000000000002E-2</v>
      </c>
      <c r="O699" s="28">
        <v>0.11448000000000001</v>
      </c>
      <c r="P699" s="28">
        <v>0.18997600000000001</v>
      </c>
      <c r="Q699" s="28">
        <v>0.213952</v>
      </c>
      <c r="R699" s="28">
        <v>0.156504</v>
      </c>
      <c r="S699" s="28">
        <v>0.134024</v>
      </c>
      <c r="T699" s="28">
        <v>0.152144</v>
      </c>
      <c r="U699" s="28">
        <v>0.17893600000000001</v>
      </c>
      <c r="V699" s="28">
        <v>0.19769600000000001</v>
      </c>
      <c r="W699" s="28">
        <v>0.213368</v>
      </c>
      <c r="X699" s="28">
        <v>0.22256800000000002</v>
      </c>
    </row>
    <row r="700" spans="1:24" x14ac:dyDescent="0.2">
      <c r="A700" s="11" t="s">
        <v>127</v>
      </c>
      <c r="B700" s="11" t="s">
        <v>56</v>
      </c>
      <c r="C700" s="11" t="s">
        <v>67</v>
      </c>
      <c r="D700" s="11" t="s">
        <v>71</v>
      </c>
      <c r="E700" s="28">
        <v>0.69740021344315384</v>
      </c>
      <c r="F700" s="28">
        <v>0.97838710537957596</v>
      </c>
      <c r="G700" s="28">
        <v>1.2331675447909236</v>
      </c>
      <c r="H700" s="28">
        <v>1.306</v>
      </c>
      <c r="I700" s="28">
        <v>1.47</v>
      </c>
      <c r="J700" s="28">
        <v>1.57</v>
      </c>
      <c r="K700" s="28">
        <v>1.67</v>
      </c>
      <c r="L700" s="28">
        <v>1.7889999999999999</v>
      </c>
      <c r="M700" s="28">
        <v>1.627</v>
      </c>
      <c r="N700" s="28">
        <v>1.339</v>
      </c>
      <c r="O700" s="28">
        <v>1.35</v>
      </c>
      <c r="P700" s="28">
        <v>1.38</v>
      </c>
      <c r="Q700" s="28">
        <v>1.65</v>
      </c>
      <c r="R700" s="28">
        <v>1.98</v>
      </c>
      <c r="S700" s="28">
        <v>1.8216000000000001</v>
      </c>
      <c r="T700" s="28">
        <v>1.8216000000000001</v>
      </c>
      <c r="U700" s="28">
        <v>1.9326753407737598</v>
      </c>
      <c r="V700" s="28">
        <v>2.1382516975359005</v>
      </c>
      <c r="W700" s="28">
        <v>2.3691803979475727</v>
      </c>
      <c r="X700" s="28">
        <v>2.6510599500425256</v>
      </c>
    </row>
    <row r="701" spans="1:24" x14ac:dyDescent="0.2">
      <c r="A701" s="11" t="s">
        <v>127</v>
      </c>
      <c r="B701" s="11" t="s">
        <v>56</v>
      </c>
      <c r="C701" s="11" t="s">
        <v>67</v>
      </c>
      <c r="D701" s="11" t="s">
        <v>26</v>
      </c>
      <c r="E701" s="28">
        <v>0.81046421344315389</v>
      </c>
      <c r="F701" s="28">
        <v>1.106387105379576</v>
      </c>
      <c r="G701" s="28">
        <v>1.3672555447909236</v>
      </c>
      <c r="H701" s="28">
        <v>1.45</v>
      </c>
      <c r="I701" s="28">
        <v>1.6379999999999999</v>
      </c>
      <c r="J701" s="28">
        <v>1.754</v>
      </c>
      <c r="K701" s="28">
        <v>1.87</v>
      </c>
      <c r="L701" s="28">
        <v>2.0049999999999999</v>
      </c>
      <c r="M701" s="28">
        <v>1.835</v>
      </c>
      <c r="N701" s="28">
        <v>1.4350000000000001</v>
      </c>
      <c r="O701" s="28">
        <v>1.46448</v>
      </c>
      <c r="P701" s="28">
        <v>1.5699759999999998</v>
      </c>
      <c r="Q701" s="28">
        <v>1.8639519999999998</v>
      </c>
      <c r="R701" s="28">
        <v>2.136504</v>
      </c>
      <c r="S701" s="28">
        <v>1.955624</v>
      </c>
      <c r="T701" s="28">
        <v>1.9737440000000002</v>
      </c>
      <c r="U701" s="28">
        <v>2.1116113407737598</v>
      </c>
      <c r="V701" s="28">
        <v>2.3359476975359006</v>
      </c>
      <c r="W701" s="28">
        <v>2.5825483979475727</v>
      </c>
      <c r="X701" s="28">
        <v>2.8736279500425255</v>
      </c>
    </row>
    <row r="702" spans="1:24" x14ac:dyDescent="0.2">
      <c r="A702" s="11" t="s">
        <v>127</v>
      </c>
      <c r="B702" s="11" t="s">
        <v>56</v>
      </c>
      <c r="C702" s="11" t="s">
        <v>67</v>
      </c>
      <c r="D702" s="11" t="s">
        <v>75</v>
      </c>
      <c r="E702" s="28">
        <v>0.58670699194813813</v>
      </c>
      <c r="F702" s="28">
        <v>0.77736150894810374</v>
      </c>
      <c r="G702" s="28">
        <v>1.1380759999999996</v>
      </c>
      <c r="H702" s="28">
        <v>1.2121799999999998</v>
      </c>
      <c r="I702" s="28">
        <v>1.3219640000000001</v>
      </c>
      <c r="J702" s="28">
        <v>1.3029289999999993</v>
      </c>
      <c r="K702" s="28">
        <v>2.226388</v>
      </c>
      <c r="L702" s="28">
        <v>1.4651940000000001</v>
      </c>
      <c r="M702" s="28">
        <v>1.281998</v>
      </c>
      <c r="N702" s="28">
        <v>1.1508590000000001</v>
      </c>
      <c r="O702" s="28">
        <v>1.0588549999999997</v>
      </c>
      <c r="P702" s="28">
        <v>0.94220300000000001</v>
      </c>
      <c r="Q702" s="28">
        <v>1.2463240000000002</v>
      </c>
      <c r="R702" s="28">
        <v>1.4151039999999995</v>
      </c>
      <c r="S702" s="28">
        <v>1.5344028821868489</v>
      </c>
      <c r="T702" s="28">
        <v>1.5203801480857106</v>
      </c>
      <c r="U702" s="28">
        <v>1.6992958816318093</v>
      </c>
      <c r="V702" s="28">
        <v>1.8729680929258443</v>
      </c>
      <c r="W702" s="28">
        <v>2.0645360621296951</v>
      </c>
      <c r="X702" s="28">
        <v>2.3076694778880462</v>
      </c>
    </row>
    <row r="703" spans="1:24" x14ac:dyDescent="0.2">
      <c r="A703" s="11" t="s">
        <v>127</v>
      </c>
      <c r="B703" s="11" t="s">
        <v>56</v>
      </c>
      <c r="C703" s="11" t="s">
        <v>67</v>
      </c>
      <c r="D703" s="11" t="s">
        <v>76</v>
      </c>
      <c r="E703" s="28">
        <v>7.1765716306425531E-2</v>
      </c>
      <c r="F703" s="28">
        <v>5.669622549998727E-2</v>
      </c>
      <c r="G703" s="28">
        <v>8.8418866965083318E-2</v>
      </c>
      <c r="H703" s="28">
        <v>0.12253172576544193</v>
      </c>
      <c r="I703" s="28">
        <v>0.25054209406093508</v>
      </c>
      <c r="J703" s="28">
        <v>0.25638071653706196</v>
      </c>
      <c r="K703" s="28">
        <v>0.36298161407936219</v>
      </c>
      <c r="L703" s="28">
        <v>0.42640114719333105</v>
      </c>
      <c r="M703" s="28">
        <v>0.49273014999999998</v>
      </c>
      <c r="N703" s="28">
        <v>0.64127414999999999</v>
      </c>
      <c r="O703" s="28">
        <v>0.60348915000000003</v>
      </c>
      <c r="P703" s="28">
        <v>0.45198945000000001</v>
      </c>
      <c r="Q703" s="28">
        <v>0.47841255000000005</v>
      </c>
      <c r="R703" s="28">
        <v>0.51680585000000001</v>
      </c>
      <c r="S703" s="28">
        <v>0.42109300666433869</v>
      </c>
      <c r="T703" s="28">
        <v>0.43972317572038011</v>
      </c>
      <c r="U703" s="28">
        <v>0.44569518327325364</v>
      </c>
      <c r="V703" s="28">
        <v>0.45906603877145136</v>
      </c>
      <c r="W703" s="28">
        <v>0.47283801993459484</v>
      </c>
      <c r="X703" s="28">
        <v>0.48702316053263262</v>
      </c>
    </row>
    <row r="704" spans="1:24" x14ac:dyDescent="0.2">
      <c r="A704" s="11" t="s">
        <v>127</v>
      </c>
      <c r="B704" s="11" t="s">
        <v>56</v>
      </c>
      <c r="C704" s="11" t="s">
        <v>67</v>
      </c>
      <c r="D704" s="11" t="s">
        <v>74</v>
      </c>
      <c r="E704" s="28">
        <v>0.23616179001721171</v>
      </c>
      <c r="F704" s="28">
        <v>0.24933907056798627</v>
      </c>
      <c r="G704" s="28">
        <v>0.18578485370051634</v>
      </c>
      <c r="H704" s="28">
        <v>0.25825301204819279</v>
      </c>
      <c r="I704" s="28">
        <v>0.32657762478485369</v>
      </c>
      <c r="J704" s="28">
        <v>0.47</v>
      </c>
      <c r="K704" s="28">
        <v>0.59</v>
      </c>
      <c r="L704" s="28">
        <v>0.86</v>
      </c>
      <c r="M704" s="28">
        <v>0.93</v>
      </c>
      <c r="N704" s="28">
        <v>0.93</v>
      </c>
      <c r="O704" s="28">
        <v>0.85</v>
      </c>
      <c r="P704" s="28">
        <v>0.93</v>
      </c>
      <c r="Q704" s="28">
        <v>1.07</v>
      </c>
      <c r="R704" s="28">
        <v>1</v>
      </c>
      <c r="S704" s="28">
        <v>0.75</v>
      </c>
      <c r="T704" s="28">
        <v>0.78749999999999998</v>
      </c>
      <c r="U704" s="28">
        <v>0.85837500000000011</v>
      </c>
      <c r="V704" s="28">
        <v>0.91846125000000012</v>
      </c>
      <c r="W704" s="28">
        <v>0.98275353750000016</v>
      </c>
      <c r="X704" s="28">
        <v>1.0515462851250001</v>
      </c>
    </row>
    <row r="705" spans="1:24" x14ac:dyDescent="0.2">
      <c r="A705" s="11" t="s">
        <v>83</v>
      </c>
      <c r="B705" s="11" t="s">
        <v>57</v>
      </c>
      <c r="C705" s="11" t="s">
        <v>50</v>
      </c>
      <c r="D705" s="11" t="s">
        <v>72</v>
      </c>
      <c r="E705" s="28">
        <v>6.1429999999999998</v>
      </c>
      <c r="F705" s="28">
        <v>7.0579999999999998</v>
      </c>
      <c r="G705" s="28">
        <v>7.6130000000000004</v>
      </c>
      <c r="H705" s="28">
        <v>8.5990000000000002</v>
      </c>
      <c r="I705" s="28">
        <v>9.4510000000000005</v>
      </c>
      <c r="J705" s="28">
        <v>10.32</v>
      </c>
      <c r="K705" s="28">
        <v>11.526</v>
      </c>
      <c r="L705" s="28">
        <v>12.82174</v>
      </c>
      <c r="M705" s="28">
        <v>14.090057380000001</v>
      </c>
      <c r="N705" s="28">
        <v>15.549540461920001</v>
      </c>
      <c r="O705" s="28">
        <v>17.437525193143522</v>
      </c>
      <c r="P705" s="28">
        <v>19.348457201150197</v>
      </c>
      <c r="Q705" s="28">
        <v>21.414343121121441</v>
      </c>
      <c r="R705" s="28">
        <v>23.181959513730042</v>
      </c>
      <c r="S705" s="28">
        <v>24.86500549815489</v>
      </c>
      <c r="T705" s="28">
        <v>26.680034993932303</v>
      </c>
      <c r="U705" s="28">
        <v>28.795453879651408</v>
      </c>
      <c r="V705" s="28">
        <v>31.240129724465351</v>
      </c>
      <c r="W705" s="28">
        <v>33.89429688686441</v>
      </c>
      <c r="X705" s="28">
        <v>36.862340042521183</v>
      </c>
    </row>
    <row r="706" spans="1:24" x14ac:dyDescent="0.2">
      <c r="A706" s="11" t="s">
        <v>83</v>
      </c>
      <c r="B706" s="11" t="s">
        <v>57</v>
      </c>
      <c r="C706" s="11" t="s">
        <v>50</v>
      </c>
      <c r="D706" s="11" t="s">
        <v>77</v>
      </c>
      <c r="E706" s="28">
        <v>0.58241500000000002</v>
      </c>
      <c r="F706" s="28">
        <v>0.68935782499999998</v>
      </c>
      <c r="G706" s="28">
        <v>0.72835099999999997</v>
      </c>
      <c r="H706" s="28">
        <v>0.80900000000000005</v>
      </c>
      <c r="I706" s="28">
        <v>1.0049999999999999</v>
      </c>
      <c r="J706" s="28">
        <v>1.0740000000000001</v>
      </c>
      <c r="K706" s="28">
        <v>1.2390000000000001</v>
      </c>
      <c r="L706" s="28">
        <v>1.411</v>
      </c>
      <c r="M706" s="28">
        <v>1.4350000000000001</v>
      </c>
      <c r="N706" s="28">
        <v>1.6849240000000001</v>
      </c>
      <c r="O706" s="28">
        <v>2.1834259999999999</v>
      </c>
      <c r="P706" s="28">
        <v>2.294557562255831</v>
      </c>
      <c r="Q706" s="28">
        <v>2.54959735</v>
      </c>
      <c r="R706" s="28">
        <v>2.3672179999999998</v>
      </c>
      <c r="S706" s="28">
        <v>2.4016867293504802</v>
      </c>
      <c r="T706" s="28">
        <v>2.6604396827146801</v>
      </c>
      <c r="U706" s="28">
        <v>3.102580180494602</v>
      </c>
      <c r="V706" s="28">
        <v>3.5964940000000003</v>
      </c>
      <c r="W706" s="28">
        <v>4.0599730000000003</v>
      </c>
      <c r="X706" s="28">
        <v>4.6627580000000002</v>
      </c>
    </row>
    <row r="707" spans="1:24" x14ac:dyDescent="0.2">
      <c r="A707" s="11" t="s">
        <v>83</v>
      </c>
      <c r="B707" s="11" t="s">
        <v>57</v>
      </c>
      <c r="C707" s="11" t="s">
        <v>50</v>
      </c>
      <c r="D707" s="11" t="s">
        <v>73</v>
      </c>
      <c r="E707" s="28">
        <v>0.75574199999999991</v>
      </c>
      <c r="F707" s="28">
        <v>0.71548599999999996</v>
      </c>
      <c r="G707" s="28">
        <v>0.75157299999999994</v>
      </c>
      <c r="H707" s="28">
        <v>0.88900000000000001</v>
      </c>
      <c r="I707" s="28">
        <v>1.1559999999999999</v>
      </c>
      <c r="J707" s="28">
        <v>1.2410000000000001</v>
      </c>
      <c r="K707" s="28">
        <v>1.4019999999999999</v>
      </c>
      <c r="L707" s="28">
        <v>1.617</v>
      </c>
      <c r="M707" s="28">
        <v>1.7330000000000001</v>
      </c>
      <c r="N707" s="28">
        <v>2.031202</v>
      </c>
      <c r="O707" s="28">
        <v>2.6553310000000003</v>
      </c>
      <c r="P707" s="28">
        <v>2.8702010000000002</v>
      </c>
      <c r="Q707" s="28">
        <v>3.1874830000000003</v>
      </c>
      <c r="R707" s="28">
        <v>2.9364430000000001</v>
      </c>
      <c r="S707" s="28">
        <v>3.029728</v>
      </c>
      <c r="T707" s="28">
        <v>3.4198080000000002</v>
      </c>
      <c r="U707" s="28">
        <v>3.9470500000000004</v>
      </c>
      <c r="V707" s="28">
        <v>4.462885</v>
      </c>
      <c r="W707" s="28">
        <v>4.9854790000000007</v>
      </c>
      <c r="X707" s="28">
        <v>5.6373300000000004</v>
      </c>
    </row>
    <row r="708" spans="1:24" x14ac:dyDescent="0.2">
      <c r="A708" s="11" t="s">
        <v>83</v>
      </c>
      <c r="B708" s="11" t="s">
        <v>57</v>
      </c>
      <c r="C708" s="11" t="s">
        <v>50</v>
      </c>
      <c r="D708" s="11" t="s">
        <v>70</v>
      </c>
      <c r="E708" s="28">
        <v>3.7787099999999993</v>
      </c>
      <c r="F708" s="28">
        <v>3.5774299999999997</v>
      </c>
      <c r="G708" s="28">
        <v>3.7578649999999998</v>
      </c>
      <c r="H708" s="28">
        <v>4.4450000000000003</v>
      </c>
      <c r="I708" s="28">
        <v>5.78</v>
      </c>
      <c r="J708" s="28">
        <v>6.2050000000000001</v>
      </c>
      <c r="K708" s="28">
        <v>7.01</v>
      </c>
      <c r="L708" s="28">
        <v>8.0850000000000009</v>
      </c>
      <c r="M708" s="28">
        <v>8.6649999999999991</v>
      </c>
      <c r="N708" s="28">
        <v>10.15601</v>
      </c>
      <c r="O708" s="28">
        <v>13.276655000000002</v>
      </c>
      <c r="P708" s="28">
        <v>14.351005000000001</v>
      </c>
      <c r="Q708" s="28">
        <v>15.937415000000001</v>
      </c>
      <c r="R708" s="28">
        <v>14.682215000000001</v>
      </c>
      <c r="S708" s="28">
        <v>15.14864</v>
      </c>
      <c r="T708" s="28">
        <v>17.099040000000002</v>
      </c>
      <c r="U708" s="28">
        <v>19.735250000000001</v>
      </c>
      <c r="V708" s="28">
        <v>22.314425</v>
      </c>
      <c r="W708" s="28">
        <v>24.927395000000004</v>
      </c>
      <c r="X708" s="28">
        <v>28.18665</v>
      </c>
    </row>
    <row r="709" spans="1:24" x14ac:dyDescent="0.2">
      <c r="A709" s="11" t="s">
        <v>83</v>
      </c>
      <c r="B709" s="11" t="s">
        <v>57</v>
      </c>
      <c r="C709" s="11" t="s">
        <v>50</v>
      </c>
      <c r="D709" s="11" t="s">
        <v>71</v>
      </c>
      <c r="E709" s="28">
        <v>4.7952617413387459</v>
      </c>
      <c r="F709" s="28">
        <v>5.3234547158411614</v>
      </c>
      <c r="G709" s="28">
        <v>6.1760881172810951</v>
      </c>
      <c r="H709" s="28">
        <v>7.1150745223603762</v>
      </c>
      <c r="I709" s="28">
        <v>7.8174340394461961</v>
      </c>
      <c r="J709" s="28">
        <v>8.5558928180888785</v>
      </c>
      <c r="K709" s="28">
        <v>9.2350957252087849</v>
      </c>
      <c r="L709" s="28">
        <v>10.021394954365217</v>
      </c>
      <c r="M709" s="28">
        <v>10.590277589942982</v>
      </c>
      <c r="N709" s="28">
        <v>11.064175382747544</v>
      </c>
      <c r="O709" s="28">
        <v>13.39</v>
      </c>
      <c r="P709" s="28">
        <v>14</v>
      </c>
      <c r="Q709" s="28">
        <v>15.4</v>
      </c>
      <c r="R709" s="28">
        <v>16.016000000000002</v>
      </c>
      <c r="S709" s="28">
        <v>17.427050511814567</v>
      </c>
      <c r="T709" s="28">
        <v>19.309171967090542</v>
      </c>
      <c r="U709" s="28">
        <v>21.020681332145529</v>
      </c>
      <c r="V709" s="28">
        <v>22.805294698859704</v>
      </c>
      <c r="W709" s="28">
        <v>24.742836727411017</v>
      </c>
      <c r="X709" s="28">
        <v>26.909508231040462</v>
      </c>
    </row>
    <row r="710" spans="1:24" x14ac:dyDescent="0.2">
      <c r="A710" s="11" t="s">
        <v>83</v>
      </c>
      <c r="B710" s="11" t="s">
        <v>57</v>
      </c>
      <c r="C710" s="11" t="s">
        <v>50</v>
      </c>
      <c r="D710" s="11" t="s">
        <v>26</v>
      </c>
      <c r="E710" s="28">
        <v>8.5739717413387453</v>
      </c>
      <c r="F710" s="28">
        <v>8.9008847158411619</v>
      </c>
      <c r="G710" s="28">
        <v>9.9339531172810958</v>
      </c>
      <c r="H710" s="28">
        <v>11.560074522360377</v>
      </c>
      <c r="I710" s="28">
        <v>13.597434039446195</v>
      </c>
      <c r="J710" s="28">
        <v>14.760892818088879</v>
      </c>
      <c r="K710" s="28">
        <v>16.245095725208785</v>
      </c>
      <c r="L710" s="28">
        <v>18.106394954365218</v>
      </c>
      <c r="M710" s="28">
        <v>19.255277589942981</v>
      </c>
      <c r="N710" s="28">
        <v>21.220185382747545</v>
      </c>
      <c r="O710" s="28">
        <v>26.666655000000002</v>
      </c>
      <c r="P710" s="28">
        <v>28.351005000000001</v>
      </c>
      <c r="Q710" s="28">
        <v>31.337415000000004</v>
      </c>
      <c r="R710" s="28">
        <v>30.698215000000005</v>
      </c>
      <c r="S710" s="28">
        <v>32.575690511814571</v>
      </c>
      <c r="T710" s="28">
        <v>36.408211967090544</v>
      </c>
      <c r="U710" s="28">
        <v>40.755931332145529</v>
      </c>
      <c r="V710" s="28">
        <v>45.119719698859704</v>
      </c>
      <c r="W710" s="28">
        <v>49.670231727411021</v>
      </c>
      <c r="X710" s="28">
        <v>55.096158231040462</v>
      </c>
    </row>
    <row r="711" spans="1:24" x14ac:dyDescent="0.2">
      <c r="A711" s="11" t="s">
        <v>83</v>
      </c>
      <c r="B711" s="11" t="s">
        <v>57</v>
      </c>
      <c r="C711" s="11" t="s">
        <v>50</v>
      </c>
      <c r="D711" s="11" t="s">
        <v>75</v>
      </c>
      <c r="E711" s="28">
        <v>0.16907500000000003</v>
      </c>
      <c r="F711" s="28">
        <v>0.107253</v>
      </c>
      <c r="G711" s="28">
        <v>0.179725</v>
      </c>
      <c r="H711" s="28">
        <v>0.398372</v>
      </c>
      <c r="I711" s="28">
        <v>0.76155499999999998</v>
      </c>
      <c r="J711" s="28">
        <v>0.61098600000000003</v>
      </c>
      <c r="K711" s="28">
        <v>1.0004999999999999</v>
      </c>
      <c r="L711" s="28">
        <v>1.4101140000000001</v>
      </c>
      <c r="M711" s="28">
        <v>2.815461</v>
      </c>
      <c r="N711" s="28">
        <v>2.5914069999999998</v>
      </c>
      <c r="O711" s="28">
        <v>4.3801100000000002</v>
      </c>
      <c r="P711" s="28">
        <v>5.1246650000000002</v>
      </c>
      <c r="Q711" s="28">
        <v>5.5924040000000002</v>
      </c>
      <c r="R711" s="28">
        <v>5.3031699999999997</v>
      </c>
      <c r="S711" s="28">
        <v>5.4266873276403151</v>
      </c>
      <c r="T711" s="28">
        <v>5.9751261339305621</v>
      </c>
      <c r="U711" s="28">
        <v>6.3211642244488333</v>
      </c>
      <c r="V711" s="28">
        <v>6.6372224356712755</v>
      </c>
      <c r="W711" s="28">
        <v>6.9690835574548391</v>
      </c>
      <c r="X711" s="28">
        <v>7.3175377353275799</v>
      </c>
    </row>
    <row r="712" spans="1:24" x14ac:dyDescent="0.2">
      <c r="A712" s="11" t="s">
        <v>83</v>
      </c>
      <c r="B712" s="11" t="s">
        <v>57</v>
      </c>
      <c r="C712" s="11" t="s">
        <v>50</v>
      </c>
      <c r="D712" s="11" t="s">
        <v>76</v>
      </c>
      <c r="E712" s="28">
        <v>0.133713</v>
      </c>
      <c r="F712" s="28">
        <v>0.526084</v>
      </c>
      <c r="G712" s="28">
        <v>0.62426599999999999</v>
      </c>
      <c r="H712" s="28">
        <v>0.73516199999999998</v>
      </c>
      <c r="I712" s="28">
        <v>1.1255550000000001</v>
      </c>
      <c r="J712" s="28">
        <v>1.4449890000000001</v>
      </c>
      <c r="K712" s="28">
        <v>1.1859999999999999</v>
      </c>
      <c r="L712" s="28">
        <v>1.781013</v>
      </c>
      <c r="M712" s="28">
        <v>2.0302259999999999</v>
      </c>
      <c r="N712" s="28">
        <v>1.2760590000000001</v>
      </c>
      <c r="O712" s="28">
        <v>1.7609999999999999</v>
      </c>
      <c r="P712" s="28">
        <v>2.0282550000000001</v>
      </c>
      <c r="Q712" s="28">
        <v>1.6747478285714286</v>
      </c>
      <c r="R712" s="28">
        <v>1.1936420000000001</v>
      </c>
      <c r="S712" s="28">
        <v>1.3583964344931907</v>
      </c>
      <c r="T712" s="28">
        <v>1.5463698765087908</v>
      </c>
      <c r="U712" s="28">
        <v>1.5576151476027627</v>
      </c>
      <c r="V712" s="28">
        <v>1.6065375633405976</v>
      </c>
      <c r="W712" s="28">
        <v>1.6707990658742218</v>
      </c>
      <c r="X712" s="28">
        <v>1.7376310285091907</v>
      </c>
    </row>
    <row r="713" spans="1:24" x14ac:dyDescent="0.2">
      <c r="A713" s="11" t="s">
        <v>83</v>
      </c>
      <c r="B713" s="11" t="s">
        <v>57</v>
      </c>
      <c r="C713" s="11" t="s">
        <v>50</v>
      </c>
      <c r="D713" s="11" t="s">
        <v>74</v>
      </c>
      <c r="E713" s="28">
        <v>6.0438669999999997</v>
      </c>
      <c r="F713" s="28">
        <v>7.8695659999999998</v>
      </c>
      <c r="G713" s="28">
        <v>9.6433079999999993</v>
      </c>
      <c r="H713" s="28">
        <v>10.960231</v>
      </c>
      <c r="I713" s="28">
        <v>12.978891000000001</v>
      </c>
      <c r="J713" s="28">
        <v>14.241434999999999</v>
      </c>
      <c r="K713" s="28">
        <v>15.505215</v>
      </c>
      <c r="L713" s="28">
        <v>17.321268</v>
      </c>
      <c r="M713" s="28">
        <v>18.584571</v>
      </c>
      <c r="N713" s="28">
        <v>19.44116</v>
      </c>
      <c r="O713" s="28">
        <v>26.632394999999999</v>
      </c>
      <c r="P713" s="28">
        <v>28.458306787523949</v>
      </c>
      <c r="Q713" s="28">
        <v>31.24</v>
      </c>
      <c r="R713" s="28">
        <v>29.753836709878602</v>
      </c>
      <c r="S713" s="28">
        <v>30.775336685454501</v>
      </c>
      <c r="T713" s="28">
        <v>33.155009039828677</v>
      </c>
      <c r="U713" s="28">
        <v>36.857980353401928</v>
      </c>
      <c r="V713" s="28">
        <v>40.926290451169194</v>
      </c>
      <c r="W713" s="28">
        <v>45.297290037991182</v>
      </c>
      <c r="X713" s="28">
        <v>50.3951387661116</v>
      </c>
    </row>
    <row r="714" spans="1:24" x14ac:dyDescent="0.2">
      <c r="A714" s="11" t="s">
        <v>83</v>
      </c>
      <c r="B714" s="11" t="s">
        <v>57</v>
      </c>
      <c r="C714" s="11" t="s">
        <v>65</v>
      </c>
      <c r="D714" s="11" t="s">
        <v>72</v>
      </c>
      <c r="E714" s="28">
        <v>2.9164788863124311</v>
      </c>
      <c r="F714" s="28">
        <v>3.2808117398631236</v>
      </c>
      <c r="G714" s="28">
        <v>3.4272736760176077</v>
      </c>
      <c r="H714" s="28">
        <v>3.9209999999999998</v>
      </c>
      <c r="I714" s="28">
        <v>4.1360000000000001</v>
      </c>
      <c r="J714" s="28">
        <v>4.43</v>
      </c>
      <c r="K714" s="28">
        <v>4.8460000000000001</v>
      </c>
      <c r="L714" s="28">
        <v>5.4681567681622854</v>
      </c>
      <c r="M714" s="28">
        <v>6.1438022219394313</v>
      </c>
      <c r="N714" s="28">
        <v>6.9335032682188809</v>
      </c>
      <c r="O714" s="28">
        <v>7.8696127337987933</v>
      </c>
      <c r="P714" s="28">
        <v>8.9470662075832408</v>
      </c>
      <c r="Q714" s="28">
        <v>10.131477392392119</v>
      </c>
      <c r="R714" s="28">
        <v>11.192128293350377</v>
      </c>
      <c r="S714" s="28">
        <v>12.219157307186499</v>
      </c>
      <c r="T714" s="28">
        <v>13.309331129440277</v>
      </c>
      <c r="U714" s="28">
        <v>14.545710665688372</v>
      </c>
      <c r="V714" s="28">
        <v>15.92478222431297</v>
      </c>
      <c r="W714" s="28">
        <v>17.464353859958425</v>
      </c>
      <c r="X714" s="28">
        <v>19.17169872207668</v>
      </c>
    </row>
    <row r="715" spans="1:24" x14ac:dyDescent="0.2">
      <c r="A715" s="11" t="s">
        <v>83</v>
      </c>
      <c r="B715" s="11" t="s">
        <v>57</v>
      </c>
      <c r="C715" s="11" t="s">
        <v>65</v>
      </c>
      <c r="D715" s="11" t="s">
        <v>77</v>
      </c>
      <c r="E715" s="28">
        <v>0.14349865000000001</v>
      </c>
      <c r="F715" s="28">
        <v>2.9259139999999999E-2</v>
      </c>
      <c r="G715" s="28">
        <v>2.7969349999999997E-2</v>
      </c>
      <c r="H715" s="28">
        <v>9.5000000000000001E-2</v>
      </c>
      <c r="I715" s="28">
        <v>0.113</v>
      </c>
      <c r="J715" s="28">
        <v>0.13100000000000001</v>
      </c>
      <c r="K715" s="28">
        <v>0.219</v>
      </c>
      <c r="L715" s="28">
        <v>0.29899999999999999</v>
      </c>
      <c r="M715" s="28">
        <v>0.311</v>
      </c>
      <c r="N715" s="28">
        <v>0.37968900000000005</v>
      </c>
      <c r="O715" s="28">
        <v>0.53074699999999997</v>
      </c>
      <c r="P715" s="28">
        <v>0.63876199999999994</v>
      </c>
      <c r="Q715" s="28">
        <v>0.72079959999999998</v>
      </c>
      <c r="R715" s="28">
        <v>0.56014580000000003</v>
      </c>
      <c r="S715" s="28">
        <v>0.51251000000000002</v>
      </c>
      <c r="T715" s="28">
        <v>0.5558306962891868</v>
      </c>
      <c r="U715" s="28">
        <v>0.65076896655272232</v>
      </c>
      <c r="V715" s="28">
        <v>0.753606</v>
      </c>
      <c r="W715" s="28">
        <v>0.85480600000000007</v>
      </c>
      <c r="X715" s="28">
        <v>0.97384199999999999</v>
      </c>
    </row>
    <row r="716" spans="1:24" x14ac:dyDescent="0.2">
      <c r="A716" s="11" t="s">
        <v>83</v>
      </c>
      <c r="B716" s="11" t="s">
        <v>57</v>
      </c>
      <c r="C716" s="11" t="s">
        <v>65</v>
      </c>
      <c r="D716" s="11" t="s">
        <v>73</v>
      </c>
      <c r="E716" s="28">
        <v>6.1103999999999999E-2</v>
      </c>
      <c r="F716" s="28">
        <v>5.3784999999999999E-2</v>
      </c>
      <c r="G716" s="28">
        <v>5.5024000000000003E-2</v>
      </c>
      <c r="H716" s="28">
        <v>0.11700000000000001</v>
      </c>
      <c r="I716" s="28">
        <v>0.15</v>
      </c>
      <c r="J716" s="28">
        <v>0.14899999999999999</v>
      </c>
      <c r="K716" s="28">
        <v>0.23799999999999999</v>
      </c>
      <c r="L716" s="28">
        <v>0.32400000000000001</v>
      </c>
      <c r="M716" s="28">
        <v>0.33200000000000002</v>
      </c>
      <c r="N716" s="28">
        <v>0.39650000000000002</v>
      </c>
      <c r="O716" s="28">
        <v>0.58680299999999996</v>
      </c>
      <c r="P716" s="28">
        <v>0.76564500000000002</v>
      </c>
      <c r="Q716" s="28">
        <v>0.85304499999999994</v>
      </c>
      <c r="R716" s="28">
        <v>0.58812199999999992</v>
      </c>
      <c r="S716" s="28">
        <v>0.54065099999999999</v>
      </c>
      <c r="T716" s="28">
        <v>0.59842899999999999</v>
      </c>
      <c r="U716" s="28">
        <v>0.69883300000000004</v>
      </c>
      <c r="V716" s="28">
        <v>0.80372400000000011</v>
      </c>
      <c r="W716" s="28">
        <v>0.90557299999999996</v>
      </c>
      <c r="X716" s="28">
        <v>1.0309790000000001</v>
      </c>
    </row>
    <row r="717" spans="1:24" x14ac:dyDescent="0.2">
      <c r="A717" s="11" t="s">
        <v>83</v>
      </c>
      <c r="B717" s="11" t="s">
        <v>57</v>
      </c>
      <c r="C717" s="11" t="s">
        <v>65</v>
      </c>
      <c r="D717" s="11" t="s">
        <v>70</v>
      </c>
      <c r="E717" s="28">
        <v>0.30552000000000001</v>
      </c>
      <c r="F717" s="28">
        <v>0.26892499999999991</v>
      </c>
      <c r="G717" s="28">
        <v>0.27512000000000003</v>
      </c>
      <c r="H717" s="28">
        <v>0.58499999999999996</v>
      </c>
      <c r="I717" s="28">
        <v>0.75</v>
      </c>
      <c r="J717" s="28">
        <v>0.745</v>
      </c>
      <c r="K717" s="28">
        <v>1.19</v>
      </c>
      <c r="L717" s="28">
        <v>1.62</v>
      </c>
      <c r="M717" s="28">
        <v>1.66</v>
      </c>
      <c r="N717" s="28">
        <v>1.9824999999999999</v>
      </c>
      <c r="O717" s="28">
        <v>2.9340149999999996</v>
      </c>
      <c r="P717" s="28">
        <v>3.8282250000000002</v>
      </c>
      <c r="Q717" s="28">
        <v>4.265225</v>
      </c>
      <c r="R717" s="28">
        <v>2.9406099999999995</v>
      </c>
      <c r="S717" s="28">
        <v>2.703255</v>
      </c>
      <c r="T717" s="28">
        <v>2.9921449999999998</v>
      </c>
      <c r="U717" s="28">
        <v>3.4941650000000002</v>
      </c>
      <c r="V717" s="28">
        <v>4.0186200000000003</v>
      </c>
      <c r="W717" s="28">
        <v>4.5278650000000003</v>
      </c>
      <c r="X717" s="28">
        <v>5.1548950000000007</v>
      </c>
    </row>
    <row r="718" spans="1:24" x14ac:dyDescent="0.2">
      <c r="A718" s="11" t="s">
        <v>83</v>
      </c>
      <c r="B718" s="11" t="s">
        <v>57</v>
      </c>
      <c r="C718" s="11" t="s">
        <v>65</v>
      </c>
      <c r="D718" s="11" t="s">
        <v>71</v>
      </c>
      <c r="E718" s="28">
        <v>1.50328224675475</v>
      </c>
      <c r="F718" s="28">
        <v>1.6590272109104263</v>
      </c>
      <c r="G718" s="28">
        <v>1.8293679427476572</v>
      </c>
      <c r="H718" s="28">
        <v>2.0389200000000001</v>
      </c>
      <c r="I718" s="28">
        <v>2.3988800000000001</v>
      </c>
      <c r="J718" s="28">
        <v>2.6579999999999999</v>
      </c>
      <c r="K718" s="28">
        <v>2.8106800000000001</v>
      </c>
      <c r="L718" s="28">
        <v>3.1715309255341251</v>
      </c>
      <c r="M718" s="28">
        <v>3.3790912220666875</v>
      </c>
      <c r="N718" s="28">
        <v>3.4667516341094404</v>
      </c>
      <c r="O718" s="28">
        <v>3.8518242095614093</v>
      </c>
      <c r="P718" s="28">
        <v>4.03</v>
      </c>
      <c r="Q718" s="28">
        <v>4.2315000000000014</v>
      </c>
      <c r="R718" s="28">
        <v>4.4007600000000009</v>
      </c>
      <c r="S718" s="28">
        <v>4.7968284000000017</v>
      </c>
      <c r="T718" s="28">
        <v>5.396431950000002</v>
      </c>
      <c r="U718" s="28">
        <v>5.9928327942636086</v>
      </c>
      <c r="V718" s="28">
        <v>6.6884085342114474</v>
      </c>
      <c r="W718" s="28">
        <v>7.5096721597821228</v>
      </c>
      <c r="X718" s="28">
        <v>8.4355474377137387</v>
      </c>
    </row>
    <row r="719" spans="1:24" x14ac:dyDescent="0.2">
      <c r="A719" s="11" t="s">
        <v>83</v>
      </c>
      <c r="B719" s="11" t="s">
        <v>57</v>
      </c>
      <c r="C719" s="11" t="s">
        <v>65</v>
      </c>
      <c r="D719" s="11" t="s">
        <v>26</v>
      </c>
      <c r="E719" s="28">
        <v>1.80880224675475</v>
      </c>
      <c r="F719" s="28">
        <v>1.9279522109104261</v>
      </c>
      <c r="G719" s="28">
        <v>2.1044879427476575</v>
      </c>
      <c r="H719" s="28">
        <v>2.62392</v>
      </c>
      <c r="I719" s="28">
        <v>3.1488800000000001</v>
      </c>
      <c r="J719" s="28">
        <v>3.403</v>
      </c>
      <c r="K719" s="28">
        <v>4.00068</v>
      </c>
      <c r="L719" s="28">
        <v>4.7915309255341256</v>
      </c>
      <c r="M719" s="28">
        <v>5.0390912220666877</v>
      </c>
      <c r="N719" s="28">
        <v>5.4492516341094408</v>
      </c>
      <c r="O719" s="28">
        <v>6.7858392095614093</v>
      </c>
      <c r="P719" s="28">
        <v>7.8582250000000009</v>
      </c>
      <c r="Q719" s="28">
        <v>8.4967250000000014</v>
      </c>
      <c r="R719" s="28">
        <v>7.3413700000000004</v>
      </c>
      <c r="S719" s="28">
        <v>7.5000834000000012</v>
      </c>
      <c r="T719" s="28">
        <v>8.3885769500000009</v>
      </c>
      <c r="U719" s="28">
        <v>9.4869977942636083</v>
      </c>
      <c r="V719" s="28">
        <v>10.707028534211448</v>
      </c>
      <c r="W719" s="28">
        <v>12.037537159782122</v>
      </c>
      <c r="X719" s="28">
        <v>13.59044243771374</v>
      </c>
    </row>
    <row r="720" spans="1:24" x14ac:dyDescent="0.2">
      <c r="A720" s="11" t="s">
        <v>83</v>
      </c>
      <c r="B720" s="11" t="s">
        <v>57</v>
      </c>
      <c r="C720" s="11" t="s">
        <v>65</v>
      </c>
      <c r="D720" s="11" t="s">
        <v>75</v>
      </c>
      <c r="E720" s="28">
        <v>1.344732366239239E-2</v>
      </c>
      <c r="F720" s="28">
        <v>1.6136788394870868E-2</v>
      </c>
      <c r="G720" s="28">
        <v>2.5588E-2</v>
      </c>
      <c r="H720" s="28">
        <v>0.108997</v>
      </c>
      <c r="I720" s="28">
        <v>0.13845199999999999</v>
      </c>
      <c r="J720" s="28">
        <v>0.27929799999999999</v>
      </c>
      <c r="K720" s="28">
        <v>0.54263700000000004</v>
      </c>
      <c r="L720" s="28">
        <v>0.86299999999999999</v>
      </c>
      <c r="M720" s="28">
        <v>1.004</v>
      </c>
      <c r="N720" s="28">
        <v>0.65259999999999996</v>
      </c>
      <c r="O720" s="28">
        <v>1.14205</v>
      </c>
      <c r="P720" s="28">
        <v>1.233414</v>
      </c>
      <c r="Q720" s="28">
        <v>1.4554285199999999</v>
      </c>
      <c r="R720" s="28">
        <v>1.3782908084399998</v>
      </c>
      <c r="S720" s="28">
        <v>1.1412247893883203</v>
      </c>
      <c r="T720" s="28">
        <v>1.2496411443802105</v>
      </c>
      <c r="U720" s="28">
        <v>1.3246196130430232</v>
      </c>
      <c r="V720" s="28">
        <v>1.4040967898256047</v>
      </c>
      <c r="W720" s="28">
        <v>1.4883425972151412</v>
      </c>
      <c r="X720" s="28">
        <v>1.5776431530480497</v>
      </c>
    </row>
    <row r="721" spans="1:24" x14ac:dyDescent="0.2">
      <c r="A721" s="11" t="s">
        <v>83</v>
      </c>
      <c r="B721" s="11" t="s">
        <v>57</v>
      </c>
      <c r="C721" s="11" t="s">
        <v>65</v>
      </c>
      <c r="D721" s="11" t="s">
        <v>76</v>
      </c>
      <c r="E721" s="28">
        <v>0.54602399999999995</v>
      </c>
      <c r="F721" s="28">
        <v>0.51454800000000001</v>
      </c>
      <c r="G721" s="28">
        <v>0.72721899999999995</v>
      </c>
      <c r="H721" s="28">
        <v>0.74699999999999989</v>
      </c>
      <c r="I721" s="28">
        <v>0.65200000000000014</v>
      </c>
      <c r="J721" s="28">
        <v>1.3908</v>
      </c>
      <c r="K721" s="28">
        <v>1.5992299999999999</v>
      </c>
      <c r="L721" s="28">
        <v>1.6220000000000001</v>
      </c>
      <c r="M721" s="28">
        <v>1.63</v>
      </c>
      <c r="N721" s="28">
        <v>1.4650000000000001</v>
      </c>
      <c r="O721" s="28">
        <v>1.4</v>
      </c>
      <c r="P721" s="28">
        <v>1.54</v>
      </c>
      <c r="Q721" s="28">
        <v>1.6016000000000001</v>
      </c>
      <c r="R721" s="28">
        <v>1.553552</v>
      </c>
      <c r="S721" s="28">
        <v>1.6001585600000001</v>
      </c>
      <c r="T721" s="28">
        <v>1.6481633168000001</v>
      </c>
      <c r="U721" s="28">
        <v>1.6811265831360001</v>
      </c>
      <c r="V721" s="28">
        <v>1.7315603806300801</v>
      </c>
      <c r="W721" s="28">
        <v>1.7921649939521327</v>
      </c>
      <c r="X721" s="28">
        <v>1.8548907687404572</v>
      </c>
    </row>
    <row r="722" spans="1:24" x14ac:dyDescent="0.2">
      <c r="A722" s="11" t="s">
        <v>83</v>
      </c>
      <c r="B722" s="11" t="s">
        <v>57</v>
      </c>
      <c r="C722" s="11" t="s">
        <v>65</v>
      </c>
      <c r="D722" s="11" t="s">
        <v>74</v>
      </c>
      <c r="E722" s="28">
        <v>1.990659</v>
      </c>
      <c r="F722" s="28">
        <v>2.1909640000000001</v>
      </c>
      <c r="G722" s="28">
        <v>2.7049479999999999</v>
      </c>
      <c r="H722" s="28">
        <v>3.1628219999999998</v>
      </c>
      <c r="I722" s="28">
        <v>3.77495</v>
      </c>
      <c r="J722" s="28">
        <v>4.4000700000000004</v>
      </c>
      <c r="K722" s="28">
        <v>4.7776649999999998</v>
      </c>
      <c r="L722" s="28">
        <v>5.0728140000000002</v>
      </c>
      <c r="M722" s="28">
        <v>5.6120349999999997</v>
      </c>
      <c r="N722" s="28">
        <v>5.3657760000000003</v>
      </c>
      <c r="O722" s="28">
        <v>5.9291264387959997</v>
      </c>
      <c r="P722" s="28">
        <v>6.6624742993470258</v>
      </c>
      <c r="Q722" s="28">
        <v>7.8280000000000003</v>
      </c>
      <c r="R722" s="28">
        <v>7.8280000000000003</v>
      </c>
      <c r="S722" s="28">
        <v>8.1019799999999993</v>
      </c>
      <c r="T722" s="28">
        <v>8.9121780000000008</v>
      </c>
      <c r="U722" s="28">
        <v>9.9103419360000018</v>
      </c>
      <c r="V722" s="28">
        <v>11.099582968320004</v>
      </c>
      <c r="W722" s="28">
        <v>12.409333758581763</v>
      </c>
      <c r="X722" s="28">
        <v>13.923272477128737</v>
      </c>
    </row>
    <row r="723" spans="1:24" x14ac:dyDescent="0.2">
      <c r="A723" s="11" t="s">
        <v>83</v>
      </c>
      <c r="B723" s="11" t="s">
        <v>57</v>
      </c>
      <c r="C723" s="11" t="s">
        <v>67</v>
      </c>
      <c r="D723" s="11" t="s">
        <v>72</v>
      </c>
      <c r="E723" s="28">
        <v>1.8707318358645662</v>
      </c>
      <c r="F723" s="28">
        <v>2.0363449062585186</v>
      </c>
      <c r="G723" s="28">
        <v>2.0533255797098029</v>
      </c>
      <c r="H723" s="28">
        <v>2.4060000000000001</v>
      </c>
      <c r="I723" s="28">
        <v>2.5449999999999999</v>
      </c>
      <c r="J723" s="28">
        <v>2.9319999999999999</v>
      </c>
      <c r="K723" s="28">
        <v>3.18</v>
      </c>
      <c r="L723" s="28">
        <v>3.4394200000000001</v>
      </c>
      <c r="M723" s="28">
        <v>3.6286976635511792</v>
      </c>
      <c r="N723" s="28">
        <v>3.7705043056484344</v>
      </c>
      <c r="O723" s="28">
        <v>4.0610846635620357</v>
      </c>
      <c r="P723" s="28">
        <v>4.3393118696644883</v>
      </c>
      <c r="Q723" s="28">
        <v>4.5716385779655608</v>
      </c>
      <c r="R723" s="28">
        <v>4.6961185048926968</v>
      </c>
      <c r="S723" s="28">
        <v>4.8428055942312378</v>
      </c>
      <c r="T723" s="28">
        <v>5.0204647711120449</v>
      </c>
      <c r="U723" s="28">
        <v>5.2361951609919544</v>
      </c>
      <c r="V723" s="28">
        <v>5.4839656258523588</v>
      </c>
      <c r="W723" s="28">
        <v>5.7520674155304503</v>
      </c>
      <c r="X723" s="28">
        <v>6.0247279307052999</v>
      </c>
    </row>
    <row r="724" spans="1:24" x14ac:dyDescent="0.2">
      <c r="A724" s="11" t="s">
        <v>83</v>
      </c>
      <c r="B724" s="11" t="s">
        <v>57</v>
      </c>
      <c r="C724" s="11" t="s">
        <v>67</v>
      </c>
      <c r="D724" s="11" t="s">
        <v>77</v>
      </c>
      <c r="E724" s="28">
        <v>0.12743599999999999</v>
      </c>
      <c r="F724" s="28">
        <v>0.12695499999999998</v>
      </c>
      <c r="G724" s="28">
        <v>0.15628299999999998</v>
      </c>
      <c r="H724" s="28">
        <v>0.20599999999999999</v>
      </c>
      <c r="I724" s="28">
        <v>0.27300000000000002</v>
      </c>
      <c r="J724" s="28">
        <v>0.28100000000000003</v>
      </c>
      <c r="K724" s="28">
        <v>0.35899999999999999</v>
      </c>
      <c r="L724" s="28">
        <v>0.35799999999999998</v>
      </c>
      <c r="M724" s="28">
        <v>0.30599999999999999</v>
      </c>
      <c r="N724" s="28">
        <v>0.26172899999999999</v>
      </c>
      <c r="O724" s="28">
        <v>0.41500700000000001</v>
      </c>
      <c r="P724" s="28">
        <v>0.41224300000000003</v>
      </c>
      <c r="Q724" s="28">
        <v>0.37552400000000002</v>
      </c>
      <c r="R724" s="28">
        <v>0.27534399999999998</v>
      </c>
      <c r="S724" s="28">
        <v>0.30165900000000001</v>
      </c>
      <c r="T724" s="28">
        <v>0.33518300000000001</v>
      </c>
      <c r="U724" s="28">
        <v>0.379743</v>
      </c>
      <c r="V724" s="28">
        <v>0.419628</v>
      </c>
      <c r="W724" s="28">
        <v>0.44898000000000005</v>
      </c>
      <c r="X724" s="28">
        <v>0.46336500000000003</v>
      </c>
    </row>
    <row r="725" spans="1:24" x14ac:dyDescent="0.2">
      <c r="A725" s="11" t="s">
        <v>83</v>
      </c>
      <c r="B725" s="11" t="s">
        <v>57</v>
      </c>
      <c r="C725" s="11" t="s">
        <v>67</v>
      </c>
      <c r="D725" s="11" t="s">
        <v>73</v>
      </c>
      <c r="E725" s="28">
        <v>0.12876199999999999</v>
      </c>
      <c r="F725" s="28">
        <v>0.12976300000000002</v>
      </c>
      <c r="G725" s="28">
        <v>0.15736600000000001</v>
      </c>
      <c r="H725" s="28">
        <v>0.20599999999999999</v>
      </c>
      <c r="I725" s="28">
        <v>0.27900000000000003</v>
      </c>
      <c r="J725" s="28">
        <v>0.28599999999999998</v>
      </c>
      <c r="K725" s="28">
        <v>0.36399999999999999</v>
      </c>
      <c r="L725" s="28">
        <v>0.35899999999999999</v>
      </c>
      <c r="M725" s="28">
        <v>0.30499999999999999</v>
      </c>
      <c r="N725" s="28">
        <v>0.24338499999999999</v>
      </c>
      <c r="O725" s="28">
        <v>0.40735100000000002</v>
      </c>
      <c r="P725" s="28">
        <v>0.43222899999999997</v>
      </c>
      <c r="Q725" s="28">
        <v>0.38238</v>
      </c>
      <c r="R725" s="28">
        <v>0.27888000000000002</v>
      </c>
      <c r="S725" s="28">
        <v>0.311838</v>
      </c>
      <c r="T725" s="28">
        <v>0.342615</v>
      </c>
      <c r="U725" s="28">
        <v>0.38924700000000001</v>
      </c>
      <c r="V725" s="28">
        <v>0.43181200000000003</v>
      </c>
      <c r="W725" s="28">
        <v>0.46227300000000004</v>
      </c>
      <c r="X725" s="28">
        <v>0.47533400000000003</v>
      </c>
    </row>
    <row r="726" spans="1:24" x14ac:dyDescent="0.2">
      <c r="A726" s="11" t="s">
        <v>83</v>
      </c>
      <c r="B726" s="11" t="s">
        <v>57</v>
      </c>
      <c r="C726" s="11" t="s">
        <v>67</v>
      </c>
      <c r="D726" s="11" t="s">
        <v>70</v>
      </c>
      <c r="E726" s="28">
        <v>1.0300959999999999</v>
      </c>
      <c r="F726" s="28">
        <v>1.0381040000000001</v>
      </c>
      <c r="G726" s="28">
        <v>1.258928</v>
      </c>
      <c r="H726" s="28">
        <v>1.6479999999999999</v>
      </c>
      <c r="I726" s="28">
        <v>2.2320000000000002</v>
      </c>
      <c r="J726" s="28">
        <v>2.2879999999999998</v>
      </c>
      <c r="K726" s="28">
        <v>2.9119999999999999</v>
      </c>
      <c r="L726" s="28">
        <v>2.8719999999999999</v>
      </c>
      <c r="M726" s="28">
        <v>2.44</v>
      </c>
      <c r="N726" s="28">
        <v>1.9470799999999999</v>
      </c>
      <c r="O726" s="28">
        <v>3.2588080000000001</v>
      </c>
      <c r="P726" s="28">
        <v>3.4578319999999998</v>
      </c>
      <c r="Q726" s="28">
        <v>3.05904</v>
      </c>
      <c r="R726" s="28">
        <v>2.2310400000000001</v>
      </c>
      <c r="S726" s="28">
        <v>2.494704</v>
      </c>
      <c r="T726" s="28">
        <v>2.74092</v>
      </c>
      <c r="U726" s="28">
        <v>3.1139760000000001</v>
      </c>
      <c r="V726" s="28">
        <v>3.4544960000000007</v>
      </c>
      <c r="W726" s="28">
        <v>3.6981840000000004</v>
      </c>
      <c r="X726" s="28">
        <v>3.8026720000000003</v>
      </c>
    </row>
    <row r="727" spans="1:24" x14ac:dyDescent="0.2">
      <c r="A727" s="11" t="s">
        <v>83</v>
      </c>
      <c r="B727" s="11" t="s">
        <v>57</v>
      </c>
      <c r="C727" s="11" t="s">
        <v>67</v>
      </c>
      <c r="D727" s="11" t="s">
        <v>71</v>
      </c>
      <c r="E727" s="28">
        <v>6.8997102229600591</v>
      </c>
      <c r="F727" s="28">
        <v>7.1350237479036247</v>
      </c>
      <c r="G727" s="28">
        <v>7.3965517241379315</v>
      </c>
      <c r="H727" s="28">
        <v>7.6992000000000012</v>
      </c>
      <c r="I727" s="28">
        <v>8.056280000000001</v>
      </c>
      <c r="J727" s="28">
        <v>8.6588373333333344</v>
      </c>
      <c r="K727" s="28">
        <v>9.177202666666668</v>
      </c>
      <c r="L727" s="28">
        <v>10.177352815703705</v>
      </c>
      <c r="M727" s="28">
        <v>10.595957954390125</v>
      </c>
      <c r="N727" s="28">
        <v>11.329390729576957</v>
      </c>
      <c r="O727" s="28">
        <v>12.036744371924391</v>
      </c>
      <c r="P727" s="28">
        <v>12.518214146801366</v>
      </c>
      <c r="Q727" s="28">
        <v>12.893760571205407</v>
      </c>
      <c r="R727" s="28">
        <v>13.087166979773487</v>
      </c>
      <c r="S727" s="28">
        <v>13.479781989166693</v>
      </c>
      <c r="T727" s="28">
        <v>14.322163550530181</v>
      </c>
      <c r="U727" s="28">
        <v>15.080242063656828</v>
      </c>
      <c r="V727" s="28">
        <v>15.90350031497184</v>
      </c>
      <c r="W727" s="28">
        <v>16.680995505038304</v>
      </c>
      <c r="X727" s="28">
        <v>17.471710999045371</v>
      </c>
    </row>
    <row r="728" spans="1:24" x14ac:dyDescent="0.2">
      <c r="A728" s="11" t="s">
        <v>83</v>
      </c>
      <c r="B728" s="11" t="s">
        <v>57</v>
      </c>
      <c r="C728" s="11" t="s">
        <v>67</v>
      </c>
      <c r="D728" s="11" t="s">
        <v>26</v>
      </c>
      <c r="E728" s="28">
        <v>7.9298062229600585</v>
      </c>
      <c r="F728" s="28">
        <v>8.1731277479036244</v>
      </c>
      <c r="G728" s="28">
        <v>8.6554797241379315</v>
      </c>
      <c r="H728" s="28">
        <v>9.3472000000000008</v>
      </c>
      <c r="I728" s="28">
        <v>10.28828</v>
      </c>
      <c r="J728" s="28">
        <v>10.946837333333335</v>
      </c>
      <c r="K728" s="28">
        <v>12.089202666666669</v>
      </c>
      <c r="L728" s="28">
        <v>13.049352815703704</v>
      </c>
      <c r="M728" s="28">
        <v>13.035957954390124</v>
      </c>
      <c r="N728" s="28">
        <v>13.276470729576957</v>
      </c>
      <c r="O728" s="28">
        <v>15.295552371924391</v>
      </c>
      <c r="P728" s="28">
        <v>15.976046146801366</v>
      </c>
      <c r="Q728" s="28">
        <v>15.952800571205406</v>
      </c>
      <c r="R728" s="28">
        <v>15.318206979773487</v>
      </c>
      <c r="S728" s="28">
        <v>15.974485989166693</v>
      </c>
      <c r="T728" s="28">
        <v>17.06308355053018</v>
      </c>
      <c r="U728" s="28">
        <v>18.194218063656827</v>
      </c>
      <c r="V728" s="28">
        <v>19.357996314971842</v>
      </c>
      <c r="W728" s="28">
        <v>20.379179505038305</v>
      </c>
      <c r="X728" s="28">
        <v>21.274382999045372</v>
      </c>
    </row>
    <row r="729" spans="1:24" x14ac:dyDescent="0.2">
      <c r="A729" s="11" t="s">
        <v>83</v>
      </c>
      <c r="B729" s="11" t="s">
        <v>57</v>
      </c>
      <c r="C729" s="11" t="s">
        <v>67</v>
      </c>
      <c r="D729" s="11" t="s">
        <v>75</v>
      </c>
      <c r="E729" s="28">
        <v>6.7552676337607628E-2</v>
      </c>
      <c r="F729" s="28">
        <v>8.1063211605129151E-2</v>
      </c>
      <c r="G729" s="28">
        <v>8.7548268533539489E-2</v>
      </c>
      <c r="H729" s="28">
        <v>9.455213001622266E-2</v>
      </c>
      <c r="I729" s="28">
        <v>0.10211630041752048</v>
      </c>
      <c r="J729" s="28">
        <v>0.1041586264258709</v>
      </c>
      <c r="K729" s="28">
        <v>0.43915862642587089</v>
      </c>
      <c r="L729" s="28">
        <v>0.70265380228139351</v>
      </c>
      <c r="M729" s="28">
        <v>0.98371532319395083</v>
      </c>
      <c r="N729" s="28">
        <v>0.78697225855516084</v>
      </c>
      <c r="O729" s="28">
        <v>0.51512860108906677</v>
      </c>
      <c r="P729" s="28">
        <v>0.82387076277701299</v>
      </c>
      <c r="Q729" s="28">
        <v>0.84230669212324194</v>
      </c>
      <c r="R729" s="28">
        <v>0.72418477795272751</v>
      </c>
      <c r="S729" s="28">
        <v>0.43859406103900855</v>
      </c>
      <c r="T729" s="28">
        <v>0</v>
      </c>
      <c r="U729" s="28">
        <v>0</v>
      </c>
      <c r="V729" s="28">
        <v>0</v>
      </c>
      <c r="W729" s="28">
        <v>0</v>
      </c>
      <c r="X729" s="28">
        <v>0</v>
      </c>
    </row>
    <row r="730" spans="1:24" x14ac:dyDescent="0.2">
      <c r="A730" s="11" t="s">
        <v>83</v>
      </c>
      <c r="B730" s="11" t="s">
        <v>57</v>
      </c>
      <c r="C730" s="11" t="s">
        <v>67</v>
      </c>
      <c r="D730" s="11" t="s">
        <v>76</v>
      </c>
      <c r="E730" s="28">
        <v>1.9359029999999999</v>
      </c>
      <c r="F730" s="28">
        <v>1.6294010000000001</v>
      </c>
      <c r="G730" s="28">
        <v>2.1145830000000001</v>
      </c>
      <c r="H730" s="28">
        <v>2.23</v>
      </c>
      <c r="I730" s="28">
        <v>2.504</v>
      </c>
      <c r="J730" s="28">
        <v>2.4087589999999999</v>
      </c>
      <c r="K730" s="28">
        <v>2.2759999999999998</v>
      </c>
      <c r="L730" s="28">
        <v>2.4319999999999999</v>
      </c>
      <c r="M730" s="28">
        <v>1.9330000000000001</v>
      </c>
      <c r="N730" s="28">
        <v>2.0529000000000006</v>
      </c>
      <c r="O730" s="28">
        <v>1.8599274000000003</v>
      </c>
      <c r="P730" s="28">
        <v>2.24278263128571</v>
      </c>
      <c r="Q730" s="28">
        <v>2.1917542134796326</v>
      </c>
      <c r="R730" s="28">
        <v>2.1894684153330108</v>
      </c>
      <c r="S730" s="28">
        <v>1.6091015231814434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</row>
    <row r="731" spans="1:24" x14ac:dyDescent="0.2">
      <c r="A731" s="11" t="s">
        <v>83</v>
      </c>
      <c r="B731" s="11" t="s">
        <v>57</v>
      </c>
      <c r="C731" s="11" t="s">
        <v>67</v>
      </c>
      <c r="D731" s="11" t="s">
        <v>74</v>
      </c>
      <c r="E731" s="28">
        <v>8.8750490000000006</v>
      </c>
      <c r="F731" s="28">
        <v>8.3342650000000003</v>
      </c>
      <c r="G731" s="28">
        <v>9.4215110000000006</v>
      </c>
      <c r="H731" s="28">
        <v>10.654540000000001</v>
      </c>
      <c r="I731" s="28">
        <v>11.014984</v>
      </c>
      <c r="J731" s="28">
        <v>11.766313</v>
      </c>
      <c r="K731" s="28">
        <v>12.219132999999999</v>
      </c>
      <c r="L731" s="28">
        <v>12.987880000000001</v>
      </c>
      <c r="M731" s="28">
        <v>13.234771</v>
      </c>
      <c r="N731" s="28">
        <v>13.943885</v>
      </c>
      <c r="O731" s="28">
        <v>15.566815</v>
      </c>
      <c r="P731" s="28">
        <v>15.928911874917601</v>
      </c>
      <c r="Q731" s="28">
        <v>16.843</v>
      </c>
      <c r="R731" s="28">
        <v>16.421924999999998</v>
      </c>
      <c r="S731" s="28">
        <v>17.062380074999997</v>
      </c>
      <c r="T731" s="28">
        <v>18.273809060324997</v>
      </c>
      <c r="U731" s="28">
        <v>19.425059031125471</v>
      </c>
      <c r="V731" s="28">
        <v>20.648837750086376</v>
      </c>
      <c r="W731" s="28">
        <v>21.681279637590695</v>
      </c>
      <c r="X731" s="28">
        <v>22.591893382369506</v>
      </c>
    </row>
    <row r="732" spans="1:24" x14ac:dyDescent="0.2">
      <c r="A732" s="11" t="s">
        <v>128</v>
      </c>
      <c r="B732" s="11" t="s">
        <v>57</v>
      </c>
      <c r="C732" s="11" t="s">
        <v>50</v>
      </c>
      <c r="D732" s="11" t="s">
        <v>72</v>
      </c>
      <c r="E732" s="28">
        <v>1.5716378295055455</v>
      </c>
      <c r="F732" s="28">
        <v>1.6993409545991569</v>
      </c>
      <c r="G732" s="28">
        <v>1.826081376007733</v>
      </c>
      <c r="H732" s="28">
        <v>1.9518942613931434</v>
      </c>
      <c r="I732" s="28">
        <v>2.076814234199901</v>
      </c>
      <c r="J732" s="28">
        <v>2.2008753861308699</v>
      </c>
      <c r="K732" s="28">
        <v>2.3241112893893687</v>
      </c>
      <c r="L732" s="28">
        <v>2.446555008692509</v>
      </c>
      <c r="M732" s="28">
        <v>2.5682391130604958</v>
      </c>
      <c r="N732" s="28">
        <v>2.6891956873865412</v>
      </c>
      <c r="O732" s="28">
        <v>2.809456343791938</v>
      </c>
      <c r="P732" s="28">
        <v>2.9290522327707582</v>
      </c>
      <c r="Q732" s="28">
        <v>3.048014054128549</v>
      </c>
      <c r="R732" s="28">
        <v>3.1663720677193159</v>
      </c>
      <c r="S732" s="28">
        <v>3.2841561039850009</v>
      </c>
      <c r="T732" s="28">
        <v>3.4013955743015729</v>
      </c>
      <c r="U732" s="28">
        <v>3.5181194811357757</v>
      </c>
      <c r="V732" s="28">
        <v>3.6343564280164968</v>
      </c>
      <c r="W732" s="28">
        <v>3.7501346293246383</v>
      </c>
      <c r="X732" s="28">
        <v>3.8654819199053017</v>
      </c>
    </row>
    <row r="733" spans="1:24" x14ac:dyDescent="0.2">
      <c r="A733" s="11" t="s">
        <v>128</v>
      </c>
      <c r="B733" s="11" t="s">
        <v>57</v>
      </c>
      <c r="C733" s="11" t="s">
        <v>50</v>
      </c>
      <c r="D733" s="11" t="s">
        <v>77</v>
      </c>
      <c r="E733" s="28">
        <v>0.15913588168372217</v>
      </c>
      <c r="F733" s="28">
        <v>0.16072724050055939</v>
      </c>
      <c r="G733" s="28">
        <v>0.162334512905565</v>
      </c>
      <c r="H733" s="28">
        <v>0.16395785803462065</v>
      </c>
      <c r="I733" s="28">
        <v>0.16559743661496687</v>
      </c>
      <c r="J733" s="28">
        <v>0.16725341098111654</v>
      </c>
      <c r="K733" s="28">
        <v>0.1689259450909277</v>
      </c>
      <c r="L733" s="28">
        <v>0.17061520454183698</v>
      </c>
      <c r="M733" s="28">
        <v>0.17232135658725536</v>
      </c>
      <c r="N733" s="28">
        <v>0.17404457015312791</v>
      </c>
      <c r="O733" s="28">
        <v>0.17578501585465919</v>
      </c>
      <c r="P733" s="28">
        <v>0.17754286601320579</v>
      </c>
      <c r="Q733" s="28">
        <v>0.17931829467333785</v>
      </c>
      <c r="R733" s="28">
        <v>0.18111147762007124</v>
      </c>
      <c r="S733" s="28">
        <v>0.18292259239627195</v>
      </c>
      <c r="T733" s="28">
        <v>0.18475181832023468</v>
      </c>
      <c r="U733" s="28">
        <v>0.18659933650343702</v>
      </c>
      <c r="V733" s="28">
        <v>0.18846532986847139</v>
      </c>
      <c r="W733" s="28">
        <v>0.19034998316715609</v>
      </c>
      <c r="X733" s="28">
        <v>0.19225348299882766</v>
      </c>
    </row>
    <row r="734" spans="1:24" x14ac:dyDescent="0.2">
      <c r="A734" s="11" t="s">
        <v>128</v>
      </c>
      <c r="B734" s="11" t="s">
        <v>57</v>
      </c>
      <c r="C734" s="11" t="s">
        <v>50</v>
      </c>
      <c r="D734" s="11" t="s">
        <v>73</v>
      </c>
      <c r="E734" s="28">
        <v>3.9572999999999997E-2</v>
      </c>
      <c r="F734" s="28">
        <v>4.0600999999999998E-2</v>
      </c>
      <c r="G734" s="28">
        <v>6.2893000000000004E-2</v>
      </c>
      <c r="H734" s="28">
        <v>9.9263000000000004E-2</v>
      </c>
      <c r="I734" s="28">
        <v>7.6455999999999996E-2</v>
      </c>
      <c r="J734" s="28">
        <v>0.13399800000000001</v>
      </c>
      <c r="K734" s="28">
        <v>0.13639999999999999</v>
      </c>
      <c r="L734" s="28">
        <v>0.14061399999999999</v>
      </c>
      <c r="M734" s="28">
        <v>9.8424999999999999E-2</v>
      </c>
      <c r="N734" s="28">
        <v>7.8740000000000004E-2</v>
      </c>
      <c r="O734" s="28">
        <v>0.10944860000000002</v>
      </c>
      <c r="P734" s="28">
        <v>0.11820448800000002</v>
      </c>
      <c r="Q734" s="28">
        <v>0.12766084704000003</v>
      </c>
      <c r="R734" s="28">
        <v>0.13681569462521842</v>
      </c>
      <c r="S734" s="28">
        <v>0.14665561672253691</v>
      </c>
      <c r="T734" s="28">
        <v>0.15723322125961309</v>
      </c>
      <c r="U734" s="28">
        <v>0.16860521992559435</v>
      </c>
      <c r="V734" s="28">
        <v>0.18083275137926941</v>
      </c>
      <c r="W734" s="28">
        <v>0.19398173006375907</v>
      </c>
      <c r="X734" s="28">
        <v>0.20812322266390079</v>
      </c>
    </row>
    <row r="735" spans="1:24" x14ac:dyDescent="0.2">
      <c r="A735" s="11" t="s">
        <v>128</v>
      </c>
      <c r="B735" s="11" t="s">
        <v>57</v>
      </c>
      <c r="C735" s="11" t="s">
        <v>50</v>
      </c>
      <c r="D735" s="11" t="s">
        <v>70</v>
      </c>
      <c r="E735" s="28">
        <v>0.19786499999999996</v>
      </c>
      <c r="F735" s="28">
        <v>0.20300499999999999</v>
      </c>
      <c r="G735" s="28">
        <v>0.31446499999999999</v>
      </c>
      <c r="H735" s="28">
        <v>0.49631500000000001</v>
      </c>
      <c r="I735" s="28">
        <v>0.38227999999999995</v>
      </c>
      <c r="J735" s="28">
        <v>0.66999000000000009</v>
      </c>
      <c r="K735" s="28">
        <v>0.68199999999999983</v>
      </c>
      <c r="L735" s="28">
        <v>0.70306999999999997</v>
      </c>
      <c r="M735" s="28">
        <v>0.49212499999999998</v>
      </c>
      <c r="N735" s="28">
        <v>0.39370000000000005</v>
      </c>
      <c r="O735" s="28">
        <v>0.54724300000000015</v>
      </c>
      <c r="P735" s="28">
        <v>0.59102244000000015</v>
      </c>
      <c r="Q735" s="28">
        <v>0.63830423520000013</v>
      </c>
      <c r="R735" s="28">
        <v>0.68407847312609205</v>
      </c>
      <c r="S735" s="28">
        <v>0.73327808361268454</v>
      </c>
      <c r="T735" s="28">
        <v>0.78616610629806538</v>
      </c>
      <c r="U735" s="28">
        <v>0.8430260996279717</v>
      </c>
      <c r="V735" s="28">
        <v>0.90416375689634687</v>
      </c>
      <c r="W735" s="28">
        <v>0.96990865031879536</v>
      </c>
      <c r="X735" s="28">
        <v>1.040616113319504</v>
      </c>
    </row>
    <row r="736" spans="1:24" x14ac:dyDescent="0.2">
      <c r="A736" s="11" t="s">
        <v>128</v>
      </c>
      <c r="B736" s="11" t="s">
        <v>57</v>
      </c>
      <c r="C736" s="11" t="s">
        <v>50</v>
      </c>
      <c r="D736" s="11" t="s">
        <v>71</v>
      </c>
      <c r="E736" s="28">
        <v>1.414474046554991</v>
      </c>
      <c r="F736" s="28">
        <v>1.4784266305012665</v>
      </c>
      <c r="G736" s="28">
        <v>1.5886907971267277</v>
      </c>
      <c r="H736" s="28">
        <v>1.6981480074120348</v>
      </c>
      <c r="I736" s="28">
        <v>2.0099999999999998</v>
      </c>
      <c r="J736" s="28">
        <v>2.0099999999999998</v>
      </c>
      <c r="K736" s="28">
        <v>2.2200000000000002</v>
      </c>
      <c r="L736" s="28">
        <v>2.6</v>
      </c>
      <c r="M736" s="28">
        <v>2.81</v>
      </c>
      <c r="N736" s="28">
        <v>3.4</v>
      </c>
      <c r="O736" s="28">
        <v>3.9</v>
      </c>
      <c r="P736" s="28">
        <v>3.7</v>
      </c>
      <c r="Q736" s="28">
        <v>3.6</v>
      </c>
      <c r="R736" s="28">
        <v>3.3</v>
      </c>
      <c r="S736" s="28">
        <v>3.3659999999999997</v>
      </c>
      <c r="T736" s="28">
        <v>3.5848922086053903</v>
      </c>
      <c r="U736" s="28">
        <v>3.7995690396266379</v>
      </c>
      <c r="V736" s="28">
        <v>3.9977920708181465</v>
      </c>
      <c r="W736" s="28">
        <v>4.1251480922571027</v>
      </c>
      <c r="X736" s="28">
        <v>4.2520301118958326</v>
      </c>
    </row>
    <row r="737" spans="1:24" x14ac:dyDescent="0.2">
      <c r="A737" s="11" t="s">
        <v>128</v>
      </c>
      <c r="B737" s="11" t="s">
        <v>57</v>
      </c>
      <c r="C737" s="11" t="s">
        <v>50</v>
      </c>
      <c r="D737" s="11" t="s">
        <v>26</v>
      </c>
      <c r="E737" s="28">
        <v>1.6123390465549909</v>
      </c>
      <c r="F737" s="28">
        <v>1.6814316305012666</v>
      </c>
      <c r="G737" s="28">
        <v>1.9031557971267277</v>
      </c>
      <c r="H737" s="28">
        <v>2.1944630074120348</v>
      </c>
      <c r="I737" s="28">
        <v>2.3922799999999995</v>
      </c>
      <c r="J737" s="28">
        <v>2.6799900000000001</v>
      </c>
      <c r="K737" s="28">
        <v>2.9020000000000001</v>
      </c>
      <c r="L737" s="28">
        <v>3.30307</v>
      </c>
      <c r="M737" s="28">
        <v>3.3021250000000002</v>
      </c>
      <c r="N737" s="28">
        <v>3.7936999999999999</v>
      </c>
      <c r="O737" s="28">
        <v>4.4472430000000003</v>
      </c>
      <c r="P737" s="28">
        <v>4.2910224400000008</v>
      </c>
      <c r="Q737" s="28">
        <v>4.2383042352000002</v>
      </c>
      <c r="R737" s="28">
        <v>3.9840784731260919</v>
      </c>
      <c r="S737" s="28">
        <v>4.0992780836126839</v>
      </c>
      <c r="T737" s="28">
        <v>4.3710583149034559</v>
      </c>
      <c r="U737" s="28">
        <v>4.6425951392546096</v>
      </c>
      <c r="V737" s="28">
        <v>4.9019558277144935</v>
      </c>
      <c r="W737" s="28">
        <v>5.0950567425758981</v>
      </c>
      <c r="X737" s="28">
        <v>5.2926462252153366</v>
      </c>
    </row>
    <row r="738" spans="1:24" x14ac:dyDescent="0.2">
      <c r="A738" s="11" t="s">
        <v>128</v>
      </c>
      <c r="B738" s="11" t="s">
        <v>57</v>
      </c>
      <c r="C738" s="11" t="s">
        <v>50</v>
      </c>
      <c r="D738" s="11" t="s">
        <v>75</v>
      </c>
      <c r="E738" s="28">
        <v>1.3120000000000001</v>
      </c>
      <c r="F738" s="28">
        <v>1.351</v>
      </c>
      <c r="G738" s="28">
        <v>1.6070000000000002</v>
      </c>
      <c r="H738" s="28">
        <v>1.5620000000000001</v>
      </c>
      <c r="I738" s="28">
        <v>1.9490000000000001</v>
      </c>
      <c r="J738" s="28">
        <v>2.3109999999999999</v>
      </c>
      <c r="K738" s="28">
        <v>2.2560229999999999</v>
      </c>
      <c r="L738" s="28">
        <v>2.6608900000000002</v>
      </c>
      <c r="M738" s="28">
        <v>2.6629999999999998</v>
      </c>
      <c r="N738" s="28">
        <v>3.3327139999999997</v>
      </c>
      <c r="O738" s="28">
        <v>4.0599999999999996</v>
      </c>
      <c r="P738" s="28">
        <v>3.54</v>
      </c>
      <c r="Q738" s="28">
        <v>3.2360000000000002</v>
      </c>
      <c r="R738" s="28">
        <v>2.8159999999999998</v>
      </c>
      <c r="S738" s="28">
        <v>2.8723199999999993</v>
      </c>
      <c r="T738" s="28">
        <v>3.1250841600000001</v>
      </c>
      <c r="U738" s="28">
        <v>3.3125892096000005</v>
      </c>
      <c r="V738" s="28">
        <v>3.5444704542720009</v>
      </c>
      <c r="W738" s="28">
        <v>3.7110605656227849</v>
      </c>
      <c r="X738" s="28">
        <v>3.9337241995601522</v>
      </c>
    </row>
    <row r="739" spans="1:24" x14ac:dyDescent="0.2">
      <c r="A739" s="11" t="s">
        <v>128</v>
      </c>
      <c r="B739" s="11" t="s">
        <v>57</v>
      </c>
      <c r="C739" s="11" t="s">
        <v>50</v>
      </c>
      <c r="D739" s="11" t="s">
        <v>76</v>
      </c>
      <c r="E739" s="28">
        <v>1.2544000000000003E-2</v>
      </c>
      <c r="F739" s="28">
        <v>1.4049280000000004E-2</v>
      </c>
      <c r="G739" s="28">
        <v>1.5735193600000006E-2</v>
      </c>
      <c r="H739" s="28">
        <v>1.762341683200001E-2</v>
      </c>
      <c r="I739" s="28">
        <v>1.9738226851840013E-2</v>
      </c>
      <c r="J739" s="28">
        <v>2.274E-2</v>
      </c>
      <c r="K739" s="28">
        <v>2.274E-2</v>
      </c>
      <c r="L739" s="28">
        <v>2.3194800000000002E-2</v>
      </c>
      <c r="M739" s="28">
        <v>2.3658696000000003E-2</v>
      </c>
      <c r="N739" s="28">
        <v>2.4131869920000003E-2</v>
      </c>
      <c r="O739" s="28">
        <v>2.4614507318400005E-2</v>
      </c>
      <c r="P739" s="28">
        <v>2.5106797464768005E-2</v>
      </c>
      <c r="Q739" s="28">
        <v>2.56089E-2</v>
      </c>
      <c r="R739" s="28">
        <v>2.6121100000000001E-2</v>
      </c>
      <c r="S739" s="28">
        <v>2.6643522000000003E-2</v>
      </c>
      <c r="T739" s="28">
        <v>2.7176392440000002E-2</v>
      </c>
      <c r="U739" s="28">
        <v>3.5329310172000007E-2</v>
      </c>
      <c r="V739" s="28">
        <v>3.603589637544001E-2</v>
      </c>
      <c r="W739" s="28">
        <v>3.6756614302948812E-2</v>
      </c>
      <c r="X739" s="28">
        <v>3.7491746589007786E-2</v>
      </c>
    </row>
    <row r="740" spans="1:24" x14ac:dyDescent="0.2">
      <c r="A740" s="11" t="s">
        <v>128</v>
      </c>
      <c r="B740" s="11" t="s">
        <v>57</v>
      </c>
      <c r="C740" s="11" t="s">
        <v>50</v>
      </c>
      <c r="D740" s="11" t="s">
        <v>74</v>
      </c>
      <c r="E740" s="28">
        <v>0.36097425</v>
      </c>
      <c r="F740" s="28">
        <v>0.3790229625</v>
      </c>
      <c r="G740" s="28">
        <v>0.30321837000000001</v>
      </c>
      <c r="H740" s="28">
        <v>0.51700000000000002</v>
      </c>
      <c r="I740" s="28">
        <v>0.53300000000000003</v>
      </c>
      <c r="J740" s="28">
        <v>0.59399999999999997</v>
      </c>
      <c r="K740" s="28">
        <v>0.70199999999999996</v>
      </c>
      <c r="L740" s="28">
        <v>0.69899999999999995</v>
      </c>
      <c r="M740" s="28">
        <v>0.70799999999999996</v>
      </c>
      <c r="N740" s="28">
        <v>0.86699999999999999</v>
      </c>
      <c r="O740" s="28">
        <v>0.93700000000000006</v>
      </c>
      <c r="P740" s="28">
        <v>0.96299999999999997</v>
      </c>
      <c r="Q740" s="28">
        <v>1.1000000000000001</v>
      </c>
      <c r="R740" s="28">
        <v>1.1499999999999999</v>
      </c>
      <c r="S740" s="28">
        <v>1.1845000000000001</v>
      </c>
      <c r="T740" s="28">
        <v>1.243725</v>
      </c>
      <c r="U740" s="28">
        <v>1.3680975</v>
      </c>
      <c r="V740" s="28">
        <v>1.4091404249999999</v>
      </c>
      <c r="W740" s="28">
        <v>1.4091404249999999</v>
      </c>
      <c r="X740" s="28">
        <v>1.4091404249999999</v>
      </c>
    </row>
    <row r="741" spans="1:24" x14ac:dyDescent="0.2">
      <c r="A741" s="11" t="s">
        <v>128</v>
      </c>
      <c r="B741" s="11" t="s">
        <v>57</v>
      </c>
      <c r="C741" s="11" t="s">
        <v>65</v>
      </c>
      <c r="D741" s="11" t="s">
        <v>72</v>
      </c>
      <c r="E741" s="28">
        <v>0.21108370036577628</v>
      </c>
      <c r="F741" s="28">
        <v>0.24751303453300866</v>
      </c>
      <c r="G741" s="28">
        <v>0.26746837698266446</v>
      </c>
      <c r="H741" s="28">
        <v>0.29875176951476545</v>
      </c>
      <c r="I741" s="28">
        <v>0.30704071850453757</v>
      </c>
      <c r="J741" s="28">
        <v>0.31817714267371416</v>
      </c>
      <c r="K741" s="28">
        <v>0.33541101007405905</v>
      </c>
      <c r="L741" s="28">
        <v>0.36043957090658935</v>
      </c>
      <c r="M741" s="28">
        <v>0.39118568857954006</v>
      </c>
      <c r="N741" s="28">
        <v>0.431469279391334</v>
      </c>
      <c r="O741" s="28">
        <v>0.47572297818661535</v>
      </c>
      <c r="P741" s="28">
        <v>0.52039707855272654</v>
      </c>
      <c r="Q741" s="28">
        <v>0.56352207639328666</v>
      </c>
      <c r="R741" s="28">
        <v>0.60518227285950066</v>
      </c>
      <c r="S741" s="28">
        <v>0.64545782250526273</v>
      </c>
      <c r="T741" s="28">
        <v>0.68442494130162412</v>
      </c>
      <c r="U741" s="28">
        <v>0.72215610425738375</v>
      </c>
      <c r="V741" s="28">
        <v>0.7587202331655637</v>
      </c>
      <c r="W741" s="28">
        <v>0.7941828749695452</v>
      </c>
      <c r="X741" s="28">
        <v>0.82860637121795022</v>
      </c>
    </row>
    <row r="742" spans="1:24" x14ac:dyDescent="0.2">
      <c r="A742" s="11" t="s">
        <v>128</v>
      </c>
      <c r="B742" s="11" t="s">
        <v>57</v>
      </c>
      <c r="C742" s="11" t="s">
        <v>65</v>
      </c>
      <c r="D742" s="11" t="s">
        <v>77</v>
      </c>
      <c r="E742" s="28">
        <v>3.457159374768002E-2</v>
      </c>
      <c r="F742" s="28">
        <v>1.2837091895317674E-2</v>
      </c>
      <c r="G742" s="28">
        <v>1.0924059889928098E-2</v>
      </c>
      <c r="H742" s="28">
        <v>2.3848504111460639E-2</v>
      </c>
      <c r="I742" s="28">
        <v>2.3226537465510396E-2</v>
      </c>
      <c r="J742" s="28">
        <v>2.6488460094403487E-2</v>
      </c>
      <c r="K742" s="28">
        <v>3.3142724534030617E-2</v>
      </c>
      <c r="L742" s="28">
        <v>4.1799111336233263E-2</v>
      </c>
      <c r="M742" s="28">
        <v>4.8768096218280238E-2</v>
      </c>
      <c r="N742" s="28">
        <v>5.984287524077099E-2</v>
      </c>
      <c r="O742" s="28">
        <v>6.5827162764848096E-2</v>
      </c>
      <c r="P742" s="28">
        <v>6.8460249275442017E-2</v>
      </c>
      <c r="Q742" s="28">
        <v>6.9144851768196444E-2</v>
      </c>
      <c r="R742" s="28">
        <v>6.9836300285878408E-2</v>
      </c>
      <c r="S742" s="28">
        <v>7.0534663288737198E-2</v>
      </c>
      <c r="T742" s="28">
        <v>7.1240009921624575E-2</v>
      </c>
      <c r="U742" s="28">
        <v>7.1952410020840823E-2</v>
      </c>
      <c r="V742" s="28">
        <v>7.2671934121049234E-2</v>
      </c>
      <c r="W742" s="28">
        <v>7.3398653462259725E-2</v>
      </c>
      <c r="X742" s="28">
        <v>7.4132639996882327E-2</v>
      </c>
    </row>
    <row r="743" spans="1:24" x14ac:dyDescent="0.2">
      <c r="A743" s="11" t="s">
        <v>128</v>
      </c>
      <c r="B743" s="11" t="s">
        <v>57</v>
      </c>
      <c r="C743" s="11" t="s">
        <v>65</v>
      </c>
      <c r="D743" s="11" t="s">
        <v>73</v>
      </c>
      <c r="E743" s="28">
        <v>6.9649999999999998E-3</v>
      </c>
      <c r="F743" s="28">
        <v>8.4910000000000003E-3</v>
      </c>
      <c r="G743" s="28">
        <v>1.2174000000000001E-2</v>
      </c>
      <c r="H743" s="28">
        <v>1.4089000000000001E-2</v>
      </c>
      <c r="I743" s="28">
        <v>2.3599999999999999E-2</v>
      </c>
      <c r="J743" s="28">
        <v>2.6332000000000001E-2</v>
      </c>
      <c r="K743" s="28">
        <v>2.1100000000000001E-2</v>
      </c>
      <c r="L743" s="28">
        <v>2.9246999999999999E-2</v>
      </c>
      <c r="M743" s="28">
        <v>3.2432000000000002E-2</v>
      </c>
      <c r="N743" s="28">
        <v>2.2702400000000001E-2</v>
      </c>
      <c r="O743" s="28">
        <v>3.1556336000000004E-2</v>
      </c>
      <c r="P743" s="28">
        <v>3.4080842880000004E-2</v>
      </c>
      <c r="Q743" s="28">
        <v>3.6807310310400007E-2</v>
      </c>
      <c r="R743" s="28">
        <v>3.9446845639567671E-2</v>
      </c>
      <c r="S743" s="28">
        <v>4.2283902375942616E-2</v>
      </c>
      <c r="T743" s="28">
        <v>4.5333648492814828E-2</v>
      </c>
      <c r="U743" s="28">
        <v>4.8612435164323252E-2</v>
      </c>
      <c r="V743" s="28">
        <v>5.2137889953171521E-2</v>
      </c>
      <c r="W743" s="28">
        <v>5.5929017381248204E-2</v>
      </c>
      <c r="X743" s="28">
        <v>6.0006307470217686E-2</v>
      </c>
    </row>
    <row r="744" spans="1:24" x14ac:dyDescent="0.2">
      <c r="A744" s="11" t="s">
        <v>128</v>
      </c>
      <c r="B744" s="11" t="s">
        <v>57</v>
      </c>
      <c r="C744" s="11" t="s">
        <v>65</v>
      </c>
      <c r="D744" s="11" t="s">
        <v>70</v>
      </c>
      <c r="E744" s="28">
        <v>3.4825000000000002E-2</v>
      </c>
      <c r="F744" s="28">
        <v>4.2455E-2</v>
      </c>
      <c r="G744" s="28">
        <v>6.0870000000000007E-2</v>
      </c>
      <c r="H744" s="28">
        <v>7.0445000000000021E-2</v>
      </c>
      <c r="I744" s="28">
        <v>0.11799999999999999</v>
      </c>
      <c r="J744" s="28">
        <v>0.13166</v>
      </c>
      <c r="K744" s="28">
        <v>0.10550000000000001</v>
      </c>
      <c r="L744" s="28">
        <v>0.146235</v>
      </c>
      <c r="M744" s="28">
        <v>0.16216000000000003</v>
      </c>
      <c r="N744" s="28">
        <v>0.113512</v>
      </c>
      <c r="O744" s="28">
        <v>0.15778168000000004</v>
      </c>
      <c r="P744" s="28">
        <v>0.17040421440000003</v>
      </c>
      <c r="Q744" s="28">
        <v>0.18403655155200005</v>
      </c>
      <c r="R744" s="28">
        <v>0.19723422819783837</v>
      </c>
      <c r="S744" s="28">
        <v>0.21141951187971308</v>
      </c>
      <c r="T744" s="28">
        <v>0.22666824246407413</v>
      </c>
      <c r="U744" s="28">
        <v>0.24306217582161627</v>
      </c>
      <c r="V744" s="28">
        <v>0.26068944976585762</v>
      </c>
      <c r="W744" s="28">
        <v>0.27964508690624101</v>
      </c>
      <c r="X744" s="28">
        <v>0.30003153735108845</v>
      </c>
    </row>
    <row r="745" spans="1:24" x14ac:dyDescent="0.2">
      <c r="A745" s="11" t="s">
        <v>128</v>
      </c>
      <c r="B745" s="11" t="s">
        <v>57</v>
      </c>
      <c r="C745" s="11" t="s">
        <v>65</v>
      </c>
      <c r="D745" s="11" t="s">
        <v>71</v>
      </c>
      <c r="E745" s="28">
        <v>0.1900000000107768</v>
      </c>
      <c r="F745" s="28">
        <v>0.22279065831443878</v>
      </c>
      <c r="G745" s="28">
        <v>0.24075279873115277</v>
      </c>
      <c r="H745" s="28">
        <v>0.26891150814896447</v>
      </c>
      <c r="I745" s="28">
        <v>0.27326623946903844</v>
      </c>
      <c r="J745" s="28">
        <v>0.28639661426570373</v>
      </c>
      <c r="K745" s="28">
        <v>0.30190910907500051</v>
      </c>
      <c r="L745" s="28">
        <v>0.32443773895125361</v>
      </c>
      <c r="M745" s="28">
        <v>0.34033154906419982</v>
      </c>
      <c r="N745" s="28">
        <v>0.35380480910089385</v>
      </c>
      <c r="O745" s="28">
        <v>0.40145317237876621</v>
      </c>
      <c r="P745" s="28">
        <v>0.44995687274883939</v>
      </c>
      <c r="Q745" s="28">
        <v>0.48</v>
      </c>
      <c r="R745" s="28">
        <v>0.5</v>
      </c>
      <c r="S745" s="28">
        <v>0.53327555304574537</v>
      </c>
      <c r="T745" s="28">
        <v>0.56547008396966103</v>
      </c>
      <c r="U745" s="28">
        <v>0.60661112757620228</v>
      </c>
      <c r="V745" s="28">
        <v>0.65249940052238475</v>
      </c>
      <c r="W745" s="28">
        <v>0.68299727247380881</v>
      </c>
      <c r="X745" s="28">
        <v>0.71260147924743722</v>
      </c>
    </row>
    <row r="746" spans="1:24" x14ac:dyDescent="0.2">
      <c r="A746" s="11" t="s">
        <v>128</v>
      </c>
      <c r="B746" s="11" t="s">
        <v>57</v>
      </c>
      <c r="C746" s="11" t="s">
        <v>65</v>
      </c>
      <c r="D746" s="11" t="s">
        <v>26</v>
      </c>
      <c r="E746" s="28">
        <v>0.22482500001077679</v>
      </c>
      <c r="F746" s="28">
        <v>0.2652456583144388</v>
      </c>
      <c r="G746" s="28">
        <v>0.30162279873115277</v>
      </c>
      <c r="H746" s="28">
        <v>0.33935650814896451</v>
      </c>
      <c r="I746" s="28">
        <v>0.39126623946903843</v>
      </c>
      <c r="J746" s="28">
        <v>0.41805661426570373</v>
      </c>
      <c r="K746" s="28">
        <v>0.4074091090750005</v>
      </c>
      <c r="L746" s="28">
        <v>0.47067273895125361</v>
      </c>
      <c r="M746" s="28">
        <v>0.5024915490641999</v>
      </c>
      <c r="N746" s="28">
        <v>0.46731680910089385</v>
      </c>
      <c r="O746" s="28">
        <v>0.55923485237876625</v>
      </c>
      <c r="P746" s="28">
        <v>0.62036108714883942</v>
      </c>
      <c r="Q746" s="28">
        <v>0.66403655155200003</v>
      </c>
      <c r="R746" s="28">
        <v>0.69723422819783831</v>
      </c>
      <c r="S746" s="28">
        <v>0.74469506492545845</v>
      </c>
      <c r="T746" s="28">
        <v>0.79213832643373516</v>
      </c>
      <c r="U746" s="28">
        <v>0.84967330339781855</v>
      </c>
      <c r="V746" s="28">
        <v>0.91318885028824237</v>
      </c>
      <c r="W746" s="28">
        <v>0.96264235938004983</v>
      </c>
      <c r="X746" s="28">
        <v>1.0126330165985258</v>
      </c>
    </row>
    <row r="747" spans="1:24" x14ac:dyDescent="0.2">
      <c r="A747" s="11" t="s">
        <v>128</v>
      </c>
      <c r="B747" s="11" t="s">
        <v>57</v>
      </c>
      <c r="C747" s="11" t="s">
        <v>65</v>
      </c>
      <c r="D747" s="11" t="s">
        <v>75</v>
      </c>
      <c r="E747" s="28">
        <v>0.13363969631235326</v>
      </c>
      <c r="F747" s="28">
        <v>0.142994475054218</v>
      </c>
      <c r="G747" s="28">
        <v>0.15300408830801326</v>
      </c>
      <c r="H747" s="28">
        <v>0.16371437448957421</v>
      </c>
      <c r="I747" s="28">
        <v>0.17517438070384442</v>
      </c>
      <c r="J747" s="28">
        <v>0.19269181877422886</v>
      </c>
      <c r="K747" s="28">
        <v>0.21196100065165177</v>
      </c>
      <c r="L747" s="28">
        <v>0.23315710071681697</v>
      </c>
      <c r="M747" s="28">
        <v>0.22149924568097609</v>
      </c>
      <c r="N747" s="28">
        <v>0.24364917024907376</v>
      </c>
      <c r="O747" s="28">
        <v>0.28019654578643483</v>
      </c>
      <c r="P747" s="28">
        <v>0.3222260276544</v>
      </c>
      <c r="Q747" s="28">
        <v>0.36089315097292801</v>
      </c>
      <c r="R747" s="28">
        <v>0.4042003290896794</v>
      </c>
      <c r="S747" s="28">
        <v>0.43653635541685376</v>
      </c>
      <c r="T747" s="28">
        <v>0.47145926385020209</v>
      </c>
      <c r="U747" s="28">
        <v>0.51389059759672029</v>
      </c>
      <c r="V747" s="28">
        <v>0.55911297018523176</v>
      </c>
      <c r="W747" s="28">
        <v>0.5932188613665309</v>
      </c>
      <c r="X747" s="28">
        <v>0.62287980443485746</v>
      </c>
    </row>
    <row r="748" spans="1:24" x14ac:dyDescent="0.2">
      <c r="A748" s="11" t="s">
        <v>128</v>
      </c>
      <c r="B748" s="11" t="s">
        <v>57</v>
      </c>
      <c r="C748" s="11" t="s">
        <v>65</v>
      </c>
      <c r="D748" s="11" t="s">
        <v>76</v>
      </c>
      <c r="E748" s="28">
        <v>2.1090414471577894E-3</v>
      </c>
      <c r="F748" s="28">
        <v>2.1934031050441015E-3</v>
      </c>
      <c r="G748" s="28">
        <v>2.2811392292458651E-3</v>
      </c>
      <c r="H748" s="28">
        <v>2.3723847984156994E-3</v>
      </c>
      <c r="I748" s="28">
        <v>2.4672801903523277E-3</v>
      </c>
      <c r="J748" s="28">
        <v>2.5659713979664209E-3</v>
      </c>
      <c r="K748" s="28">
        <v>2.668610253885078E-3</v>
      </c>
      <c r="L748" s="28">
        <v>2.7753546640404813E-3</v>
      </c>
      <c r="M748" s="28">
        <v>2.8863688506021007E-3</v>
      </c>
      <c r="N748" s="28">
        <v>3.0018236046261849E-3</v>
      </c>
      <c r="O748" s="28">
        <v>3.1218965488112324E-3</v>
      </c>
      <c r="P748" s="28">
        <v>3.2467724107636819E-3</v>
      </c>
      <c r="Q748" s="28">
        <v>3.3766433071942292E-3</v>
      </c>
      <c r="R748" s="28">
        <v>3.5117090394819984E-3</v>
      </c>
      <c r="S748" s="28">
        <v>3.6521774010612783E-3</v>
      </c>
      <c r="T748" s="28">
        <v>3.7982644971037297E-3</v>
      </c>
      <c r="U748" s="28">
        <v>3.9501950769878788E-3</v>
      </c>
      <c r="V748" s="28">
        <v>4.108202880067394E-3</v>
      </c>
      <c r="W748" s="28">
        <v>4.2725309952700895E-3</v>
      </c>
      <c r="X748" s="28">
        <v>4.4434322350808929E-3</v>
      </c>
    </row>
    <row r="749" spans="1:24" x14ac:dyDescent="0.2">
      <c r="A749" s="11" t="s">
        <v>128</v>
      </c>
      <c r="B749" s="11" t="s">
        <v>57</v>
      </c>
      <c r="C749" s="11" t="s">
        <v>65</v>
      </c>
      <c r="D749" s="11" t="s">
        <v>74</v>
      </c>
      <c r="E749" s="28">
        <v>0.12470043702789921</v>
      </c>
      <c r="F749" s="28">
        <v>0.13093545887929417</v>
      </c>
      <c r="G749" s="28">
        <v>0.13879158641205183</v>
      </c>
      <c r="H749" s="28">
        <v>0.15544657678149806</v>
      </c>
      <c r="I749" s="28">
        <v>0.17410016599527786</v>
      </c>
      <c r="J749" s="28">
        <v>0.19499218591471124</v>
      </c>
      <c r="K749" s="28">
        <v>0.2047417952104468</v>
      </c>
      <c r="L749" s="28">
        <v>0.24569015425253615</v>
      </c>
      <c r="M749" s="28">
        <v>0.25797466196516294</v>
      </c>
      <c r="N749" s="28">
        <v>0.24299999999999999</v>
      </c>
      <c r="O749" s="28">
        <v>0.29599999999999999</v>
      </c>
      <c r="P749" s="28">
        <v>0.29599999999999999</v>
      </c>
      <c r="Q749" s="28">
        <v>0.27800000000000002</v>
      </c>
      <c r="R749" s="28">
        <v>0.29399999999999998</v>
      </c>
      <c r="S749" s="28">
        <v>0.30869999999999997</v>
      </c>
      <c r="T749" s="28">
        <v>0.32413500000000001</v>
      </c>
      <c r="U749" s="28">
        <v>0.34034175</v>
      </c>
      <c r="V749" s="28">
        <v>0.35735883750000003</v>
      </c>
      <c r="W749" s="28">
        <v>0.37522677937500004</v>
      </c>
      <c r="X749" s="28">
        <v>0.39398811834375008</v>
      </c>
    </row>
    <row r="750" spans="1:24" x14ac:dyDescent="0.2">
      <c r="A750" s="11" t="s">
        <v>128</v>
      </c>
      <c r="B750" s="11" t="s">
        <v>57</v>
      </c>
      <c r="C750" s="11" t="s">
        <v>67</v>
      </c>
      <c r="D750" s="11" t="s">
        <v>72</v>
      </c>
      <c r="E750" s="28">
        <v>0.55297548540403341</v>
      </c>
      <c r="F750" s="28">
        <v>0.55889776082774745</v>
      </c>
      <c r="G750" s="28">
        <v>0.58328714893951172</v>
      </c>
      <c r="H750" s="28">
        <v>0.59844499777310034</v>
      </c>
      <c r="I750" s="28">
        <v>0.61360082954083595</v>
      </c>
      <c r="J750" s="28">
        <v>0.63337444801351239</v>
      </c>
      <c r="K750" s="28">
        <v>0.6485312883141674</v>
      </c>
      <c r="L750" s="28">
        <v>0.66599601343437342</v>
      </c>
      <c r="M750" s="28">
        <v>0.66038675438649552</v>
      </c>
      <c r="N750" s="28">
        <v>0.64897338295221474</v>
      </c>
      <c r="O750" s="28">
        <v>0.66857377344242896</v>
      </c>
      <c r="P750" s="28">
        <v>0.68921252134536659</v>
      </c>
      <c r="Q750" s="28">
        <v>0.70997335330899947</v>
      </c>
      <c r="R750" s="28">
        <v>0.73087033865043594</v>
      </c>
      <c r="S750" s="28">
        <v>0.75191736296769096</v>
      </c>
      <c r="T750" s="28">
        <v>0.77312814306952116</v>
      </c>
      <c r="U750" s="28">
        <v>0.79451624145968891</v>
      </c>
      <c r="V750" s="28">
        <v>0.81609508039650891</v>
      </c>
      <c r="W750" s="28">
        <v>0.83787795554776023</v>
      </c>
      <c r="X750" s="28">
        <v>0.85987804926030376</v>
      </c>
    </row>
    <row r="751" spans="1:24" x14ac:dyDescent="0.2">
      <c r="A751" s="11" t="s">
        <v>128</v>
      </c>
      <c r="B751" s="11" t="s">
        <v>57</v>
      </c>
      <c r="C751" s="11" t="s">
        <v>67</v>
      </c>
      <c r="D751" s="11" t="s">
        <v>77</v>
      </c>
      <c r="E751" s="28">
        <v>3.0701791416360712E-2</v>
      </c>
      <c r="F751" s="28">
        <v>5.5699962526925093E-2</v>
      </c>
      <c r="G751" s="28">
        <v>6.1039847253426802E-2</v>
      </c>
      <c r="H751" s="28">
        <v>5.1713598389062011E-2</v>
      </c>
      <c r="I751" s="28">
        <v>5.6113670160038397E-2</v>
      </c>
      <c r="J751" s="28">
        <v>5.6818757912422753E-2</v>
      </c>
      <c r="K751" s="28">
        <v>5.4329854373136942E-2</v>
      </c>
      <c r="L751" s="28">
        <v>5.0047096516292668E-2</v>
      </c>
      <c r="M751" s="28">
        <v>4.7670422026872002E-2</v>
      </c>
      <c r="N751" s="28">
        <v>4.1417568916638864E-2</v>
      </c>
      <c r="O751" s="28">
        <v>4.5559325808302756E-2</v>
      </c>
      <c r="P751" s="28">
        <v>4.7381698840634867E-2</v>
      </c>
      <c r="Q751" s="28">
        <v>4.8329332817447564E-2</v>
      </c>
      <c r="R751" s="28">
        <v>4.9295919473796516E-2</v>
      </c>
      <c r="S751" s="28">
        <v>5.0281837863272449E-2</v>
      </c>
      <c r="T751" s="28">
        <v>5.1287474620537898E-2</v>
      </c>
      <c r="U751" s="28">
        <v>5.2313224112948656E-2</v>
      </c>
      <c r="V751" s="28">
        <v>5.335948859520763E-2</v>
      </c>
      <c r="W751" s="28">
        <v>5.4426678367111785E-2</v>
      </c>
      <c r="X751" s="28">
        <v>5.5515211934454023E-2</v>
      </c>
    </row>
    <row r="752" spans="1:24" x14ac:dyDescent="0.2">
      <c r="A752" s="11" t="s">
        <v>128</v>
      </c>
      <c r="B752" s="11" t="s">
        <v>57</v>
      </c>
      <c r="C752" s="11" t="s">
        <v>67</v>
      </c>
      <c r="D752" s="11" t="s">
        <v>73</v>
      </c>
      <c r="E752" s="28">
        <v>2.2890000000000002E-3</v>
      </c>
      <c r="F752" s="28">
        <v>2.2399999999999998E-3</v>
      </c>
      <c r="G752" s="28">
        <v>3.29E-3</v>
      </c>
      <c r="H752" s="28">
        <v>3.4019999999999996E-3</v>
      </c>
      <c r="I752" s="28">
        <v>4.9659999999999999E-3</v>
      </c>
      <c r="J752" s="28">
        <v>4.8739999999999999E-3</v>
      </c>
      <c r="K752" s="28">
        <v>5.8375999999999983E-3</v>
      </c>
      <c r="L752" s="28">
        <v>6.4440799999998521E-3</v>
      </c>
      <c r="M752" s="28">
        <v>7.1914639999999252E-3</v>
      </c>
      <c r="N752" s="28">
        <v>5.1778540799999459E-3</v>
      </c>
      <c r="O752" s="28">
        <v>7.1972171711999254E-3</v>
      </c>
      <c r="P752" s="28">
        <v>7.7729945448959201E-3</v>
      </c>
      <c r="Q752" s="28">
        <v>8.3948341084875942E-3</v>
      </c>
      <c r="R752" s="28">
        <v>8.9968466170080499E-3</v>
      </c>
      <c r="S752" s="28">
        <v>9.6439088570192538E-3</v>
      </c>
      <c r="T752" s="28">
        <v>1.0339480266835432E-2</v>
      </c>
      <c r="U752" s="28">
        <v>1.108729014352333E-2</v>
      </c>
      <c r="V752" s="28">
        <v>1.1891358896707723E-2</v>
      </c>
      <c r="W752" s="28">
        <v>1.275602098623423E-2</v>
      </c>
      <c r="X752" s="28">
        <v>1.368594967758466E-2</v>
      </c>
    </row>
    <row r="753" spans="1:24" x14ac:dyDescent="0.2">
      <c r="A753" s="11" t="s">
        <v>128</v>
      </c>
      <c r="B753" s="11" t="s">
        <v>57</v>
      </c>
      <c r="C753" s="11" t="s">
        <v>67</v>
      </c>
      <c r="D753" s="11" t="s">
        <v>70</v>
      </c>
      <c r="E753" s="28">
        <v>1.8312000000000005E-2</v>
      </c>
      <c r="F753" s="28">
        <v>1.7919999999999998E-2</v>
      </c>
      <c r="G753" s="28">
        <v>2.632E-2</v>
      </c>
      <c r="H753" s="28">
        <v>2.7215999999999997E-2</v>
      </c>
      <c r="I753" s="28">
        <v>3.9727999999999999E-2</v>
      </c>
      <c r="J753" s="28">
        <v>3.8991999999999999E-2</v>
      </c>
      <c r="K753" s="28">
        <v>4.6700799999999987E-2</v>
      </c>
      <c r="L753" s="28">
        <v>5.1552639999998824E-2</v>
      </c>
      <c r="M753" s="28">
        <v>5.7531711999999402E-2</v>
      </c>
      <c r="N753" s="28">
        <v>4.1422832639999567E-2</v>
      </c>
      <c r="O753" s="28">
        <v>5.7577737369599404E-2</v>
      </c>
      <c r="P753" s="28">
        <v>6.2183956359167361E-2</v>
      </c>
      <c r="Q753" s="28">
        <v>6.7158672867900754E-2</v>
      </c>
      <c r="R753" s="28">
        <v>7.1974772936064399E-2</v>
      </c>
      <c r="S753" s="28">
        <v>7.7151270856154031E-2</v>
      </c>
      <c r="T753" s="28">
        <v>8.2715842134683457E-2</v>
      </c>
      <c r="U753" s="28">
        <v>8.869832114818664E-2</v>
      </c>
      <c r="V753" s="28">
        <v>9.5130871173661785E-2</v>
      </c>
      <c r="W753" s="28">
        <v>0.10204816788987384</v>
      </c>
      <c r="X753" s="28">
        <v>0.10948759742067728</v>
      </c>
    </row>
    <row r="754" spans="1:24" x14ac:dyDescent="0.2">
      <c r="A754" s="11" t="s">
        <v>128</v>
      </c>
      <c r="B754" s="11" t="s">
        <v>57</v>
      </c>
      <c r="C754" s="11" t="s">
        <v>67</v>
      </c>
      <c r="D754" s="11" t="s">
        <v>71</v>
      </c>
      <c r="E754" s="28">
        <v>1.8023225557572193</v>
      </c>
      <c r="F754" s="28">
        <v>1.9561421628971161</v>
      </c>
      <c r="G754" s="28">
        <v>2.1581624510761936</v>
      </c>
      <c r="H754" s="28">
        <v>2.2740909915377814</v>
      </c>
      <c r="I754" s="28">
        <v>2.3930432352092601</v>
      </c>
      <c r="J754" s="28">
        <v>2.5334977920540496</v>
      </c>
      <c r="K754" s="28">
        <v>2.6200664047892364</v>
      </c>
      <c r="L754" s="28">
        <v>2.7175301332176174</v>
      </c>
      <c r="M754" s="28">
        <v>2.542489004388008</v>
      </c>
      <c r="N754" s="28">
        <v>2.336304178627973</v>
      </c>
      <c r="O754" s="28">
        <v>2.5343563423424471</v>
      </c>
      <c r="P754" s="28">
        <v>2.6652180113208419</v>
      </c>
      <c r="Q754" s="28">
        <v>2.851783272113301</v>
      </c>
      <c r="R754" s="28">
        <v>3.08</v>
      </c>
      <c r="S754" s="28">
        <v>3.1852211857507933</v>
      </c>
      <c r="T754" s="28">
        <v>3.2750728496091717</v>
      </c>
      <c r="U754" s="28">
        <v>3.376694026203678</v>
      </c>
      <c r="V754" s="28">
        <v>3.4684040916851631</v>
      </c>
      <c r="W754" s="28">
        <v>3.5609813110779811</v>
      </c>
      <c r="X754" s="28">
        <v>3.6544817093562911</v>
      </c>
    </row>
    <row r="755" spans="1:24" x14ac:dyDescent="0.2">
      <c r="A755" s="11" t="s">
        <v>128</v>
      </c>
      <c r="B755" s="11" t="s">
        <v>57</v>
      </c>
      <c r="C755" s="11" t="s">
        <v>67</v>
      </c>
      <c r="D755" s="11" t="s">
        <v>26</v>
      </c>
      <c r="E755" s="28">
        <v>1.8206345557572194</v>
      </c>
      <c r="F755" s="28">
        <v>1.974062162897116</v>
      </c>
      <c r="G755" s="28">
        <v>2.1844824510761938</v>
      </c>
      <c r="H755" s="28">
        <v>2.3013069915377815</v>
      </c>
      <c r="I755" s="28">
        <v>2.4327712352092603</v>
      </c>
      <c r="J755" s="28">
        <v>2.5724897920540495</v>
      </c>
      <c r="K755" s="28">
        <v>2.6667672047892363</v>
      </c>
      <c r="L755" s="28">
        <v>2.7690827732176162</v>
      </c>
      <c r="M755" s="28">
        <v>2.6000207163880074</v>
      </c>
      <c r="N755" s="28">
        <v>2.3777270112679725</v>
      </c>
      <c r="O755" s="28">
        <v>2.5919340797120465</v>
      </c>
      <c r="P755" s="28">
        <v>2.7274019676800094</v>
      </c>
      <c r="Q755" s="28">
        <v>2.9189419449812015</v>
      </c>
      <c r="R755" s="28">
        <v>3.1519747729360645</v>
      </c>
      <c r="S755" s="28">
        <v>3.2623724566069474</v>
      </c>
      <c r="T755" s="28">
        <v>3.3577886917438553</v>
      </c>
      <c r="U755" s="28">
        <v>3.4653923473518646</v>
      </c>
      <c r="V755" s="28">
        <v>3.5635349628588249</v>
      </c>
      <c r="W755" s="28">
        <v>3.663029478967855</v>
      </c>
      <c r="X755" s="28">
        <v>3.7639693067769686</v>
      </c>
    </row>
    <row r="756" spans="1:24" x14ac:dyDescent="0.2">
      <c r="A756" s="11" t="s">
        <v>128</v>
      </c>
      <c r="B756" s="11" t="s">
        <v>57</v>
      </c>
      <c r="C756" s="11" t="s">
        <v>67</v>
      </c>
      <c r="D756" s="11" t="s">
        <v>75</v>
      </c>
      <c r="E756" s="28">
        <v>1.6633603036876468</v>
      </c>
      <c r="F756" s="28">
        <v>1.4580055249457819</v>
      </c>
      <c r="G756" s="28">
        <v>2.4389959116919862</v>
      </c>
      <c r="H756" s="28">
        <v>2.1972856255104256</v>
      </c>
      <c r="I756" s="28">
        <v>2.6538256192961556</v>
      </c>
      <c r="J756" s="28">
        <v>2.7853081812257714</v>
      </c>
      <c r="K756" s="28">
        <v>2.5632389993483482</v>
      </c>
      <c r="L756" s="28">
        <v>2.6076548992831832</v>
      </c>
      <c r="M756" s="28">
        <v>2.1332217543190239</v>
      </c>
      <c r="N756" s="28">
        <v>2.1545539718622142</v>
      </c>
      <c r="O756" s="28">
        <v>2.3700093690484358</v>
      </c>
      <c r="P756" s="28">
        <v>2.5359100248818267</v>
      </c>
      <c r="Q756" s="28">
        <v>2.7895010273700098</v>
      </c>
      <c r="R756" s="28">
        <v>3</v>
      </c>
      <c r="S756" s="28">
        <v>3.09</v>
      </c>
      <c r="T756" s="28">
        <v>3.1672499999999997</v>
      </c>
      <c r="U756" s="28">
        <v>3.2527657499999996</v>
      </c>
      <c r="V756" s="28">
        <v>3.3438431909999995</v>
      </c>
      <c r="W756" s="28">
        <v>3.440814643538999</v>
      </c>
      <c r="X756" s="28">
        <v>3.5440390828451691</v>
      </c>
    </row>
    <row r="757" spans="1:24" x14ac:dyDescent="0.2">
      <c r="A757" s="11" t="s">
        <v>128</v>
      </c>
      <c r="B757" s="11" t="s">
        <v>57</v>
      </c>
      <c r="C757" s="11" t="s">
        <v>67</v>
      </c>
      <c r="D757" s="11" t="s">
        <v>76</v>
      </c>
      <c r="E757" s="28">
        <v>5.6880658552422121E-3</v>
      </c>
      <c r="F757" s="28">
        <v>5.9155884894519012E-3</v>
      </c>
      <c r="G757" s="28">
        <v>6.152212029029977E-3</v>
      </c>
      <c r="H757" s="28">
        <v>6.3983005101911766E-3</v>
      </c>
      <c r="I757" s="28">
        <v>6.6542325305988239E-3</v>
      </c>
      <c r="J757" s="28">
        <v>6.920401831822777E-3</v>
      </c>
      <c r="K757" s="28">
        <v>7.1972179050956882E-3</v>
      </c>
      <c r="L757" s="28">
        <v>7.4851066212995162E-3</v>
      </c>
      <c r="M757" s="28">
        <v>7.7845108861514974E-3</v>
      </c>
      <c r="N757" s="28">
        <v>8.0958913215975568E-3</v>
      </c>
      <c r="O757" s="28">
        <v>8.4197269744614601E-3</v>
      </c>
      <c r="P757" s="28">
        <v>8.7565160534399181E-3</v>
      </c>
      <c r="Q757" s="28">
        <v>9.1067766955775144E-3</v>
      </c>
      <c r="R757" s="28">
        <v>9.4710477634006151E-3</v>
      </c>
      <c r="S757" s="28">
        <v>9.8498896739366397E-3</v>
      </c>
      <c r="T757" s="28">
        <v>1.0243885260894106E-2</v>
      </c>
      <c r="U757" s="28">
        <v>1.0653640671329871E-2</v>
      </c>
      <c r="V757" s="28">
        <v>1.1079786298183066E-2</v>
      </c>
      <c r="W757" s="28">
        <v>1.1522977750110389E-2</v>
      </c>
      <c r="X757" s="28">
        <v>1.1983896860114805E-2</v>
      </c>
    </row>
    <row r="758" spans="1:24" x14ac:dyDescent="0.2">
      <c r="A758" s="11" t="s">
        <v>128</v>
      </c>
      <c r="B758" s="11" t="s">
        <v>57</v>
      </c>
      <c r="C758" s="11" t="s">
        <v>67</v>
      </c>
      <c r="D758" s="11" t="s">
        <v>74</v>
      </c>
      <c r="E758" s="28">
        <v>0.19178062912759433</v>
      </c>
      <c r="F758" s="28">
        <v>0.20136966058397407</v>
      </c>
      <c r="G758" s="28">
        <v>0.19734226737229457</v>
      </c>
      <c r="H758" s="28">
        <v>0.19931569004601751</v>
      </c>
      <c r="I758" s="28">
        <v>0.20130884694647769</v>
      </c>
      <c r="J758" s="28">
        <v>0.20332193541594246</v>
      </c>
      <c r="K758" s="28">
        <v>0.20535515477010188</v>
      </c>
      <c r="L758" s="28">
        <v>0.21562291250860699</v>
      </c>
      <c r="M758" s="28">
        <v>0.21777914163369305</v>
      </c>
      <c r="N758" s="28">
        <v>0.21995693305002997</v>
      </c>
      <c r="O758" s="28">
        <v>0.22215650238053028</v>
      </c>
      <c r="P758" s="28">
        <v>0.22659963242814088</v>
      </c>
      <c r="Q758" s="28">
        <v>0.23113162507670371</v>
      </c>
      <c r="R758" s="28">
        <v>0.23575425757823779</v>
      </c>
      <c r="S758" s="28">
        <v>0.24046934272980255</v>
      </c>
      <c r="T758" s="28">
        <v>0.24527872958439861</v>
      </c>
      <c r="U758" s="28">
        <v>0.25018430417608661</v>
      </c>
      <c r="V758" s="28">
        <v>0.25518799025960837</v>
      </c>
      <c r="W758" s="28">
        <v>0.26029175006480054</v>
      </c>
      <c r="X758" s="28">
        <v>0.26549758506609655</v>
      </c>
    </row>
    <row r="759" spans="1:24" x14ac:dyDescent="0.2">
      <c r="A759" s="11" t="s">
        <v>87</v>
      </c>
      <c r="B759" s="29" t="s">
        <v>58</v>
      </c>
      <c r="C759" s="11" t="s">
        <v>50</v>
      </c>
      <c r="D759" s="11" t="s">
        <v>72</v>
      </c>
      <c r="E759" s="28">
        <v>11.774345042562008</v>
      </c>
      <c r="F759" s="28">
        <v>12.259509781630355</v>
      </c>
      <c r="G759" s="28">
        <v>12.989005403693303</v>
      </c>
      <c r="H759" s="28">
        <v>14.187164457208615</v>
      </c>
      <c r="I759" s="28">
        <v>16.042141967382371</v>
      </c>
      <c r="J759" s="28">
        <v>17.896866641879317</v>
      </c>
      <c r="K759" s="28">
        <v>19.696463822886326</v>
      </c>
      <c r="L759" s="28">
        <v>21.616787060273197</v>
      </c>
      <c r="M759" s="28">
        <v>23.730129084296788</v>
      </c>
      <c r="N759" s="28">
        <v>25.275688130849389</v>
      </c>
      <c r="O759" s="28">
        <v>26.809320099738375</v>
      </c>
      <c r="P759" s="28">
        <v>28.602040496746223</v>
      </c>
      <c r="Q759" s="28">
        <v>30.24302009177876</v>
      </c>
      <c r="R759" s="28">
        <v>31.452589890860974</v>
      </c>
      <c r="S759" s="28">
        <v>32.455538093043756</v>
      </c>
      <c r="T759" s="28">
        <v>33.540149640717658</v>
      </c>
      <c r="U759" s="28">
        <v>34.84356560041828</v>
      </c>
      <c r="V759" s="28">
        <v>36.083040804403645</v>
      </c>
      <c r="W759" s="28">
        <v>37.55913437624951</v>
      </c>
      <c r="X759" s="28">
        <v>38.924769001199536</v>
      </c>
    </row>
    <row r="760" spans="1:24" x14ac:dyDescent="0.2">
      <c r="A760" s="11" t="s">
        <v>87</v>
      </c>
      <c r="B760" s="11" t="s">
        <v>58</v>
      </c>
      <c r="C760" s="11" t="s">
        <v>50</v>
      </c>
      <c r="D760" s="11" t="s">
        <v>77</v>
      </c>
      <c r="E760" s="28">
        <v>0.95979878011502917</v>
      </c>
      <c r="F760" s="28">
        <v>1.0888053740936179</v>
      </c>
      <c r="G760" s="28">
        <v>1.3622495138445949</v>
      </c>
      <c r="H760" s="28">
        <v>1.6201795138445947</v>
      </c>
      <c r="I760" s="28">
        <v>1.9469915138445948</v>
      </c>
      <c r="J760" s="28">
        <v>2.1755675138445953</v>
      </c>
      <c r="K760" s="28">
        <v>2.1575345138445954</v>
      </c>
      <c r="L760" s="28">
        <v>2.3142525138445955</v>
      </c>
      <c r="M760" s="28">
        <v>2.5456777652290552</v>
      </c>
      <c r="N760" s="28">
        <v>2.4947642099244742</v>
      </c>
      <c r="O760" s="28">
        <v>2.5446594941229637</v>
      </c>
      <c r="P760" s="28">
        <v>2.597</v>
      </c>
      <c r="Q760" s="28">
        <v>1.927</v>
      </c>
      <c r="R760" s="28">
        <v>1.512</v>
      </c>
      <c r="S760" s="28">
        <v>1.6319999999999999</v>
      </c>
      <c r="T760" s="28">
        <v>1.8959999999999999</v>
      </c>
      <c r="U760" s="28">
        <v>2.2090000000000001</v>
      </c>
      <c r="V760" s="28">
        <v>2.4590000000000001</v>
      </c>
      <c r="W760" s="28">
        <v>2.7389999999999999</v>
      </c>
      <c r="X760" s="28">
        <v>2.8679999999999999</v>
      </c>
    </row>
    <row r="761" spans="1:24" x14ac:dyDescent="0.2">
      <c r="A761" s="11" t="s">
        <v>87</v>
      </c>
      <c r="B761" s="11" t="s">
        <v>58</v>
      </c>
      <c r="C761" s="11" t="s">
        <v>50</v>
      </c>
      <c r="D761" s="11" t="s">
        <v>73</v>
      </c>
      <c r="E761" s="28">
        <v>0.253</v>
      </c>
      <c r="F761" s="28">
        <v>0.33200000000000002</v>
      </c>
      <c r="G761" s="28">
        <v>0.46500000000000002</v>
      </c>
      <c r="H761" s="28">
        <v>0.62857499999999999</v>
      </c>
      <c r="I761" s="28">
        <v>0.746</v>
      </c>
      <c r="J761" s="28">
        <v>0.82</v>
      </c>
      <c r="K761" s="28">
        <v>0.88800000000000001</v>
      </c>
      <c r="L761" s="28">
        <v>0.94799999999999995</v>
      </c>
      <c r="M761" s="28">
        <v>0.99</v>
      </c>
      <c r="N761" s="28">
        <v>1.1499999999999999</v>
      </c>
      <c r="O761" s="28">
        <v>1.3383510000000001</v>
      </c>
      <c r="P761" s="28">
        <v>1.4156890000000002</v>
      </c>
      <c r="Q761" s="28">
        <v>0.88538699999999992</v>
      </c>
      <c r="R761" s="28">
        <v>0.60660000000000003</v>
      </c>
      <c r="S761" s="28">
        <v>0.84242800000000007</v>
      </c>
      <c r="T761" s="28">
        <v>0.83390799999999998</v>
      </c>
      <c r="U761" s="28">
        <v>1.008893</v>
      </c>
      <c r="V761" s="28">
        <v>1.2449159999999999</v>
      </c>
      <c r="W761" s="28">
        <v>1.4348560000000001</v>
      </c>
      <c r="X761" s="28">
        <v>1.520335</v>
      </c>
    </row>
    <row r="762" spans="1:24" x14ac:dyDescent="0.2">
      <c r="A762" s="11" t="s">
        <v>87</v>
      </c>
      <c r="B762" s="11" t="s">
        <v>58</v>
      </c>
      <c r="C762" s="11" t="s">
        <v>50</v>
      </c>
      <c r="D762" s="11" t="s">
        <v>70</v>
      </c>
      <c r="E762" s="28">
        <v>1.2649999999999999</v>
      </c>
      <c r="F762" s="28">
        <v>1.66</v>
      </c>
      <c r="G762" s="28">
        <v>2.3250000000000002</v>
      </c>
      <c r="H762" s="28">
        <v>3.1428750000000001</v>
      </c>
      <c r="I762" s="28">
        <v>3.73</v>
      </c>
      <c r="J762" s="28">
        <v>4.0999999999999996</v>
      </c>
      <c r="K762" s="28">
        <v>4.4400000000000004</v>
      </c>
      <c r="L762" s="28">
        <v>4.74</v>
      </c>
      <c r="M762" s="28">
        <v>4.95</v>
      </c>
      <c r="N762" s="28">
        <v>5.75</v>
      </c>
      <c r="O762" s="28">
        <v>6.6917550000000006</v>
      </c>
      <c r="P762" s="28">
        <v>7.0784450000000012</v>
      </c>
      <c r="Q762" s="28">
        <v>4.4269349999999994</v>
      </c>
      <c r="R762" s="28">
        <v>3.0330000000000004</v>
      </c>
      <c r="S762" s="28">
        <v>4.2121400000000007</v>
      </c>
      <c r="T762" s="28">
        <v>4.1695399999999996</v>
      </c>
      <c r="U762" s="28">
        <v>5.0444650000000006</v>
      </c>
      <c r="V762" s="28">
        <v>6.2245799999999996</v>
      </c>
      <c r="W762" s="28">
        <v>7.1742800000000004</v>
      </c>
      <c r="X762" s="28">
        <v>7.6016750000000002</v>
      </c>
    </row>
    <row r="763" spans="1:24" x14ac:dyDescent="0.2">
      <c r="A763" s="11" t="s">
        <v>87</v>
      </c>
      <c r="B763" s="11" t="s">
        <v>58</v>
      </c>
      <c r="C763" s="11" t="s">
        <v>50</v>
      </c>
      <c r="D763" s="11" t="s">
        <v>71</v>
      </c>
      <c r="E763" s="28">
        <v>16.737918648095668</v>
      </c>
      <c r="F763" s="28">
        <v>18.47099488482576</v>
      </c>
      <c r="G763" s="28">
        <v>18.908540967960725</v>
      </c>
      <c r="H763" s="28">
        <v>20.652742224747133</v>
      </c>
      <c r="I763" s="28">
        <v>23.353096651868452</v>
      </c>
      <c r="J763" s="28">
        <v>26.053083017417364</v>
      </c>
      <c r="K763" s="28">
        <v>26.590226160896542</v>
      </c>
      <c r="L763" s="28">
        <v>29.182662531368816</v>
      </c>
      <c r="M763" s="28">
        <v>32.035674263800665</v>
      </c>
      <c r="N763" s="28">
        <v>31.594610163561736</v>
      </c>
      <c r="O763" s="28">
        <v>34.85211612965989</v>
      </c>
      <c r="P763" s="28">
        <v>36.246200774846287</v>
      </c>
      <c r="Q763" s="28">
        <v>38.058510813588605</v>
      </c>
      <c r="R763" s="28">
        <v>39.771143800200093</v>
      </c>
      <c r="S763" s="28">
        <v>44.543681056224102</v>
      </c>
      <c r="T763" s="28">
        <v>46.912119159448864</v>
      </c>
      <c r="U763" s="28">
        <v>48.780991840585592</v>
      </c>
      <c r="V763" s="28">
        <v>50.516257126165101</v>
      </c>
      <c r="W763" s="28">
        <v>52.582788126749314</v>
      </c>
      <c r="X763" s="28">
        <v>54.494676601679345</v>
      </c>
    </row>
    <row r="764" spans="1:24" x14ac:dyDescent="0.2">
      <c r="A764" s="11" t="s">
        <v>87</v>
      </c>
      <c r="B764" s="11" t="s">
        <v>58</v>
      </c>
      <c r="C764" s="11" t="s">
        <v>50</v>
      </c>
      <c r="D764" s="11" t="s">
        <v>26</v>
      </c>
      <c r="E764" s="28">
        <v>18.002918648095669</v>
      </c>
      <c r="F764" s="28">
        <v>20.13099488482576</v>
      </c>
      <c r="G764" s="28">
        <v>21.233540967960725</v>
      </c>
      <c r="H764" s="28">
        <v>23.795617224747133</v>
      </c>
      <c r="I764" s="28">
        <v>27.083096651868452</v>
      </c>
      <c r="J764" s="28">
        <v>30.153083017417366</v>
      </c>
      <c r="K764" s="28">
        <v>31.030226160896543</v>
      </c>
      <c r="L764" s="28">
        <v>33.922662531368815</v>
      </c>
      <c r="M764" s="28">
        <v>36.985674263800668</v>
      </c>
      <c r="N764" s="28">
        <v>37.34461016356174</v>
      </c>
      <c r="O764" s="28">
        <v>41.543871129659891</v>
      </c>
      <c r="P764" s="28">
        <v>43.324645774846289</v>
      </c>
      <c r="Q764" s="28">
        <v>42.485445813588605</v>
      </c>
      <c r="R764" s="28">
        <v>42.804143800200094</v>
      </c>
      <c r="S764" s="28">
        <v>48.7558210562241</v>
      </c>
      <c r="T764" s="28">
        <v>51.081659159448861</v>
      </c>
      <c r="U764" s="28">
        <v>53.825456840585595</v>
      </c>
      <c r="V764" s="28">
        <v>56.740837126165104</v>
      </c>
      <c r="W764" s="28">
        <v>59.757068126749317</v>
      </c>
      <c r="X764" s="28">
        <v>62.096351601679345</v>
      </c>
    </row>
    <row r="765" spans="1:24" x14ac:dyDescent="0.2">
      <c r="A765" s="11" t="s">
        <v>87</v>
      </c>
      <c r="B765" s="11" t="s">
        <v>58</v>
      </c>
      <c r="C765" s="11" t="s">
        <v>50</v>
      </c>
      <c r="D765" s="11" t="s">
        <v>75</v>
      </c>
      <c r="E765" s="28">
        <v>18.243518941139222</v>
      </c>
      <c r="F765" s="28">
        <v>21.452764012967222</v>
      </c>
      <c r="G765" s="28">
        <v>21.126381851599561</v>
      </c>
      <c r="H765" s="28">
        <v>23.912808937920481</v>
      </c>
      <c r="I765" s="28">
        <v>29.484177042778615</v>
      </c>
      <c r="J765" s="28">
        <v>36.193840999999999</v>
      </c>
      <c r="K765" s="28">
        <v>34.586557999999997</v>
      </c>
      <c r="L765" s="28">
        <v>40.970979999999997</v>
      </c>
      <c r="M765" s="28">
        <v>41.923754000000002</v>
      </c>
      <c r="N765" s="28">
        <v>48.29</v>
      </c>
      <c r="O765" s="28">
        <v>51.28</v>
      </c>
      <c r="P765" s="28">
        <v>51.07</v>
      </c>
      <c r="Q765" s="28">
        <v>46.417000000000002</v>
      </c>
      <c r="R765" s="28">
        <v>48.253</v>
      </c>
      <c r="S765" s="28">
        <v>55.973479999999995</v>
      </c>
      <c r="T765" s="28">
        <v>55.525692159999991</v>
      </c>
      <c r="U765" s="28">
        <v>58.079873999359997</v>
      </c>
      <c r="V765" s="28">
        <v>60.983867699328002</v>
      </c>
      <c r="W765" s="28">
        <v>64.155028819693058</v>
      </c>
      <c r="X765" s="28">
        <v>66.657074943661087</v>
      </c>
    </row>
    <row r="766" spans="1:24" x14ac:dyDescent="0.2">
      <c r="A766" s="11" t="s">
        <v>87</v>
      </c>
      <c r="B766" s="11" t="s">
        <v>58</v>
      </c>
      <c r="C766" s="11" t="s">
        <v>50</v>
      </c>
      <c r="D766" s="11" t="s">
        <v>76</v>
      </c>
      <c r="E766" s="28">
        <v>3.5816598279344318</v>
      </c>
      <c r="F766" s="28">
        <v>5.3177832442113235</v>
      </c>
      <c r="G766" s="28">
        <v>4.2186661852412994</v>
      </c>
      <c r="H766" s="28">
        <v>5.4100863787757243</v>
      </c>
      <c r="I766" s="28">
        <v>7.9591520454242213</v>
      </c>
      <c r="J766" s="28">
        <v>10.0273977362575</v>
      </c>
      <c r="K766" s="28">
        <v>10.0273977362575</v>
      </c>
      <c r="L766" s="28">
        <v>10.528767623070376</v>
      </c>
      <c r="M766" s="28">
        <v>11.055206004223896</v>
      </c>
      <c r="N766" s="28">
        <v>9.9499999999999993</v>
      </c>
      <c r="O766" s="28">
        <v>14.62</v>
      </c>
      <c r="P766" s="28">
        <v>12.427</v>
      </c>
      <c r="Q766" s="28">
        <v>9.8173300000000001</v>
      </c>
      <c r="R766" s="28">
        <v>10.31</v>
      </c>
      <c r="S766" s="28">
        <v>10.825500000000002</v>
      </c>
      <c r="T766" s="28">
        <v>11.042010000000001</v>
      </c>
      <c r="U766" s="28">
        <v>11.262850200000001</v>
      </c>
      <c r="V766" s="28">
        <v>11.488107204</v>
      </c>
      <c r="W766" s="28">
        <v>11.717869348080001</v>
      </c>
      <c r="X766" s="28">
        <v>11.9522267350416</v>
      </c>
    </row>
    <row r="767" spans="1:24" x14ac:dyDescent="0.2">
      <c r="A767" s="11" t="s">
        <v>87</v>
      </c>
      <c r="B767" s="11" t="s">
        <v>58</v>
      </c>
      <c r="C767" s="11" t="s">
        <v>50</v>
      </c>
      <c r="D767" s="11" t="s">
        <v>74</v>
      </c>
      <c r="E767" s="28">
        <v>3.9298280100250249</v>
      </c>
      <c r="F767" s="28">
        <v>4.5737620200751499</v>
      </c>
      <c r="G767" s="28">
        <v>4.9396002351755257</v>
      </c>
      <c r="H767" s="28">
        <v>5.6976426563514035</v>
      </c>
      <c r="I767" s="28">
        <v>6.1528292846331603</v>
      </c>
      <c r="J767" s="28">
        <v>6.6444280810563265</v>
      </c>
      <c r="K767" s="28">
        <v>7.6410922932147747</v>
      </c>
      <c r="L767" s="28">
        <v>7.6410922932147747</v>
      </c>
      <c r="M767" s="28">
        <v>7.6410922932147747</v>
      </c>
      <c r="N767" s="28">
        <v>7.2590376785540354</v>
      </c>
      <c r="O767" s="28">
        <v>8.1999999999999993</v>
      </c>
      <c r="P767" s="28">
        <v>8.5279999999999987</v>
      </c>
      <c r="Q767" s="28">
        <v>8</v>
      </c>
      <c r="R767" s="28">
        <v>7.5</v>
      </c>
      <c r="S767" s="28">
        <v>7.8375000000000004</v>
      </c>
      <c r="T767" s="28">
        <v>8.1509999999999998</v>
      </c>
      <c r="U767" s="28">
        <v>8.2325099999999996</v>
      </c>
      <c r="V767" s="28">
        <v>8.3354163749999994</v>
      </c>
      <c r="W767" s="28">
        <v>8.3770934568749986</v>
      </c>
      <c r="X767" s="28">
        <v>8.5236925923703115</v>
      </c>
    </row>
    <row r="768" spans="1:24" x14ac:dyDescent="0.2">
      <c r="A768" s="11" t="s">
        <v>87</v>
      </c>
      <c r="B768" s="11" t="s">
        <v>58</v>
      </c>
      <c r="C768" s="11" t="s">
        <v>65</v>
      </c>
      <c r="D768" s="11" t="s">
        <v>72</v>
      </c>
      <c r="E768" s="28">
        <v>2.780152919753927</v>
      </c>
      <c r="F768" s="28">
        <v>2.9495074845266118</v>
      </c>
      <c r="G768" s="28">
        <v>3.155119867668299</v>
      </c>
      <c r="H768" s="28">
        <v>3.3023532911713676</v>
      </c>
      <c r="I768" s="28">
        <v>3.4863352002889014</v>
      </c>
      <c r="J768" s="28">
        <v>3.6998425311740846</v>
      </c>
      <c r="K768" s="28">
        <v>3.9711873202842112</v>
      </c>
      <c r="L768" s="28">
        <v>4.2676936597138857</v>
      </c>
      <c r="M768" s="28">
        <v>4.5998873766424522</v>
      </c>
      <c r="N768" s="28">
        <v>4.9121494705553053</v>
      </c>
      <c r="O768" s="28">
        <v>5.2174409455636148</v>
      </c>
      <c r="P768" s="28">
        <v>5.6669177171967062</v>
      </c>
      <c r="Q768" s="28">
        <v>6.1165793628527716</v>
      </c>
      <c r="R768" s="28">
        <v>6.4710819819671883</v>
      </c>
      <c r="S768" s="28">
        <v>6.8429495225081727</v>
      </c>
      <c r="T768" s="28">
        <v>7.1752315416078458</v>
      </c>
      <c r="U768" s="28">
        <v>7.5352222799435316</v>
      </c>
      <c r="V768" s="28">
        <v>7.8444611659463543</v>
      </c>
      <c r="W768" s="28">
        <v>8.187238107649037</v>
      </c>
      <c r="X768" s="28">
        <v>8.4690038211900962</v>
      </c>
    </row>
    <row r="769" spans="1:24" x14ac:dyDescent="0.2">
      <c r="A769" s="11" t="s">
        <v>87</v>
      </c>
      <c r="B769" s="11" t="s">
        <v>58</v>
      </c>
      <c r="C769" s="11" t="s">
        <v>65</v>
      </c>
      <c r="D769" s="11" t="s">
        <v>77</v>
      </c>
      <c r="E769" s="28">
        <v>0.2267797099317363</v>
      </c>
      <c r="F769" s="28">
        <v>0.27494866697284448</v>
      </c>
      <c r="G769" s="28">
        <v>0.30565856061080232</v>
      </c>
      <c r="H769" s="28">
        <v>0.3365406155631665</v>
      </c>
      <c r="I769" s="28">
        <v>0.38212310658781601</v>
      </c>
      <c r="J769" s="28">
        <v>0.42268744290251747</v>
      </c>
      <c r="K769" s="28">
        <v>0.49333534098057163</v>
      </c>
      <c r="L769" s="28">
        <v>0.5347775786467277</v>
      </c>
      <c r="M769" s="28">
        <v>0.5882553365114005</v>
      </c>
      <c r="N769" s="28">
        <v>0.5882553365114005</v>
      </c>
      <c r="O769" s="28">
        <v>0.60002044324162851</v>
      </c>
      <c r="P769" s="28">
        <v>0.60599999999999998</v>
      </c>
      <c r="Q769" s="28">
        <v>0.56299999999999994</v>
      </c>
      <c r="R769" s="28">
        <v>0.53800000000000003</v>
      </c>
      <c r="S769" s="28">
        <v>0.56599999999999995</v>
      </c>
      <c r="T769" s="28">
        <v>0.60599999999999998</v>
      </c>
      <c r="U769" s="28">
        <v>0.64700000000000002</v>
      </c>
      <c r="V769" s="28">
        <v>0.68600000000000005</v>
      </c>
      <c r="W769" s="28">
        <v>0.73499999999999999</v>
      </c>
      <c r="X769" s="28">
        <v>0.77300000000000002</v>
      </c>
    </row>
    <row r="770" spans="1:24" x14ac:dyDescent="0.2">
      <c r="A770" s="11" t="s">
        <v>87</v>
      </c>
      <c r="B770" s="11" t="s">
        <v>58</v>
      </c>
      <c r="C770" s="11" t="s">
        <v>65</v>
      </c>
      <c r="D770" s="11" t="s">
        <v>73</v>
      </c>
      <c r="E770" s="28">
        <v>2.0419E-2</v>
      </c>
      <c r="F770" s="28">
        <v>3.0287999999999999E-2</v>
      </c>
      <c r="G770" s="28">
        <v>4.2610000000000002E-2</v>
      </c>
      <c r="H770" s="28">
        <v>6.565E-2</v>
      </c>
      <c r="I770" s="28">
        <v>8.5999999999999993E-2</v>
      </c>
      <c r="J770" s="28">
        <v>0.1</v>
      </c>
      <c r="K770" s="28">
        <v>0.152</v>
      </c>
      <c r="L770" s="28">
        <v>0.17899999999999999</v>
      </c>
      <c r="M770" s="28">
        <v>0.193</v>
      </c>
      <c r="N770" s="28">
        <v>0.192</v>
      </c>
      <c r="O770" s="28">
        <v>0.19989899999999999</v>
      </c>
      <c r="P770" s="28">
        <v>0.190139</v>
      </c>
      <c r="Q770" s="28">
        <v>0.12797</v>
      </c>
      <c r="R770" s="28">
        <v>0.102316</v>
      </c>
      <c r="S770" s="28">
        <v>0.13689799999999999</v>
      </c>
      <c r="T770" s="28">
        <v>0.14943199999999998</v>
      </c>
      <c r="U770" s="28">
        <v>0.14483500000000002</v>
      </c>
      <c r="V770" s="28">
        <v>0.17809</v>
      </c>
      <c r="W770" s="28">
        <v>0.17921799999999999</v>
      </c>
      <c r="X770" s="28">
        <v>0.18931299999999998</v>
      </c>
    </row>
    <row r="771" spans="1:24" x14ac:dyDescent="0.2">
      <c r="A771" s="11" t="s">
        <v>87</v>
      </c>
      <c r="B771" s="11" t="s">
        <v>58</v>
      </c>
      <c r="C771" s="11" t="s">
        <v>65</v>
      </c>
      <c r="D771" s="11" t="s">
        <v>70</v>
      </c>
      <c r="E771" s="28">
        <v>0.10209499999999999</v>
      </c>
      <c r="F771" s="28">
        <v>0.15143999999999999</v>
      </c>
      <c r="G771" s="28">
        <v>0.21305000000000002</v>
      </c>
      <c r="H771" s="28">
        <v>0.32824999999999999</v>
      </c>
      <c r="I771" s="28">
        <v>0.43</v>
      </c>
      <c r="J771" s="28">
        <v>0.5</v>
      </c>
      <c r="K771" s="28">
        <v>0.76</v>
      </c>
      <c r="L771" s="28">
        <v>0.89500000000000002</v>
      </c>
      <c r="M771" s="28">
        <v>0.96499999999999997</v>
      </c>
      <c r="N771" s="28">
        <v>0.96</v>
      </c>
      <c r="O771" s="28">
        <v>0.99949500000000002</v>
      </c>
      <c r="P771" s="28">
        <v>0.95069500000000018</v>
      </c>
      <c r="Q771" s="28">
        <v>0.63984999999999992</v>
      </c>
      <c r="R771" s="28">
        <v>0.51158000000000003</v>
      </c>
      <c r="S771" s="28">
        <v>0.68448999999999993</v>
      </c>
      <c r="T771" s="28">
        <v>0.74715999999999994</v>
      </c>
      <c r="U771" s="28">
        <v>0.72417500000000012</v>
      </c>
      <c r="V771" s="28">
        <v>0.89044999999999996</v>
      </c>
      <c r="W771" s="28">
        <v>0.89609000000000005</v>
      </c>
      <c r="X771" s="28">
        <v>0.94656499999999988</v>
      </c>
    </row>
    <row r="772" spans="1:24" x14ac:dyDescent="0.2">
      <c r="A772" s="11" t="s">
        <v>87</v>
      </c>
      <c r="B772" s="11" t="s">
        <v>58</v>
      </c>
      <c r="C772" s="11" t="s">
        <v>65</v>
      </c>
      <c r="D772" s="11" t="s">
        <v>71</v>
      </c>
      <c r="E772" s="28">
        <v>5.3542684855512581</v>
      </c>
      <c r="F772" s="28">
        <v>5.7969665050189114</v>
      </c>
      <c r="G772" s="28">
        <v>6.2230938202002202</v>
      </c>
      <c r="H772" s="28">
        <v>6.7930800712506016</v>
      </c>
      <c r="I772" s="28">
        <v>7.7156572777143353</v>
      </c>
      <c r="J772" s="28">
        <v>8.5472937332891181</v>
      </c>
      <c r="K772" s="28">
        <v>9.67</v>
      </c>
      <c r="L772" s="28">
        <v>9.8591307510848978</v>
      </c>
      <c r="M772" s="28">
        <v>10.119752228613395</v>
      </c>
      <c r="N772" s="28">
        <v>10.07</v>
      </c>
      <c r="O772" s="28">
        <v>10.37</v>
      </c>
      <c r="P772" s="28">
        <v>11.715241899168541</v>
      </c>
      <c r="Q772" s="28">
        <v>12.418156413118654</v>
      </c>
      <c r="R772" s="28">
        <v>13.039064233774587</v>
      </c>
      <c r="S772" s="28">
        <v>13.951798730138808</v>
      </c>
      <c r="T772" s="28">
        <v>14.845990123381979</v>
      </c>
      <c r="U772" s="28">
        <v>15.823966787881417</v>
      </c>
      <c r="V772" s="28">
        <v>16.865591506784657</v>
      </c>
      <c r="W772" s="28">
        <v>18.011923836827883</v>
      </c>
      <c r="X772" s="28">
        <v>18.631808406618212</v>
      </c>
    </row>
    <row r="773" spans="1:24" x14ac:dyDescent="0.2">
      <c r="A773" s="11" t="s">
        <v>87</v>
      </c>
      <c r="B773" s="11" t="s">
        <v>58</v>
      </c>
      <c r="C773" s="11" t="s">
        <v>65</v>
      </c>
      <c r="D773" s="11" t="s">
        <v>26</v>
      </c>
      <c r="E773" s="28">
        <v>5.4563634855512584</v>
      </c>
      <c r="F773" s="28">
        <v>5.9484065050189114</v>
      </c>
      <c r="G773" s="28">
        <v>6.4361438202002201</v>
      </c>
      <c r="H773" s="28">
        <v>7.1213300712506014</v>
      </c>
      <c r="I773" s="28">
        <v>8.145657277714335</v>
      </c>
      <c r="J773" s="28">
        <v>9.0472937332891181</v>
      </c>
      <c r="K773" s="28">
        <v>10.43</v>
      </c>
      <c r="L773" s="28">
        <v>10.754130751084897</v>
      </c>
      <c r="M773" s="28">
        <v>11.084752228613395</v>
      </c>
      <c r="N773" s="28">
        <v>11.03</v>
      </c>
      <c r="O773" s="28">
        <v>11.369494999999999</v>
      </c>
      <c r="P773" s="28">
        <v>12.665936899168541</v>
      </c>
      <c r="Q773" s="28">
        <v>13.058006413118653</v>
      </c>
      <c r="R773" s="28">
        <v>13.550644233774587</v>
      </c>
      <c r="S773" s="28">
        <v>14.636288730138808</v>
      </c>
      <c r="T773" s="28">
        <v>15.593150123381978</v>
      </c>
      <c r="U773" s="28">
        <v>16.548141787881416</v>
      </c>
      <c r="V773" s="28">
        <v>17.756041506784658</v>
      </c>
      <c r="W773" s="28">
        <v>18.908013836827884</v>
      </c>
      <c r="X773" s="28">
        <v>19.578373406618212</v>
      </c>
    </row>
    <row r="774" spans="1:24" x14ac:dyDescent="0.2">
      <c r="A774" s="11" t="s">
        <v>87</v>
      </c>
      <c r="B774" s="11" t="s">
        <v>58</v>
      </c>
      <c r="C774" s="11" t="s">
        <v>65</v>
      </c>
      <c r="D774" s="11" t="s">
        <v>75</v>
      </c>
      <c r="E774" s="28">
        <v>5.4067552368989027</v>
      </c>
      <c r="F774" s="28">
        <v>6.4284945168216954</v>
      </c>
      <c r="G774" s="28">
        <v>6.9018703809627073</v>
      </c>
      <c r="H774" s="28">
        <v>7.5718797785286034</v>
      </c>
      <c r="I774" s="28">
        <v>8.5923037951276804</v>
      </c>
      <c r="J774" s="28">
        <v>9.3823523566010358</v>
      </c>
      <c r="K774" s="28">
        <v>10.302050927961568</v>
      </c>
      <c r="L774" s="28">
        <v>10.199030418681954</v>
      </c>
      <c r="M774" s="28">
        <v>10.403011027055593</v>
      </c>
      <c r="N774" s="28">
        <v>9.8828604757028131</v>
      </c>
      <c r="O774" s="28">
        <v>10.08</v>
      </c>
      <c r="P774" s="28">
        <v>11.52</v>
      </c>
      <c r="Q774" s="28">
        <v>12.096</v>
      </c>
      <c r="R774" s="28">
        <v>12.386304000000001</v>
      </c>
      <c r="S774" s="28">
        <v>13.340049408</v>
      </c>
      <c r="T774" s="28">
        <v>14.260512817152</v>
      </c>
      <c r="U774" s="28">
        <v>15.158925124632574</v>
      </c>
      <c r="V774" s="28">
        <v>16.280685583855387</v>
      </c>
      <c r="W774" s="28">
        <v>17.322649461222134</v>
      </c>
      <c r="X774" s="28">
        <v>17.894296893442462</v>
      </c>
    </row>
    <row r="775" spans="1:24" x14ac:dyDescent="0.2">
      <c r="A775" s="11" t="s">
        <v>87</v>
      </c>
      <c r="B775" s="11" t="s">
        <v>58</v>
      </c>
      <c r="C775" s="11" t="s">
        <v>65</v>
      </c>
      <c r="D775" s="11" t="s">
        <v>76</v>
      </c>
      <c r="E775" s="28">
        <v>2.4123158367952997</v>
      </c>
      <c r="F775" s="28">
        <v>2.5966618926328624</v>
      </c>
      <c r="G775" s="28">
        <v>2.6791888630354208</v>
      </c>
      <c r="H775" s="28">
        <v>2.7034767427815365</v>
      </c>
      <c r="I775" s="28">
        <v>3.0007320377175573</v>
      </c>
      <c r="J775" s="28">
        <v>3.2253318690474955</v>
      </c>
      <c r="K775" s="28">
        <v>3.5105458111403478</v>
      </c>
      <c r="L775" s="28">
        <v>3.5105458111403478</v>
      </c>
      <c r="M775" s="28">
        <v>3.5456512692517514</v>
      </c>
      <c r="N775" s="28">
        <v>3.0138035788639885</v>
      </c>
      <c r="O775" s="28">
        <v>3.75</v>
      </c>
      <c r="P775" s="28">
        <v>4.1500000000000004</v>
      </c>
      <c r="Q775" s="28">
        <v>4.05</v>
      </c>
      <c r="R775" s="28">
        <v>4.1500000000000004</v>
      </c>
      <c r="S775" s="28">
        <v>4.2330000000000005</v>
      </c>
      <c r="T775" s="28">
        <v>4.3176600000000009</v>
      </c>
      <c r="U775" s="28">
        <v>4.4040132000000014</v>
      </c>
      <c r="V775" s="28">
        <v>4.4480533320000015</v>
      </c>
      <c r="W775" s="28">
        <v>4.4925338653200013</v>
      </c>
      <c r="X775" s="28">
        <v>4.5374592039732011</v>
      </c>
    </row>
    <row r="776" spans="1:24" x14ac:dyDescent="0.2">
      <c r="A776" s="11" t="s">
        <v>87</v>
      </c>
      <c r="B776" s="11" t="s">
        <v>58</v>
      </c>
      <c r="C776" s="11" t="s">
        <v>65</v>
      </c>
      <c r="D776" s="11" t="s">
        <v>74</v>
      </c>
      <c r="E776" s="28">
        <v>2.5589059999999999</v>
      </c>
      <c r="F776" s="28">
        <v>2.5883539999999998</v>
      </c>
      <c r="G776" s="28">
        <v>2.5559999999999996</v>
      </c>
      <c r="H776" s="28">
        <v>2.6661189999999997</v>
      </c>
      <c r="I776" s="28">
        <v>2.877008</v>
      </c>
      <c r="J776" s="28">
        <v>2.9158905000195987</v>
      </c>
      <c r="K776" s="28">
        <v>3.7906576500254783</v>
      </c>
      <c r="L776" s="28">
        <v>3.9422839560264977</v>
      </c>
      <c r="M776" s="28">
        <v>4.0999753142675575</v>
      </c>
      <c r="N776" s="28">
        <v>4.2229745736955842</v>
      </c>
      <c r="O776" s="28">
        <v>4.8</v>
      </c>
      <c r="P776" s="28">
        <v>5.34</v>
      </c>
      <c r="Q776" s="28">
        <v>5.14</v>
      </c>
      <c r="R776" s="28">
        <v>5.4</v>
      </c>
      <c r="S776" s="28">
        <v>5.5998000000000001</v>
      </c>
      <c r="T776" s="28">
        <v>5.7117960000000005</v>
      </c>
      <c r="U776" s="28">
        <v>5.8545908999999998</v>
      </c>
      <c r="V776" s="28">
        <v>5.9833918998</v>
      </c>
      <c r="W776" s="28">
        <v>6.1269933053951995</v>
      </c>
      <c r="X776" s="28">
        <v>6.2740411447246851</v>
      </c>
    </row>
    <row r="777" spans="1:24" x14ac:dyDescent="0.2">
      <c r="A777" s="11" t="s">
        <v>87</v>
      </c>
      <c r="B777" s="11" t="s">
        <v>58</v>
      </c>
      <c r="C777" s="11" t="s">
        <v>67</v>
      </c>
      <c r="D777" s="11" t="s">
        <v>72</v>
      </c>
      <c r="E777" s="28">
        <v>1.5425423837160794</v>
      </c>
      <c r="F777" s="28">
        <v>1.6171227760641742</v>
      </c>
      <c r="G777" s="28">
        <v>1.7219445763918109</v>
      </c>
      <c r="H777" s="28">
        <v>1.8216387258869651</v>
      </c>
      <c r="I777" s="28">
        <v>1.9300706471842455</v>
      </c>
      <c r="J777" s="28">
        <v>2.0426835267818251</v>
      </c>
      <c r="K777" s="28">
        <v>2.1606096500283973</v>
      </c>
      <c r="L777" s="28">
        <v>2.2934272891170946</v>
      </c>
      <c r="M777" s="28">
        <v>2.4375464784817917</v>
      </c>
      <c r="N777" s="28">
        <v>2.5866696575318655</v>
      </c>
      <c r="O777" s="28">
        <v>2.6684694780799534</v>
      </c>
      <c r="P777" s="28">
        <v>2.7193613093951559</v>
      </c>
      <c r="Q777" s="28">
        <v>2.7861996308314465</v>
      </c>
      <c r="R777" s="28">
        <v>2.8640276529815596</v>
      </c>
      <c r="S777" s="28">
        <v>2.952185993802666</v>
      </c>
      <c r="T777" s="28">
        <v>3.0500548341745057</v>
      </c>
      <c r="U777" s="28">
        <v>3.159051544124035</v>
      </c>
      <c r="V777" s="28">
        <v>3.278508451476593</v>
      </c>
      <c r="W777" s="28">
        <v>3.4097979443879973</v>
      </c>
      <c r="X777" s="28">
        <v>3.5532100677247174</v>
      </c>
    </row>
    <row r="778" spans="1:24" x14ac:dyDescent="0.2">
      <c r="A778" s="11" t="s">
        <v>87</v>
      </c>
      <c r="B778" s="11" t="s">
        <v>58</v>
      </c>
      <c r="C778" s="11" t="s">
        <v>67</v>
      </c>
      <c r="D778" s="11" t="s">
        <v>77</v>
      </c>
      <c r="E778" s="28">
        <v>0.11406188461372306</v>
      </c>
      <c r="F778" s="28">
        <v>0.14452656154681351</v>
      </c>
      <c r="G778" s="28">
        <v>0.17021261635138982</v>
      </c>
      <c r="H778" s="28">
        <v>0.1753680860162998</v>
      </c>
      <c r="I778" s="28">
        <v>0.21773024485049827</v>
      </c>
      <c r="J778" s="28">
        <v>0.22841711842863449</v>
      </c>
      <c r="K778" s="28">
        <v>0.24048713485348161</v>
      </c>
      <c r="L778" s="28">
        <v>0.26245421809040143</v>
      </c>
      <c r="M778" s="28">
        <v>0.28172482671172255</v>
      </c>
      <c r="N778" s="28">
        <v>0.18</v>
      </c>
      <c r="O778" s="28">
        <v>0.23699999999999999</v>
      </c>
      <c r="P778" s="28">
        <v>0.21099999999999999</v>
      </c>
      <c r="Q778" s="28">
        <v>0.23</v>
      </c>
      <c r="R778" s="28">
        <v>0.245</v>
      </c>
      <c r="S778" s="28">
        <v>0.26</v>
      </c>
      <c r="T778" s="28">
        <v>0.27500000000000002</v>
      </c>
      <c r="U778" s="28">
        <v>0.29199999999999998</v>
      </c>
      <c r="V778" s="28">
        <v>0.309</v>
      </c>
      <c r="W778" s="28">
        <v>0.32800000000000001</v>
      </c>
      <c r="X778" s="28">
        <v>0.34799999999999998</v>
      </c>
    </row>
    <row r="779" spans="1:24" x14ac:dyDescent="0.2">
      <c r="A779" s="11" t="s">
        <v>87</v>
      </c>
      <c r="B779" s="11" t="s">
        <v>58</v>
      </c>
      <c r="C779" s="11" t="s">
        <v>67</v>
      </c>
      <c r="D779" s="11" t="s">
        <v>73</v>
      </c>
      <c r="E779" s="28">
        <v>2.4903940320000002E-2</v>
      </c>
      <c r="F779" s="28">
        <v>2.5412184000000001E-2</v>
      </c>
      <c r="G779" s="28">
        <v>2.59308E-2</v>
      </c>
      <c r="H779" s="28">
        <v>2.6460000000000001E-2</v>
      </c>
      <c r="I779" s="28">
        <v>2.7E-2</v>
      </c>
      <c r="J779" s="28">
        <v>3.2669999999999998E-2</v>
      </c>
      <c r="K779" s="28">
        <v>2.6136E-2</v>
      </c>
      <c r="L779" s="28">
        <v>2.87496E-2</v>
      </c>
      <c r="M779" s="28">
        <v>3.0187080000000002E-2</v>
      </c>
      <c r="N779" s="28">
        <v>2.5659018000000002E-2</v>
      </c>
      <c r="O779" s="28">
        <v>2.6941968900000002E-2</v>
      </c>
      <c r="P779" s="28">
        <v>2.8289067345000002E-2</v>
      </c>
      <c r="Q779" s="28">
        <v>2.9703520712250003E-2</v>
      </c>
      <c r="R779" s="28">
        <v>2.8655010222299993E-2</v>
      </c>
      <c r="S779" s="28">
        <v>3.0475777912964963E-2</v>
      </c>
      <c r="T779" s="28">
        <v>3.1043137289471945E-2</v>
      </c>
      <c r="U779" s="28">
        <v>3.1517421823294978E-2</v>
      </c>
      <c r="V779" s="28">
        <v>3.2083752378834873E-2</v>
      </c>
      <c r="W779" s="28">
        <v>3.3124758392393483E-2</v>
      </c>
      <c r="X779" s="28">
        <v>3.3550542373858017E-2</v>
      </c>
    </row>
    <row r="780" spans="1:24" x14ac:dyDescent="0.2">
      <c r="A780" s="11" t="s">
        <v>87</v>
      </c>
      <c r="B780" s="11" t="s">
        <v>58</v>
      </c>
      <c r="C780" s="11" t="s">
        <v>67</v>
      </c>
      <c r="D780" s="11" t="s">
        <v>70</v>
      </c>
      <c r="E780" s="28">
        <v>0.19923152256000001</v>
      </c>
      <c r="F780" s="28">
        <v>0.20329747200000001</v>
      </c>
      <c r="G780" s="28">
        <v>0.2074464</v>
      </c>
      <c r="H780" s="28">
        <v>0.21168000000000001</v>
      </c>
      <c r="I780" s="28">
        <v>0.216</v>
      </c>
      <c r="J780" s="28">
        <v>0.26135999999999998</v>
      </c>
      <c r="K780" s="28">
        <v>0.209088</v>
      </c>
      <c r="L780" s="28">
        <v>0.2299968</v>
      </c>
      <c r="M780" s="28">
        <v>0.24149664000000001</v>
      </c>
      <c r="N780" s="28">
        <v>0.20527214400000002</v>
      </c>
      <c r="O780" s="28">
        <v>0.21553575120000001</v>
      </c>
      <c r="P780" s="28">
        <v>0.22631253876000001</v>
      </c>
      <c r="Q780" s="28">
        <v>0.23762816569800002</v>
      </c>
      <c r="R780" s="28">
        <v>0.22924008177839994</v>
      </c>
      <c r="S780" s="28">
        <v>0.2438062233037197</v>
      </c>
      <c r="T780" s="28">
        <v>0.24834509831577556</v>
      </c>
      <c r="U780" s="28">
        <v>0.25213937458635982</v>
      </c>
      <c r="V780" s="28">
        <v>0.25667001903067899</v>
      </c>
      <c r="W780" s="28">
        <v>0.26499806713914786</v>
      </c>
      <c r="X780" s="28">
        <v>0.26840433899086413</v>
      </c>
    </row>
    <row r="781" spans="1:24" x14ac:dyDescent="0.2">
      <c r="A781" s="11" t="s">
        <v>87</v>
      </c>
      <c r="B781" s="11" t="s">
        <v>58</v>
      </c>
      <c r="C781" s="11" t="s">
        <v>67</v>
      </c>
      <c r="D781" s="11" t="s">
        <v>71</v>
      </c>
      <c r="E781" s="28">
        <v>5.2284719680516902</v>
      </c>
      <c r="F781" s="28">
        <v>5.4812409549570162</v>
      </c>
      <c r="G781" s="28">
        <v>5.7989923929847205</v>
      </c>
      <c r="H781" s="28">
        <v>6.2268934169127652</v>
      </c>
      <c r="I781" s="28">
        <v>6.5993704228823846</v>
      </c>
      <c r="J781" s="28">
        <v>6.9783348694168295</v>
      </c>
      <c r="K781" s="28">
        <v>7.1300118450937111</v>
      </c>
      <c r="L781" s="28">
        <v>7.5683100540864121</v>
      </c>
      <c r="M781" s="28">
        <v>7.9220260550658228</v>
      </c>
      <c r="N781" s="28">
        <v>7.7600089725955961</v>
      </c>
      <c r="O781" s="28">
        <v>8.7883669453949249</v>
      </c>
      <c r="P781" s="28">
        <v>9.0520179537567742</v>
      </c>
      <c r="Q781" s="28">
        <v>9.5046188514446133</v>
      </c>
      <c r="R781" s="28">
        <v>9.7897574169879515</v>
      </c>
      <c r="S781" s="28">
        <v>10.328194074922289</v>
      </c>
      <c r="T781" s="28">
        <v>10.67519191961077</v>
      </c>
      <c r="U781" s="28">
        <v>11.056680404434122</v>
      </c>
      <c r="V781" s="28">
        <v>11.474779580168075</v>
      </c>
      <c r="W781" s="28">
        <v>11.934292805357991</v>
      </c>
      <c r="X781" s="28">
        <v>12.436235237036511</v>
      </c>
    </row>
    <row r="782" spans="1:24" x14ac:dyDescent="0.2">
      <c r="A782" s="11" t="s">
        <v>87</v>
      </c>
      <c r="B782" s="11" t="s">
        <v>58</v>
      </c>
      <c r="C782" s="11" t="s">
        <v>67</v>
      </c>
      <c r="D782" s="11" t="s">
        <v>26</v>
      </c>
      <c r="E782" s="28">
        <v>5.4277034906116901</v>
      </c>
      <c r="F782" s="28">
        <v>5.6845384269570163</v>
      </c>
      <c r="G782" s="28">
        <v>6.0064387929847207</v>
      </c>
      <c r="H782" s="28">
        <v>6.4385734169127655</v>
      </c>
      <c r="I782" s="28">
        <v>6.8153704228823848</v>
      </c>
      <c r="J782" s="28">
        <v>7.2396948694168293</v>
      </c>
      <c r="K782" s="28">
        <v>7.3390998450937115</v>
      </c>
      <c r="L782" s="28">
        <v>7.7983068540864124</v>
      </c>
      <c r="M782" s="28">
        <v>8.1635226950658222</v>
      </c>
      <c r="N782" s="28">
        <v>7.9652811165955963</v>
      </c>
      <c r="O782" s="28">
        <v>9.003902696594924</v>
      </c>
      <c r="P782" s="28">
        <v>9.2783304925167744</v>
      </c>
      <c r="Q782" s="28">
        <v>9.7422470171426134</v>
      </c>
      <c r="R782" s="28">
        <v>10.018997498766351</v>
      </c>
      <c r="S782" s="28">
        <v>10.572000298226008</v>
      </c>
      <c r="T782" s="28">
        <v>10.923537017926545</v>
      </c>
      <c r="U782" s="28">
        <v>11.308819779020482</v>
      </c>
      <c r="V782" s="28">
        <v>11.731449599198754</v>
      </c>
      <c r="W782" s="28">
        <v>12.199290872497139</v>
      </c>
      <c r="X782" s="28">
        <v>12.704639576027375</v>
      </c>
    </row>
    <row r="783" spans="1:24" x14ac:dyDescent="0.2">
      <c r="A783" s="11" t="s">
        <v>87</v>
      </c>
      <c r="B783" s="11" t="s">
        <v>58</v>
      </c>
      <c r="C783" s="11" t="s">
        <v>67</v>
      </c>
      <c r="D783" s="11" t="s">
        <v>75</v>
      </c>
      <c r="E783" s="28">
        <v>5.1250038466423495</v>
      </c>
      <c r="F783" s="28">
        <v>5.1589218648167137</v>
      </c>
      <c r="G783" s="28">
        <v>5.7278294886259724</v>
      </c>
      <c r="H783" s="28">
        <v>6.5112343566372743</v>
      </c>
      <c r="I783" s="28">
        <v>7.2259435481449836</v>
      </c>
      <c r="J783" s="28">
        <v>7.7738676026252893</v>
      </c>
      <c r="K783" s="28">
        <v>7.3824604715027693</v>
      </c>
      <c r="L783" s="28">
        <v>7.3064736571236057</v>
      </c>
      <c r="M783" s="28">
        <v>7.3162692572169199</v>
      </c>
      <c r="N783" s="28">
        <v>8.5456342875794089</v>
      </c>
      <c r="O783" s="28">
        <v>8.75</v>
      </c>
      <c r="P783" s="28">
        <v>9.5</v>
      </c>
      <c r="Q783" s="28">
        <v>9.9749999999999996</v>
      </c>
      <c r="R783" s="28">
        <v>10.234349999999999</v>
      </c>
      <c r="S783" s="28">
        <v>10.797239249999999</v>
      </c>
      <c r="T783" s="28">
        <v>11.175142623749998</v>
      </c>
      <c r="U783" s="28">
        <v>11.543922330333748</v>
      </c>
      <c r="V783" s="28">
        <v>11.947959611895428</v>
      </c>
      <c r="W783" s="28">
        <v>12.401982077147453</v>
      </c>
      <c r="X783" s="28">
        <v>12.898061360233353</v>
      </c>
    </row>
    <row r="784" spans="1:24" x14ac:dyDescent="0.2">
      <c r="A784" s="11" t="s">
        <v>87</v>
      </c>
      <c r="B784" s="11" t="s">
        <v>58</v>
      </c>
      <c r="C784" s="11" t="s">
        <v>67</v>
      </c>
      <c r="D784" s="11" t="s">
        <v>76</v>
      </c>
      <c r="E784" s="28">
        <v>0.94387842092818286</v>
      </c>
      <c r="F784" s="28">
        <v>0.76375691447746497</v>
      </c>
      <c r="G784" s="28">
        <v>1.0785993244402838</v>
      </c>
      <c r="H784" s="28">
        <v>1.3085145689539308</v>
      </c>
      <c r="I784" s="28">
        <v>1.6901271670485543</v>
      </c>
      <c r="J784" s="28">
        <v>1.7070284387190398</v>
      </c>
      <c r="K784" s="28">
        <v>1.7240987231062301</v>
      </c>
      <c r="L784" s="28">
        <v>1.7413397103372925</v>
      </c>
      <c r="M784" s="28">
        <v>1.7587531074406655</v>
      </c>
      <c r="N784" s="28">
        <v>1.6532279209942256</v>
      </c>
      <c r="O784" s="28">
        <v>1.75</v>
      </c>
      <c r="P784" s="28">
        <v>1.7</v>
      </c>
      <c r="Q784" s="28">
        <v>1.651</v>
      </c>
      <c r="R784" s="28">
        <v>1.7005300000000001</v>
      </c>
      <c r="S784" s="28">
        <v>1.7515459000000002</v>
      </c>
      <c r="T784" s="28">
        <v>1.8040922770000003</v>
      </c>
      <c r="U784" s="28">
        <v>1.8221331997700003</v>
      </c>
      <c r="V784" s="28">
        <v>1.8403545317677004</v>
      </c>
      <c r="W784" s="28">
        <v>1.8587580770853773</v>
      </c>
      <c r="X784" s="28">
        <v>1.8773456578562311</v>
      </c>
    </row>
    <row r="785" spans="1:24" x14ac:dyDescent="0.2">
      <c r="A785" s="11" t="s">
        <v>87</v>
      </c>
      <c r="B785" s="11" t="s">
        <v>58</v>
      </c>
      <c r="C785" s="11" t="s">
        <v>67</v>
      </c>
      <c r="D785" s="11" t="s">
        <v>74</v>
      </c>
      <c r="E785" s="28">
        <v>1.3295729999999999</v>
      </c>
      <c r="F785" s="28">
        <v>1.394412</v>
      </c>
      <c r="G785" s="28">
        <v>1.424625</v>
      </c>
      <c r="H785" s="28">
        <v>1.412933</v>
      </c>
      <c r="I785" s="28">
        <v>1.5243679999999999</v>
      </c>
      <c r="J785" s="28">
        <v>1.5336285000076697</v>
      </c>
      <c r="K785" s="28">
        <v>1.9937170500099708</v>
      </c>
      <c r="L785" s="28">
        <v>2.0934029025104692</v>
      </c>
      <c r="M785" s="28">
        <v>2.1562049895857833</v>
      </c>
      <c r="N785" s="28">
        <v>1.5093434927100482</v>
      </c>
      <c r="O785" s="28">
        <v>1.7</v>
      </c>
      <c r="P785" s="28">
        <v>1.768</v>
      </c>
      <c r="Q785" s="28">
        <v>1.6</v>
      </c>
      <c r="R785" s="28">
        <v>1.5</v>
      </c>
      <c r="S785" s="28">
        <v>1.56</v>
      </c>
      <c r="T785" s="28">
        <v>1.5912000000000002</v>
      </c>
      <c r="U785" s="28">
        <v>1.6230240000000002</v>
      </c>
      <c r="V785" s="28">
        <v>1.6554844800000004</v>
      </c>
      <c r="W785" s="28">
        <v>1.6885941696000004</v>
      </c>
      <c r="X785" s="28">
        <v>1.7223660529920004</v>
      </c>
    </row>
    <row r="786" spans="1:24" x14ac:dyDescent="0.2">
      <c r="A786" s="11" t="s">
        <v>129</v>
      </c>
      <c r="B786" s="11" t="s">
        <v>58</v>
      </c>
      <c r="C786" s="11" t="s">
        <v>50</v>
      </c>
      <c r="D786" s="11" t="s">
        <v>72</v>
      </c>
      <c r="E786" s="28">
        <v>4.4176520000000004</v>
      </c>
      <c r="F786" s="28">
        <v>4.5348030000000001</v>
      </c>
      <c r="G786" s="28">
        <v>4.6001400000000006</v>
      </c>
      <c r="H786" s="28">
        <v>4.7003430000000002</v>
      </c>
      <c r="I786" s="28">
        <v>5.4</v>
      </c>
      <c r="J786" s="28">
        <v>5.7729999999999997</v>
      </c>
      <c r="K786" s="28">
        <v>6.141</v>
      </c>
      <c r="L786" s="28">
        <v>6.4720000000000004</v>
      </c>
      <c r="M786" s="28">
        <v>6.7969999999999997</v>
      </c>
      <c r="N786" s="28">
        <v>7.0910000000000002</v>
      </c>
      <c r="O786" s="28">
        <v>7.5448709999999997</v>
      </c>
      <c r="P786" s="28">
        <v>8.1129999999999995</v>
      </c>
      <c r="Q786" s="28">
        <v>8.5232010000000002</v>
      </c>
      <c r="R786" s="28">
        <v>9.0088417790000008</v>
      </c>
      <c r="S786" s="28">
        <v>9.3621245763039997</v>
      </c>
      <c r="T786" s="28">
        <v>9.6871252127437923</v>
      </c>
      <c r="U786" s="28">
        <v>10.032062706786967</v>
      </c>
      <c r="V786" s="28">
        <v>10.412773888290143</v>
      </c>
      <c r="W786" s="28">
        <v>10.83150644552973</v>
      </c>
      <c r="X786" s="28">
        <v>11.271391758609367</v>
      </c>
    </row>
    <row r="787" spans="1:24" x14ac:dyDescent="0.2">
      <c r="A787" s="11" t="s">
        <v>129</v>
      </c>
      <c r="B787" s="11" t="s">
        <v>58</v>
      </c>
      <c r="C787" s="11" t="s">
        <v>50</v>
      </c>
      <c r="D787" s="11" t="s">
        <v>77</v>
      </c>
      <c r="E787" s="28">
        <v>0.46643200000000001</v>
      </c>
      <c r="F787" s="28">
        <v>0.12875299999999998</v>
      </c>
      <c r="G787" s="28">
        <v>9.6281999999999993E-2</v>
      </c>
      <c r="H787" s="28">
        <v>0.22700000000000001</v>
      </c>
      <c r="I787" s="28">
        <v>0.45100000000000001</v>
      </c>
      <c r="J787" s="28">
        <v>0.439</v>
      </c>
      <c r="K787" s="28">
        <v>0.373</v>
      </c>
      <c r="L787" s="28">
        <v>0.35699999999999998</v>
      </c>
      <c r="M787" s="28">
        <v>0.30599999999999999</v>
      </c>
      <c r="N787" s="28">
        <v>0.36673700000000004</v>
      </c>
      <c r="O787" s="28">
        <v>0.50963600000000009</v>
      </c>
      <c r="P787" s="28">
        <v>0.59346100000000002</v>
      </c>
      <c r="Q787" s="28">
        <v>0.55623500000000003</v>
      </c>
      <c r="R787" s="28">
        <v>0.66462800000000011</v>
      </c>
      <c r="S787" s="28">
        <v>0.56949499999999997</v>
      </c>
      <c r="T787" s="28">
        <v>0.57777800000000001</v>
      </c>
      <c r="U787" s="28">
        <v>0.61617700000000009</v>
      </c>
      <c r="V787" s="28">
        <v>0.67164099999999993</v>
      </c>
      <c r="W787" s="28">
        <v>0.72070299999999998</v>
      </c>
      <c r="X787" s="28">
        <v>0.75399900000000009</v>
      </c>
    </row>
    <row r="788" spans="1:24" x14ac:dyDescent="0.2">
      <c r="A788" s="11" t="s">
        <v>129</v>
      </c>
      <c r="B788" s="11" t="s">
        <v>58</v>
      </c>
      <c r="C788" s="11" t="s">
        <v>50</v>
      </c>
      <c r="D788" s="11" t="s">
        <v>73</v>
      </c>
      <c r="E788" s="28">
        <v>0.296541</v>
      </c>
      <c r="F788" s="28">
        <v>0.17513399999999998</v>
      </c>
      <c r="G788" s="28">
        <v>0.20407700000000001</v>
      </c>
      <c r="H788" s="28">
        <v>0.29299999999999998</v>
      </c>
      <c r="I788" s="28">
        <v>0.44700000000000001</v>
      </c>
      <c r="J788" s="28">
        <v>0.45400000000000001</v>
      </c>
      <c r="K788" s="28">
        <v>0.54600000000000004</v>
      </c>
      <c r="L788" s="28">
        <v>0.621</v>
      </c>
      <c r="M788" s="28">
        <v>0.622</v>
      </c>
      <c r="N788" s="28">
        <v>0.49763099999999999</v>
      </c>
      <c r="O788" s="28">
        <v>0.52871900000000005</v>
      </c>
      <c r="P788" s="28">
        <v>0.619255</v>
      </c>
      <c r="Q788" s="28">
        <v>0.57141300000000006</v>
      </c>
      <c r="R788" s="28">
        <v>0.62426599999999999</v>
      </c>
      <c r="S788" s="28">
        <v>0.72821000000000002</v>
      </c>
      <c r="T788" s="28">
        <v>0.73802900000000005</v>
      </c>
      <c r="U788" s="28">
        <v>0.88050800000000007</v>
      </c>
      <c r="V788" s="28">
        <v>0.91197799999999996</v>
      </c>
      <c r="W788" s="28">
        <v>0.87890900000000005</v>
      </c>
      <c r="X788" s="28">
        <v>0.94887500000000002</v>
      </c>
    </row>
    <row r="789" spans="1:24" x14ac:dyDescent="0.2">
      <c r="A789" s="11" t="s">
        <v>129</v>
      </c>
      <c r="B789" s="11" t="s">
        <v>58</v>
      </c>
      <c r="C789" s="11" t="s">
        <v>50</v>
      </c>
      <c r="D789" s="11" t="s">
        <v>70</v>
      </c>
      <c r="E789" s="28">
        <v>1.4827049999999999</v>
      </c>
      <c r="F789" s="28">
        <v>0.87566999999999995</v>
      </c>
      <c r="G789" s="28">
        <v>1.0203850000000001</v>
      </c>
      <c r="H789" s="28">
        <v>1.4650000000000001</v>
      </c>
      <c r="I789" s="28">
        <v>2.2349999999999999</v>
      </c>
      <c r="J789" s="28">
        <v>2.27</v>
      </c>
      <c r="K789" s="28">
        <v>2.73</v>
      </c>
      <c r="L789" s="28">
        <v>3.105</v>
      </c>
      <c r="M789" s="28">
        <v>3.11</v>
      </c>
      <c r="N789" s="28">
        <v>2.4881549999999999</v>
      </c>
      <c r="O789" s="28">
        <v>2.6435950000000004</v>
      </c>
      <c r="P789" s="28">
        <v>3.0962749999999999</v>
      </c>
      <c r="Q789" s="28">
        <v>2.8570650000000004</v>
      </c>
      <c r="R789" s="28">
        <v>3.1213299999999999</v>
      </c>
      <c r="S789" s="28">
        <v>3.6410499999999999</v>
      </c>
      <c r="T789" s="28">
        <v>3.6901449999999998</v>
      </c>
      <c r="U789" s="28">
        <v>4.4025400000000001</v>
      </c>
      <c r="V789" s="28">
        <v>4.5598899999999993</v>
      </c>
      <c r="W789" s="28">
        <v>4.3945449999999999</v>
      </c>
      <c r="X789" s="28">
        <v>4.7443749999999998</v>
      </c>
    </row>
    <row r="790" spans="1:24" x14ac:dyDescent="0.2">
      <c r="A790" s="11" t="s">
        <v>129</v>
      </c>
      <c r="B790" s="11" t="s">
        <v>58</v>
      </c>
      <c r="C790" s="11" t="s">
        <v>50</v>
      </c>
      <c r="D790" s="11" t="s">
        <v>71</v>
      </c>
      <c r="E790" s="28">
        <v>3.6666511600000002</v>
      </c>
      <c r="F790" s="28">
        <v>2.5394896800000004</v>
      </c>
      <c r="G790" s="28">
        <v>3.5881092000000008</v>
      </c>
      <c r="H790" s="28">
        <v>4.7003430000000002</v>
      </c>
      <c r="I790" s="28">
        <v>5.4</v>
      </c>
      <c r="J790" s="28">
        <v>5.7729999999999997</v>
      </c>
      <c r="K790" s="28">
        <v>6.141</v>
      </c>
      <c r="L790" s="28">
        <v>6.4720000000000004</v>
      </c>
      <c r="M790" s="28">
        <v>6.5930899999999992</v>
      </c>
      <c r="N790" s="28">
        <v>6.7719050000000003</v>
      </c>
      <c r="O790" s="28">
        <v>7.890041984237957</v>
      </c>
      <c r="P790" s="28">
        <v>8.047842823922716</v>
      </c>
      <c r="Q790" s="28">
        <v>8.530713393358079</v>
      </c>
      <c r="R790" s="28">
        <v>8.8292883621256113</v>
      </c>
      <c r="S790" s="28">
        <v>9.094167012989379</v>
      </c>
      <c r="T790" s="28">
        <v>9.3669920233790602</v>
      </c>
      <c r="U790" s="28">
        <v>9.8314214526512274</v>
      </c>
      <c r="V790" s="28">
        <v>10.412773888290143</v>
      </c>
      <c r="W790" s="28">
        <v>10.83150644552973</v>
      </c>
      <c r="X790" s="28">
        <v>11.271391758609367</v>
      </c>
    </row>
    <row r="791" spans="1:24" x14ac:dyDescent="0.2">
      <c r="A791" s="11" t="s">
        <v>129</v>
      </c>
      <c r="B791" s="11" t="s">
        <v>58</v>
      </c>
      <c r="C791" s="11" t="s">
        <v>50</v>
      </c>
      <c r="D791" s="11" t="s">
        <v>26</v>
      </c>
      <c r="E791" s="28">
        <v>5.14935616</v>
      </c>
      <c r="F791" s="28">
        <v>3.4151596800000004</v>
      </c>
      <c r="G791" s="28">
        <v>4.6084942000000009</v>
      </c>
      <c r="H791" s="28">
        <v>6.165343</v>
      </c>
      <c r="I791" s="28">
        <v>7.6349999999999998</v>
      </c>
      <c r="J791" s="28">
        <v>8.0429999999999993</v>
      </c>
      <c r="K791" s="28">
        <v>8.8710000000000004</v>
      </c>
      <c r="L791" s="28">
        <v>9.577</v>
      </c>
      <c r="M791" s="28">
        <v>9.7030899999999995</v>
      </c>
      <c r="N791" s="28">
        <v>9.2600599999999993</v>
      </c>
      <c r="O791" s="28">
        <v>10.533636984237958</v>
      </c>
      <c r="P791" s="28">
        <v>11.144117823922716</v>
      </c>
      <c r="Q791" s="28">
        <v>11.387778393358079</v>
      </c>
      <c r="R791" s="28">
        <v>11.950618362125612</v>
      </c>
      <c r="S791" s="28">
        <v>12.735217012989379</v>
      </c>
      <c r="T791" s="28">
        <v>13.05713702337906</v>
      </c>
      <c r="U791" s="28">
        <v>14.233961452651227</v>
      </c>
      <c r="V791" s="28">
        <v>14.972663888290143</v>
      </c>
      <c r="W791" s="28">
        <v>15.22605144552973</v>
      </c>
      <c r="X791" s="28">
        <v>16.015766758609367</v>
      </c>
    </row>
    <row r="792" spans="1:24" x14ac:dyDescent="0.2">
      <c r="A792" s="11" t="s">
        <v>129</v>
      </c>
      <c r="B792" s="11" t="s">
        <v>58</v>
      </c>
      <c r="C792" s="11" t="s">
        <v>50</v>
      </c>
      <c r="D792" s="11" t="s">
        <v>75</v>
      </c>
      <c r="E792" s="28">
        <v>3.6395059999999999</v>
      </c>
      <c r="F792" s="28">
        <v>1.4364170000000001</v>
      </c>
      <c r="G792" s="28">
        <v>2.1798850000000001</v>
      </c>
      <c r="H792" s="28">
        <v>3.7192059999999998</v>
      </c>
      <c r="I792" s="28">
        <v>4.6660180000000002</v>
      </c>
      <c r="J792" s="28">
        <v>4.3620000000000001</v>
      </c>
      <c r="K792" s="28">
        <v>5.5750000000000002</v>
      </c>
      <c r="L792" s="28">
        <v>6.0821329999999998</v>
      </c>
      <c r="M792" s="28">
        <v>6.5684259999999997</v>
      </c>
      <c r="N792" s="28">
        <v>5.5228729999999997</v>
      </c>
      <c r="O792" s="28">
        <v>7.3090130000000002</v>
      </c>
      <c r="P792" s="28">
        <v>6.7070090000000002</v>
      </c>
      <c r="Q792" s="28">
        <v>7.5417129999999997</v>
      </c>
      <c r="R792" s="28">
        <v>9.1197440000000007</v>
      </c>
      <c r="S792" s="28">
        <v>9.6910861759543447</v>
      </c>
      <c r="T792" s="28">
        <v>10.272179919144438</v>
      </c>
      <c r="U792" s="28">
        <v>10.701151384638065</v>
      </c>
      <c r="V792" s="28">
        <v>11.161023128917513</v>
      </c>
      <c r="W792" s="28">
        <v>11.716586242357231</v>
      </c>
      <c r="X792" s="28">
        <v>12.359135001506129</v>
      </c>
    </row>
    <row r="793" spans="1:24" x14ac:dyDescent="0.2">
      <c r="A793" s="11" t="s">
        <v>129</v>
      </c>
      <c r="B793" s="11" t="s">
        <v>58</v>
      </c>
      <c r="C793" s="11" t="s">
        <v>50</v>
      </c>
      <c r="D793" s="11" t="s">
        <v>76</v>
      </c>
      <c r="E793" s="28">
        <v>7.089099</v>
      </c>
      <c r="F793" s="28">
        <v>9.4855309999999982</v>
      </c>
      <c r="G793" s="28">
        <v>9.9416469999999997</v>
      </c>
      <c r="H793" s="28">
        <v>11.216976000000001</v>
      </c>
      <c r="I793" s="28">
        <v>11.519804000000001</v>
      </c>
      <c r="J793" s="28">
        <v>12.215</v>
      </c>
      <c r="K793" s="28">
        <v>11.89</v>
      </c>
      <c r="L793" s="28">
        <v>12.450941</v>
      </c>
      <c r="M793" s="28">
        <v>9.8040000000000003</v>
      </c>
      <c r="N793" s="28">
        <v>9.2688380000000006</v>
      </c>
      <c r="O793" s="28">
        <v>10.222715000000001</v>
      </c>
      <c r="P793" s="28">
        <v>12.567608</v>
      </c>
      <c r="Q793" s="28">
        <v>10.651787000000001</v>
      </c>
      <c r="R793" s="28">
        <v>9.9386050000000008</v>
      </c>
      <c r="S793" s="28">
        <v>11.708596189059527</v>
      </c>
      <c r="T793" s="28">
        <v>12.394086348407409</v>
      </c>
      <c r="U793" s="28">
        <v>13.22060257796287</v>
      </c>
      <c r="V793" s="28">
        <v>13.978971908047633</v>
      </c>
      <c r="W793" s="28">
        <v>14.544412257237259</v>
      </c>
      <c r="X793" s="28">
        <v>15.628192589336019</v>
      </c>
    </row>
    <row r="794" spans="1:24" x14ac:dyDescent="0.2">
      <c r="A794" s="11" t="s">
        <v>129</v>
      </c>
      <c r="B794" s="11" t="s">
        <v>58</v>
      </c>
      <c r="C794" s="11" t="s">
        <v>50</v>
      </c>
      <c r="D794" s="11" t="s">
        <v>74</v>
      </c>
      <c r="E794" s="28">
        <v>8.8119999999999994</v>
      </c>
      <c r="F794" s="28">
        <v>10.050000000000001</v>
      </c>
      <c r="G794" s="28">
        <v>12.112151351351352</v>
      </c>
      <c r="H794" s="28">
        <v>13.879966</v>
      </c>
      <c r="I794" s="28">
        <v>14.021000000000001</v>
      </c>
      <c r="J794" s="28">
        <v>14.773</v>
      </c>
      <c r="K794" s="28">
        <v>15.141999999999999</v>
      </c>
      <c r="L794" s="28">
        <v>15.428648000000001</v>
      </c>
      <c r="M794" s="28">
        <v>14.774852186040631</v>
      </c>
      <c r="N794" s="28">
        <v>13.620288453170556</v>
      </c>
      <c r="O794" s="28">
        <v>14.84611441395591</v>
      </c>
      <c r="P794" s="28">
        <v>16.924570431909739</v>
      </c>
      <c r="Q794" s="28">
        <v>14.724376275761474</v>
      </c>
      <c r="R794" s="28">
        <v>13.251938648185329</v>
      </c>
      <c r="S794" s="28">
        <v>14.57713251300386</v>
      </c>
      <c r="T794" s="28">
        <v>15.305989138654054</v>
      </c>
      <c r="U794" s="28">
        <v>16.83658805251946</v>
      </c>
      <c r="V794" s="28">
        <v>17.846783335670629</v>
      </c>
      <c r="W794" s="28">
        <v>18.150178652377029</v>
      </c>
      <c r="X794" s="28">
        <v>19.348090443433914</v>
      </c>
    </row>
    <row r="795" spans="1:24" x14ac:dyDescent="0.2">
      <c r="A795" s="11" t="s">
        <v>129</v>
      </c>
      <c r="B795" s="11" t="s">
        <v>58</v>
      </c>
      <c r="C795" s="11" t="s">
        <v>65</v>
      </c>
      <c r="D795" s="11" t="s">
        <v>72</v>
      </c>
      <c r="E795" s="28">
        <v>1.0298</v>
      </c>
      <c r="F795" s="28">
        <v>1.0720000000000001</v>
      </c>
      <c r="G795" s="28">
        <v>1.1167</v>
      </c>
      <c r="H795" s="28">
        <v>1.218</v>
      </c>
      <c r="I795" s="28">
        <v>1.578956</v>
      </c>
      <c r="J795" s="28">
        <v>1.8129999999999999</v>
      </c>
      <c r="K795" s="28">
        <v>2.052</v>
      </c>
      <c r="L795" s="28">
        <v>2.2630599999999998</v>
      </c>
      <c r="M795" s="28">
        <v>2.4495550000000001</v>
      </c>
      <c r="N795" s="28">
        <v>2.5890040000000001</v>
      </c>
      <c r="O795" s="28">
        <v>2.7860109999999998</v>
      </c>
      <c r="P795" s="28">
        <v>3.0009999999999999</v>
      </c>
      <c r="Q795" s="28">
        <v>3.1597089999999999</v>
      </c>
      <c r="R795" s="28">
        <v>3.2856278199999998</v>
      </c>
      <c r="S795" s="28">
        <v>3.397679952203819</v>
      </c>
      <c r="T795" s="28">
        <v>3.5144360571821576</v>
      </c>
      <c r="U795" s="28">
        <v>3.6393564448503413</v>
      </c>
      <c r="V795" s="28">
        <v>3.7742064655956695</v>
      </c>
      <c r="W795" s="28">
        <v>3.9239238781438828</v>
      </c>
      <c r="X795" s="28">
        <v>4.0887281400017512</v>
      </c>
    </row>
    <row r="796" spans="1:24" x14ac:dyDescent="0.2">
      <c r="A796" s="11" t="s">
        <v>129</v>
      </c>
      <c r="B796" s="11" t="s">
        <v>58</v>
      </c>
      <c r="C796" s="11" t="s">
        <v>65</v>
      </c>
      <c r="D796" s="11" t="s">
        <v>77</v>
      </c>
      <c r="E796" s="28">
        <v>0.15193600000000002</v>
      </c>
      <c r="F796" s="28">
        <v>5.2819999999999999E-2</v>
      </c>
      <c r="G796" s="28">
        <v>6.8447999999999995E-2</v>
      </c>
      <c r="H796" s="28">
        <v>0.14099999999999999</v>
      </c>
      <c r="I796" s="28">
        <v>0.249</v>
      </c>
      <c r="J796" s="28">
        <v>0.28199999999999997</v>
      </c>
      <c r="K796" s="28">
        <v>0.25</v>
      </c>
      <c r="L796" s="28">
        <v>0.23800000000000002</v>
      </c>
      <c r="M796" s="28">
        <v>0.189</v>
      </c>
      <c r="N796" s="28">
        <v>0.18804300000000002</v>
      </c>
      <c r="O796" s="28">
        <v>0.25190699999999999</v>
      </c>
      <c r="P796" s="28">
        <v>0.271565</v>
      </c>
      <c r="Q796" s="28">
        <v>0.22172999999999998</v>
      </c>
      <c r="R796" s="28">
        <v>0.189113</v>
      </c>
      <c r="S796" s="28">
        <v>0.172931</v>
      </c>
      <c r="T796" s="28">
        <v>0.18046799999999999</v>
      </c>
      <c r="U796" s="28">
        <v>0.18952600000000003</v>
      </c>
      <c r="V796" s="28">
        <v>0.20079900000000001</v>
      </c>
      <c r="W796" s="28">
        <v>0.21746399999999999</v>
      </c>
      <c r="X796" s="28">
        <v>0.23487100000000002</v>
      </c>
    </row>
    <row r="797" spans="1:24" x14ac:dyDescent="0.2">
      <c r="A797" s="11" t="s">
        <v>129</v>
      </c>
      <c r="B797" s="11" t="s">
        <v>58</v>
      </c>
      <c r="C797" s="11" t="s">
        <v>65</v>
      </c>
      <c r="D797" s="11" t="s">
        <v>73</v>
      </c>
      <c r="E797" s="28">
        <v>9.4213999999999992E-2</v>
      </c>
      <c r="F797" s="28">
        <v>8.4388000000000005E-2</v>
      </c>
      <c r="G797" s="28">
        <v>0.124658</v>
      </c>
      <c r="H797" s="28">
        <v>0.21199999999999999</v>
      </c>
      <c r="I797" s="28">
        <v>0.33300000000000002</v>
      </c>
      <c r="J797" s="28">
        <v>0.377</v>
      </c>
      <c r="K797" s="28">
        <v>0.39200000000000002</v>
      </c>
      <c r="L797" s="28">
        <v>0.41799999999999998</v>
      </c>
      <c r="M797" s="28">
        <v>0.45300000000000001</v>
      </c>
      <c r="N797" s="28">
        <v>0.34187099999999998</v>
      </c>
      <c r="O797" s="28">
        <v>0.45938699999999999</v>
      </c>
      <c r="P797" s="28">
        <v>0.50156500000000004</v>
      </c>
      <c r="Q797" s="28">
        <v>0.45596800000000004</v>
      </c>
      <c r="R797" s="28">
        <v>0.44830700000000001</v>
      </c>
      <c r="S797" s="28">
        <v>0.38028600000000001</v>
      </c>
      <c r="T797" s="28">
        <v>0.42700900000000003</v>
      </c>
      <c r="U797" s="28">
        <v>0.42997400000000002</v>
      </c>
      <c r="V797" s="28">
        <v>0.44820900000000002</v>
      </c>
      <c r="W797" s="28">
        <v>0.45244099999999998</v>
      </c>
      <c r="X797" s="28">
        <v>0.45635500000000001</v>
      </c>
    </row>
    <row r="798" spans="1:24" x14ac:dyDescent="0.2">
      <c r="A798" s="11" t="s">
        <v>129</v>
      </c>
      <c r="B798" s="11" t="s">
        <v>58</v>
      </c>
      <c r="C798" s="11" t="s">
        <v>65</v>
      </c>
      <c r="D798" s="11" t="s">
        <v>70</v>
      </c>
      <c r="E798" s="28">
        <v>0.518177</v>
      </c>
      <c r="F798" s="28">
        <v>0.46413400000000005</v>
      </c>
      <c r="G798" s="28">
        <v>0.68561899999999998</v>
      </c>
      <c r="H798" s="28">
        <v>1.1659999999999999</v>
      </c>
      <c r="I798" s="28">
        <v>1.8315000000000001</v>
      </c>
      <c r="J798" s="28">
        <v>2.0735000000000001</v>
      </c>
      <c r="K798" s="28">
        <v>2.1560000000000001</v>
      </c>
      <c r="L798" s="28">
        <v>2.2989999999999999</v>
      </c>
      <c r="M798" s="28">
        <v>2.4915000000000003</v>
      </c>
      <c r="N798" s="28">
        <v>1.8802904999999999</v>
      </c>
      <c r="O798" s="28">
        <v>2.5266285000000002</v>
      </c>
      <c r="P798" s="28">
        <v>2.7586075000000001</v>
      </c>
      <c r="Q798" s="28">
        <v>2.5078240000000003</v>
      </c>
      <c r="R798" s="28">
        <v>2.4656885000000002</v>
      </c>
      <c r="S798" s="28">
        <v>2.0915729999999999</v>
      </c>
      <c r="T798" s="28">
        <v>2.3485495000000003</v>
      </c>
      <c r="U798" s="28">
        <v>2.3648570000000002</v>
      </c>
      <c r="V798" s="28">
        <v>2.4651495000000003</v>
      </c>
      <c r="W798" s="28">
        <v>2.4884255</v>
      </c>
      <c r="X798" s="28">
        <v>2.5099525000000003</v>
      </c>
    </row>
    <row r="799" spans="1:24" x14ac:dyDescent="0.2">
      <c r="A799" s="11" t="s">
        <v>129</v>
      </c>
      <c r="B799" s="11" t="s">
        <v>58</v>
      </c>
      <c r="C799" s="11" t="s">
        <v>65</v>
      </c>
      <c r="D799" s="11" t="s">
        <v>71</v>
      </c>
      <c r="E799" s="28">
        <v>1.3488190418663137</v>
      </c>
      <c r="F799" s="28">
        <v>1.0261353709404093</v>
      </c>
      <c r="G799" s="28">
        <v>1.4517100000000001</v>
      </c>
      <c r="H799" s="28">
        <v>1.7051999999999998</v>
      </c>
      <c r="I799" s="28">
        <v>1.6421142400000002</v>
      </c>
      <c r="J799" s="28">
        <v>1.7042199999999998</v>
      </c>
      <c r="K799" s="28">
        <v>1.7852399999999999</v>
      </c>
      <c r="L799" s="28">
        <v>1.8783397999999998</v>
      </c>
      <c r="M799" s="28">
        <v>1.9596440000000002</v>
      </c>
      <c r="N799" s="28">
        <v>1.9417530000000001</v>
      </c>
      <c r="O799" s="28">
        <v>2.2587774760510593</v>
      </c>
      <c r="P799" s="28">
        <v>2.394304124614123</v>
      </c>
      <c r="Q799" s="28">
        <v>2.3464180421218406</v>
      </c>
      <c r="R799" s="28">
        <v>2.4168105833854958</v>
      </c>
      <c r="S799" s="28">
        <v>2.4168105833854958</v>
      </c>
      <c r="T799" s="28">
        <v>2.5844655256202693</v>
      </c>
      <c r="U799" s="28">
        <v>2.7295173336377556</v>
      </c>
      <c r="V799" s="28">
        <v>2.9438810431646223</v>
      </c>
      <c r="W799" s="28">
        <v>3.1783783412965452</v>
      </c>
      <c r="X799" s="28">
        <v>3.4754189190014886</v>
      </c>
    </row>
    <row r="800" spans="1:24" x14ac:dyDescent="0.2">
      <c r="A800" s="11" t="s">
        <v>129</v>
      </c>
      <c r="B800" s="11" t="s">
        <v>58</v>
      </c>
      <c r="C800" s="11" t="s">
        <v>65</v>
      </c>
      <c r="D800" s="11" t="s">
        <v>26</v>
      </c>
      <c r="E800" s="28">
        <v>1.8669960418663138</v>
      </c>
      <c r="F800" s="28">
        <v>1.4902693709404093</v>
      </c>
      <c r="G800" s="28">
        <v>2.1373290000000003</v>
      </c>
      <c r="H800" s="28">
        <v>2.8712</v>
      </c>
      <c r="I800" s="28">
        <v>3.4736142400000003</v>
      </c>
      <c r="J800" s="28">
        <v>3.77772</v>
      </c>
      <c r="K800" s="28">
        <v>3.9412400000000001</v>
      </c>
      <c r="L800" s="28">
        <v>4.1773397999999995</v>
      </c>
      <c r="M800" s="28">
        <v>4.4511440000000002</v>
      </c>
      <c r="N800" s="28">
        <v>3.8220434999999999</v>
      </c>
      <c r="O800" s="28">
        <v>4.7854059760510594</v>
      </c>
      <c r="P800" s="28">
        <v>5.1529116246141236</v>
      </c>
      <c r="Q800" s="28">
        <v>4.8542420421218413</v>
      </c>
      <c r="R800" s="28">
        <v>4.882499083385496</v>
      </c>
      <c r="S800" s="28">
        <v>4.5083835833854957</v>
      </c>
      <c r="T800" s="28">
        <v>4.9330150256202696</v>
      </c>
      <c r="U800" s="28">
        <v>5.0943743336377558</v>
      </c>
      <c r="V800" s="28">
        <v>5.4090305431646222</v>
      </c>
      <c r="W800" s="28">
        <v>5.6668038412965451</v>
      </c>
      <c r="X800" s="28">
        <v>5.9853714190014884</v>
      </c>
    </row>
    <row r="801" spans="1:24" x14ac:dyDescent="0.2">
      <c r="A801" s="11" t="s">
        <v>129</v>
      </c>
      <c r="B801" s="11" t="s">
        <v>58</v>
      </c>
      <c r="C801" s="11" t="s">
        <v>65</v>
      </c>
      <c r="D801" s="11" t="s">
        <v>75</v>
      </c>
      <c r="E801" s="28">
        <v>0.34311700000000001</v>
      </c>
      <c r="F801" s="28">
        <v>9.7000000000000003E-2</v>
      </c>
      <c r="G801" s="28">
        <v>0.27761599999999997</v>
      </c>
      <c r="H801" s="28">
        <v>0.51601699999999995</v>
      </c>
      <c r="I801" s="28">
        <v>0.57334799999999997</v>
      </c>
      <c r="J801" s="28">
        <v>0.33900000000000002</v>
      </c>
      <c r="K801" s="28">
        <v>0.41399999999999998</v>
      </c>
      <c r="L801" s="28">
        <v>0.60339120000000002</v>
      </c>
      <c r="M801" s="28">
        <v>0.88198399999999999</v>
      </c>
      <c r="N801" s="28">
        <v>0.6966903625379105</v>
      </c>
      <c r="O801" s="28">
        <v>0.85343275408695674</v>
      </c>
      <c r="P801" s="28">
        <v>0.99441452076521764</v>
      </c>
      <c r="Q801" s="28">
        <v>1.0777613133913044</v>
      </c>
      <c r="R801" s="28">
        <v>1.4633814640618972</v>
      </c>
      <c r="S801" s="28">
        <v>1.1714125540833289</v>
      </c>
      <c r="T801" s="28">
        <v>1.2664223944309223</v>
      </c>
      <c r="U801" s="28">
        <v>1.3148312846340589</v>
      </c>
      <c r="V801" s="28">
        <v>1.3991917964682086</v>
      </c>
      <c r="W801" s="28">
        <v>1.4619311852734391</v>
      </c>
      <c r="X801" s="28">
        <v>1.5331480748247053</v>
      </c>
    </row>
    <row r="802" spans="1:24" x14ac:dyDescent="0.2">
      <c r="A802" s="11" t="s">
        <v>129</v>
      </c>
      <c r="B802" s="11" t="s">
        <v>58</v>
      </c>
      <c r="C802" s="11" t="s">
        <v>65</v>
      </c>
      <c r="D802" s="11" t="s">
        <v>76</v>
      </c>
      <c r="E802" s="28">
        <v>0.188527</v>
      </c>
      <c r="F802" s="28">
        <v>0.27329999999999999</v>
      </c>
      <c r="G802" s="28">
        <v>0.61382999999999999</v>
      </c>
      <c r="H802" s="28">
        <v>0.62704899999999997</v>
      </c>
      <c r="I802" s="28">
        <v>0.86164700000000005</v>
      </c>
      <c r="J802" s="28">
        <v>1.071</v>
      </c>
      <c r="K802" s="28">
        <v>1.1100000000000001</v>
      </c>
      <c r="L802" s="28">
        <v>1.146077</v>
      </c>
      <c r="M802" s="28">
        <v>1.127</v>
      </c>
      <c r="N802" s="28">
        <v>1.0593960731175927</v>
      </c>
      <c r="O802" s="28">
        <v>1.363881101675025</v>
      </c>
      <c r="P802" s="28">
        <v>2.1240408129689068</v>
      </c>
      <c r="Q802" s="28">
        <v>2.1329752410932796</v>
      </c>
      <c r="R802" s="28">
        <v>2.0894339798996988</v>
      </c>
      <c r="S802" s="28">
        <v>2.1026986218417814</v>
      </c>
      <c r="T802" s="28">
        <v>2.2800933744439429</v>
      </c>
      <c r="U802" s="28">
        <v>2.4349225057137205</v>
      </c>
      <c r="V802" s="28">
        <v>2.5900971226790106</v>
      </c>
      <c r="W802" s="28">
        <v>2.6824578978964038</v>
      </c>
      <c r="X802" s="28">
        <v>2.7575954043338693</v>
      </c>
    </row>
    <row r="803" spans="1:24" x14ac:dyDescent="0.2">
      <c r="A803" s="11" t="s">
        <v>129</v>
      </c>
      <c r="B803" s="11" t="s">
        <v>58</v>
      </c>
      <c r="C803" s="11" t="s">
        <v>65</v>
      </c>
      <c r="D803" s="11" t="s">
        <v>74</v>
      </c>
      <c r="E803" s="28">
        <v>2.957722</v>
      </c>
      <c r="F803" s="28">
        <v>2.9</v>
      </c>
      <c r="G803" s="28">
        <v>3.0449999999999999</v>
      </c>
      <c r="H803" s="28">
        <v>2.7871549999999998</v>
      </c>
      <c r="I803" s="28">
        <v>3.6619999999999999</v>
      </c>
      <c r="J803" s="28">
        <v>4.7362359999999999</v>
      </c>
      <c r="K803" s="28">
        <v>5.2304930000000001</v>
      </c>
      <c r="L803" s="28">
        <v>5.6619969999999995</v>
      </c>
      <c r="M803" s="28">
        <v>4.8880944036214125</v>
      </c>
      <c r="N803" s="28">
        <v>3.9371612871283825</v>
      </c>
      <c r="O803" s="28">
        <v>4.8033367702966263</v>
      </c>
      <c r="P803" s="28">
        <v>5.61</v>
      </c>
      <c r="Q803" s="28">
        <v>5.7053699999999994</v>
      </c>
      <c r="R803" s="28">
        <v>5.3345209499999999</v>
      </c>
      <c r="S803" s="28">
        <v>5.5212291832499991</v>
      </c>
      <c r="T803" s="28">
        <v>5.9905336638262492</v>
      </c>
      <c r="U803" s="28">
        <v>6.2421360777069514</v>
      </c>
      <c r="V803" s="28">
        <v>6.6166642423693682</v>
      </c>
      <c r="W803" s="28">
        <v>6.8813308120641441</v>
      </c>
      <c r="X803" s="28">
        <v>7.2253973526673514</v>
      </c>
    </row>
    <row r="804" spans="1:24" x14ac:dyDescent="0.2">
      <c r="A804" s="11" t="s">
        <v>129</v>
      </c>
      <c r="B804" s="11" t="s">
        <v>58</v>
      </c>
      <c r="C804" s="11" t="s">
        <v>67</v>
      </c>
      <c r="D804" s="11" t="s">
        <v>72</v>
      </c>
      <c r="E804" s="28">
        <v>0.67500000000000004</v>
      </c>
      <c r="F804" s="28">
        <v>0.68100000000000005</v>
      </c>
      <c r="G804" s="28">
        <v>0.68700000000000006</v>
      </c>
      <c r="H804" s="28">
        <v>0.70250000000000001</v>
      </c>
      <c r="I804" s="28">
        <v>0.79900000000000004</v>
      </c>
      <c r="J804" s="28">
        <v>0.83899999999999997</v>
      </c>
      <c r="K804" s="28">
        <v>0.88400000000000001</v>
      </c>
      <c r="L804" s="28">
        <v>0.91832999999999998</v>
      </c>
      <c r="M804" s="28">
        <v>0.94415300000000002</v>
      </c>
      <c r="N804" s="28">
        <v>0.92833500000000002</v>
      </c>
      <c r="O804" s="28">
        <v>0.93486900000000006</v>
      </c>
      <c r="P804" s="28">
        <v>0.94799999999999995</v>
      </c>
      <c r="Q804" s="28">
        <v>0.95725700000000002</v>
      </c>
      <c r="R804" s="28">
        <v>0.967334374</v>
      </c>
      <c r="S804" s="28">
        <v>0.98335202401600008</v>
      </c>
      <c r="T804" s="28">
        <v>1.0069747603341939</v>
      </c>
      <c r="U804" s="28">
        <v>1.0330670613518875</v>
      </c>
      <c r="V804" s="28">
        <v>1.0605450467563255</v>
      </c>
      <c r="W804" s="28">
        <v>1.0891649694448562</v>
      </c>
      <c r="X804" s="28">
        <v>1.1191108708564479</v>
      </c>
    </row>
    <row r="805" spans="1:24" x14ac:dyDescent="0.2">
      <c r="A805" s="11" t="s">
        <v>129</v>
      </c>
      <c r="B805" s="11" t="s">
        <v>58</v>
      </c>
      <c r="C805" s="11" t="s">
        <v>67</v>
      </c>
      <c r="D805" s="11" t="s">
        <v>77</v>
      </c>
      <c r="E805" s="28">
        <v>2.8587000000000001E-2</v>
      </c>
      <c r="F805" s="28">
        <v>1.3563E-2</v>
      </c>
      <c r="G805" s="28">
        <v>1.1529999999999999E-2</v>
      </c>
      <c r="H805" s="28">
        <v>1.9E-2</v>
      </c>
      <c r="I805" s="28">
        <v>3.1E-2</v>
      </c>
      <c r="J805" s="28">
        <v>3.5000000000000003E-2</v>
      </c>
      <c r="K805" s="28">
        <v>3.4000000000000002E-2</v>
      </c>
      <c r="L805" s="28">
        <v>2.7E-2</v>
      </c>
      <c r="M805" s="28">
        <v>2.1999999999999999E-2</v>
      </c>
      <c r="N805" s="28">
        <v>1.3942000000000001E-2</v>
      </c>
      <c r="O805" s="28">
        <v>2.4327000000000001E-2</v>
      </c>
      <c r="P805" s="28">
        <v>3.4984000000000001E-2</v>
      </c>
      <c r="Q805" s="28">
        <v>2.8216999999999999E-2</v>
      </c>
      <c r="R805" s="28">
        <v>2.7307999999999999E-2</v>
      </c>
      <c r="S805" s="28">
        <v>3.1495000000000002E-2</v>
      </c>
      <c r="T805" s="28">
        <v>3.4142000000000006E-2</v>
      </c>
      <c r="U805" s="28">
        <v>3.6548000000000004E-2</v>
      </c>
      <c r="V805" s="28">
        <v>3.7948999999999997E-2</v>
      </c>
      <c r="W805" s="28">
        <v>3.9168999999999995E-2</v>
      </c>
      <c r="X805" s="28">
        <v>4.0630000000000006E-2</v>
      </c>
    </row>
    <row r="806" spans="1:24" x14ac:dyDescent="0.2">
      <c r="A806" s="11" t="s">
        <v>129</v>
      </c>
      <c r="B806" s="11" t="s">
        <v>58</v>
      </c>
      <c r="C806" s="11" t="s">
        <v>67</v>
      </c>
      <c r="D806" s="11" t="s">
        <v>73</v>
      </c>
      <c r="E806" s="28">
        <v>3.2178999999999999E-2</v>
      </c>
      <c r="F806" s="28">
        <v>1.3227000000000001E-2</v>
      </c>
      <c r="G806" s="28">
        <v>1.4454E-2</v>
      </c>
      <c r="H806" s="28">
        <v>2.3E-2</v>
      </c>
      <c r="I806" s="28">
        <v>3.6999999999999998E-2</v>
      </c>
      <c r="J806" s="28">
        <v>4.2999999999999997E-2</v>
      </c>
      <c r="K806" s="28">
        <v>4.2999999999999997E-2</v>
      </c>
      <c r="L806" s="28">
        <v>4.1000000000000002E-2</v>
      </c>
      <c r="M806" s="28">
        <v>4.3999999999999997E-2</v>
      </c>
      <c r="N806" s="28">
        <v>1.5246000000000001E-2</v>
      </c>
      <c r="O806" s="28">
        <v>3.0851E-2</v>
      </c>
      <c r="P806" s="28">
        <v>4.4496000000000001E-2</v>
      </c>
      <c r="Q806" s="28">
        <v>3.6324000000000002E-2</v>
      </c>
      <c r="R806" s="28">
        <v>3.7619E-2</v>
      </c>
      <c r="S806" s="28">
        <v>4.0808999999999998E-2</v>
      </c>
      <c r="T806" s="28">
        <v>4.4926000000000001E-2</v>
      </c>
      <c r="U806" s="28">
        <v>4.8316000000000005E-2</v>
      </c>
      <c r="V806" s="28">
        <v>5.0770000000000003E-2</v>
      </c>
      <c r="W806" s="28">
        <v>5.3048000000000005E-2</v>
      </c>
      <c r="X806" s="28">
        <v>5.5564000000000002E-2</v>
      </c>
    </row>
    <row r="807" spans="1:24" x14ac:dyDescent="0.2">
      <c r="A807" s="11" t="s">
        <v>129</v>
      </c>
      <c r="B807" s="11" t="s">
        <v>58</v>
      </c>
      <c r="C807" s="11" t="s">
        <v>67</v>
      </c>
      <c r="D807" s="11" t="s">
        <v>70</v>
      </c>
      <c r="E807" s="28">
        <v>0.25743199999999999</v>
      </c>
      <c r="F807" s="28">
        <v>0.10581599999999999</v>
      </c>
      <c r="G807" s="28">
        <v>0.115632</v>
      </c>
      <c r="H807" s="28">
        <v>0.184</v>
      </c>
      <c r="I807" s="28">
        <v>0.29599999999999999</v>
      </c>
      <c r="J807" s="28">
        <v>0.34399999999999997</v>
      </c>
      <c r="K807" s="28">
        <v>0.34399999999999997</v>
      </c>
      <c r="L807" s="28">
        <v>0.32800000000000001</v>
      </c>
      <c r="M807" s="28">
        <v>0.35199999999999998</v>
      </c>
      <c r="N807" s="28">
        <v>0.12196799999999999</v>
      </c>
      <c r="O807" s="28">
        <v>0.246808</v>
      </c>
      <c r="P807" s="28">
        <v>0.35596800000000001</v>
      </c>
      <c r="Q807" s="28">
        <v>0.29059200000000002</v>
      </c>
      <c r="R807" s="28">
        <v>0.300952</v>
      </c>
      <c r="S807" s="28">
        <v>0.32647199999999998</v>
      </c>
      <c r="T807" s="28">
        <v>0.35940800000000001</v>
      </c>
      <c r="U807" s="28">
        <v>0.38652800000000004</v>
      </c>
      <c r="V807" s="28">
        <v>0.40616000000000002</v>
      </c>
      <c r="W807" s="28">
        <v>0.42438400000000004</v>
      </c>
      <c r="X807" s="28">
        <v>0.44451200000000002</v>
      </c>
    </row>
    <row r="808" spans="1:24" x14ac:dyDescent="0.2">
      <c r="A808" s="11" t="s">
        <v>129</v>
      </c>
      <c r="B808" s="11" t="s">
        <v>58</v>
      </c>
      <c r="C808" s="11" t="s">
        <v>67</v>
      </c>
      <c r="D808" s="11" t="s">
        <v>71</v>
      </c>
      <c r="E808" s="28">
        <v>0.96804516628214121</v>
      </c>
      <c r="F808" s="28">
        <v>0.69048579666465137</v>
      </c>
      <c r="G808" s="28">
        <v>0.99615000000000009</v>
      </c>
      <c r="H808" s="28">
        <v>1.19425</v>
      </c>
      <c r="I808" s="28">
        <v>1.39825</v>
      </c>
      <c r="J808" s="28">
        <v>1.3004500000000001</v>
      </c>
      <c r="K808" s="28">
        <v>1.3260000000000001</v>
      </c>
      <c r="L808" s="28">
        <v>1.4509614</v>
      </c>
      <c r="M808" s="28">
        <v>1.5578524499999999</v>
      </c>
      <c r="N808" s="28">
        <v>1.5317527500000001</v>
      </c>
      <c r="O808" s="28">
        <v>1.8534208274999997</v>
      </c>
      <c r="P808" s="28">
        <v>2.0758313267999999</v>
      </c>
      <c r="Q808" s="28">
        <v>1.8267315675839999</v>
      </c>
      <c r="R808" s="28">
        <v>1.8449988832598399</v>
      </c>
      <c r="S808" s="28">
        <v>1.8634488720924383</v>
      </c>
      <c r="T808" s="28">
        <v>1.9844084099232573</v>
      </c>
      <c r="U808" s="28">
        <v>2.1384488169984071</v>
      </c>
      <c r="V808" s="28">
        <v>2.2801718505260999</v>
      </c>
      <c r="W808" s="28">
        <v>2.396162932778684</v>
      </c>
      <c r="X808" s="28">
        <v>2.4620439158841854</v>
      </c>
    </row>
    <row r="809" spans="1:24" x14ac:dyDescent="0.2">
      <c r="A809" s="11" t="s">
        <v>129</v>
      </c>
      <c r="B809" s="11" t="s">
        <v>58</v>
      </c>
      <c r="C809" s="11" t="s">
        <v>67</v>
      </c>
      <c r="D809" s="11" t="s">
        <v>26</v>
      </c>
      <c r="E809" s="28">
        <v>1.2254771662821411</v>
      </c>
      <c r="F809" s="28">
        <v>0.7963017966646514</v>
      </c>
      <c r="G809" s="28">
        <v>1.111782</v>
      </c>
      <c r="H809" s="28">
        <v>1.37825</v>
      </c>
      <c r="I809" s="28">
        <v>1.69425</v>
      </c>
      <c r="J809" s="28">
        <v>1.64445</v>
      </c>
      <c r="K809" s="28">
        <v>1.67</v>
      </c>
      <c r="L809" s="28">
        <v>1.7789614</v>
      </c>
      <c r="M809" s="28">
        <v>1.9098524499999998</v>
      </c>
      <c r="N809" s="28">
        <v>1.6537207500000002</v>
      </c>
      <c r="O809" s="28">
        <v>2.1002288274999996</v>
      </c>
      <c r="P809" s="28">
        <v>2.4317993267999998</v>
      </c>
      <c r="Q809" s="28">
        <v>2.1173235675840001</v>
      </c>
      <c r="R809" s="28">
        <v>2.14595088325984</v>
      </c>
      <c r="S809" s="28">
        <v>2.1899208720924381</v>
      </c>
      <c r="T809" s="28">
        <v>2.3438164099232575</v>
      </c>
      <c r="U809" s="28">
        <v>2.5249768169984073</v>
      </c>
      <c r="V809" s="28">
        <v>2.6863318505260998</v>
      </c>
      <c r="W809" s="28">
        <v>2.8205469327786838</v>
      </c>
      <c r="X809" s="28">
        <v>2.9065559158841854</v>
      </c>
    </row>
    <row r="810" spans="1:24" x14ac:dyDescent="0.2">
      <c r="A810" s="11" t="s">
        <v>129</v>
      </c>
      <c r="B810" s="11" t="s">
        <v>58</v>
      </c>
      <c r="C810" s="11" t="s">
        <v>67</v>
      </c>
      <c r="D810" s="11" t="s">
        <v>75</v>
      </c>
      <c r="E810" s="28">
        <v>0.26941900000000002</v>
      </c>
      <c r="F810" s="28">
        <v>0.18699999999999997</v>
      </c>
      <c r="G810" s="28">
        <v>0.30011500000000002</v>
      </c>
      <c r="H810" s="28">
        <v>0.39290799999999998</v>
      </c>
      <c r="I810" s="28">
        <v>0.445795</v>
      </c>
      <c r="J810" s="28">
        <v>0.45500000000000002</v>
      </c>
      <c r="K810" s="28">
        <v>0.54900000000000004</v>
      </c>
      <c r="L810" s="28">
        <v>0.71124399999999999</v>
      </c>
      <c r="M810" s="28">
        <v>0.63505599999999995</v>
      </c>
      <c r="N810" s="28">
        <v>0.47106373188210715</v>
      </c>
      <c r="O810" s="28">
        <v>0.78991886152173885</v>
      </c>
      <c r="P810" s="28">
        <v>1.0595922582260866</v>
      </c>
      <c r="Q810" s="28">
        <v>0.99755251434782588</v>
      </c>
      <c r="R810" s="28">
        <v>1.3906741909755784</v>
      </c>
      <c r="S810" s="28">
        <v>1.1969044254814447</v>
      </c>
      <c r="T810" s="28">
        <v>1.3852699264473955</v>
      </c>
      <c r="U810" s="28">
        <v>1.4812960323119773</v>
      </c>
      <c r="V810" s="28">
        <v>1.5501386726055155</v>
      </c>
      <c r="W810" s="28">
        <v>1.6081746881745409</v>
      </c>
      <c r="X810" s="28">
        <v>1.6582163057659396</v>
      </c>
    </row>
    <row r="811" spans="1:24" x14ac:dyDescent="0.2">
      <c r="A811" s="11" t="s">
        <v>129</v>
      </c>
      <c r="B811" s="11" t="s">
        <v>58</v>
      </c>
      <c r="C811" s="11" t="s">
        <v>67</v>
      </c>
      <c r="D811" s="11" t="s">
        <v>76</v>
      </c>
      <c r="E811" s="28">
        <v>0.66117499999999996</v>
      </c>
      <c r="F811" s="28">
        <v>1.0276999999999998</v>
      </c>
      <c r="G811" s="28">
        <v>1.0211840000000001</v>
      </c>
      <c r="H811" s="28">
        <v>1.1924950000000001</v>
      </c>
      <c r="I811" s="28">
        <v>1.1356599999999999</v>
      </c>
      <c r="J811" s="28">
        <v>1.298</v>
      </c>
      <c r="K811" s="28">
        <v>1.343</v>
      </c>
      <c r="L811" s="28">
        <v>1.5656379999999999</v>
      </c>
      <c r="M811" s="28">
        <v>1.1582699999999999</v>
      </c>
      <c r="N811" s="28">
        <v>0.86102815446339032</v>
      </c>
      <c r="O811" s="28">
        <v>0.97832773124373129</v>
      </c>
      <c r="P811" s="28">
        <v>1.5235991077733197</v>
      </c>
      <c r="Q811" s="28">
        <v>1.5300078766800402</v>
      </c>
      <c r="R811" s="28">
        <v>1.4987752250752258</v>
      </c>
      <c r="S811" s="28">
        <v>1.5125550255012323</v>
      </c>
      <c r="T811" s="28">
        <v>1.6018613190733895</v>
      </c>
      <c r="U811" s="28">
        <v>1.7001204290682677</v>
      </c>
      <c r="V811" s="28">
        <v>1.7569766129817113</v>
      </c>
      <c r="W811" s="28">
        <v>1.8096859113711632</v>
      </c>
      <c r="X811" s="28">
        <v>1.8639764887122983</v>
      </c>
    </row>
    <row r="812" spans="1:24" x14ac:dyDescent="0.2">
      <c r="A812" s="11" t="s">
        <v>129</v>
      </c>
      <c r="B812" s="11" t="s">
        <v>58</v>
      </c>
      <c r="C812" s="11" t="s">
        <v>67</v>
      </c>
      <c r="D812" s="11" t="s">
        <v>74</v>
      </c>
      <c r="E812" s="28">
        <v>1.717811</v>
      </c>
      <c r="F812" s="28">
        <v>1.58</v>
      </c>
      <c r="G812" s="28">
        <v>1.8720000000000001</v>
      </c>
      <c r="H812" s="28">
        <v>2.4365260000000002</v>
      </c>
      <c r="I812" s="28">
        <v>2.3159999999999998</v>
      </c>
      <c r="J812" s="28">
        <v>2.516</v>
      </c>
      <c r="K812" s="28">
        <v>2.4180000000000001</v>
      </c>
      <c r="L812" s="28">
        <v>2.4316430000000002</v>
      </c>
      <c r="M812" s="28">
        <v>2.2371115600000002</v>
      </c>
      <c r="N812" s="28">
        <v>2.0134004040000004</v>
      </c>
      <c r="O812" s="28">
        <v>2.2348744484400007</v>
      </c>
      <c r="P812" s="28">
        <v>2.62</v>
      </c>
      <c r="Q812" s="28">
        <v>2.4365999999999999</v>
      </c>
      <c r="R812" s="28">
        <v>2.2782209999999998</v>
      </c>
      <c r="S812" s="28">
        <v>2.4376964700000001</v>
      </c>
      <c r="T812" s="28">
        <v>2.5839582582000005</v>
      </c>
      <c r="U812" s="28">
        <v>2.7519155449830004</v>
      </c>
      <c r="V812" s="28">
        <v>2.9032708999570653</v>
      </c>
      <c r="W812" s="28">
        <v>3.0339180904551331</v>
      </c>
      <c r="X812" s="28">
        <v>3.1188677969878769</v>
      </c>
    </row>
    <row r="813" spans="1:24" x14ac:dyDescent="0.2">
      <c r="A813" s="11" t="s">
        <v>89</v>
      </c>
      <c r="B813" s="11" t="s">
        <v>59</v>
      </c>
      <c r="C813" s="11" t="s">
        <v>50</v>
      </c>
      <c r="D813" s="11" t="s">
        <v>72</v>
      </c>
      <c r="E813" s="28">
        <v>5.6077592741005287</v>
      </c>
      <c r="F813" s="28">
        <v>5.6605440896967778</v>
      </c>
      <c r="G813" s="28">
        <v>5.8065462220680786</v>
      </c>
      <c r="H813" s="28">
        <v>5.921935619720899</v>
      </c>
      <c r="I813" s="28">
        <v>6.0447287926668247</v>
      </c>
      <c r="J813" s="28">
        <v>6.2176197054519688</v>
      </c>
      <c r="K813" s="28">
        <v>6.3986409883336357</v>
      </c>
      <c r="L813" s="28">
        <v>6.5949545784502996</v>
      </c>
      <c r="M813" s="28">
        <v>6.7233554868812933</v>
      </c>
      <c r="N813" s="28">
        <v>6.8231583771436668</v>
      </c>
      <c r="O813" s="28">
        <v>6.9443922096007933</v>
      </c>
      <c r="P813" s="28">
        <v>7.0503165154087775</v>
      </c>
      <c r="Q813" s="28">
        <v>7.1614666996006022</v>
      </c>
      <c r="R813" s="28">
        <v>7.2779585755435896</v>
      </c>
      <c r="S813" s="28">
        <v>7.3999122502657677</v>
      </c>
      <c r="T813" s="28">
        <v>7.5274522368804933</v>
      </c>
      <c r="U813" s="28">
        <v>7.6607075707115264</v>
      </c>
      <c r="V813" s="28">
        <v>7.7998119292229982</v>
      </c>
      <c r="W813" s="28">
        <v>7.9449037558620113</v>
      </c>
      <c r="X813" s="28">
        <v>8.096126387924949</v>
      </c>
    </row>
    <row r="814" spans="1:24" x14ac:dyDescent="0.2">
      <c r="A814" s="11" t="s">
        <v>89</v>
      </c>
      <c r="B814" s="11" t="s">
        <v>59</v>
      </c>
      <c r="C814" s="11" t="s">
        <v>50</v>
      </c>
      <c r="D814" s="11" t="s">
        <v>77</v>
      </c>
      <c r="E814" s="28">
        <v>0.16532421543995462</v>
      </c>
      <c r="F814" s="28">
        <v>0.16192347888576575</v>
      </c>
      <c r="G814" s="28">
        <v>0.20745939828474755</v>
      </c>
      <c r="H814" s="28">
        <v>0.17379374828138813</v>
      </c>
      <c r="I814" s="28">
        <v>0.20254811538714002</v>
      </c>
      <c r="J814" s="28">
        <v>0.17960000000000004</v>
      </c>
      <c r="K814" s="28">
        <v>0.23450000000000001</v>
      </c>
      <c r="L814" s="28">
        <v>0.26029999999999998</v>
      </c>
      <c r="M814" s="28">
        <v>0.26029999999999998</v>
      </c>
      <c r="N814" s="28">
        <v>0.23426999999999998</v>
      </c>
      <c r="O814" s="28">
        <v>0.25769700000000001</v>
      </c>
      <c r="P814" s="28">
        <v>0.24481215000000001</v>
      </c>
      <c r="Q814" s="28">
        <v>0.25215651450000004</v>
      </c>
      <c r="R814" s="28">
        <v>0.25972120993500003</v>
      </c>
      <c r="S814" s="28">
        <v>0.26751284623305005</v>
      </c>
      <c r="T814" s="28">
        <v>0.27553823162004154</v>
      </c>
      <c r="U814" s="28">
        <v>0.28380437856864277</v>
      </c>
      <c r="V814" s="28">
        <v>0.29231850992570207</v>
      </c>
      <c r="W814" s="28">
        <v>0.30108806522347314</v>
      </c>
      <c r="X814" s="28">
        <v>0.31012070718017737</v>
      </c>
    </row>
    <row r="815" spans="1:24" x14ac:dyDescent="0.2">
      <c r="A815" s="11" t="s">
        <v>89</v>
      </c>
      <c r="B815" s="11" t="s">
        <v>59</v>
      </c>
      <c r="C815" s="11" t="s">
        <v>50</v>
      </c>
      <c r="D815" s="11" t="s">
        <v>73</v>
      </c>
      <c r="E815" s="28">
        <v>6.9478999999999999E-2</v>
      </c>
      <c r="F815" s="28">
        <v>6.8242999999999998E-2</v>
      </c>
      <c r="G815" s="28">
        <v>5.7199E-2</v>
      </c>
      <c r="H815" s="28">
        <v>6.1646999999999993E-2</v>
      </c>
      <c r="I815" s="28">
        <v>6.5616999999999995E-2</v>
      </c>
      <c r="J815" s="28">
        <v>9.0582371643437493E-2</v>
      </c>
      <c r="K815" s="28">
        <v>9.460208105315486E-2</v>
      </c>
      <c r="L815" s="28">
        <v>9.5000000000000001E-2</v>
      </c>
      <c r="M815" s="28">
        <v>0.104</v>
      </c>
      <c r="N815" s="28">
        <v>8.3199999999999996E-2</v>
      </c>
      <c r="O815" s="28">
        <v>9.9358000000000002E-2</v>
      </c>
      <c r="P815" s="28">
        <v>0.12193299999999999</v>
      </c>
      <c r="Q815" s="28">
        <v>0.14097200000000001</v>
      </c>
      <c r="R815" s="28">
        <v>0.13877200000000001</v>
      </c>
      <c r="S815" s="28">
        <v>0.17907100000000001</v>
      </c>
      <c r="T815" s="28">
        <v>0.21855499683042789</v>
      </c>
      <c r="U815" s="28">
        <v>0.24204316006339144</v>
      </c>
      <c r="V815" s="28">
        <v>0.25281406339144219</v>
      </c>
      <c r="W815" s="28">
        <v>0.25694680665610142</v>
      </c>
      <c r="X815" s="28">
        <v>0.3110091996830428</v>
      </c>
    </row>
    <row r="816" spans="1:24" x14ac:dyDescent="0.2">
      <c r="A816" s="11" t="s">
        <v>89</v>
      </c>
      <c r="B816" s="11" t="s">
        <v>59</v>
      </c>
      <c r="C816" s="11" t="s">
        <v>50</v>
      </c>
      <c r="D816" s="11" t="s">
        <v>70</v>
      </c>
      <c r="E816" s="28">
        <v>0.34739500000000001</v>
      </c>
      <c r="F816" s="28">
        <v>0.34121499999999994</v>
      </c>
      <c r="G816" s="28">
        <v>0.285995</v>
      </c>
      <c r="H816" s="28">
        <v>0.30823500000000004</v>
      </c>
      <c r="I816" s="28">
        <v>0.32808499999999996</v>
      </c>
      <c r="J816" s="28">
        <v>0.45291185821718749</v>
      </c>
      <c r="K816" s="28">
        <v>0.47301040526577431</v>
      </c>
      <c r="L816" s="28">
        <v>0.47499999999999998</v>
      </c>
      <c r="M816" s="28">
        <v>0.52</v>
      </c>
      <c r="N816" s="28">
        <v>0.41599999999999998</v>
      </c>
      <c r="O816" s="28">
        <v>0.49679000000000001</v>
      </c>
      <c r="P816" s="28">
        <v>0.6096649999999999</v>
      </c>
      <c r="Q816" s="28">
        <v>0.70486000000000004</v>
      </c>
      <c r="R816" s="28">
        <v>0.69386000000000003</v>
      </c>
      <c r="S816" s="28">
        <v>0.89535500000000001</v>
      </c>
      <c r="T816" s="28">
        <v>1.0927749841521395</v>
      </c>
      <c r="U816" s="28">
        <v>1.2102158003169572</v>
      </c>
      <c r="V816" s="28">
        <v>1.2640703169572109</v>
      </c>
      <c r="W816" s="28">
        <v>1.2847340332805071</v>
      </c>
      <c r="X816" s="28">
        <v>1.5550459984152141</v>
      </c>
    </row>
    <row r="817" spans="1:24" x14ac:dyDescent="0.2">
      <c r="A817" s="11" t="s">
        <v>89</v>
      </c>
      <c r="B817" s="11" t="s">
        <v>59</v>
      </c>
      <c r="C817" s="11" t="s">
        <v>50</v>
      </c>
      <c r="D817" s="11" t="s">
        <v>71</v>
      </c>
      <c r="E817" s="28">
        <v>5.1036622377128396</v>
      </c>
      <c r="F817" s="28">
        <v>5.4229982952888127</v>
      </c>
      <c r="G817" s="28">
        <v>5.790512100929913</v>
      </c>
      <c r="H817" s="28">
        <v>5.9487834470247511</v>
      </c>
      <c r="I817" s="28">
        <v>6.1129614578904743</v>
      </c>
      <c r="J817" s="28">
        <v>6.5396787867508674</v>
      </c>
      <c r="K817" s="28">
        <v>6.6596929931068605</v>
      </c>
      <c r="L817" s="28">
        <v>6.9906518531573179</v>
      </c>
      <c r="M817" s="28">
        <v>7.3956910355694232</v>
      </c>
      <c r="N817" s="28">
        <v>7.505474214858034</v>
      </c>
      <c r="O817" s="28">
        <v>7.6182156705608737</v>
      </c>
      <c r="P817" s="28">
        <v>7.770579983972091</v>
      </c>
      <c r="Q817" s="28">
        <v>9.31</v>
      </c>
      <c r="R817" s="28">
        <v>9.4700000000000006</v>
      </c>
      <c r="S817" s="28">
        <v>9.8488000000000007</v>
      </c>
      <c r="T817" s="28">
        <v>10.018547393981059</v>
      </c>
      <c r="U817" s="28">
        <v>9.9589198419249847</v>
      </c>
      <c r="V817" s="28">
        <v>10.139755507989898</v>
      </c>
      <c r="W817" s="28">
        <v>10.328374882620617</v>
      </c>
      <c r="X817" s="28">
        <v>10.524964304302435</v>
      </c>
    </row>
    <row r="818" spans="1:24" x14ac:dyDescent="0.2">
      <c r="A818" s="11" t="s">
        <v>89</v>
      </c>
      <c r="B818" s="11" t="s">
        <v>59</v>
      </c>
      <c r="C818" s="11" t="s">
        <v>50</v>
      </c>
      <c r="D818" s="11" t="s">
        <v>26</v>
      </c>
      <c r="E818" s="28">
        <v>5.4510572377128392</v>
      </c>
      <c r="F818" s="28">
        <v>5.7642132952888128</v>
      </c>
      <c r="G818" s="28">
        <v>6.0765071009299128</v>
      </c>
      <c r="H818" s="28">
        <v>6.257018447024751</v>
      </c>
      <c r="I818" s="28">
        <v>6.441046457890474</v>
      </c>
      <c r="J818" s="28">
        <v>6.9925906449680548</v>
      </c>
      <c r="K818" s="28">
        <v>7.1327033983726347</v>
      </c>
      <c r="L818" s="28">
        <v>7.4656518531573175</v>
      </c>
      <c r="M818" s="28">
        <v>7.9156910355694237</v>
      </c>
      <c r="N818" s="28">
        <v>7.9214742148580344</v>
      </c>
      <c r="O818" s="28">
        <v>8.1150056705608744</v>
      </c>
      <c r="P818" s="28">
        <v>8.3802449839720907</v>
      </c>
      <c r="Q818" s="28">
        <v>10.014860000000001</v>
      </c>
      <c r="R818" s="28">
        <v>10.163860000000001</v>
      </c>
      <c r="S818" s="28">
        <v>10.744155000000001</v>
      </c>
      <c r="T818" s="28">
        <v>11.111322378133199</v>
      </c>
      <c r="U818" s="28">
        <v>11.169135642241942</v>
      </c>
      <c r="V818" s="28">
        <v>11.403825824947109</v>
      </c>
      <c r="W818" s="28">
        <v>11.613108915901124</v>
      </c>
      <c r="X818" s="28">
        <v>12.080010302717648</v>
      </c>
    </row>
    <row r="819" spans="1:24" x14ac:dyDescent="0.2">
      <c r="A819" s="11" t="s">
        <v>89</v>
      </c>
      <c r="B819" s="11" t="s">
        <v>59</v>
      </c>
      <c r="C819" s="11" t="s">
        <v>50</v>
      </c>
      <c r="D819" s="11" t="s">
        <v>75</v>
      </c>
      <c r="E819" s="28">
        <v>4.2763363739612865</v>
      </c>
      <c r="F819" s="28">
        <v>4.3112832970673551</v>
      </c>
      <c r="G819" s="28">
        <v>5.1503348357590806</v>
      </c>
      <c r="H819" s="28">
        <v>4.9523778503405946</v>
      </c>
      <c r="I819" s="28">
        <v>6.5036990000000001</v>
      </c>
      <c r="J819" s="28">
        <v>6.805209006638087</v>
      </c>
      <c r="K819" s="28">
        <v>6.3568000000000016</v>
      </c>
      <c r="L819" s="28">
        <v>7.4110639999999997</v>
      </c>
      <c r="M819" s="28">
        <v>8.1240520000000007</v>
      </c>
      <c r="N819" s="28">
        <v>8.2840550000000004</v>
      </c>
      <c r="O819" s="28">
        <v>8.9499999999999993</v>
      </c>
      <c r="P819" s="28">
        <v>8.6010000000000009</v>
      </c>
      <c r="Q819" s="28">
        <v>12.25</v>
      </c>
      <c r="R819" s="28">
        <v>11.1</v>
      </c>
      <c r="S819" s="28">
        <v>12.0435</v>
      </c>
      <c r="T819" s="28">
        <v>11.947152000000001</v>
      </c>
      <c r="U819" s="28">
        <v>11.947152000000001</v>
      </c>
      <c r="V819" s="28">
        <v>12.180121464000001</v>
      </c>
      <c r="W819" s="28">
        <v>12.350643164496001</v>
      </c>
      <c r="X819" s="28">
        <v>12.844668891075841</v>
      </c>
    </row>
    <row r="820" spans="1:24" x14ac:dyDescent="0.2">
      <c r="A820" s="11" t="s">
        <v>89</v>
      </c>
      <c r="B820" s="11" t="s">
        <v>59</v>
      </c>
      <c r="C820" s="11" t="s">
        <v>50</v>
      </c>
      <c r="D820" s="11" t="s">
        <v>76</v>
      </c>
      <c r="E820" s="28">
        <v>0.52069499999999991</v>
      </c>
      <c r="F820" s="28">
        <v>0.45316000000000001</v>
      </c>
      <c r="G820" s="28">
        <v>0.52384642492287403</v>
      </c>
      <c r="H820" s="28">
        <v>0.64339742455608406</v>
      </c>
      <c r="I820" s="28">
        <v>0.71548713111245077</v>
      </c>
      <c r="J820" s="28">
        <v>0.80573068125000002</v>
      </c>
      <c r="K820" s="28">
        <v>0.60429801093750002</v>
      </c>
      <c r="L820" s="28">
        <v>0.57408311039062498</v>
      </c>
      <c r="M820" s="28">
        <v>0.56260144818281244</v>
      </c>
      <c r="N820" s="28">
        <v>0.55134941921915614</v>
      </c>
      <c r="O820" s="28">
        <v>0.74299999999999999</v>
      </c>
      <c r="P820" s="28">
        <v>0.92</v>
      </c>
      <c r="Q820" s="28">
        <v>0.85816499999999996</v>
      </c>
      <c r="R820" s="28">
        <v>0.65</v>
      </c>
      <c r="S820" s="28">
        <v>0.74750000000000005</v>
      </c>
      <c r="T820" s="28">
        <v>0.80730000000000002</v>
      </c>
      <c r="U820" s="28">
        <v>0.82344600000000001</v>
      </c>
      <c r="V820" s="28">
        <v>0.83991492000000001</v>
      </c>
      <c r="W820" s="28">
        <v>0.85671321840000003</v>
      </c>
      <c r="X820" s="28">
        <v>0.87384748276800006</v>
      </c>
    </row>
    <row r="821" spans="1:24" x14ac:dyDescent="0.2">
      <c r="A821" s="11" t="s">
        <v>89</v>
      </c>
      <c r="B821" s="11" t="s">
        <v>59</v>
      </c>
      <c r="C821" s="11" t="s">
        <v>50</v>
      </c>
      <c r="D821" s="11" t="s">
        <v>74</v>
      </c>
      <c r="E821" s="28">
        <v>1.3092076466421068</v>
      </c>
      <c r="F821" s="28">
        <v>1.3044629376409156</v>
      </c>
      <c r="G821" s="28">
        <v>1.2160644236238312</v>
      </c>
      <c r="H821" s="28">
        <v>1.2222248322568547</v>
      </c>
      <c r="I821" s="28">
        <v>1.2015167681288375</v>
      </c>
      <c r="J821" s="28">
        <v>1.1493071034914142</v>
      </c>
      <c r="K821" s="28">
        <v>0.96435097940245851</v>
      </c>
      <c r="L821" s="28">
        <v>0.58515279999999992</v>
      </c>
      <c r="M821" s="28">
        <v>0.46103585599999997</v>
      </c>
      <c r="N821" s="28">
        <v>0.41493227039999997</v>
      </c>
      <c r="O821" s="28">
        <v>0.43567888391999998</v>
      </c>
      <c r="P821" s="28">
        <v>0.34854310713600001</v>
      </c>
      <c r="Q821" s="28">
        <v>0.3136887964224</v>
      </c>
      <c r="R821" s="28">
        <v>0.28999999999999998</v>
      </c>
      <c r="S821" s="28">
        <v>0.29580000000000001</v>
      </c>
      <c r="T821" s="28">
        <v>0.30171600000000004</v>
      </c>
      <c r="U821" s="28">
        <v>0.30775032000000002</v>
      </c>
      <c r="V821" s="28">
        <v>0.31390532640000002</v>
      </c>
      <c r="W821" s="28">
        <v>0.320183432928</v>
      </c>
      <c r="X821" s="28">
        <v>0.32658710158656001</v>
      </c>
    </row>
    <row r="822" spans="1:24" x14ac:dyDescent="0.2">
      <c r="A822" s="11" t="s">
        <v>89</v>
      </c>
      <c r="B822" s="11" t="s">
        <v>59</v>
      </c>
      <c r="C822" s="11" t="s">
        <v>65</v>
      </c>
      <c r="D822" s="11" t="s">
        <v>72</v>
      </c>
      <c r="E822" s="28">
        <v>1.5980139905608937</v>
      </c>
      <c r="F822" s="28">
        <v>1.6677489487540818</v>
      </c>
      <c r="G822" s="28">
        <v>1.759714973991241</v>
      </c>
      <c r="H822" s="28">
        <v>1.7721295904671368</v>
      </c>
      <c r="I822" s="28">
        <v>1.7982231314902783</v>
      </c>
      <c r="J822" s="28">
        <v>1.8313385998130136</v>
      </c>
      <c r="K822" s="28">
        <v>1.8653951224210179</v>
      </c>
      <c r="L822" s="28">
        <v>1.9009080215038814</v>
      </c>
      <c r="M822" s="28">
        <v>1.9416415767885229</v>
      </c>
      <c r="N822" s="28">
        <v>1.9875002481903747</v>
      </c>
      <c r="O822" s="28">
        <v>2.0229871288487611</v>
      </c>
      <c r="P822" s="28">
        <v>2.0516116648388607</v>
      </c>
      <c r="Q822" s="28">
        <v>2.0811637477463685</v>
      </c>
      <c r="R822" s="28">
        <v>2.1107402724951778</v>
      </c>
      <c r="S822" s="28">
        <v>2.1411629117915076</v>
      </c>
      <c r="T822" s="28">
        <v>2.1743498595615609</v>
      </c>
      <c r="U822" s="28">
        <v>2.2102781844876631</v>
      </c>
      <c r="V822" s="28">
        <v>2.2489281866865505</v>
      </c>
      <c r="W822" s="28">
        <v>2.2902831597634625</v>
      </c>
      <c r="X822" s="28">
        <v>2.3343291643287789</v>
      </c>
    </row>
    <row r="823" spans="1:24" x14ac:dyDescent="0.2">
      <c r="A823" s="11" t="s">
        <v>89</v>
      </c>
      <c r="B823" s="11" t="s">
        <v>59</v>
      </c>
      <c r="C823" s="11" t="s">
        <v>65</v>
      </c>
      <c r="D823" s="11" t="s">
        <v>77</v>
      </c>
      <c r="E823" s="28">
        <v>8.7745141791491149E-2</v>
      </c>
      <c r="F823" s="28">
        <v>6.3737360475264002E-2</v>
      </c>
      <c r="G823" s="28">
        <v>9.0434853060579551E-2</v>
      </c>
      <c r="H823" s="28">
        <v>6.0466884499836226E-2</v>
      </c>
      <c r="I823" s="28">
        <v>7.1276538868057751E-2</v>
      </c>
      <c r="J823" s="28">
        <v>7.8132400487387954E-2</v>
      </c>
      <c r="K823" s="28">
        <v>8.3343296032202724E-2</v>
      </c>
      <c r="L823" s="28">
        <v>8.5898377329885367E-2</v>
      </c>
      <c r="M823" s="28">
        <v>9.224381336813442E-2</v>
      </c>
      <c r="N823" s="28">
        <v>8.7631622699727699E-2</v>
      </c>
      <c r="O823" s="28">
        <v>9.1136887607716807E-2</v>
      </c>
      <c r="P823" s="28">
        <v>8.9314149855562464E-2</v>
      </c>
      <c r="Q823" s="28">
        <v>9.1100432852673718E-2</v>
      </c>
      <c r="R823" s="28">
        <v>9.2011437181200459E-2</v>
      </c>
      <c r="S823" s="28">
        <v>9.293155155301247E-2</v>
      </c>
      <c r="T823" s="28">
        <v>9.3860867068542589E-2</v>
      </c>
      <c r="U823" s="28">
        <v>9.479947573922802E-2</v>
      </c>
      <c r="V823" s="28">
        <v>9.5747470496620302E-2</v>
      </c>
      <c r="W823" s="28">
        <v>9.6704945201586512E-2</v>
      </c>
      <c r="X823" s="28">
        <v>9.7671994653602379E-2</v>
      </c>
    </row>
    <row r="824" spans="1:24" x14ac:dyDescent="0.2">
      <c r="A824" s="11" t="s">
        <v>89</v>
      </c>
      <c r="B824" s="11" t="s">
        <v>59</v>
      </c>
      <c r="C824" s="11" t="s">
        <v>65</v>
      </c>
      <c r="D824" s="11" t="s">
        <v>73</v>
      </c>
      <c r="E824" s="28">
        <v>2.4988325520809367E-2</v>
      </c>
      <c r="F824" s="28">
        <v>2.5546381159226736E-2</v>
      </c>
      <c r="G824" s="28">
        <v>2.397403516769047E-2</v>
      </c>
      <c r="H824" s="28">
        <v>2.3484114998169769E-2</v>
      </c>
      <c r="I824" s="28">
        <v>1.7190250284931451E-2</v>
      </c>
      <c r="J824" s="28">
        <v>2.4575130616605434E-2</v>
      </c>
      <c r="K824" s="28">
        <v>2.7503506101972514E-2</v>
      </c>
      <c r="L824" s="28">
        <v>3.6999999999999998E-2</v>
      </c>
      <c r="M824" s="28">
        <v>4.1599999999999998E-2</v>
      </c>
      <c r="N824" s="28">
        <v>3.6099297970705595E-2</v>
      </c>
      <c r="O824" s="28">
        <v>1.6618000000000001E-2</v>
      </c>
      <c r="P824" s="28">
        <v>1.7729999999999999E-2</v>
      </c>
      <c r="Q824" s="28">
        <v>2.0856000000000003E-2</v>
      </c>
      <c r="R824" s="28">
        <v>7.0104E-2</v>
      </c>
      <c r="S824" s="28">
        <v>9.5491000000000006E-2</v>
      </c>
      <c r="T824" s="28">
        <v>0.13209800000000002</v>
      </c>
      <c r="U824" s="28">
        <v>0.13009100000000001</v>
      </c>
      <c r="V824" s="28">
        <v>0.12808900000000001</v>
      </c>
      <c r="W824" s="28">
        <v>0.123088</v>
      </c>
      <c r="X824" s="28">
        <v>0.119086</v>
      </c>
    </row>
    <row r="825" spans="1:24" x14ac:dyDescent="0.2">
      <c r="A825" s="11" t="s">
        <v>89</v>
      </c>
      <c r="B825" s="11" t="s">
        <v>59</v>
      </c>
      <c r="C825" s="11" t="s">
        <v>65</v>
      </c>
      <c r="D825" s="11" t="s">
        <v>70</v>
      </c>
      <c r="E825" s="28">
        <v>0.13743579036445153</v>
      </c>
      <c r="F825" s="28">
        <v>0.14050509637574704</v>
      </c>
      <c r="G825" s="28">
        <v>0.1318571934222976</v>
      </c>
      <c r="H825" s="28">
        <v>0.12916263248993373</v>
      </c>
      <c r="I825" s="28">
        <v>9.4546376567122989E-2</v>
      </c>
      <c r="J825" s="28">
        <v>0.13516321839132989</v>
      </c>
      <c r="K825" s="28">
        <v>0.15126928356084882</v>
      </c>
      <c r="L825" s="28">
        <v>0.185</v>
      </c>
      <c r="M825" s="28">
        <v>0.20799999999999999</v>
      </c>
      <c r="N825" s="28">
        <v>0.19854613883888078</v>
      </c>
      <c r="O825" s="28">
        <v>9.1399000000000008E-2</v>
      </c>
      <c r="P825" s="28">
        <v>9.7514999999999991E-2</v>
      </c>
      <c r="Q825" s="28">
        <v>0.11470800000000002</v>
      </c>
      <c r="R825" s="28">
        <v>0.38557200000000003</v>
      </c>
      <c r="S825" s="28">
        <v>0.52520050000000007</v>
      </c>
      <c r="T825" s="28">
        <v>0.72653900000000016</v>
      </c>
      <c r="U825" s="28">
        <v>0.71550050000000009</v>
      </c>
      <c r="V825" s="28">
        <v>0.70448949999999999</v>
      </c>
      <c r="W825" s="28">
        <v>0.67698400000000003</v>
      </c>
      <c r="X825" s="28">
        <v>0.65497300000000003</v>
      </c>
    </row>
    <row r="826" spans="1:24" x14ac:dyDescent="0.2">
      <c r="A826" s="11" t="s">
        <v>89</v>
      </c>
      <c r="B826" s="11" t="s">
        <v>59</v>
      </c>
      <c r="C826" s="11" t="s">
        <v>65</v>
      </c>
      <c r="D826" s="11" t="s">
        <v>71</v>
      </c>
      <c r="E826" s="28">
        <v>1.4241411930300969</v>
      </c>
      <c r="F826" s="28">
        <v>1.5136602540435238</v>
      </c>
      <c r="G826" s="28">
        <v>1.6193177415089073</v>
      </c>
      <c r="H826" s="28">
        <v>1.6429980837742262</v>
      </c>
      <c r="I826" s="28">
        <v>1.672347512285959</v>
      </c>
      <c r="J826" s="28">
        <v>1.7031448978261028</v>
      </c>
      <c r="K826" s="28">
        <v>1.7348174638515468</v>
      </c>
      <c r="L826" s="28">
        <v>1.7678444599986098</v>
      </c>
      <c r="M826" s="28">
        <v>1.8057266664133265</v>
      </c>
      <c r="N826" s="28">
        <v>1.8086252258532411</v>
      </c>
      <c r="O826" s="28">
        <v>1.8465841596411763</v>
      </c>
      <c r="P826" s="28">
        <v>1.75</v>
      </c>
      <c r="Q826" s="28">
        <v>1.7692763781664205</v>
      </c>
      <c r="R826" s="28">
        <v>1.8577401970747416</v>
      </c>
      <c r="S826" s="28">
        <v>1.9650352477150996</v>
      </c>
      <c r="T826" s="28">
        <v>2.0221453693922515</v>
      </c>
      <c r="U826" s="28">
        <v>2.0555587115735268</v>
      </c>
      <c r="V826" s="28">
        <v>2.0915032136184921</v>
      </c>
      <c r="W826" s="28">
        <v>2.1299633385800201</v>
      </c>
      <c r="X826" s="28">
        <v>2.1709261228257648</v>
      </c>
    </row>
    <row r="827" spans="1:24" x14ac:dyDescent="0.2">
      <c r="A827" s="11" t="s">
        <v>89</v>
      </c>
      <c r="B827" s="11" t="s">
        <v>59</v>
      </c>
      <c r="C827" s="11" t="s">
        <v>65</v>
      </c>
      <c r="D827" s="11" t="s">
        <v>26</v>
      </c>
      <c r="E827" s="28">
        <v>1.5615769833945485</v>
      </c>
      <c r="F827" s="28">
        <v>1.6541653504192708</v>
      </c>
      <c r="G827" s="28">
        <v>1.7511749349312049</v>
      </c>
      <c r="H827" s="28">
        <v>1.7721607162641599</v>
      </c>
      <c r="I827" s="28">
        <v>1.7668938888530821</v>
      </c>
      <c r="J827" s="28">
        <v>1.8383081162174326</v>
      </c>
      <c r="K827" s="28">
        <v>1.8860867474123957</v>
      </c>
      <c r="L827" s="28">
        <v>1.9528444599986099</v>
      </c>
      <c r="M827" s="28">
        <v>2.0137266664133264</v>
      </c>
      <c r="N827" s="28">
        <v>2.0071713646921219</v>
      </c>
      <c r="O827" s="28">
        <v>1.9379831596411763</v>
      </c>
      <c r="P827" s="28">
        <v>1.847515</v>
      </c>
      <c r="Q827" s="28">
        <v>1.8839843781664205</v>
      </c>
      <c r="R827" s="28">
        <v>2.2433121970747418</v>
      </c>
      <c r="S827" s="28">
        <v>2.4902357477150998</v>
      </c>
      <c r="T827" s="28">
        <v>2.7486843693922518</v>
      </c>
      <c r="U827" s="28">
        <v>2.7710592115735269</v>
      </c>
      <c r="V827" s="28">
        <v>2.7959927136184923</v>
      </c>
      <c r="W827" s="28">
        <v>2.8069473385800201</v>
      </c>
      <c r="X827" s="28">
        <v>2.8258991228257648</v>
      </c>
    </row>
    <row r="828" spans="1:24" x14ac:dyDescent="0.2">
      <c r="A828" s="11" t="s">
        <v>89</v>
      </c>
      <c r="B828" s="11" t="s">
        <v>59</v>
      </c>
      <c r="C828" s="11" t="s">
        <v>65</v>
      </c>
      <c r="D828" s="11" t="s">
        <v>75</v>
      </c>
      <c r="E828" s="28">
        <v>1.1555469479612972</v>
      </c>
      <c r="F828" s="28">
        <v>1.1518875050914499</v>
      </c>
      <c r="G828" s="28">
        <v>1.2778952646248507</v>
      </c>
      <c r="H828" s="28">
        <v>1.2668464253804053</v>
      </c>
      <c r="I828" s="28">
        <v>1.4376973473635888</v>
      </c>
      <c r="J828" s="28">
        <v>1.5424961176632122</v>
      </c>
      <c r="K828" s="28">
        <v>1.5244520297926396</v>
      </c>
      <c r="L828" s="28">
        <v>1.5653426668600652</v>
      </c>
      <c r="M828" s="28">
        <v>1.4140003404030723</v>
      </c>
      <c r="N828" s="28">
        <v>1.94</v>
      </c>
      <c r="O828" s="28">
        <v>1.78</v>
      </c>
      <c r="P828" s="28">
        <v>1.7</v>
      </c>
      <c r="Q828" s="28">
        <v>1.716</v>
      </c>
      <c r="R828" s="28">
        <v>1.8704400000000001</v>
      </c>
      <c r="S828" s="28">
        <v>2.1323016000000004</v>
      </c>
      <c r="T828" s="28">
        <v>2.3455317600000005</v>
      </c>
      <c r="U828" s="28">
        <v>2.3689870776000004</v>
      </c>
      <c r="V828" s="28">
        <v>2.3808320129880003</v>
      </c>
      <c r="W828" s="28">
        <v>2.3927361730529402</v>
      </c>
      <c r="X828" s="28">
        <v>2.4046998539182045</v>
      </c>
    </row>
    <row r="829" spans="1:24" x14ac:dyDescent="0.2">
      <c r="A829" s="11" t="s">
        <v>89</v>
      </c>
      <c r="B829" s="11" t="s">
        <v>59</v>
      </c>
      <c r="C829" s="11" t="s">
        <v>65</v>
      </c>
      <c r="D829" s="11" t="s">
        <v>76</v>
      </c>
      <c r="E829" s="28">
        <v>8.8730259360000008E-2</v>
      </c>
      <c r="F829" s="28">
        <v>9.3064819976703822E-2</v>
      </c>
      <c r="G829" s="28">
        <v>0.16304423996100198</v>
      </c>
      <c r="H829" s="28">
        <v>0.13342380696662082</v>
      </c>
      <c r="I829" s="28">
        <v>8.0225158439736932E-2</v>
      </c>
      <c r="J829" s="28">
        <v>0.06</v>
      </c>
      <c r="K829" s="28">
        <v>6.6000000000000003E-2</v>
      </c>
      <c r="L829" s="28">
        <v>6.93E-2</v>
      </c>
      <c r="M829" s="28">
        <v>7.1378999999999998E-2</v>
      </c>
      <c r="N829" s="28">
        <v>6.4000000000000001E-2</v>
      </c>
      <c r="O829" s="28">
        <v>6.3E-2</v>
      </c>
      <c r="P829" s="28">
        <v>6.3630000000000006E-2</v>
      </c>
      <c r="Q829" s="28">
        <v>6.4266300000000012E-2</v>
      </c>
      <c r="R829" s="28">
        <v>6.6194289000000017E-2</v>
      </c>
      <c r="S829" s="28">
        <v>6.685623189000002E-2</v>
      </c>
      <c r="T829" s="28">
        <v>6.7524794208900021E-2</v>
      </c>
      <c r="U829" s="28">
        <v>6.8200042150989015E-2</v>
      </c>
      <c r="V829" s="28">
        <v>6.88820425724989E-2</v>
      </c>
      <c r="W829" s="28">
        <v>6.957086299822389E-2</v>
      </c>
      <c r="X829" s="28">
        <v>7.026657162820614E-2</v>
      </c>
    </row>
    <row r="830" spans="1:24" x14ac:dyDescent="0.2">
      <c r="A830" s="11" t="s">
        <v>89</v>
      </c>
      <c r="B830" s="11" t="s">
        <v>59</v>
      </c>
      <c r="C830" s="11" t="s">
        <v>65</v>
      </c>
      <c r="D830" s="11" t="s">
        <v>74</v>
      </c>
      <c r="E830" s="28">
        <v>0.56775428175868736</v>
      </c>
      <c r="F830" s="28">
        <v>0.58780852043404086</v>
      </c>
      <c r="G830" s="28">
        <v>0.60689477109375123</v>
      </c>
      <c r="H830" s="28">
        <v>0.39835028270157413</v>
      </c>
      <c r="I830" s="28">
        <v>0.43585703576805829</v>
      </c>
      <c r="J830" s="28">
        <v>0.4973561764834194</v>
      </c>
      <c r="K830" s="28">
        <v>0.42601216693369581</v>
      </c>
      <c r="L830" s="28">
        <v>0.48329723999999991</v>
      </c>
      <c r="M830" s="28">
        <v>0.49012868479999999</v>
      </c>
      <c r="N830" s="28">
        <v>0.45091839001600004</v>
      </c>
      <c r="O830" s="28">
        <v>0.40582655101440002</v>
      </c>
      <c r="P830" s="28">
        <v>0.32466124081151998</v>
      </c>
      <c r="Q830" s="28">
        <v>0.35712736489267199</v>
      </c>
      <c r="R830" s="28">
        <v>0.41069646962657275</v>
      </c>
      <c r="S830" s="28">
        <v>0.43123129310790143</v>
      </c>
      <c r="T830" s="28">
        <v>0.47435442241869158</v>
      </c>
      <c r="U830" s="28">
        <v>0.47909796664287857</v>
      </c>
      <c r="V830" s="28">
        <v>0.48388894630930729</v>
      </c>
      <c r="W830" s="28">
        <v>0.48872783577240037</v>
      </c>
      <c r="X830" s="28">
        <v>0.49361511413012438</v>
      </c>
    </row>
    <row r="831" spans="1:24" x14ac:dyDescent="0.2">
      <c r="A831" s="11" t="s">
        <v>89</v>
      </c>
      <c r="B831" s="11" t="s">
        <v>59</v>
      </c>
      <c r="C831" s="11" t="s">
        <v>67</v>
      </c>
      <c r="D831" s="11" t="s">
        <v>72</v>
      </c>
      <c r="E831" s="28">
        <v>0.80147262557528531</v>
      </c>
      <c r="F831" s="28">
        <v>0.817841667707493</v>
      </c>
      <c r="G831" s="28">
        <v>0.83218692060274513</v>
      </c>
      <c r="H831" s="28">
        <v>0.85030587087688381</v>
      </c>
      <c r="I831" s="28">
        <v>0.86637299881592622</v>
      </c>
      <c r="J831" s="28">
        <v>0.88605708917044579</v>
      </c>
      <c r="K831" s="28">
        <v>0.90688798477123511</v>
      </c>
      <c r="L831" s="28">
        <v>0.92811291368216287</v>
      </c>
      <c r="M831" s="28">
        <v>0.95140051948023441</v>
      </c>
      <c r="N831" s="28">
        <v>0.97638929400454211</v>
      </c>
      <c r="O831" s="28">
        <v>0.99849683026283387</v>
      </c>
      <c r="P831" s="28">
        <v>1.0197914675607216</v>
      </c>
      <c r="Q831" s="28">
        <v>1.0434074216164737</v>
      </c>
      <c r="R831" s="28">
        <v>1.0687475805073974</v>
      </c>
      <c r="S831" s="28">
        <v>1.0957952281662799</v>
      </c>
      <c r="T831" s="28">
        <v>1.1245385857196604</v>
      </c>
      <c r="U831" s="28">
        <v>1.1549703355510599</v>
      </c>
      <c r="V831" s="28">
        <v>1.1870872019667043</v>
      </c>
      <c r="W831" s="28">
        <v>1.2208895816756009</v>
      </c>
      <c r="X831" s="28">
        <v>1.2563812181213345</v>
      </c>
    </row>
    <row r="832" spans="1:24" x14ac:dyDescent="0.2">
      <c r="A832" s="11" t="s">
        <v>89</v>
      </c>
      <c r="B832" s="11" t="s">
        <v>59</v>
      </c>
      <c r="C832" s="11" t="s">
        <v>67</v>
      </c>
      <c r="D832" s="11" t="s">
        <v>77</v>
      </c>
      <c r="E832" s="28">
        <v>4.0078448529132171E-2</v>
      </c>
      <c r="F832" s="28">
        <v>4.0021057581384752E-2</v>
      </c>
      <c r="G832" s="28">
        <v>4.0940712723944665E-2</v>
      </c>
      <c r="H832" s="28">
        <v>4.3166601156885233E-2</v>
      </c>
      <c r="I832" s="28">
        <v>4.4591852403428889E-2</v>
      </c>
      <c r="J832" s="28">
        <v>4.7215447457277918E-2</v>
      </c>
      <c r="K832" s="28">
        <v>4.89838443625219E-2</v>
      </c>
      <c r="L832" s="28">
        <v>5.1147735347862655E-2</v>
      </c>
      <c r="M832" s="28">
        <v>5.3487376987124975E-2</v>
      </c>
      <c r="N832" s="28">
        <v>5.3999999999999999E-2</v>
      </c>
      <c r="O832" s="28">
        <v>5.6009860104562825E-2</v>
      </c>
      <c r="P832" s="28">
        <v>5.6569958705608457E-2</v>
      </c>
      <c r="Q832" s="28">
        <v>5.8267057466776712E-2</v>
      </c>
      <c r="R832" s="28">
        <v>5.9432398616112249E-2</v>
      </c>
      <c r="S832" s="28">
        <v>6.0621046588434493E-2</v>
      </c>
      <c r="T832" s="28">
        <v>6.1833467520203182E-2</v>
      </c>
      <c r="U832" s="28">
        <v>6.3070136870607252E-2</v>
      </c>
      <c r="V832" s="28">
        <v>6.4331539608019392E-2</v>
      </c>
      <c r="W832" s="28">
        <v>6.5618170400179782E-2</v>
      </c>
      <c r="X832" s="28">
        <v>6.6930533808183382E-2</v>
      </c>
    </row>
    <row r="833" spans="1:24" x14ac:dyDescent="0.2">
      <c r="A833" s="11" t="s">
        <v>89</v>
      </c>
      <c r="B833" s="11" t="s">
        <v>59</v>
      </c>
      <c r="C833" s="11" t="s">
        <v>67</v>
      </c>
      <c r="D833" s="11" t="s">
        <v>73</v>
      </c>
      <c r="E833" s="28">
        <v>2.1345216518578129E-2</v>
      </c>
      <c r="F833" s="28">
        <v>2.0714209912631454E-2</v>
      </c>
      <c r="G833" s="28">
        <v>2.2196577454437719E-2</v>
      </c>
      <c r="H833" s="28">
        <v>2.3038055133457174E-2</v>
      </c>
      <c r="I833" s="28">
        <v>2.4458016304032527E-2</v>
      </c>
      <c r="J833" s="28">
        <v>2.553752768565843E-2</v>
      </c>
      <c r="K833" s="28">
        <v>2.6891293947112781E-2</v>
      </c>
      <c r="L833" s="28">
        <v>2.81116934251971E-2</v>
      </c>
      <c r="M833" s="28">
        <v>2.947275911108067E-2</v>
      </c>
      <c r="N833" s="28">
        <v>3.0794196360513171E-2</v>
      </c>
      <c r="O833" s="28">
        <v>3.9E-2</v>
      </c>
      <c r="P833" s="28">
        <v>0.04</v>
      </c>
      <c r="Q833" s="28">
        <v>0.04</v>
      </c>
      <c r="R833" s="28">
        <v>4.1000000000000002E-2</v>
      </c>
      <c r="S833" s="28">
        <v>4.2000000000000003E-2</v>
      </c>
      <c r="T833" s="28">
        <v>4.3999999999999997E-2</v>
      </c>
      <c r="U833" s="28">
        <v>4.4999999999999998E-2</v>
      </c>
      <c r="V833" s="28">
        <v>4.4999999999999998E-2</v>
      </c>
      <c r="W833" s="28">
        <v>4.5999999999999999E-2</v>
      </c>
      <c r="X833" s="28">
        <v>4.5999999999999999E-2</v>
      </c>
    </row>
    <row r="834" spans="1:24" x14ac:dyDescent="0.2">
      <c r="A834" s="11" t="s">
        <v>89</v>
      </c>
      <c r="B834" s="11" t="s">
        <v>59</v>
      </c>
      <c r="C834" s="11" t="s">
        <v>67</v>
      </c>
      <c r="D834" s="11" t="s">
        <v>70</v>
      </c>
      <c r="E834" s="28">
        <v>0.17076173214862503</v>
      </c>
      <c r="F834" s="28">
        <v>0.16571367930105163</v>
      </c>
      <c r="G834" s="28">
        <v>0.17757261963550175</v>
      </c>
      <c r="H834" s="28">
        <v>0.18430444106765739</v>
      </c>
      <c r="I834" s="28">
        <v>0.19566413043226022</v>
      </c>
      <c r="J834" s="28">
        <v>0.20430022148526744</v>
      </c>
      <c r="K834" s="28">
        <v>0.21513035157690225</v>
      </c>
      <c r="L834" s="28">
        <v>0.2248935474015768</v>
      </c>
      <c r="M834" s="28">
        <v>0.23578207288864536</v>
      </c>
      <c r="N834" s="28">
        <v>0.24635357088410537</v>
      </c>
      <c r="O834" s="28">
        <v>0.312</v>
      </c>
      <c r="P834" s="28">
        <v>0.32</v>
      </c>
      <c r="Q834" s="28">
        <v>0.32</v>
      </c>
      <c r="R834" s="28">
        <v>0.32800000000000001</v>
      </c>
      <c r="S834" s="28">
        <v>0.33600000000000002</v>
      </c>
      <c r="T834" s="28">
        <v>0.35199999999999998</v>
      </c>
      <c r="U834" s="28">
        <v>0.36</v>
      </c>
      <c r="V834" s="28">
        <v>0.36</v>
      </c>
      <c r="W834" s="28">
        <v>0.36799999999999999</v>
      </c>
      <c r="X834" s="28">
        <v>0.36799999999999999</v>
      </c>
    </row>
    <row r="835" spans="1:24" x14ac:dyDescent="0.2">
      <c r="A835" s="11" t="s">
        <v>89</v>
      </c>
      <c r="B835" s="11" t="s">
        <v>59</v>
      </c>
      <c r="C835" s="11" t="s">
        <v>67</v>
      </c>
      <c r="D835" s="11" t="s">
        <v>71</v>
      </c>
      <c r="E835" s="28">
        <v>1.8219963936566714</v>
      </c>
      <c r="F835" s="28">
        <v>1.8746583247608215</v>
      </c>
      <c r="G835" s="28">
        <v>1.9219836208057774</v>
      </c>
      <c r="H835" s="28">
        <v>1.9736265852019186</v>
      </c>
      <c r="I835" s="28">
        <v>2.0099853572529489</v>
      </c>
      <c r="J835" s="28">
        <v>2.0556524468754342</v>
      </c>
      <c r="K835" s="28">
        <v>2.1039801246692651</v>
      </c>
      <c r="L835" s="28">
        <v>2.1532219597426177</v>
      </c>
      <c r="M835" s="28">
        <v>2.2072492051941435</v>
      </c>
      <c r="N835" s="28">
        <v>2.148056446809993</v>
      </c>
      <c r="O835" s="28">
        <v>2.300554083877925</v>
      </c>
      <c r="P835" s="28">
        <v>2.15</v>
      </c>
      <c r="Q835" s="28">
        <v>2.3005</v>
      </c>
      <c r="R835" s="28">
        <v>2.4385300000000001</v>
      </c>
      <c r="S835" s="28">
        <v>2.5848418000000004</v>
      </c>
      <c r="T835" s="28">
        <v>2.6745312282415759</v>
      </c>
      <c r="U835" s="28">
        <v>2.7488293986115222</v>
      </c>
      <c r="V835" s="28">
        <v>2.8252675406807559</v>
      </c>
      <c r="W835" s="28">
        <v>2.9057172043879302</v>
      </c>
      <c r="X835" s="28">
        <v>2.9901872991287761</v>
      </c>
    </row>
    <row r="836" spans="1:24" x14ac:dyDescent="0.2">
      <c r="A836" s="11" t="s">
        <v>89</v>
      </c>
      <c r="B836" s="11" t="s">
        <v>59</v>
      </c>
      <c r="C836" s="11" t="s">
        <v>67</v>
      </c>
      <c r="D836" s="11" t="s">
        <v>26</v>
      </c>
      <c r="E836" s="28">
        <v>1.9927581258052964</v>
      </c>
      <c r="F836" s="28">
        <v>2.0403720040618731</v>
      </c>
      <c r="G836" s="28">
        <v>2.0995562404412791</v>
      </c>
      <c r="H836" s="28">
        <v>2.1579310262695759</v>
      </c>
      <c r="I836" s="28">
        <v>2.2056494876852093</v>
      </c>
      <c r="J836" s="28">
        <v>2.2599526683607016</v>
      </c>
      <c r="K836" s="28">
        <v>2.3191104762461672</v>
      </c>
      <c r="L836" s="28">
        <v>2.3781155071441944</v>
      </c>
      <c r="M836" s="28">
        <v>2.4430312780827887</v>
      </c>
      <c r="N836" s="28">
        <v>2.3944100176940983</v>
      </c>
      <c r="O836" s="28">
        <v>2.6125540838779249</v>
      </c>
      <c r="P836" s="28">
        <v>2.4700000000000002</v>
      </c>
      <c r="Q836" s="28">
        <v>2.6204999999999998</v>
      </c>
      <c r="R836" s="28">
        <v>2.7665299999999999</v>
      </c>
      <c r="S836" s="28">
        <v>2.9208418000000003</v>
      </c>
      <c r="T836" s="28">
        <v>3.0265312282415757</v>
      </c>
      <c r="U836" s="28">
        <v>3.1088293986115221</v>
      </c>
      <c r="V836" s="28">
        <v>3.1852675406807558</v>
      </c>
      <c r="W836" s="28">
        <v>3.2737172043879301</v>
      </c>
      <c r="X836" s="28">
        <v>3.358187299128776</v>
      </c>
    </row>
    <row r="837" spans="1:24" x14ac:dyDescent="0.2">
      <c r="A837" s="11" t="s">
        <v>89</v>
      </c>
      <c r="B837" s="11" t="s">
        <v>59</v>
      </c>
      <c r="C837" s="11" t="s">
        <v>67</v>
      </c>
      <c r="D837" s="11" t="s">
        <v>75</v>
      </c>
      <c r="E837" s="28">
        <v>1.2609171914388897</v>
      </c>
      <c r="F837" s="28">
        <v>1.3103772967341265</v>
      </c>
      <c r="G837" s="28">
        <v>1.5872143087149413</v>
      </c>
      <c r="H837" s="28">
        <v>1.5148589894256657</v>
      </c>
      <c r="I837" s="28">
        <v>1.4563525198634777</v>
      </c>
      <c r="J837" s="28">
        <v>1.6177671601661809</v>
      </c>
      <c r="K837" s="28">
        <v>1.5988425531879877</v>
      </c>
      <c r="L837" s="28">
        <v>1.6417285799652679</v>
      </c>
      <c r="M837" s="28">
        <v>1.4830010195638936</v>
      </c>
      <c r="N837" s="28">
        <v>2.0204489617587544</v>
      </c>
      <c r="O837" s="28">
        <v>1.9950000000000001</v>
      </c>
      <c r="P837" s="28">
        <v>1.85</v>
      </c>
      <c r="Q837" s="28">
        <v>2.2719999999999998</v>
      </c>
      <c r="R837" s="28">
        <v>2.1850000000000001</v>
      </c>
      <c r="S837" s="28">
        <v>2.3161</v>
      </c>
      <c r="T837" s="28">
        <v>2.3971635</v>
      </c>
      <c r="U837" s="28">
        <v>2.4690784049999999</v>
      </c>
      <c r="V837" s="28">
        <v>2.5308053651249995</v>
      </c>
      <c r="W837" s="28">
        <v>2.6067295260787495</v>
      </c>
      <c r="X837" s="28">
        <v>2.6771112232828753</v>
      </c>
    </row>
    <row r="838" spans="1:24" x14ac:dyDescent="0.2">
      <c r="A838" s="11" t="s">
        <v>89</v>
      </c>
      <c r="B838" s="11" t="s">
        <v>59</v>
      </c>
      <c r="C838" s="11" t="s">
        <v>67</v>
      </c>
      <c r="D838" s="11" t="s">
        <v>76</v>
      </c>
      <c r="E838" s="28">
        <v>0.08</v>
      </c>
      <c r="F838" s="28">
        <v>0.13134811865890128</v>
      </c>
      <c r="G838" s="28">
        <v>0.22856207998700068</v>
      </c>
      <c r="H838" s="28">
        <v>0.2740959356555403</v>
      </c>
      <c r="I838" s="28">
        <v>0.16180538614657894</v>
      </c>
      <c r="J838" s="28">
        <v>0.18478266476123803</v>
      </c>
      <c r="K838" s="28">
        <v>0.22131805124242854</v>
      </c>
      <c r="L838" s="28">
        <v>0.20242139635540723</v>
      </c>
      <c r="M838" s="28">
        <v>0.20845180130828284</v>
      </c>
      <c r="N838" s="28">
        <v>0.2126208373344485</v>
      </c>
      <c r="O838" s="28">
        <v>0.27200000000000002</v>
      </c>
      <c r="P838" s="28">
        <v>0.29104000000000002</v>
      </c>
      <c r="Q838" s="28">
        <v>0.2939504</v>
      </c>
      <c r="R838" s="28">
        <v>0.29688990399999998</v>
      </c>
      <c r="S838" s="28">
        <v>0.30282770207999998</v>
      </c>
      <c r="T838" s="28">
        <v>0.30888425612159998</v>
      </c>
      <c r="U838" s="28">
        <v>0.31506194124403203</v>
      </c>
      <c r="V838" s="28">
        <v>0.32136318006891262</v>
      </c>
      <c r="W838" s="28">
        <v>0.32779044367029087</v>
      </c>
      <c r="X838" s="28">
        <v>0.33434625254369671</v>
      </c>
    </row>
    <row r="839" spans="1:24" x14ac:dyDescent="0.2">
      <c r="A839" s="11" t="s">
        <v>89</v>
      </c>
      <c r="B839" s="11" t="s">
        <v>59</v>
      </c>
      <c r="C839" s="11" t="s">
        <v>67</v>
      </c>
      <c r="D839" s="11" t="s">
        <v>74</v>
      </c>
      <c r="E839" s="28">
        <v>0.82605476533363154</v>
      </c>
      <c r="F839" s="28">
        <v>0.8447545419250434</v>
      </c>
      <c r="G839" s="28">
        <v>0.75369612528241736</v>
      </c>
      <c r="H839" s="28">
        <v>0.78470031144157104</v>
      </c>
      <c r="I839" s="28">
        <v>0.87606013103110403</v>
      </c>
      <c r="J839" s="28">
        <v>0.93023556471396618</v>
      </c>
      <c r="K839" s="28">
        <v>0.88901627600824562</v>
      </c>
      <c r="L839" s="28">
        <v>0.89544524000000014</v>
      </c>
      <c r="M839" s="28">
        <v>0.88883904479999998</v>
      </c>
      <c r="N839" s="28">
        <v>0.90661582569600008</v>
      </c>
      <c r="O839" s="28">
        <v>0.93381430046688008</v>
      </c>
      <c r="P839" s="28">
        <v>0.9</v>
      </c>
      <c r="Q839" s="28">
        <v>0.90900000000000003</v>
      </c>
      <c r="R839" s="28">
        <v>0.91809000000000007</v>
      </c>
      <c r="S839" s="28">
        <v>0.93645180000000006</v>
      </c>
      <c r="T839" s="28">
        <v>0.95518083600000003</v>
      </c>
      <c r="U839" s="28">
        <v>0.97428445272000008</v>
      </c>
      <c r="V839" s="28">
        <v>0.99377014177440015</v>
      </c>
      <c r="W839" s="28">
        <v>1.0136455446098882</v>
      </c>
      <c r="X839" s="28">
        <v>1.0339184555020859</v>
      </c>
    </row>
    <row r="840" spans="1:24" x14ac:dyDescent="0.2">
      <c r="A840" s="11" t="s">
        <v>130</v>
      </c>
      <c r="B840" s="11" t="s">
        <v>60</v>
      </c>
      <c r="C840" s="11" t="s">
        <v>50</v>
      </c>
      <c r="D840" s="11" t="s">
        <v>72</v>
      </c>
      <c r="E840" s="28">
        <v>133.62142</v>
      </c>
      <c r="F840" s="28">
        <v>134.81065100000001</v>
      </c>
      <c r="G840" s="28">
        <v>136.01065100000002</v>
      </c>
      <c r="H840" s="28">
        <v>135.92067699999998</v>
      </c>
      <c r="I840" s="28">
        <v>136.43065100000001</v>
      </c>
      <c r="J840" s="28">
        <v>136.568083</v>
      </c>
      <c r="K840" s="28">
        <v>135.399945</v>
      </c>
      <c r="L840" s="28">
        <v>135.93293</v>
      </c>
      <c r="M840" s="28">
        <v>137.07984300000001</v>
      </c>
      <c r="N840" s="28">
        <v>137.761063495</v>
      </c>
      <c r="O840" s="28">
        <v>138.19780008219001</v>
      </c>
      <c r="P840" s="28">
        <v>138.27522767865585</v>
      </c>
      <c r="Q840" s="28">
        <v>138.90286097775902</v>
      </c>
      <c r="R840" s="28">
        <v>139.27012206789328</v>
      </c>
      <c r="S840" s="28">
        <v>139.55898872036283</v>
      </c>
      <c r="T840" s="28">
        <v>139.77605381254378</v>
      </c>
      <c r="U840" s="28">
        <v>139.75431087976017</v>
      </c>
      <c r="V840" s="28">
        <v>139.55081731505371</v>
      </c>
      <c r="W840" s="28">
        <v>139.45405813675316</v>
      </c>
      <c r="X840" s="28">
        <v>139.4552418520266</v>
      </c>
    </row>
    <row r="841" spans="1:24" x14ac:dyDescent="0.2">
      <c r="A841" s="11" t="s">
        <v>130</v>
      </c>
      <c r="B841" s="11" t="s">
        <v>60</v>
      </c>
      <c r="C841" s="11" t="s">
        <v>50</v>
      </c>
      <c r="D841" s="11" t="s">
        <v>77</v>
      </c>
      <c r="E841" s="28">
        <v>8.9487299999999994</v>
      </c>
      <c r="F841" s="28">
        <v>8.5973380000000006</v>
      </c>
      <c r="G841" s="28">
        <v>8.2498729999999991</v>
      </c>
      <c r="H841" s="28">
        <v>7.7450000000000001</v>
      </c>
      <c r="I841" s="28">
        <v>7.6479999999999997</v>
      </c>
      <c r="J841" s="28">
        <v>7.8949999999999996</v>
      </c>
      <c r="K841" s="28">
        <v>8.0649999999999995</v>
      </c>
      <c r="L841" s="28">
        <v>7.851</v>
      </c>
      <c r="M841" s="28">
        <v>6.9930000000000003</v>
      </c>
      <c r="N841" s="28">
        <v>5.4790150000000004</v>
      </c>
      <c r="O841" s="28">
        <v>5.6716570000000006</v>
      </c>
      <c r="P841" s="28">
        <v>6.019933</v>
      </c>
      <c r="Q841" s="28">
        <v>7.1265690000000008</v>
      </c>
      <c r="R841" s="28">
        <v>7.4513069999999999</v>
      </c>
      <c r="S841" s="28">
        <v>7.530913</v>
      </c>
      <c r="T841" s="28">
        <v>7.5439120000000006</v>
      </c>
      <c r="U841" s="28">
        <v>7.5960520000000002</v>
      </c>
      <c r="V841" s="28">
        <v>7.6926250000000005</v>
      </c>
      <c r="W841" s="28">
        <v>7.7878620000000005</v>
      </c>
      <c r="X841" s="28">
        <v>7.8803380000000001</v>
      </c>
    </row>
    <row r="842" spans="1:24" x14ac:dyDescent="0.2">
      <c r="A842" s="11" t="s">
        <v>130</v>
      </c>
      <c r="B842" s="11" t="s">
        <v>60</v>
      </c>
      <c r="C842" s="11" t="s">
        <v>50</v>
      </c>
      <c r="D842" s="11" t="s">
        <v>73</v>
      </c>
      <c r="E842" s="28">
        <v>5.5572700000000008</v>
      </c>
      <c r="F842" s="28">
        <v>4.9510640000000006</v>
      </c>
      <c r="G842" s="28">
        <v>5.0359049999999996</v>
      </c>
      <c r="H842" s="28">
        <v>4.5039999999999996</v>
      </c>
      <c r="I842" s="28">
        <v>4.1689999999999996</v>
      </c>
      <c r="J842" s="28">
        <v>4.2629999999999999</v>
      </c>
      <c r="K842" s="28">
        <v>4.3070000000000004</v>
      </c>
      <c r="L842" s="28">
        <v>3.8740000000000001</v>
      </c>
      <c r="M842" s="28">
        <v>3.7040000000000002</v>
      </c>
      <c r="N842" s="28">
        <v>2.2181280000000001</v>
      </c>
      <c r="O842" s="28">
        <v>2.7290360000000002</v>
      </c>
      <c r="P842" s="28">
        <v>2.9678040000000001</v>
      </c>
      <c r="Q842" s="28">
        <v>4.0912860000000002</v>
      </c>
      <c r="R842" s="28">
        <v>4.3186040000000006</v>
      </c>
      <c r="S842" s="28">
        <v>4.2162280000000001</v>
      </c>
      <c r="T842" s="28">
        <v>4.380439</v>
      </c>
      <c r="U842" s="28">
        <v>4.6370330000000006</v>
      </c>
      <c r="V842" s="28">
        <v>4.6154630000000001</v>
      </c>
      <c r="W842" s="28">
        <v>4.7182430000000002</v>
      </c>
      <c r="X842" s="28">
        <v>4.7862110000000007</v>
      </c>
    </row>
    <row r="843" spans="1:24" x14ac:dyDescent="0.2">
      <c r="A843" s="11" t="s">
        <v>130</v>
      </c>
      <c r="B843" s="11" t="s">
        <v>60</v>
      </c>
      <c r="C843" s="11" t="s">
        <v>50</v>
      </c>
      <c r="D843" s="11" t="s">
        <v>70</v>
      </c>
      <c r="E843" s="28">
        <v>60.19</v>
      </c>
      <c r="F843" s="28">
        <v>54.556000000000004</v>
      </c>
      <c r="G843" s="28">
        <v>57.295000000000002</v>
      </c>
      <c r="H843" s="28">
        <v>54.537999999999997</v>
      </c>
      <c r="I843" s="28">
        <v>53</v>
      </c>
      <c r="J843" s="28">
        <v>52.732999999999997</v>
      </c>
      <c r="K843" s="28">
        <v>48.178000000000004</v>
      </c>
      <c r="L843" s="28">
        <v>46.259</v>
      </c>
      <c r="M843" s="28">
        <v>37.6</v>
      </c>
      <c r="N843" s="28">
        <v>24.599039520000002</v>
      </c>
      <c r="O843" s="28">
        <v>31.875140480000002</v>
      </c>
      <c r="P843" s="28">
        <v>34.485882480000001</v>
      </c>
      <c r="Q843" s="28">
        <v>39.276345599999999</v>
      </c>
      <c r="R843" s="28">
        <v>41.458598400000007</v>
      </c>
      <c r="S843" s="28">
        <v>43.427148400000007</v>
      </c>
      <c r="T843" s="28">
        <v>45.118521700000002</v>
      </c>
      <c r="U843" s="28">
        <v>47.761439900000006</v>
      </c>
      <c r="V843" s="28">
        <v>47.539268900000003</v>
      </c>
      <c r="W843" s="28">
        <v>48.597902900000008</v>
      </c>
      <c r="X843" s="28">
        <v>49.29797330000001</v>
      </c>
    </row>
    <row r="844" spans="1:24" x14ac:dyDescent="0.2">
      <c r="A844" s="11" t="s">
        <v>130</v>
      </c>
      <c r="B844" s="11" t="s">
        <v>60</v>
      </c>
      <c r="C844" s="11" t="s">
        <v>50</v>
      </c>
      <c r="D844" s="11" t="s">
        <v>71</v>
      </c>
      <c r="E844" s="28">
        <v>198.874</v>
      </c>
      <c r="F844" s="28">
        <v>190.76499999999999</v>
      </c>
      <c r="G844" s="28">
        <v>190.53899999999999</v>
      </c>
      <c r="H844" s="28">
        <v>193.61199999999999</v>
      </c>
      <c r="I844" s="28">
        <v>199.17699999999999</v>
      </c>
      <c r="J844" s="28">
        <v>202.31100000000001</v>
      </c>
      <c r="K844" s="28">
        <v>196.16499999999999</v>
      </c>
      <c r="L844" s="28">
        <v>204.03200000000001</v>
      </c>
      <c r="M844" s="28">
        <v>193.8</v>
      </c>
      <c r="N844" s="28">
        <v>184</v>
      </c>
      <c r="O844" s="28">
        <v>198.7</v>
      </c>
      <c r="P844" s="28">
        <v>193.33500000000001</v>
      </c>
      <c r="Q844" s="28">
        <v>190.24164000000002</v>
      </c>
      <c r="R844" s="28">
        <v>198.80251380000001</v>
      </c>
      <c r="S844" s="28">
        <v>206.35700932440002</v>
      </c>
      <c r="T844" s="28">
        <v>208.42057941764403</v>
      </c>
      <c r="U844" s="28">
        <v>208.65318614348195</v>
      </c>
      <c r="V844" s="28">
        <v>208.62847188600531</v>
      </c>
      <c r="W844" s="28">
        <v>209.18108720512976</v>
      </c>
      <c r="X844" s="28">
        <v>209.18286277803992</v>
      </c>
    </row>
    <row r="845" spans="1:24" x14ac:dyDescent="0.2">
      <c r="A845" s="11" t="s">
        <v>130</v>
      </c>
      <c r="B845" s="11" t="s">
        <v>60</v>
      </c>
      <c r="C845" s="11" t="s">
        <v>50</v>
      </c>
      <c r="D845" s="11" t="s">
        <v>26</v>
      </c>
      <c r="E845" s="28">
        <v>259.06399999999996</v>
      </c>
      <c r="F845" s="28">
        <v>245.321</v>
      </c>
      <c r="G845" s="28">
        <v>247.834</v>
      </c>
      <c r="H845" s="28">
        <v>248.15</v>
      </c>
      <c r="I845" s="28">
        <v>252.17699999999999</v>
      </c>
      <c r="J845" s="28">
        <v>255.04400000000001</v>
      </c>
      <c r="K845" s="28">
        <v>244.34299999999999</v>
      </c>
      <c r="L845" s="28">
        <v>250.291</v>
      </c>
      <c r="M845" s="28">
        <v>231.4</v>
      </c>
      <c r="N845" s="28">
        <v>208.59903951999999</v>
      </c>
      <c r="O845" s="28">
        <v>230.57514047999999</v>
      </c>
      <c r="P845" s="28">
        <v>227.82088248000002</v>
      </c>
      <c r="Q845" s="28">
        <v>229.51798560000003</v>
      </c>
      <c r="R845" s="28">
        <v>240.26111220000001</v>
      </c>
      <c r="S845" s="28">
        <v>249.78415772440002</v>
      </c>
      <c r="T845" s="28">
        <v>253.53910111764404</v>
      </c>
      <c r="U845" s="28">
        <v>256.41462604348197</v>
      </c>
      <c r="V845" s="28">
        <v>256.16774078600531</v>
      </c>
      <c r="W845" s="28">
        <v>257.77899010512976</v>
      </c>
      <c r="X845" s="28">
        <v>258.48083607803994</v>
      </c>
    </row>
    <row r="846" spans="1:24" x14ac:dyDescent="0.2">
      <c r="A846" s="11" t="s">
        <v>130</v>
      </c>
      <c r="B846" s="11" t="s">
        <v>60</v>
      </c>
      <c r="C846" s="11" t="s">
        <v>50</v>
      </c>
      <c r="D846" s="11" t="s">
        <v>75</v>
      </c>
      <c r="E846" s="28">
        <v>74.459479999999999</v>
      </c>
      <c r="F846" s="28">
        <v>64.694541000000001</v>
      </c>
      <c r="G846" s="28">
        <v>70.809079999999994</v>
      </c>
      <c r="H846" s="28">
        <v>81.997507999999996</v>
      </c>
      <c r="I846" s="28">
        <v>93.327742000000001</v>
      </c>
      <c r="J846" s="28">
        <v>102.26900000000001</v>
      </c>
      <c r="K846" s="28">
        <v>104.136</v>
      </c>
      <c r="L846" s="28">
        <v>116.33499999999999</v>
      </c>
      <c r="M846" s="28">
        <v>118.836</v>
      </c>
      <c r="N846" s="28">
        <v>100.62340500000001</v>
      </c>
      <c r="O846" s="28">
        <v>120.447385</v>
      </c>
      <c r="P846" s="28">
        <v>120.652663</v>
      </c>
      <c r="Q846" s="28">
        <v>126.25623922679999</v>
      </c>
      <c r="R846" s="28">
        <v>143.963875</v>
      </c>
      <c r="S846" s="28">
        <v>148.93316799999999</v>
      </c>
      <c r="T846" s="28">
        <v>140.4108112309417</v>
      </c>
      <c r="U846" s="28">
        <v>139.79096299716281</v>
      </c>
      <c r="V846" s="28">
        <v>136.93948182929265</v>
      </c>
      <c r="W846" s="28">
        <v>134.22050382109066</v>
      </c>
      <c r="X846" s="28">
        <v>135.17881947367263</v>
      </c>
    </row>
    <row r="847" spans="1:24" x14ac:dyDescent="0.2">
      <c r="A847" s="11" t="s">
        <v>130</v>
      </c>
      <c r="B847" s="11" t="s">
        <v>60</v>
      </c>
      <c r="C847" s="11" t="s">
        <v>50</v>
      </c>
      <c r="D847" s="11" t="s">
        <v>76</v>
      </c>
      <c r="E847" s="28">
        <v>34.273443999999998</v>
      </c>
      <c r="F847" s="28">
        <v>33.233153000000001</v>
      </c>
      <c r="G847" s="28">
        <v>32.794747000000001</v>
      </c>
      <c r="H847" s="28">
        <v>31.094000000000001</v>
      </c>
      <c r="I847" s="28">
        <v>32.828000000000003</v>
      </c>
      <c r="J847" s="28">
        <v>31.757000000000001</v>
      </c>
      <c r="K847" s="28">
        <v>30.332000000000001</v>
      </c>
      <c r="L847" s="28">
        <v>29.721</v>
      </c>
      <c r="M847" s="28">
        <v>32.527999999999999</v>
      </c>
      <c r="N847" s="28">
        <v>26.975470000000001</v>
      </c>
      <c r="O847" s="28">
        <v>30.72926</v>
      </c>
      <c r="P847" s="28">
        <v>31.701875999999999</v>
      </c>
      <c r="Q847" s="28">
        <v>31.395474738359994</v>
      </c>
      <c r="R847" s="28">
        <v>30.972881999999998</v>
      </c>
      <c r="S847" s="28">
        <v>29.775196999999999</v>
      </c>
      <c r="T847" s="28">
        <v>27.69986006097184</v>
      </c>
      <c r="U847" s="28">
        <v>27.612969102054951</v>
      </c>
      <c r="V847" s="28">
        <v>27.541632047074444</v>
      </c>
      <c r="W847" s="28">
        <v>27.44181662898248</v>
      </c>
      <c r="X847" s="28">
        <v>27.217774972859008</v>
      </c>
    </row>
    <row r="848" spans="1:24" x14ac:dyDescent="0.2">
      <c r="A848" s="11" t="s">
        <v>130</v>
      </c>
      <c r="B848" s="11" t="s">
        <v>60</v>
      </c>
      <c r="C848" s="11" t="s">
        <v>50</v>
      </c>
      <c r="D848" s="11" t="s">
        <v>74</v>
      </c>
      <c r="E848" s="28">
        <v>223.00800000000001</v>
      </c>
      <c r="F848" s="28">
        <v>202.96600000000001</v>
      </c>
      <c r="G848" s="28">
        <v>198.09200000000001</v>
      </c>
      <c r="H848" s="28">
        <v>188.41</v>
      </c>
      <c r="I848" s="28">
        <v>184.64099999999999</v>
      </c>
      <c r="J848" s="28">
        <v>176.20500000000001</v>
      </c>
      <c r="K848" s="28">
        <v>157.98699999999999</v>
      </c>
      <c r="L848" s="28">
        <v>154.072</v>
      </c>
      <c r="M848" s="28">
        <v>137.905</v>
      </c>
      <c r="N848" s="28">
        <v>118.605</v>
      </c>
      <c r="O848" s="28">
        <v>134.91999999999999</v>
      </c>
      <c r="P848" s="28">
        <v>131.547</v>
      </c>
      <c r="Q848" s="28">
        <v>123.39108599999999</v>
      </c>
      <c r="R848" s="28">
        <v>119.19578907599998</v>
      </c>
      <c r="S848" s="28">
        <v>121.10292170121599</v>
      </c>
      <c r="T848" s="28">
        <v>132.00218465432545</v>
      </c>
      <c r="U848" s="28">
        <v>138.60229388704172</v>
      </c>
      <c r="V848" s="28">
        <v>143.45337417308818</v>
      </c>
      <c r="W848" s="28">
        <v>148.47424226914626</v>
      </c>
      <c r="X848" s="28">
        <v>147.58339681553139</v>
      </c>
    </row>
    <row r="849" spans="1:24" x14ac:dyDescent="0.2">
      <c r="A849" s="11" t="s">
        <v>130</v>
      </c>
      <c r="B849" s="11" t="s">
        <v>60</v>
      </c>
      <c r="C849" s="11" t="s">
        <v>65</v>
      </c>
      <c r="D849" s="11" t="s">
        <v>72</v>
      </c>
      <c r="E849" s="28">
        <v>77.260580241157442</v>
      </c>
      <c r="F849" s="28">
        <v>82.308505278392161</v>
      </c>
      <c r="G849" s="28">
        <v>83.075800356743912</v>
      </c>
      <c r="H849" s="28">
        <v>85.193093100746239</v>
      </c>
      <c r="I849" s="28">
        <v>89.791950469269636</v>
      </c>
      <c r="J849" s="28">
        <v>93.22186075308872</v>
      </c>
      <c r="K849" s="28">
        <v>96.946347482819391</v>
      </c>
      <c r="L849" s="28">
        <v>99.225834646385962</v>
      </c>
      <c r="M849" s="28">
        <v>98.923755235777534</v>
      </c>
      <c r="N849" s="28">
        <v>99.106296984460201</v>
      </c>
      <c r="O849" s="28">
        <v>99.851299541268261</v>
      </c>
      <c r="P849" s="28">
        <v>101.0813280664985</v>
      </c>
      <c r="Q849" s="28">
        <v>102.4626817105751</v>
      </c>
      <c r="R849" s="28">
        <v>104.02669608109829</v>
      </c>
      <c r="S849" s="28">
        <v>106.14257948778635</v>
      </c>
      <c r="T849" s="28">
        <v>108.32885066210467</v>
      </c>
      <c r="U849" s="28">
        <v>110.30506339175049</v>
      </c>
      <c r="V849" s="28">
        <v>112.15126754941559</v>
      </c>
      <c r="W849" s="28">
        <v>113.83475472228062</v>
      </c>
      <c r="X849" s="28">
        <v>115.43750602380439</v>
      </c>
    </row>
    <row r="850" spans="1:24" x14ac:dyDescent="0.2">
      <c r="A850" s="11" t="s">
        <v>130</v>
      </c>
      <c r="B850" s="11" t="s">
        <v>60</v>
      </c>
      <c r="C850" s="11" t="s">
        <v>65</v>
      </c>
      <c r="D850" s="11" t="s">
        <v>77</v>
      </c>
      <c r="E850" s="28">
        <v>8.4135264084996866</v>
      </c>
      <c r="F850" s="28">
        <v>8.5538480000000003</v>
      </c>
      <c r="G850" s="28">
        <v>8.5844380000000005</v>
      </c>
      <c r="H850" s="28">
        <v>8.9049999999999994</v>
      </c>
      <c r="I850" s="28">
        <v>9.2210000000000001</v>
      </c>
      <c r="J850" s="28">
        <v>9.0579999999999998</v>
      </c>
      <c r="K850" s="28">
        <v>8.4540000000000006</v>
      </c>
      <c r="L850" s="28">
        <v>8.2639999999999993</v>
      </c>
      <c r="M850" s="28">
        <v>6.2359999999999998</v>
      </c>
      <c r="N850" s="28">
        <v>4.9308819999999995</v>
      </c>
      <c r="O850" s="28">
        <v>5.8985300000000001</v>
      </c>
      <c r="P850" s="28">
        <v>6.7218500000000008</v>
      </c>
      <c r="Q850" s="28">
        <v>7.3451520000000006</v>
      </c>
      <c r="R850" s="28">
        <v>8.1216260000000009</v>
      </c>
      <c r="S850" s="28">
        <v>8.9296319999999998</v>
      </c>
      <c r="T850" s="28">
        <v>9.2978240000000003</v>
      </c>
      <c r="U850" s="28">
        <v>9.3967390000000002</v>
      </c>
      <c r="V850" s="28">
        <v>9.402101</v>
      </c>
      <c r="W850" s="28">
        <v>9.3658490000000008</v>
      </c>
      <c r="X850" s="28">
        <v>9.4004320000000003</v>
      </c>
    </row>
    <row r="851" spans="1:24" x14ac:dyDescent="0.2">
      <c r="A851" s="11" t="s">
        <v>130</v>
      </c>
      <c r="B851" s="11" t="s">
        <v>60</v>
      </c>
      <c r="C851" s="11" t="s">
        <v>65</v>
      </c>
      <c r="D851" s="11" t="s">
        <v>73</v>
      </c>
      <c r="E851" s="28">
        <v>6.8456779999999995</v>
      </c>
      <c r="F851" s="28">
        <v>6.2299129999999998</v>
      </c>
      <c r="G851" s="28">
        <v>6.9905240000000006</v>
      </c>
      <c r="H851" s="28">
        <v>7.3319999999999999</v>
      </c>
      <c r="I851" s="28">
        <v>7.431</v>
      </c>
      <c r="J851" s="28">
        <v>7.2560000000000002</v>
      </c>
      <c r="K851" s="28">
        <v>6.5060000000000002</v>
      </c>
      <c r="L851" s="28">
        <v>6.6260000000000003</v>
      </c>
      <c r="M851" s="28">
        <v>4.7729999999999997</v>
      </c>
      <c r="N851" s="28">
        <v>3.3623699999999999</v>
      </c>
      <c r="O851" s="28">
        <v>4.8430789999999995</v>
      </c>
      <c r="P851" s="28">
        <v>5.4714700000000001</v>
      </c>
      <c r="Q851" s="28">
        <v>6.0127889999999997</v>
      </c>
      <c r="R851" s="28">
        <v>6.5522809999999998</v>
      </c>
      <c r="S851" s="28">
        <v>7.1059780000000003</v>
      </c>
      <c r="T851" s="28">
        <v>7.1022820000000007</v>
      </c>
      <c r="U851" s="28">
        <v>7.2177769999999999</v>
      </c>
      <c r="V851" s="28">
        <v>7.2057720000000005</v>
      </c>
      <c r="W851" s="28">
        <v>7.2481740000000006</v>
      </c>
      <c r="X851" s="28">
        <v>7.4051770000000001</v>
      </c>
    </row>
    <row r="852" spans="1:24" x14ac:dyDescent="0.2">
      <c r="A852" s="11" t="s">
        <v>130</v>
      </c>
      <c r="B852" s="11" t="s">
        <v>60</v>
      </c>
      <c r="C852" s="11" t="s">
        <v>65</v>
      </c>
      <c r="D852" s="11" t="s">
        <v>70</v>
      </c>
      <c r="E852" s="28">
        <v>7.327</v>
      </c>
      <c r="F852" s="28">
        <v>6.149</v>
      </c>
      <c r="G852" s="28">
        <v>8.3040000000000003</v>
      </c>
      <c r="H852" s="28">
        <v>7.9539999999999988</v>
      </c>
      <c r="I852" s="28">
        <v>7.3529999999999998</v>
      </c>
      <c r="J852" s="28">
        <v>6.6980000000000004</v>
      </c>
      <c r="K852" s="28">
        <v>5.008</v>
      </c>
      <c r="L852" s="28">
        <v>4.4329999999999998</v>
      </c>
      <c r="M852" s="28">
        <v>2.9</v>
      </c>
      <c r="N852" s="28">
        <v>2.7893069393218322</v>
      </c>
      <c r="O852" s="28">
        <v>3.6807400399999994</v>
      </c>
      <c r="P852" s="28">
        <v>4.2677466000000006</v>
      </c>
      <c r="Q852" s="28">
        <v>4.5095917500000002</v>
      </c>
      <c r="R852" s="28">
        <v>4.9142107499999996</v>
      </c>
      <c r="S852" s="28">
        <v>5.3294835000000003</v>
      </c>
      <c r="T852" s="28">
        <v>5.3267115</v>
      </c>
      <c r="U852" s="28">
        <v>5.4133327500000004</v>
      </c>
      <c r="V852" s="28">
        <v>5.4043290000000006</v>
      </c>
      <c r="W852" s="28">
        <v>5.4361305000000009</v>
      </c>
      <c r="X852" s="28">
        <v>5.5538827499999996</v>
      </c>
    </row>
    <row r="853" spans="1:24" x14ac:dyDescent="0.2">
      <c r="A853" s="11" t="s">
        <v>130</v>
      </c>
      <c r="B853" s="11" t="s">
        <v>60</v>
      </c>
      <c r="C853" s="11" t="s">
        <v>65</v>
      </c>
      <c r="D853" s="11" t="s">
        <v>71</v>
      </c>
      <c r="E853" s="28">
        <v>34.329000000000001</v>
      </c>
      <c r="F853" s="28">
        <v>31.497</v>
      </c>
      <c r="G853" s="28">
        <v>33.64</v>
      </c>
      <c r="H853" s="28">
        <v>34.49</v>
      </c>
      <c r="I853" s="28">
        <v>36.371000000000002</v>
      </c>
      <c r="J853" s="28">
        <v>36.024000000000001</v>
      </c>
      <c r="K853" s="28">
        <v>33.561999999999998</v>
      </c>
      <c r="L853" s="28">
        <v>34.186999999999998</v>
      </c>
      <c r="M853" s="28">
        <v>29.38</v>
      </c>
      <c r="N853" s="28">
        <v>26.587427604289577</v>
      </c>
      <c r="O853" s="28">
        <v>28.5</v>
      </c>
      <c r="P853" s="28">
        <v>28.984499999999997</v>
      </c>
      <c r="Q853" s="28">
        <v>28.462778999999998</v>
      </c>
      <c r="R853" s="28">
        <v>28.462778999999998</v>
      </c>
      <c r="S853" s="28">
        <v>29.117422916999995</v>
      </c>
      <c r="T853" s="28">
        <v>29.699771375339996</v>
      </c>
      <c r="U853" s="28">
        <v>30.885417749690141</v>
      </c>
      <c r="V853" s="28">
        <v>32.523867589330521</v>
      </c>
      <c r="W853" s="28">
        <v>34.150426416684184</v>
      </c>
      <c r="X853" s="28">
        <v>35.785626867379364</v>
      </c>
    </row>
    <row r="854" spans="1:24" x14ac:dyDescent="0.2">
      <c r="A854" s="11" t="s">
        <v>130</v>
      </c>
      <c r="B854" s="11" t="s">
        <v>60</v>
      </c>
      <c r="C854" s="11" t="s">
        <v>65</v>
      </c>
      <c r="D854" s="11" t="s">
        <v>26</v>
      </c>
      <c r="E854" s="28">
        <v>41.655999999999999</v>
      </c>
      <c r="F854" s="28">
        <v>37.646000000000001</v>
      </c>
      <c r="G854" s="28">
        <v>41.944000000000003</v>
      </c>
      <c r="H854" s="28">
        <v>42.444000000000003</v>
      </c>
      <c r="I854" s="28">
        <v>43.724000000000004</v>
      </c>
      <c r="J854" s="28">
        <v>42.722000000000001</v>
      </c>
      <c r="K854" s="28">
        <v>38.57</v>
      </c>
      <c r="L854" s="28">
        <v>38.619999999999997</v>
      </c>
      <c r="M854" s="28">
        <v>32.28</v>
      </c>
      <c r="N854" s="28">
        <v>29.376734543611409</v>
      </c>
      <c r="O854" s="28">
        <v>32.180740039999996</v>
      </c>
      <c r="P854" s="28">
        <v>33.252246599999999</v>
      </c>
      <c r="Q854" s="28">
        <v>32.972370749999996</v>
      </c>
      <c r="R854" s="28">
        <v>33.37698975</v>
      </c>
      <c r="S854" s="28">
        <v>34.446906416999994</v>
      </c>
      <c r="T854" s="28">
        <v>35.026482875339994</v>
      </c>
      <c r="U854" s="28">
        <v>36.298750499690144</v>
      </c>
      <c r="V854" s="28">
        <v>37.928196589330526</v>
      </c>
      <c r="W854" s="28">
        <v>39.586556916684188</v>
      </c>
      <c r="X854" s="28">
        <v>41.339509617379363</v>
      </c>
    </row>
    <row r="855" spans="1:24" x14ac:dyDescent="0.2">
      <c r="A855" s="11" t="s">
        <v>130</v>
      </c>
      <c r="B855" s="11" t="s">
        <v>60</v>
      </c>
      <c r="C855" s="11" t="s">
        <v>65</v>
      </c>
      <c r="D855" s="11" t="s">
        <v>75</v>
      </c>
      <c r="E855" s="28">
        <v>8.5924429999999994</v>
      </c>
      <c r="F855" s="28">
        <v>12.566915000000002</v>
      </c>
      <c r="G855" s="28">
        <v>17.378087999999998</v>
      </c>
      <c r="H855" s="28">
        <v>19.614015999999999</v>
      </c>
      <c r="I855" s="28">
        <v>20.672149000000001</v>
      </c>
      <c r="J855" s="28">
        <v>21.707173999999998</v>
      </c>
      <c r="K855" s="28">
        <v>24.062054</v>
      </c>
      <c r="L855" s="28">
        <v>24.054556999999999</v>
      </c>
      <c r="M855" s="28">
        <v>20.270416000000001</v>
      </c>
      <c r="N855" s="28">
        <v>17.290908000000002</v>
      </c>
      <c r="O855" s="28">
        <v>20.632390000000022</v>
      </c>
      <c r="P855" s="28">
        <v>20.604191</v>
      </c>
      <c r="Q855" s="28">
        <v>20.999917</v>
      </c>
      <c r="R855" s="28">
        <v>24.759712</v>
      </c>
      <c r="S855" s="28">
        <v>25.916530999999999</v>
      </c>
      <c r="T855" s="28">
        <v>21.507743765499722</v>
      </c>
      <c r="U855" s="28">
        <v>21.191579939804242</v>
      </c>
      <c r="V855" s="28">
        <v>21.350812197105029</v>
      </c>
      <c r="W855" s="28">
        <v>21.559220830418258</v>
      </c>
      <c r="X855" s="28">
        <v>22.965948254060933</v>
      </c>
    </row>
    <row r="856" spans="1:24" x14ac:dyDescent="0.2">
      <c r="A856" s="11" t="s">
        <v>130</v>
      </c>
      <c r="B856" s="11" t="s">
        <v>60</v>
      </c>
      <c r="C856" s="11" t="s">
        <v>65</v>
      </c>
      <c r="D856" s="11" t="s">
        <v>76</v>
      </c>
      <c r="E856" s="28">
        <v>7.0015649999999994</v>
      </c>
      <c r="F856" s="28">
        <v>6.6496579999999996</v>
      </c>
      <c r="G856" s="28">
        <v>6.0785329999999993</v>
      </c>
      <c r="H856" s="28">
        <v>6.3847800000000001</v>
      </c>
      <c r="I856" s="28">
        <v>5.8187510000000007</v>
      </c>
      <c r="J856" s="28">
        <v>6.1106590000000001</v>
      </c>
      <c r="K856" s="28">
        <v>5.9484100000000009</v>
      </c>
      <c r="L856" s="28">
        <v>6.4914880000000004</v>
      </c>
      <c r="M856" s="28">
        <v>7.1</v>
      </c>
      <c r="N856" s="28">
        <v>7.6423379999999996</v>
      </c>
      <c r="O856" s="28">
        <v>7.2099909999999996</v>
      </c>
      <c r="P856" s="28">
        <v>7.5872599999999997</v>
      </c>
      <c r="Q856" s="28">
        <v>8.2081157946250016</v>
      </c>
      <c r="R856" s="28">
        <v>7.354819</v>
      </c>
      <c r="S856" s="28">
        <v>8.3352570000000004</v>
      </c>
      <c r="T856" s="28">
        <v>8.4490935439292123</v>
      </c>
      <c r="U856" s="28">
        <v>8.4720621799796803</v>
      </c>
      <c r="V856" s="28">
        <v>8.387251145475453</v>
      </c>
      <c r="W856" s="28">
        <v>8.2324315424468768</v>
      </c>
      <c r="X856" s="28">
        <v>8.0677829115979396</v>
      </c>
    </row>
    <row r="857" spans="1:24" x14ac:dyDescent="0.2">
      <c r="A857" s="11" t="s">
        <v>130</v>
      </c>
      <c r="B857" s="11" t="s">
        <v>60</v>
      </c>
      <c r="C857" s="11" t="s">
        <v>65</v>
      </c>
      <c r="D857" s="11" t="s">
        <v>74</v>
      </c>
      <c r="E857" s="28">
        <v>38.951000000000001</v>
      </c>
      <c r="F857" s="28">
        <v>33.149000000000001</v>
      </c>
      <c r="G857" s="28">
        <v>34.143470000000001</v>
      </c>
      <c r="H857" s="28">
        <v>32.427</v>
      </c>
      <c r="I857" s="28">
        <v>32.948</v>
      </c>
      <c r="J857" s="28">
        <v>31.396999999999998</v>
      </c>
      <c r="K857" s="28">
        <v>27.03</v>
      </c>
      <c r="L857" s="28">
        <v>26.225999999999999</v>
      </c>
      <c r="M857" s="28">
        <v>23.552</v>
      </c>
      <c r="N857" s="28">
        <v>21.106999999999999</v>
      </c>
      <c r="O857" s="28">
        <v>23.9</v>
      </c>
      <c r="P857" s="28">
        <v>26.123999999999999</v>
      </c>
      <c r="Q857" s="28">
        <v>25.497024</v>
      </c>
      <c r="R857" s="28">
        <v>23.559250176000003</v>
      </c>
      <c r="S857" s="28">
        <v>26.032971444480001</v>
      </c>
      <c r="T857" s="28">
        <v>27.594949731148802</v>
      </c>
      <c r="U857" s="28">
        <v>28.974697217706243</v>
      </c>
      <c r="V857" s="28">
        <v>28.974697217706243</v>
      </c>
      <c r="W857" s="28">
        <v>29.264444189883307</v>
      </c>
      <c r="X857" s="28">
        <v>29.55708863178214</v>
      </c>
    </row>
    <row r="858" spans="1:24" x14ac:dyDescent="0.2">
      <c r="A858" s="11" t="s">
        <v>130</v>
      </c>
      <c r="B858" s="11" t="s">
        <v>60</v>
      </c>
      <c r="C858" s="11" t="s">
        <v>67</v>
      </c>
      <c r="D858" s="11" t="s">
        <v>72</v>
      </c>
      <c r="E858" s="28">
        <v>5.8202396977406883</v>
      </c>
      <c r="F858" s="28">
        <v>5.8440206566971185</v>
      </c>
      <c r="G858" s="28">
        <v>5.8945284100694328</v>
      </c>
      <c r="H858" s="28">
        <v>5.907791444771231</v>
      </c>
      <c r="I858" s="28">
        <v>6.0292743009611582</v>
      </c>
      <c r="J858" s="28">
        <v>6.1956111067869726</v>
      </c>
      <c r="K858" s="28">
        <v>6.3908744403797542</v>
      </c>
      <c r="L858" s="28">
        <v>6.4044219739569686</v>
      </c>
      <c r="M858" s="28">
        <v>6.3331566555195495</v>
      </c>
      <c r="N858" s="28">
        <v>6.3511619558539634</v>
      </c>
      <c r="O858" s="28">
        <v>6.3226004776198046</v>
      </c>
      <c r="P858" s="28">
        <v>6.3559024561269135</v>
      </c>
      <c r="Q858" s="28">
        <v>6.4010003333205674</v>
      </c>
      <c r="R858" s="28">
        <v>6.4161543149879359</v>
      </c>
      <c r="S858" s="28">
        <v>6.4545850560886597</v>
      </c>
      <c r="T858" s="28">
        <v>6.5116089527233401</v>
      </c>
      <c r="U858" s="28">
        <v>6.553214415559939</v>
      </c>
      <c r="V858" s="28">
        <v>6.5853205506263421</v>
      </c>
      <c r="W858" s="28">
        <v>6.6144953175887613</v>
      </c>
      <c r="X858" s="28">
        <v>6.6684205985334355</v>
      </c>
    </row>
    <row r="859" spans="1:24" x14ac:dyDescent="0.2">
      <c r="A859" s="11" t="s">
        <v>130</v>
      </c>
      <c r="B859" s="11" t="s">
        <v>60</v>
      </c>
      <c r="C859" s="11" t="s">
        <v>67</v>
      </c>
      <c r="D859" s="11" t="s">
        <v>77</v>
      </c>
      <c r="E859" s="28">
        <v>0.46246699999999996</v>
      </c>
      <c r="F859" s="28">
        <v>0.36614800000000003</v>
      </c>
      <c r="G859" s="28">
        <v>0.35265299999999999</v>
      </c>
      <c r="H859" s="28">
        <v>0.36</v>
      </c>
      <c r="I859" s="28">
        <v>0.46899999999999997</v>
      </c>
      <c r="J859" s="28">
        <v>0.52100000000000002</v>
      </c>
      <c r="K859" s="28">
        <v>0.56699999999999995</v>
      </c>
      <c r="L859" s="28">
        <v>0.39700000000000002</v>
      </c>
      <c r="M859" s="28">
        <v>0.313</v>
      </c>
      <c r="N859" s="28">
        <v>0.20829400000000001</v>
      </c>
      <c r="O859" s="28">
        <v>0.22548500000000002</v>
      </c>
      <c r="P859" s="28">
        <v>0.31781900000000002</v>
      </c>
      <c r="Q859" s="28">
        <v>0.36289299999999997</v>
      </c>
      <c r="R859" s="28">
        <v>0.36720900000000001</v>
      </c>
      <c r="S859" s="28">
        <v>0.4234</v>
      </c>
      <c r="T859" s="28">
        <v>0.444299</v>
      </c>
      <c r="U859" s="28">
        <v>0.43230200000000002</v>
      </c>
      <c r="V859" s="28">
        <v>0.42529899999999998</v>
      </c>
      <c r="W859" s="28">
        <v>0.424294</v>
      </c>
      <c r="X859" s="28">
        <v>0.450795</v>
      </c>
    </row>
    <row r="860" spans="1:24" x14ac:dyDescent="0.2">
      <c r="A860" s="11" t="s">
        <v>130</v>
      </c>
      <c r="B860" s="11" t="s">
        <v>60</v>
      </c>
      <c r="C860" s="11" t="s">
        <v>67</v>
      </c>
      <c r="D860" s="11" t="s">
        <v>73</v>
      </c>
      <c r="E860" s="28">
        <v>0.427427</v>
      </c>
      <c r="F860" s="28">
        <v>0.29534300000000002</v>
      </c>
      <c r="G860" s="28">
        <v>0.32169799999999998</v>
      </c>
      <c r="H860" s="28">
        <v>0.32</v>
      </c>
      <c r="I860" s="28">
        <v>0.41899999999999998</v>
      </c>
      <c r="J860" s="28">
        <v>0.48799999999999999</v>
      </c>
      <c r="K860" s="28">
        <v>0.51800000000000002</v>
      </c>
      <c r="L860" s="28">
        <v>0.33</v>
      </c>
      <c r="M860" s="28">
        <v>0.27300000000000002</v>
      </c>
      <c r="N860" s="28">
        <v>0.16122400000000001</v>
      </c>
      <c r="O860" s="28">
        <v>0.181925</v>
      </c>
      <c r="P860" s="28">
        <v>0.28280500000000003</v>
      </c>
      <c r="Q860" s="28">
        <v>0.32919700000000002</v>
      </c>
      <c r="R860" s="28">
        <v>0.33263900000000002</v>
      </c>
      <c r="S860" s="28">
        <v>0.36504000000000003</v>
      </c>
      <c r="T860" s="28">
        <v>0.39407600000000004</v>
      </c>
      <c r="U860" s="28">
        <v>0.38655500000000004</v>
      </c>
      <c r="V860" s="28">
        <v>0.36627999999999999</v>
      </c>
      <c r="W860" s="28">
        <v>0.37636799999999998</v>
      </c>
      <c r="X860" s="28">
        <v>0.411138</v>
      </c>
    </row>
    <row r="861" spans="1:24" x14ac:dyDescent="0.2">
      <c r="A861" s="11" t="s">
        <v>130</v>
      </c>
      <c r="B861" s="11" t="s">
        <v>60</v>
      </c>
      <c r="C861" s="11" t="s">
        <v>67</v>
      </c>
      <c r="D861" s="11" t="s">
        <v>70</v>
      </c>
      <c r="E861" s="28">
        <v>5.6790000000000003</v>
      </c>
      <c r="F861" s="28">
        <v>3.5129999999999999</v>
      </c>
      <c r="G861" s="28">
        <v>3.9279999999999999</v>
      </c>
      <c r="H861" s="28">
        <v>4.2300000000000004</v>
      </c>
      <c r="I861" s="28">
        <v>5.8209999999999997</v>
      </c>
      <c r="J861" s="28">
        <v>6.24</v>
      </c>
      <c r="K861" s="28">
        <v>6.8259999999999996</v>
      </c>
      <c r="L861" s="28">
        <v>4.633957703927492</v>
      </c>
      <c r="M861" s="28">
        <v>3.83</v>
      </c>
      <c r="N861" s="28">
        <v>2.4183600000000003</v>
      </c>
      <c r="O861" s="28">
        <v>3.1873260000000001</v>
      </c>
      <c r="P861" s="28">
        <v>4.8925265000000007</v>
      </c>
      <c r="Q861" s="28">
        <v>5.2013126000000005</v>
      </c>
      <c r="R861" s="28">
        <v>5.2556962000000009</v>
      </c>
      <c r="S861" s="28">
        <v>5.7676320000000008</v>
      </c>
      <c r="T861" s="28">
        <v>6.2264008000000013</v>
      </c>
      <c r="U861" s="28">
        <v>6.1075690000000007</v>
      </c>
      <c r="V861" s="28">
        <v>5.7872240000000001</v>
      </c>
      <c r="W861" s="28">
        <v>5.9466143999999996</v>
      </c>
      <c r="X861" s="28">
        <v>6.4959804000000005</v>
      </c>
    </row>
    <row r="862" spans="1:24" x14ac:dyDescent="0.2">
      <c r="A862" s="11" t="s">
        <v>130</v>
      </c>
      <c r="B862" s="11" t="s">
        <v>60</v>
      </c>
      <c r="C862" s="11" t="s">
        <v>67</v>
      </c>
      <c r="D862" s="11" t="s">
        <v>71</v>
      </c>
      <c r="E862" s="28">
        <v>15.228999999999999</v>
      </c>
      <c r="F862" s="28">
        <v>13.79202716098445</v>
      </c>
      <c r="G862" s="28">
        <v>14.703352752949733</v>
      </c>
      <c r="H862" s="28">
        <v>15.888978567709561</v>
      </c>
      <c r="I862" s="28">
        <v>16.547000000000001</v>
      </c>
      <c r="J862" s="28">
        <v>17.524999999999999</v>
      </c>
      <c r="K862" s="28">
        <v>16.86</v>
      </c>
      <c r="L862" s="28">
        <v>16.573</v>
      </c>
      <c r="M862" s="28">
        <v>15.345000000000001</v>
      </c>
      <c r="N862" s="28">
        <v>12.88</v>
      </c>
      <c r="O862" s="28">
        <v>15.8</v>
      </c>
      <c r="P862" s="28">
        <v>16.507999999999999</v>
      </c>
      <c r="Q862" s="28">
        <v>15.847679999999999</v>
      </c>
      <c r="R862" s="28">
        <v>15.689203199999998</v>
      </c>
      <c r="S862" s="28">
        <v>17.415015552</v>
      </c>
      <c r="T862" s="28">
        <v>17.763315863039999</v>
      </c>
      <c r="U862" s="28">
        <v>17.413752572155936</v>
      </c>
      <c r="V862" s="28">
        <v>17.514516276856124</v>
      </c>
      <c r="W862" s="28">
        <v>17.601738018765371</v>
      </c>
      <c r="X862" s="28">
        <v>17.749455078975647</v>
      </c>
    </row>
    <row r="863" spans="1:24" x14ac:dyDescent="0.2">
      <c r="A863" s="11" t="s">
        <v>130</v>
      </c>
      <c r="B863" s="11" t="s">
        <v>60</v>
      </c>
      <c r="C863" s="11" t="s">
        <v>67</v>
      </c>
      <c r="D863" s="11" t="s">
        <v>26</v>
      </c>
      <c r="E863" s="28">
        <v>20.908000000000001</v>
      </c>
      <c r="F863" s="28">
        <v>17.305027160984451</v>
      </c>
      <c r="G863" s="28">
        <v>18.631352752949734</v>
      </c>
      <c r="H863" s="28">
        <v>20.118978567709561</v>
      </c>
      <c r="I863" s="28">
        <v>22.368000000000002</v>
      </c>
      <c r="J863" s="28">
        <v>23.765000000000001</v>
      </c>
      <c r="K863" s="28">
        <v>23.686</v>
      </c>
      <c r="L863" s="28">
        <v>21.206957703927493</v>
      </c>
      <c r="M863" s="28">
        <v>19.175000000000001</v>
      </c>
      <c r="N863" s="28">
        <v>15.298360000000001</v>
      </c>
      <c r="O863" s="28">
        <v>18.987325999999999</v>
      </c>
      <c r="P863" s="28">
        <v>21.400526499999998</v>
      </c>
      <c r="Q863" s="28">
        <v>21.048992599999998</v>
      </c>
      <c r="R863" s="28">
        <v>20.944899399999997</v>
      </c>
      <c r="S863" s="28">
        <v>23.182647551999999</v>
      </c>
      <c r="T863" s="28">
        <v>23.989716663039999</v>
      </c>
      <c r="U863" s="28">
        <v>23.521321572155937</v>
      </c>
      <c r="V863" s="28">
        <v>23.301740276856123</v>
      </c>
      <c r="W863" s="28">
        <v>23.548352418765369</v>
      </c>
      <c r="X863" s="28">
        <v>24.245435478975647</v>
      </c>
    </row>
    <row r="864" spans="1:24" x14ac:dyDescent="0.2">
      <c r="A864" s="11" t="s">
        <v>130</v>
      </c>
      <c r="B864" s="11" t="s">
        <v>60</v>
      </c>
      <c r="C864" s="11" t="s">
        <v>67</v>
      </c>
      <c r="D864" s="11" t="s">
        <v>75</v>
      </c>
      <c r="E864" s="28">
        <v>10.414070000000001</v>
      </c>
      <c r="F864" s="28">
        <v>7.1020699999999994</v>
      </c>
      <c r="G864" s="28">
        <v>8.3638180000000002</v>
      </c>
      <c r="H864" s="28">
        <v>8.2170310000000004</v>
      </c>
      <c r="I864" s="28">
        <v>9.4095300000000002</v>
      </c>
      <c r="J864" s="28">
        <v>12.329822</v>
      </c>
      <c r="K864" s="28">
        <v>12.856430999999999</v>
      </c>
      <c r="L864" s="28">
        <v>11.015898999999999</v>
      </c>
      <c r="M864" s="28">
        <v>9.3721570000000014</v>
      </c>
      <c r="N864" s="28">
        <v>6.7202349999999997</v>
      </c>
      <c r="O864" s="28">
        <v>8.91</v>
      </c>
      <c r="P864" s="28">
        <v>10.291</v>
      </c>
      <c r="Q864" s="28">
        <v>10.585989</v>
      </c>
      <c r="R864" s="28">
        <v>10.152815</v>
      </c>
      <c r="S864" s="28">
        <v>12.954430172167214</v>
      </c>
      <c r="T864" s="28">
        <v>12.510388686830526</v>
      </c>
      <c r="U864" s="28">
        <v>12.281970991996861</v>
      </c>
      <c r="V864" s="28">
        <v>11.849041300287311</v>
      </c>
      <c r="W864" s="28">
        <v>11.862174121038173</v>
      </c>
      <c r="X864" s="28">
        <v>12.395146190621846</v>
      </c>
    </row>
    <row r="865" spans="1:24" x14ac:dyDescent="0.2">
      <c r="A865" s="11" t="s">
        <v>130</v>
      </c>
      <c r="B865" s="11" t="s">
        <v>60</v>
      </c>
      <c r="C865" s="11" t="s">
        <v>67</v>
      </c>
      <c r="D865" s="11" t="s">
        <v>76</v>
      </c>
      <c r="E865" s="28">
        <v>2.149146</v>
      </c>
      <c r="F865" s="28">
        <v>1.9967219999999999</v>
      </c>
      <c r="G865" s="28">
        <v>2.135176</v>
      </c>
      <c r="H865" s="28">
        <v>2.1086200000000002</v>
      </c>
      <c r="I865" s="28">
        <v>2.2387929999999998</v>
      </c>
      <c r="J865" s="28">
        <v>2.3387060000000002</v>
      </c>
      <c r="K865" s="28">
        <v>2.7756050000000005</v>
      </c>
      <c r="L865" s="28">
        <v>2.3469419999999999</v>
      </c>
      <c r="M865" s="28">
        <v>2.177</v>
      </c>
      <c r="N865" s="28">
        <v>1.641858</v>
      </c>
      <c r="O865" s="28">
        <v>1.961543</v>
      </c>
      <c r="P865" s="28">
        <v>2.4306079999999999</v>
      </c>
      <c r="Q865" s="28">
        <v>2.2524500000000001</v>
      </c>
      <c r="R865" s="28">
        <v>2.4942980000000001</v>
      </c>
      <c r="S865" s="28">
        <v>3.3823795000038226</v>
      </c>
      <c r="T865" s="28">
        <v>3.3914731731309047</v>
      </c>
      <c r="U865" s="28">
        <v>3.5497929400720083</v>
      </c>
      <c r="V865" s="28">
        <v>3.6906176078264084</v>
      </c>
      <c r="W865" s="28">
        <v>3.6507746676878488</v>
      </c>
      <c r="X865" s="28">
        <v>3.5777591743340915</v>
      </c>
    </row>
    <row r="866" spans="1:24" x14ac:dyDescent="0.2">
      <c r="A866" s="11" t="s">
        <v>130</v>
      </c>
      <c r="B866" s="11" t="s">
        <v>60</v>
      </c>
      <c r="C866" s="11" t="s">
        <v>67</v>
      </c>
      <c r="D866" s="11" t="s">
        <v>74</v>
      </c>
      <c r="E866" s="28">
        <v>14.811</v>
      </c>
      <c r="F866" s="28">
        <v>12.031000000000001</v>
      </c>
      <c r="G866" s="28">
        <v>14.087999999999999</v>
      </c>
      <c r="H866" s="28">
        <v>15.135</v>
      </c>
      <c r="I866" s="28">
        <v>15.670999999999999</v>
      </c>
      <c r="J866" s="28">
        <v>15.496</v>
      </c>
      <c r="K866" s="28">
        <v>14.335000000000001</v>
      </c>
      <c r="L866" s="28">
        <v>14.695</v>
      </c>
      <c r="M866" s="28">
        <v>12.875</v>
      </c>
      <c r="N866" s="28">
        <v>9.1159999999999997</v>
      </c>
      <c r="O866" s="28">
        <v>12.329000000000001</v>
      </c>
      <c r="P866" s="28">
        <v>14.205</v>
      </c>
      <c r="Q866" s="28">
        <v>13.210649999999999</v>
      </c>
      <c r="R866" s="28">
        <v>13.8183399</v>
      </c>
      <c r="S866" s="28">
        <v>14.4816202152</v>
      </c>
      <c r="T866" s="28">
        <v>15.060885023808</v>
      </c>
      <c r="U866" s="28">
        <v>15.060885023808</v>
      </c>
      <c r="V866" s="28">
        <v>15.36210272428416</v>
      </c>
      <c r="W866" s="28">
        <v>15.54644795697557</v>
      </c>
      <c r="X866" s="28">
        <v>15.54644795697557</v>
      </c>
    </row>
    <row r="867" spans="1:24" x14ac:dyDescent="0.2">
      <c r="A867" s="11" t="s">
        <v>131</v>
      </c>
      <c r="B867" s="11" t="s">
        <v>60</v>
      </c>
      <c r="C867" s="11" t="s">
        <v>50</v>
      </c>
      <c r="D867" s="11" t="s">
        <v>72</v>
      </c>
      <c r="E867" s="28">
        <v>13.844168463252103</v>
      </c>
      <c r="F867" s="28">
        <v>14.24099955085067</v>
      </c>
      <c r="G867" s="28">
        <v>14.412627062251591</v>
      </c>
      <c r="H867" s="28">
        <v>14.688620790087343</v>
      </c>
      <c r="I867" s="28">
        <v>14.546492949460774</v>
      </c>
      <c r="J867" s="28">
        <v>14.712089186162224</v>
      </c>
      <c r="K867" s="28">
        <v>15.211313135041596</v>
      </c>
      <c r="L867" s="28">
        <v>15.47513066900224</v>
      </c>
      <c r="M867" s="28">
        <v>15.734889471671185</v>
      </c>
      <c r="N867" s="28">
        <v>15.990589543048424</v>
      </c>
      <c r="O867" s="28">
        <v>16.126388909041729</v>
      </c>
      <c r="P867" s="28">
        <v>16.224106908316227</v>
      </c>
      <c r="Q867" s="28">
        <v>16.390404059616841</v>
      </c>
      <c r="R867" s="28">
        <v>16.534895952032262</v>
      </c>
      <c r="S867" s="28">
        <v>16.656636392175901</v>
      </c>
      <c r="T867" s="28">
        <v>16.791922457725601</v>
      </c>
      <c r="U867" s="28">
        <v>16.937747336943911</v>
      </c>
      <c r="V867" s="28">
        <v>17.070283799637245</v>
      </c>
      <c r="W867" s="28">
        <v>17.190255809292026</v>
      </c>
      <c r="X867" s="28">
        <v>17.301208531426703</v>
      </c>
    </row>
    <row r="868" spans="1:24" x14ac:dyDescent="0.2">
      <c r="A868" s="11" t="s">
        <v>131</v>
      </c>
      <c r="B868" s="11" t="s">
        <v>60</v>
      </c>
      <c r="C868" s="11" t="s">
        <v>50</v>
      </c>
      <c r="D868" s="11" t="s">
        <v>77</v>
      </c>
      <c r="E868" s="28">
        <v>0.86059299999999994</v>
      </c>
      <c r="F868" s="28">
        <v>0.884795</v>
      </c>
      <c r="G868" s="28">
        <v>0.947021</v>
      </c>
      <c r="H868" s="28">
        <v>0.876</v>
      </c>
      <c r="I868" s="28">
        <v>0.83199999999999996</v>
      </c>
      <c r="J868" s="28">
        <v>0.85599999999999998</v>
      </c>
      <c r="K868" s="28">
        <v>0.875</v>
      </c>
      <c r="L868" s="28">
        <v>0.86099999999999999</v>
      </c>
      <c r="M868" s="28">
        <v>0.89</v>
      </c>
      <c r="N868" s="28">
        <v>0.73905299999999996</v>
      </c>
      <c r="O868" s="28">
        <v>0.69547000000000003</v>
      </c>
      <c r="P868" s="28">
        <v>0.67826800000000009</v>
      </c>
      <c r="Q868" s="28">
        <v>0.75036500000000006</v>
      </c>
      <c r="R868" s="28">
        <v>0.75328899999999999</v>
      </c>
      <c r="S868" s="28">
        <v>0.74385799999999991</v>
      </c>
      <c r="T868" s="28">
        <v>0.76701900000000001</v>
      </c>
      <c r="U868" s="28">
        <v>0.77150400000000008</v>
      </c>
      <c r="V868" s="28">
        <v>0.77493699999999999</v>
      </c>
      <c r="W868" s="28">
        <v>0.77892100000000009</v>
      </c>
      <c r="X868" s="28">
        <v>0.78628399999999998</v>
      </c>
    </row>
    <row r="869" spans="1:24" x14ac:dyDescent="0.2">
      <c r="A869" s="11" t="s">
        <v>131</v>
      </c>
      <c r="B869" s="11" t="s">
        <v>60</v>
      </c>
      <c r="C869" s="11" t="s">
        <v>50</v>
      </c>
      <c r="D869" s="11" t="s">
        <v>73</v>
      </c>
      <c r="E869" s="28">
        <v>1.552546</v>
      </c>
      <c r="F869" s="28">
        <v>1.283018</v>
      </c>
      <c r="G869" s="28">
        <v>1.288467</v>
      </c>
      <c r="H869" s="28">
        <v>1.262</v>
      </c>
      <c r="I869" s="28">
        <v>1.319</v>
      </c>
      <c r="J869" s="28">
        <v>1.327</v>
      </c>
      <c r="K869" s="28">
        <v>1.349</v>
      </c>
      <c r="L869" s="28">
        <v>1.2770000000000001</v>
      </c>
      <c r="M869" s="28">
        <v>1.1140000000000001</v>
      </c>
      <c r="N869" s="28">
        <v>0.783188</v>
      </c>
      <c r="O869" s="28">
        <v>0.93308500000000005</v>
      </c>
      <c r="P869" s="28">
        <v>0.98791600000000013</v>
      </c>
      <c r="Q869" s="28">
        <v>1.0400830000000001</v>
      </c>
      <c r="R869" s="28">
        <v>0.96540800000000004</v>
      </c>
      <c r="S869" s="28">
        <v>0.90153200000000011</v>
      </c>
      <c r="T869" s="28">
        <v>0.90688500000000005</v>
      </c>
      <c r="U869" s="28">
        <v>0.79620199999999997</v>
      </c>
      <c r="V869" s="28">
        <v>0.74552099999999999</v>
      </c>
      <c r="W869" s="28">
        <v>0.77782300000000004</v>
      </c>
      <c r="X869" s="28">
        <v>0.75603900000000002</v>
      </c>
    </row>
    <row r="870" spans="1:24" x14ac:dyDescent="0.2">
      <c r="A870" s="11" t="s">
        <v>131</v>
      </c>
      <c r="B870" s="11" t="s">
        <v>60</v>
      </c>
      <c r="C870" s="11" t="s">
        <v>50</v>
      </c>
      <c r="D870" s="11" t="s">
        <v>70</v>
      </c>
      <c r="E870" s="28">
        <v>13.475</v>
      </c>
      <c r="F870" s="28">
        <v>10.977</v>
      </c>
      <c r="G870" s="28">
        <v>11.138999999999999</v>
      </c>
      <c r="H870" s="28">
        <v>11.305</v>
      </c>
      <c r="I870" s="28">
        <v>12.632</v>
      </c>
      <c r="J870" s="28">
        <v>12.323</v>
      </c>
      <c r="K870" s="28">
        <v>11.627000000000001</v>
      </c>
      <c r="L870" s="28">
        <v>10.691000000000003</v>
      </c>
      <c r="M870" s="28">
        <v>9.3263696162881775</v>
      </c>
      <c r="N870" s="28">
        <v>6.556822950665623</v>
      </c>
      <c r="O870" s="28">
        <v>8.1178395000000005</v>
      </c>
      <c r="P870" s="28">
        <v>8.3972860000000011</v>
      </c>
      <c r="Q870" s="28">
        <v>9.5687636000000005</v>
      </c>
      <c r="R870" s="28">
        <v>9.2679168000000001</v>
      </c>
      <c r="S870" s="28">
        <v>8.6547072000000007</v>
      </c>
      <c r="T870" s="28">
        <v>8.7060960000000005</v>
      </c>
      <c r="U870" s="28">
        <v>7.6435391999999993</v>
      </c>
      <c r="V870" s="28">
        <v>7.1570015999999992</v>
      </c>
      <c r="W870" s="28">
        <v>7.4671007999999999</v>
      </c>
      <c r="X870" s="28">
        <v>7.2579744000000002</v>
      </c>
    </row>
    <row r="871" spans="1:24" x14ac:dyDescent="0.2">
      <c r="A871" s="11" t="s">
        <v>131</v>
      </c>
      <c r="B871" s="11" t="s">
        <v>60</v>
      </c>
      <c r="C871" s="11" t="s">
        <v>50</v>
      </c>
      <c r="D871" s="11" t="s">
        <v>71</v>
      </c>
      <c r="E871" s="28">
        <v>14.82</v>
      </c>
      <c r="F871" s="28">
        <v>15.664999999999999</v>
      </c>
      <c r="G871" s="28">
        <v>16.166</v>
      </c>
      <c r="H871" s="28">
        <v>16.331</v>
      </c>
      <c r="I871" s="28">
        <v>16.707999999999998</v>
      </c>
      <c r="J871" s="28">
        <v>17.59</v>
      </c>
      <c r="K871" s="28">
        <v>16.396999999999998</v>
      </c>
      <c r="L871" s="28">
        <v>17.39</v>
      </c>
      <c r="M871" s="28">
        <v>18.149999999999999</v>
      </c>
      <c r="N871" s="28">
        <v>19.219000000000001</v>
      </c>
      <c r="O871" s="28">
        <v>16.117999999999999</v>
      </c>
      <c r="P871" s="28">
        <v>15.914</v>
      </c>
      <c r="Q871" s="28">
        <v>15.574076959999999</v>
      </c>
      <c r="R871" s="28">
        <v>15.729817729599999</v>
      </c>
      <c r="S871" s="28">
        <v>16.201712261487998</v>
      </c>
      <c r="T871" s="28">
        <v>16.64856485740335</v>
      </c>
      <c r="U871" s="28">
        <v>17.276502283682788</v>
      </c>
      <c r="V871" s="28">
        <v>18.265203665611853</v>
      </c>
      <c r="W871" s="28">
        <v>19.253086506407072</v>
      </c>
      <c r="X871" s="28">
        <v>19.723377725826438</v>
      </c>
    </row>
    <row r="872" spans="1:24" x14ac:dyDescent="0.2">
      <c r="A872" s="11" t="s">
        <v>131</v>
      </c>
      <c r="B872" s="11" t="s">
        <v>60</v>
      </c>
      <c r="C872" s="11" t="s">
        <v>50</v>
      </c>
      <c r="D872" s="11" t="s">
        <v>26</v>
      </c>
      <c r="E872" s="28">
        <v>28.295000000000002</v>
      </c>
      <c r="F872" s="28">
        <v>26.641999999999999</v>
      </c>
      <c r="G872" s="28">
        <v>27.305</v>
      </c>
      <c r="H872" s="28">
        <v>27.635999999999999</v>
      </c>
      <c r="I872" s="28">
        <v>29.34</v>
      </c>
      <c r="J872" s="28">
        <v>29.913</v>
      </c>
      <c r="K872" s="28">
        <v>28.024000000000001</v>
      </c>
      <c r="L872" s="28">
        <v>28.081000000000003</v>
      </c>
      <c r="M872" s="28">
        <v>27.476369616288174</v>
      </c>
      <c r="N872" s="28">
        <v>25.775822950665624</v>
      </c>
      <c r="O872" s="28">
        <v>24.235839499999997</v>
      </c>
      <c r="P872" s="28">
        <v>24.311286000000003</v>
      </c>
      <c r="Q872" s="28">
        <v>25.14284056</v>
      </c>
      <c r="R872" s="28">
        <v>24.997734529599999</v>
      </c>
      <c r="S872" s="28">
        <v>24.856419461487999</v>
      </c>
      <c r="T872" s="28">
        <v>25.354660857403353</v>
      </c>
      <c r="U872" s="28">
        <v>24.920041483682787</v>
      </c>
      <c r="V872" s="28">
        <v>25.422205265611851</v>
      </c>
      <c r="W872" s="28">
        <v>26.720187306407073</v>
      </c>
      <c r="X872" s="28">
        <v>26.98135212582644</v>
      </c>
    </row>
    <row r="873" spans="1:24" x14ac:dyDescent="0.2">
      <c r="A873" s="11" t="s">
        <v>131</v>
      </c>
      <c r="B873" s="11" t="s">
        <v>60</v>
      </c>
      <c r="C873" s="11" t="s">
        <v>50</v>
      </c>
      <c r="D873" s="11" t="s">
        <v>75</v>
      </c>
      <c r="E873" s="28">
        <v>21.949542999999998</v>
      </c>
      <c r="F873" s="28">
        <v>21.372173</v>
      </c>
      <c r="G873" s="28">
        <v>23.141404000000001</v>
      </c>
      <c r="H873" s="28">
        <v>22.5</v>
      </c>
      <c r="I873" s="28">
        <v>25.361999999999998</v>
      </c>
      <c r="J873" s="28">
        <v>27.283000000000001</v>
      </c>
      <c r="K873" s="28">
        <v>25.883855000000001</v>
      </c>
      <c r="L873" s="28">
        <v>27.847000000000001</v>
      </c>
      <c r="M873" s="28">
        <v>23.088999999999999</v>
      </c>
      <c r="N873" s="28">
        <v>22.124275000000001</v>
      </c>
      <c r="O873" s="28">
        <v>21.490197999999999</v>
      </c>
      <c r="P873" s="28">
        <v>22.638359999999999</v>
      </c>
      <c r="Q873" s="28">
        <v>23.661009</v>
      </c>
      <c r="R873" s="28">
        <v>22.867508000000001</v>
      </c>
      <c r="S873" s="28">
        <v>23.417879157729146</v>
      </c>
      <c r="T873" s="28">
        <v>23.706968474820854</v>
      </c>
      <c r="U873" s="28">
        <v>24.194590887460645</v>
      </c>
      <c r="V873" s="28">
        <v>24.444866885032216</v>
      </c>
      <c r="W873" s="28">
        <v>25.919341850698924</v>
      </c>
      <c r="X873" s="28">
        <v>26.186994259162571</v>
      </c>
    </row>
    <row r="874" spans="1:24" x14ac:dyDescent="0.2">
      <c r="A874" s="11" t="s">
        <v>131</v>
      </c>
      <c r="B874" s="11" t="s">
        <v>60</v>
      </c>
      <c r="C874" s="11" t="s">
        <v>50</v>
      </c>
      <c r="D874" s="11" t="s">
        <v>76</v>
      </c>
      <c r="E874" s="28">
        <v>28.041335</v>
      </c>
      <c r="F874" s="28">
        <v>24.34271</v>
      </c>
      <c r="G874" s="28">
        <v>22.005960999999999</v>
      </c>
      <c r="H874" s="28">
        <v>22.61</v>
      </c>
      <c r="I874" s="28">
        <v>22.411000000000001</v>
      </c>
      <c r="J874" s="28">
        <v>22.215</v>
      </c>
      <c r="K874" s="28">
        <v>19.425000000000001</v>
      </c>
      <c r="L874" s="28">
        <v>14.715</v>
      </c>
      <c r="M874" s="28">
        <v>13.342000000000001</v>
      </c>
      <c r="N874" s="28">
        <v>12.226369999999999</v>
      </c>
      <c r="O874" s="28">
        <v>13.591528</v>
      </c>
      <c r="P874" s="28">
        <v>14.067074</v>
      </c>
      <c r="Q874" s="28">
        <v>12.927102</v>
      </c>
      <c r="R874" s="28">
        <v>12.888401</v>
      </c>
      <c r="S874" s="28">
        <v>12.223822985201181</v>
      </c>
      <c r="T874" s="28">
        <v>12.22518482859863</v>
      </c>
      <c r="U874" s="28">
        <v>11.876168082061991</v>
      </c>
      <c r="V874" s="28">
        <v>11.727416060981424</v>
      </c>
      <c r="W874" s="28">
        <v>11.498557663149036</v>
      </c>
      <c r="X874" s="28">
        <v>11.182460555274094</v>
      </c>
    </row>
    <row r="875" spans="1:24" x14ac:dyDescent="0.2">
      <c r="A875" s="11" t="s">
        <v>131</v>
      </c>
      <c r="B875" s="11" t="s">
        <v>60</v>
      </c>
      <c r="C875" s="11" t="s">
        <v>50</v>
      </c>
      <c r="D875" s="11" t="s">
        <v>74</v>
      </c>
      <c r="E875" s="28">
        <v>34.68</v>
      </c>
      <c r="F875" s="28">
        <v>29.722999999999999</v>
      </c>
      <c r="G875" s="28">
        <v>26.716000000000001</v>
      </c>
      <c r="H875" s="28">
        <v>27.741</v>
      </c>
      <c r="I875" s="28">
        <v>26.384000000000004</v>
      </c>
      <c r="J875" s="28">
        <v>24.841000000000001</v>
      </c>
      <c r="K875" s="28">
        <v>21.560145000000009</v>
      </c>
      <c r="L875" s="28">
        <v>16.170108750000008</v>
      </c>
      <c r="M875" s="28">
        <v>17.78711962500001</v>
      </c>
      <c r="N875" s="28">
        <v>16.010000000000002</v>
      </c>
      <c r="O875" s="28">
        <v>15.955046303625009</v>
      </c>
      <c r="P875" s="28">
        <v>15.6</v>
      </c>
      <c r="Q875" s="28">
        <v>14.305200000000001</v>
      </c>
      <c r="R875" s="28">
        <v>14.805882</v>
      </c>
      <c r="S875" s="28">
        <v>13.621411440000001</v>
      </c>
      <c r="T875" s="28">
        <v>13.512440148480001</v>
      </c>
      <c r="U875" s="28">
        <v>12.62061909868032</v>
      </c>
      <c r="V875" s="28">
        <v>12.784687146963163</v>
      </c>
      <c r="W875" s="28">
        <v>12.823041208404051</v>
      </c>
      <c r="X875" s="28">
        <v>12.566580384235969</v>
      </c>
    </row>
    <row r="876" spans="1:24" x14ac:dyDescent="0.2">
      <c r="A876" s="11" t="s">
        <v>131</v>
      </c>
      <c r="B876" s="11" t="s">
        <v>60</v>
      </c>
      <c r="C876" s="11" t="s">
        <v>65</v>
      </c>
      <c r="D876" s="11" t="s">
        <v>72</v>
      </c>
      <c r="E876" s="28">
        <v>3.7824964826727232</v>
      </c>
      <c r="F876" s="28">
        <v>4.065904775876187</v>
      </c>
      <c r="G876" s="28">
        <v>4.3895966654485656</v>
      </c>
      <c r="H876" s="28">
        <v>4.6406247213732916</v>
      </c>
      <c r="I876" s="28">
        <v>4.8489480323688765</v>
      </c>
      <c r="J876" s="28">
        <v>5.056109593904079</v>
      </c>
      <c r="K876" s="28">
        <v>5.2582329946466935</v>
      </c>
      <c r="L876" s="28">
        <v>5.4958542017752992</v>
      </c>
      <c r="M876" s="28">
        <v>5.6551969048627999</v>
      </c>
      <c r="N876" s="28">
        <v>5.7695884897711149</v>
      </c>
      <c r="O876" s="28">
        <v>6.0201926983451477</v>
      </c>
      <c r="P876" s="28">
        <v>6.2930384650189071</v>
      </c>
      <c r="Q876" s="28">
        <v>6.553960387726903</v>
      </c>
      <c r="R876" s="28">
        <v>6.848426586627852</v>
      </c>
      <c r="S876" s="28">
        <v>7.2200923684452993</v>
      </c>
      <c r="T876" s="28">
        <v>7.5491935773900982</v>
      </c>
      <c r="U876" s="28">
        <v>7.8419710581867479</v>
      </c>
      <c r="V876" s="28">
        <v>8.1032231260189533</v>
      </c>
      <c r="W876" s="28">
        <v>8.3367424746609444</v>
      </c>
      <c r="X876" s="28">
        <v>8.5473677723468846</v>
      </c>
    </row>
    <row r="877" spans="1:24" x14ac:dyDescent="0.2">
      <c r="A877" s="11" t="s">
        <v>131</v>
      </c>
      <c r="B877" s="11" t="s">
        <v>60</v>
      </c>
      <c r="C877" s="11" t="s">
        <v>65</v>
      </c>
      <c r="D877" s="11" t="s">
        <v>77</v>
      </c>
      <c r="E877" s="28">
        <v>0.67891561556036017</v>
      </c>
      <c r="F877" s="28">
        <v>0.68579600000000007</v>
      </c>
      <c r="G877" s="28">
        <v>0.75622900000000004</v>
      </c>
      <c r="H877" s="28">
        <v>0.71799999999999997</v>
      </c>
      <c r="I877" s="28">
        <v>0.70199999999999996</v>
      </c>
      <c r="J877" s="28">
        <v>0.72299999999999998</v>
      </c>
      <c r="K877" s="28">
        <v>0.74</v>
      </c>
      <c r="L877" s="28">
        <v>0.79700000000000004</v>
      </c>
      <c r="M877" s="28">
        <v>0.74399999999999999</v>
      </c>
      <c r="N877" s="28">
        <v>0.71615200000000001</v>
      </c>
      <c r="O877" s="28">
        <v>0.85641099999999992</v>
      </c>
      <c r="P877" s="28">
        <v>0.90496600000000005</v>
      </c>
      <c r="Q877" s="28">
        <v>0.92798400000000003</v>
      </c>
      <c r="R877" s="28">
        <v>0.98918600000000001</v>
      </c>
      <c r="S877" s="28">
        <v>1.097599</v>
      </c>
      <c r="T877" s="28">
        <v>1.0944310000000002</v>
      </c>
      <c r="U877" s="28">
        <v>1.092992</v>
      </c>
      <c r="V877" s="28">
        <v>1.0925009999999999</v>
      </c>
      <c r="W877" s="28">
        <v>1.0924610000000001</v>
      </c>
      <c r="X877" s="28">
        <v>1.09432</v>
      </c>
    </row>
    <row r="878" spans="1:24" x14ac:dyDescent="0.2">
      <c r="A878" s="11" t="s">
        <v>131</v>
      </c>
      <c r="B878" s="11" t="s">
        <v>60</v>
      </c>
      <c r="C878" s="11" t="s">
        <v>65</v>
      </c>
      <c r="D878" s="11" t="s">
        <v>73</v>
      </c>
      <c r="E878" s="28">
        <v>1.3645419999999999</v>
      </c>
      <c r="F878" s="28">
        <v>1.2335640000000001</v>
      </c>
      <c r="G878" s="28">
        <v>1.3102049999999998</v>
      </c>
      <c r="H878" s="28">
        <v>1.258</v>
      </c>
      <c r="I878" s="28">
        <v>1.3440000000000001</v>
      </c>
      <c r="J878" s="28">
        <v>1.2969999999999999</v>
      </c>
      <c r="K878" s="28">
        <v>1.1479999999999999</v>
      </c>
      <c r="L878" s="28">
        <v>1.2649999999999999</v>
      </c>
      <c r="M878" s="28">
        <v>0.93300000000000005</v>
      </c>
      <c r="N878" s="28">
        <v>0.69534799999999997</v>
      </c>
      <c r="O878" s="28">
        <v>1.1291279999999999</v>
      </c>
      <c r="P878" s="28">
        <v>1.135375</v>
      </c>
      <c r="Q878" s="28">
        <v>1.413527</v>
      </c>
      <c r="R878" s="28">
        <v>1.405478</v>
      </c>
      <c r="S878" s="28">
        <v>1.4304790000000001</v>
      </c>
      <c r="T878" s="28">
        <v>1.3524430000000001</v>
      </c>
      <c r="U878" s="28">
        <v>1.3909880000000001</v>
      </c>
      <c r="V878" s="28">
        <v>1.3365100000000001</v>
      </c>
      <c r="W878" s="28">
        <v>1.365974</v>
      </c>
      <c r="X878" s="28">
        <v>1.3733710000000001</v>
      </c>
    </row>
    <row r="879" spans="1:24" x14ac:dyDescent="0.2">
      <c r="A879" s="11" t="s">
        <v>131</v>
      </c>
      <c r="B879" s="11" t="s">
        <v>60</v>
      </c>
      <c r="C879" s="11" t="s">
        <v>65</v>
      </c>
      <c r="D879" s="11" t="s">
        <v>70</v>
      </c>
      <c r="E879" s="28">
        <v>0.50600000000000001</v>
      </c>
      <c r="F879" s="28">
        <v>0.90100000000000002</v>
      </c>
      <c r="G879" s="28">
        <v>0.877</v>
      </c>
      <c r="H879" s="28">
        <v>0.79700000000000004</v>
      </c>
      <c r="I879" s="28">
        <v>0.72199999999999998</v>
      </c>
      <c r="J879" s="28">
        <v>0.69799999999999995</v>
      </c>
      <c r="K879" s="28">
        <v>0.6359999999999999</v>
      </c>
      <c r="L879" s="28">
        <v>0.75060000000000016</v>
      </c>
      <c r="M879" s="28">
        <v>0.55360458498023724</v>
      </c>
      <c r="N879" s="28">
        <v>0.41259146940711466</v>
      </c>
      <c r="O879" s="28">
        <v>0.79038959999999991</v>
      </c>
      <c r="P879" s="28">
        <v>0.79476249999999993</v>
      </c>
      <c r="Q879" s="28">
        <v>0.98946889999999987</v>
      </c>
      <c r="R879" s="28">
        <v>0.98383459999999989</v>
      </c>
      <c r="S879" s="28">
        <v>1.0013353</v>
      </c>
      <c r="T879" s="28">
        <v>0.9467101</v>
      </c>
      <c r="U879" s="28">
        <v>0.97369159999999999</v>
      </c>
      <c r="V879" s="28">
        <v>0.93555699999999997</v>
      </c>
      <c r="W879" s="28">
        <v>0.95618179999999997</v>
      </c>
      <c r="X879" s="28">
        <v>0.96135970000000004</v>
      </c>
    </row>
    <row r="880" spans="1:24" x14ac:dyDescent="0.2">
      <c r="A880" s="11" t="s">
        <v>131</v>
      </c>
      <c r="B880" s="11" t="s">
        <v>60</v>
      </c>
      <c r="C880" s="11" t="s">
        <v>65</v>
      </c>
      <c r="D880" s="11" t="s">
        <v>71</v>
      </c>
      <c r="E880" s="28">
        <v>2.367</v>
      </c>
      <c r="F880" s="28">
        <v>2.4369999999999998</v>
      </c>
      <c r="G880" s="28">
        <v>2.63</v>
      </c>
      <c r="H880" s="28">
        <v>2.6230000000000002</v>
      </c>
      <c r="I880" s="28">
        <v>2.597</v>
      </c>
      <c r="J880" s="28">
        <v>2.7770000000000001</v>
      </c>
      <c r="K880" s="28">
        <v>2.605</v>
      </c>
      <c r="L880" s="28">
        <v>2.7389999999999999</v>
      </c>
      <c r="M880" s="28">
        <v>2.5270000000000001</v>
      </c>
      <c r="N880" s="28">
        <v>2.7549999999999999</v>
      </c>
      <c r="O880" s="28">
        <v>2.698</v>
      </c>
      <c r="P880" s="28">
        <v>2.8740000000000001</v>
      </c>
      <c r="Q880" s="28">
        <v>2.7966894</v>
      </c>
      <c r="R880" s="28">
        <v>2.8526231879999999</v>
      </c>
      <c r="S880" s="28">
        <v>3.0095174633399999</v>
      </c>
      <c r="T880" s="28">
        <v>3.2201836857738</v>
      </c>
      <c r="U880" s="28">
        <v>3.5288869761840367</v>
      </c>
      <c r="V880" s="28">
        <v>3.7274826379687185</v>
      </c>
      <c r="W880" s="28">
        <v>3.9182689630906435</v>
      </c>
      <c r="X880" s="28">
        <v>4.1027365307265047</v>
      </c>
    </row>
    <row r="881" spans="1:24" x14ac:dyDescent="0.2">
      <c r="A881" s="11" t="s">
        <v>131</v>
      </c>
      <c r="B881" s="11" t="s">
        <v>60</v>
      </c>
      <c r="C881" s="11" t="s">
        <v>65</v>
      </c>
      <c r="D881" s="11" t="s">
        <v>26</v>
      </c>
      <c r="E881" s="28">
        <v>2.8730000000000002</v>
      </c>
      <c r="F881" s="28">
        <v>3.3380000000000001</v>
      </c>
      <c r="G881" s="28">
        <v>3.5069999999999997</v>
      </c>
      <c r="H881" s="28">
        <v>3.42</v>
      </c>
      <c r="I881" s="28">
        <v>3.319</v>
      </c>
      <c r="J881" s="28">
        <v>3.4750000000000001</v>
      </c>
      <c r="K881" s="28">
        <v>3.2409999999999997</v>
      </c>
      <c r="L881" s="28">
        <v>3.4896000000000003</v>
      </c>
      <c r="M881" s="28">
        <v>3.0806045849802373</v>
      </c>
      <c r="N881" s="28">
        <v>3.1675914694071148</v>
      </c>
      <c r="O881" s="28">
        <v>3.4883895999999996</v>
      </c>
      <c r="P881" s="28">
        <v>3.6687625000000001</v>
      </c>
      <c r="Q881" s="28">
        <v>3.7861582999999999</v>
      </c>
      <c r="R881" s="28">
        <v>3.8364577879999997</v>
      </c>
      <c r="S881" s="28">
        <v>4.01085276334</v>
      </c>
      <c r="T881" s="28">
        <v>4.1668937857737998</v>
      </c>
      <c r="U881" s="28">
        <v>4.5025785761840371</v>
      </c>
      <c r="V881" s="28">
        <v>4.6630396379687182</v>
      </c>
      <c r="W881" s="28">
        <v>4.8744507630906435</v>
      </c>
      <c r="X881" s="28">
        <v>5.0640962307265047</v>
      </c>
    </row>
    <row r="882" spans="1:24" x14ac:dyDescent="0.2">
      <c r="A882" s="11" t="s">
        <v>131</v>
      </c>
      <c r="B882" s="11" t="s">
        <v>60</v>
      </c>
      <c r="C882" s="11" t="s">
        <v>65</v>
      </c>
      <c r="D882" s="11" t="s">
        <v>75</v>
      </c>
      <c r="E882" s="28">
        <v>3.964013</v>
      </c>
      <c r="F882" s="28">
        <v>3.7756270000000001</v>
      </c>
      <c r="G882" s="28">
        <v>3.6565349999999999</v>
      </c>
      <c r="H882" s="28">
        <v>3.390209</v>
      </c>
      <c r="I882" s="28">
        <v>2.8239459999999998</v>
      </c>
      <c r="J882" s="28">
        <v>3.002834</v>
      </c>
      <c r="K882" s="28">
        <v>3.1270410000000002</v>
      </c>
      <c r="L882" s="28">
        <v>4.0284940000000002</v>
      </c>
      <c r="M882" s="28">
        <v>3.5902769999999999</v>
      </c>
      <c r="N882" s="28">
        <v>3.9240249999999999</v>
      </c>
      <c r="O882" s="28">
        <v>4.1106790000000002</v>
      </c>
      <c r="P882" s="28">
        <v>4.3432839999999997</v>
      </c>
      <c r="Q882" s="28">
        <v>4.7307790000000001</v>
      </c>
      <c r="R882" s="28">
        <v>4.7369649999999996</v>
      </c>
      <c r="S882" s="28">
        <v>5.5554202432428212</v>
      </c>
      <c r="T882" s="28">
        <v>5.8538947198167701</v>
      </c>
      <c r="U882" s="28">
        <v>6.1500697752344244</v>
      </c>
      <c r="V882" s="28">
        <v>6.3468720080419256</v>
      </c>
      <c r="W882" s="28">
        <v>6.5499719122992692</v>
      </c>
      <c r="X882" s="28">
        <v>6.7412236743447043</v>
      </c>
    </row>
    <row r="883" spans="1:24" x14ac:dyDescent="0.2">
      <c r="A883" s="11" t="s">
        <v>131</v>
      </c>
      <c r="B883" s="11" t="s">
        <v>60</v>
      </c>
      <c r="C883" s="11" t="s">
        <v>65</v>
      </c>
      <c r="D883" s="11" t="s">
        <v>76</v>
      </c>
      <c r="E883" s="28">
        <v>2.806599028780743</v>
      </c>
      <c r="F883" s="28">
        <v>5.8638203116130017</v>
      </c>
      <c r="G883" s="28">
        <v>8.3266248424904621</v>
      </c>
      <c r="H883" s="28">
        <v>8.2266248424904624</v>
      </c>
      <c r="I883" s="28">
        <v>8.0941778490779388</v>
      </c>
      <c r="J883" s="28">
        <v>8.6511569273359026</v>
      </c>
      <c r="K883" s="28">
        <v>8.8072864957294748</v>
      </c>
      <c r="L883" s="28">
        <v>8.1486122256440634</v>
      </c>
      <c r="M883" s="28">
        <v>7.6692897805152516</v>
      </c>
      <c r="N883" s="28">
        <v>6.9290837285073161</v>
      </c>
      <c r="O883" s="28">
        <v>8.9746889450397518</v>
      </c>
      <c r="P883" s="28">
        <v>9.1069803613052969</v>
      </c>
      <c r="Q883" s="28">
        <v>9.5995193715372515</v>
      </c>
      <c r="R883" s="28">
        <v>9.5755249153161355</v>
      </c>
      <c r="S883" s="28">
        <v>9.383990684187113</v>
      </c>
      <c r="T883" s="28">
        <v>8.7102363080858662</v>
      </c>
      <c r="U883" s="28">
        <v>8.967912072875718</v>
      </c>
      <c r="V883" s="28">
        <v>8.9277783066714225</v>
      </c>
      <c r="W883" s="28">
        <v>9.1049574231579484</v>
      </c>
      <c r="X883" s="28">
        <v>9.0667378723309255</v>
      </c>
    </row>
    <row r="884" spans="1:24" x14ac:dyDescent="0.2">
      <c r="A884" s="11" t="s">
        <v>131</v>
      </c>
      <c r="B884" s="11" t="s">
        <v>60</v>
      </c>
      <c r="C884" s="11" t="s">
        <v>65</v>
      </c>
      <c r="D884" s="11" t="s">
        <v>74</v>
      </c>
      <c r="E884" s="28">
        <v>1.7097877132460111</v>
      </c>
      <c r="F884" s="28">
        <v>5.4341349442994575</v>
      </c>
      <c r="G884" s="28">
        <v>8.3171259163397657</v>
      </c>
      <c r="H884" s="28">
        <v>8.4002971755031641</v>
      </c>
      <c r="I884" s="28">
        <v>8.6523060907682598</v>
      </c>
      <c r="J884" s="28">
        <v>9.2579675171220384</v>
      </c>
      <c r="K884" s="28">
        <v>9.0728081667795966</v>
      </c>
      <c r="L884" s="28">
        <v>7.6211588600948605</v>
      </c>
      <c r="M884" s="28">
        <v>7.1638893284891685</v>
      </c>
      <c r="N884" s="28">
        <v>6.18</v>
      </c>
      <c r="O884" s="28">
        <v>8.41</v>
      </c>
      <c r="P884" s="28">
        <v>8.4940999999999995</v>
      </c>
      <c r="Q884" s="28">
        <v>8.6300056000000005</v>
      </c>
      <c r="R884" s="28">
        <v>8.7163056560000012</v>
      </c>
      <c r="S884" s="28">
        <v>7.8446750904000009</v>
      </c>
      <c r="T884" s="28">
        <v>7.0186308033808809</v>
      </c>
      <c r="U884" s="28">
        <v>7.3204319279262577</v>
      </c>
      <c r="V884" s="28">
        <v>7.2435673926830333</v>
      </c>
      <c r="W884" s="28">
        <v>7.4282783611964511</v>
      </c>
      <c r="X884" s="28">
        <v>7.3896513137182298</v>
      </c>
    </row>
    <row r="885" spans="1:24" x14ac:dyDescent="0.2">
      <c r="A885" s="11" t="s">
        <v>131</v>
      </c>
      <c r="B885" s="11" t="s">
        <v>60</v>
      </c>
      <c r="C885" s="11" t="s">
        <v>67</v>
      </c>
      <c r="D885" s="11" t="s">
        <v>72</v>
      </c>
      <c r="E885" s="28">
        <v>0.73877400000000004</v>
      </c>
      <c r="F885" s="28">
        <v>0.728545</v>
      </c>
      <c r="G885" s="28">
        <v>0.73728754000000007</v>
      </c>
      <c r="H885" s="28">
        <v>0.74613499048000009</v>
      </c>
      <c r="I885" s="28">
        <v>0.76337811457207549</v>
      </c>
      <c r="J885" s="28">
        <v>0.78595666940241216</v>
      </c>
      <c r="K885" s="28">
        <v>0.81066502151109565</v>
      </c>
      <c r="L885" s="28">
        <v>0.81942108613220055</v>
      </c>
      <c r="M885" s="28">
        <v>0.827839682242964</v>
      </c>
      <c r="N885" s="28">
        <v>0.81993381625670092</v>
      </c>
      <c r="O885" s="28">
        <v>0.8156856511757864</v>
      </c>
      <c r="P885" s="28">
        <v>0.82625973145630316</v>
      </c>
      <c r="Q885" s="28">
        <v>0.83662980051337488</v>
      </c>
      <c r="R885" s="28">
        <v>0.84229952950549469</v>
      </c>
      <c r="S885" s="28">
        <v>0.85434064261357512</v>
      </c>
      <c r="T885" s="28">
        <v>0.86664258799231642</v>
      </c>
      <c r="U885" s="28">
        <v>0.87958764850151383</v>
      </c>
      <c r="V885" s="28">
        <v>0.89235066539064611</v>
      </c>
      <c r="W885" s="28">
        <v>0.9045188270866058</v>
      </c>
      <c r="X885" s="28">
        <v>0.92061458938072904</v>
      </c>
    </row>
    <row r="886" spans="1:24" x14ac:dyDescent="0.2">
      <c r="A886" s="11" t="s">
        <v>131</v>
      </c>
      <c r="B886" s="11" t="s">
        <v>60</v>
      </c>
      <c r="C886" s="11" t="s">
        <v>67</v>
      </c>
      <c r="D886" s="11" t="s">
        <v>77</v>
      </c>
      <c r="E886" s="28">
        <v>3.8524000000000003E-2</v>
      </c>
      <c r="F886" s="28">
        <v>3.0081E-2</v>
      </c>
      <c r="G886" s="28">
        <v>3.2003999999999998E-2</v>
      </c>
      <c r="H886" s="28">
        <v>3.5000000000000003E-2</v>
      </c>
      <c r="I886" s="28">
        <v>4.5999999999999999E-2</v>
      </c>
      <c r="J886" s="28">
        <v>5.1999999999999998E-2</v>
      </c>
      <c r="K886" s="28">
        <v>5.5E-2</v>
      </c>
      <c r="L886" s="28">
        <v>0.04</v>
      </c>
      <c r="M886" s="28">
        <v>0.04</v>
      </c>
      <c r="N886" s="28">
        <v>2.3623000000000002E-2</v>
      </c>
      <c r="O886" s="28">
        <v>2.8353000000000003E-2</v>
      </c>
      <c r="P886" s="28">
        <v>4.0010650430101852E-2</v>
      </c>
      <c r="Q886" s="28">
        <v>4.121096994300491E-2</v>
      </c>
      <c r="R886" s="28">
        <v>8.3010810541295069E-2</v>
      </c>
      <c r="S886" s="28">
        <v>0.12728155170253388</v>
      </c>
      <c r="T886" s="28">
        <v>0.1741338276039599</v>
      </c>
      <c r="U886" s="28">
        <v>0.22368268666293925</v>
      </c>
      <c r="V886" s="28">
        <v>4.6653E-2</v>
      </c>
      <c r="W886" s="28">
        <v>4.6550000000000001E-2</v>
      </c>
      <c r="X886" s="28">
        <v>5.0950000000000002E-2</v>
      </c>
    </row>
    <row r="887" spans="1:24" x14ac:dyDescent="0.2">
      <c r="A887" s="11" t="s">
        <v>131</v>
      </c>
      <c r="B887" s="11" t="s">
        <v>60</v>
      </c>
      <c r="C887" s="11" t="s">
        <v>67</v>
      </c>
      <c r="D887" s="11" t="s">
        <v>73</v>
      </c>
      <c r="E887" s="28">
        <v>4.7972000000000001E-2</v>
      </c>
      <c r="F887" s="28">
        <v>3.0983E-2</v>
      </c>
      <c r="G887" s="28">
        <v>3.4645000000000002E-2</v>
      </c>
      <c r="H887" s="28">
        <v>3.3000000000000002E-2</v>
      </c>
      <c r="I887" s="28">
        <v>4.9000000000000002E-2</v>
      </c>
      <c r="J887" s="28">
        <v>6.5000000000000002E-2</v>
      </c>
      <c r="K887" s="28">
        <v>7.3999999999999996E-2</v>
      </c>
      <c r="L887" s="28">
        <v>3.6999999999999998E-2</v>
      </c>
      <c r="M887" s="28">
        <v>3.5000000000000003E-2</v>
      </c>
      <c r="N887" s="28">
        <v>1.1320999999999999E-2</v>
      </c>
      <c r="O887" s="28">
        <v>5.6449999999999998E-3</v>
      </c>
      <c r="P887" s="28">
        <v>9.8810000000000009E-3</v>
      </c>
      <c r="Q887" s="28">
        <v>9.300000000000001E-3</v>
      </c>
      <c r="R887" s="28">
        <v>9.8729999999999998E-3</v>
      </c>
      <c r="S887" s="28">
        <v>9.2409999999999992E-3</v>
      </c>
      <c r="T887" s="28">
        <v>9.8200000000000006E-3</v>
      </c>
      <c r="U887" s="28">
        <v>1.0397E-2</v>
      </c>
      <c r="V887" s="28">
        <v>1.0907999999999999E-2</v>
      </c>
      <c r="W887" s="28">
        <v>1.0989000000000001E-2</v>
      </c>
      <c r="X887" s="28">
        <v>1.1510999999999999E-2</v>
      </c>
    </row>
    <row r="888" spans="1:24" x14ac:dyDescent="0.2">
      <c r="A888" s="11" t="s">
        <v>131</v>
      </c>
      <c r="B888" s="11" t="s">
        <v>60</v>
      </c>
      <c r="C888" s="11" t="s">
        <v>67</v>
      </c>
      <c r="D888" s="11" t="s">
        <v>70</v>
      </c>
      <c r="E888" s="28">
        <v>0.62199999999999989</v>
      </c>
      <c r="F888" s="28">
        <v>0.42499999999999999</v>
      </c>
      <c r="G888" s="28">
        <v>0.47399999999999998</v>
      </c>
      <c r="H888" s="28">
        <v>0.42</v>
      </c>
      <c r="I888" s="28">
        <v>0.56399999999999995</v>
      </c>
      <c r="J888" s="28">
        <v>0.5423</v>
      </c>
      <c r="K888" s="28">
        <v>0.47699999999999992</v>
      </c>
      <c r="L888" s="28">
        <v>0.37759999999999999</v>
      </c>
      <c r="M888" s="28">
        <v>0.35718918918918924</v>
      </c>
      <c r="N888" s="28">
        <v>0.1155353945945946</v>
      </c>
      <c r="O888" s="28">
        <v>5.7609513513513518E-2</v>
      </c>
      <c r="P888" s="28">
        <v>0.10083961081081083</v>
      </c>
      <c r="Q888" s="28">
        <v>9.4910270270270283E-2</v>
      </c>
      <c r="R888" s="28">
        <v>0.10075796756756755</v>
      </c>
      <c r="S888" s="28">
        <v>9.430815135135133E-2</v>
      </c>
      <c r="T888" s="28">
        <v>0.1002170810810811</v>
      </c>
      <c r="U888" s="28">
        <v>0.10610560000000001</v>
      </c>
      <c r="V888" s="28">
        <v>0.11132056216216216</v>
      </c>
      <c r="W888" s="28">
        <v>0.11214720000000002</v>
      </c>
      <c r="X888" s="28">
        <v>0.11747442162162161</v>
      </c>
    </row>
    <row r="889" spans="1:24" x14ac:dyDescent="0.2">
      <c r="A889" s="11" t="s">
        <v>131</v>
      </c>
      <c r="B889" s="11" t="s">
        <v>60</v>
      </c>
      <c r="C889" s="11" t="s">
        <v>67</v>
      </c>
      <c r="D889" s="11" t="s">
        <v>71</v>
      </c>
      <c r="E889" s="28">
        <v>1.4410000000000001</v>
      </c>
      <c r="F889" s="28">
        <v>1.363</v>
      </c>
      <c r="G889" s="28">
        <v>1.48</v>
      </c>
      <c r="H889" s="28">
        <v>1.389</v>
      </c>
      <c r="I889" s="28">
        <v>1.5149999999999999</v>
      </c>
      <c r="J889" s="28">
        <v>1.4830000000000001</v>
      </c>
      <c r="K889" s="28">
        <v>1.488</v>
      </c>
      <c r="L889" s="28">
        <v>1.355</v>
      </c>
      <c r="M889" s="28">
        <v>1.2729999999999999</v>
      </c>
      <c r="N889" s="28">
        <v>1.335</v>
      </c>
      <c r="O889" s="28">
        <v>1.4</v>
      </c>
      <c r="P889" s="28">
        <v>1.516</v>
      </c>
      <c r="Q889" s="28">
        <v>1.5696664000000002</v>
      </c>
      <c r="R889" s="28">
        <v>1.5932113960000001</v>
      </c>
      <c r="S889" s="28">
        <v>1.6888040797600001</v>
      </c>
      <c r="T889" s="28">
        <v>1.7141361409564</v>
      </c>
      <c r="U889" s="28">
        <v>1.7415835440329974</v>
      </c>
      <c r="V889" s="28">
        <v>1.7668543174734792</v>
      </c>
      <c r="W889" s="28">
        <v>1.7909472776314792</v>
      </c>
      <c r="X889" s="28">
        <v>1.8228168869738435</v>
      </c>
    </row>
    <row r="890" spans="1:24" x14ac:dyDescent="0.2">
      <c r="A890" s="11" t="s">
        <v>131</v>
      </c>
      <c r="B890" s="11" t="s">
        <v>60</v>
      </c>
      <c r="C890" s="11" t="s">
        <v>67</v>
      </c>
      <c r="D890" s="11" t="s">
        <v>26</v>
      </c>
      <c r="E890" s="28">
        <v>2.0629999999999997</v>
      </c>
      <c r="F890" s="28">
        <v>1.788</v>
      </c>
      <c r="G890" s="28">
        <v>1.954</v>
      </c>
      <c r="H890" s="28">
        <v>1.8089999999999999</v>
      </c>
      <c r="I890" s="28">
        <v>2.0789999999999997</v>
      </c>
      <c r="J890" s="28">
        <v>2.0253000000000001</v>
      </c>
      <c r="K890" s="28">
        <v>1.9650000000000001</v>
      </c>
      <c r="L890" s="28">
        <v>1.7325999999999999</v>
      </c>
      <c r="M890" s="28">
        <v>1.6301891891891891</v>
      </c>
      <c r="N890" s="28">
        <v>1.4505353945945945</v>
      </c>
      <c r="O890" s="28">
        <v>1.4576095135135134</v>
      </c>
      <c r="P890" s="28">
        <v>1.616839610810811</v>
      </c>
      <c r="Q890" s="28">
        <v>1.6645766702702705</v>
      </c>
      <c r="R890" s="28">
        <v>1.6939693635675677</v>
      </c>
      <c r="S890" s="28">
        <v>1.7831122311113514</v>
      </c>
      <c r="T890" s="28">
        <v>1.8143532220374812</v>
      </c>
      <c r="U890" s="28">
        <v>1.8476891440329974</v>
      </c>
      <c r="V890" s="28">
        <v>1.8781748796356414</v>
      </c>
      <c r="W890" s="28">
        <v>1.9030944776314793</v>
      </c>
      <c r="X890" s="28">
        <v>1.9402913085954652</v>
      </c>
    </row>
    <row r="891" spans="1:24" x14ac:dyDescent="0.2">
      <c r="A891" s="11" t="s">
        <v>131</v>
      </c>
      <c r="B891" s="11" t="s">
        <v>60</v>
      </c>
      <c r="C891" s="11" t="s">
        <v>67</v>
      </c>
      <c r="D891" s="11" t="s">
        <v>75</v>
      </c>
      <c r="E891" s="28">
        <v>1.8838980000000001</v>
      </c>
      <c r="F891" s="28">
        <v>1.452858</v>
      </c>
      <c r="G891" s="28">
        <v>1.6805589999999999</v>
      </c>
      <c r="H891" s="28">
        <v>1.6364780000000001</v>
      </c>
      <c r="I891" s="28">
        <v>1.7850839999999999</v>
      </c>
      <c r="J891" s="28">
        <v>1.9519770000000001</v>
      </c>
      <c r="K891" s="28">
        <v>2.0414180000000002</v>
      </c>
      <c r="L891" s="28">
        <v>1.9542379999999999</v>
      </c>
      <c r="M891" s="28">
        <v>1.304996</v>
      </c>
      <c r="N891" s="28">
        <v>1.105694</v>
      </c>
      <c r="O891" s="28">
        <v>1.4230119999999999</v>
      </c>
      <c r="P891" s="28">
        <v>1.546745</v>
      </c>
      <c r="Q891" s="28">
        <v>1.5880460000000001</v>
      </c>
      <c r="R891" s="28">
        <v>1.593988</v>
      </c>
      <c r="S891" s="28">
        <v>1.8478543168556776</v>
      </c>
      <c r="T891" s="28">
        <v>1.7885699982185788</v>
      </c>
      <c r="U891" s="28">
        <v>1.8542389413032849</v>
      </c>
      <c r="V891" s="28">
        <v>1.883023397504102</v>
      </c>
      <c r="W891" s="28">
        <v>1.9263155825193008</v>
      </c>
      <c r="X891" s="28">
        <v>1.9734346499064108</v>
      </c>
    </row>
    <row r="892" spans="1:24" x14ac:dyDescent="0.2">
      <c r="A892" s="11" t="s">
        <v>131</v>
      </c>
      <c r="B892" s="11" t="s">
        <v>60</v>
      </c>
      <c r="C892" s="11" t="s">
        <v>67</v>
      </c>
      <c r="D892" s="11" t="s">
        <v>76</v>
      </c>
      <c r="E892" s="28">
        <v>1.207929971219257</v>
      </c>
      <c r="F892" s="28">
        <v>0.89292568838699815</v>
      </c>
      <c r="G892" s="28">
        <v>1.1829256883869981</v>
      </c>
      <c r="H892" s="28">
        <v>1.1523751575095371</v>
      </c>
      <c r="I892" s="28">
        <v>1.133822150922061</v>
      </c>
      <c r="J892" s="28">
        <v>1.211843072664097</v>
      </c>
      <c r="K892" s="28">
        <v>1.2337135042705256</v>
      </c>
      <c r="L892" s="28">
        <v>1.2583877743559362</v>
      </c>
      <c r="M892" s="28">
        <v>1.006710219484749</v>
      </c>
      <c r="N892" s="28">
        <v>0.9060552714926825</v>
      </c>
      <c r="O892" s="28">
        <v>1.1735410549602485</v>
      </c>
      <c r="P892" s="28">
        <v>1.1908396386947029</v>
      </c>
      <c r="Q892" s="28">
        <v>1.2552446284627492</v>
      </c>
      <c r="R892" s="28">
        <v>1.2521070846838658</v>
      </c>
      <c r="S892" s="28">
        <v>1.2349244158221617</v>
      </c>
      <c r="T892" s="28">
        <v>1.2434522110228701</v>
      </c>
      <c r="U892" s="28">
        <v>1.3459160647848996</v>
      </c>
      <c r="V892" s="28">
        <v>1.3899881120309838</v>
      </c>
      <c r="W892" s="28">
        <v>1.4271413246134526</v>
      </c>
      <c r="X892" s="28">
        <v>1.4331348331754936</v>
      </c>
    </row>
    <row r="893" spans="1:24" x14ac:dyDescent="0.2">
      <c r="A893" s="11" t="s">
        <v>131</v>
      </c>
      <c r="B893" s="11" t="s">
        <v>60</v>
      </c>
      <c r="C893" s="11" t="s">
        <v>67</v>
      </c>
      <c r="D893" s="11" t="s">
        <v>74</v>
      </c>
      <c r="E893" s="28">
        <v>1.4212122867539894</v>
      </c>
      <c r="F893" s="28">
        <v>1.2298650557005442</v>
      </c>
      <c r="G893" s="28">
        <v>1.3815066686602362</v>
      </c>
      <c r="H893" s="28">
        <v>1.02</v>
      </c>
      <c r="I893" s="28">
        <v>1.24</v>
      </c>
      <c r="J893" s="28">
        <v>1.18</v>
      </c>
      <c r="K893" s="28">
        <v>1.1918</v>
      </c>
      <c r="L893" s="28">
        <v>1.0726199999999999</v>
      </c>
      <c r="M893" s="28">
        <v>1.22</v>
      </c>
      <c r="N893" s="28">
        <v>1.24</v>
      </c>
      <c r="O893" s="28">
        <v>1.21</v>
      </c>
      <c r="P893" s="28">
        <v>1.28</v>
      </c>
      <c r="Q893" s="28">
        <v>1.2672000000000001</v>
      </c>
      <c r="R893" s="28">
        <v>1.2672000000000001</v>
      </c>
      <c r="S893" s="28">
        <v>1.2291840000000001</v>
      </c>
      <c r="T893" s="28">
        <v>1.26605952</v>
      </c>
      <c r="U893" s="28">
        <v>1.3420230912</v>
      </c>
      <c r="V893" s="28">
        <v>1.3849678301184001</v>
      </c>
      <c r="W893" s="28">
        <v>1.405742347570176</v>
      </c>
      <c r="X893" s="28">
        <v>1.4015251205274653</v>
      </c>
    </row>
    <row r="894" spans="1:24" x14ac:dyDescent="0.2">
      <c r="A894" s="11" t="s">
        <v>132</v>
      </c>
      <c r="B894" s="11" t="s">
        <v>60</v>
      </c>
      <c r="C894" s="11" t="s">
        <v>50</v>
      </c>
      <c r="D894" s="11" t="s">
        <v>72</v>
      </c>
      <c r="E894" s="28">
        <v>10.281067999999999</v>
      </c>
      <c r="F894" s="28">
        <v>11.233184</v>
      </c>
      <c r="G894" s="28">
        <v>12.1853</v>
      </c>
      <c r="H894" s="28">
        <v>12.964701999999999</v>
      </c>
      <c r="I894" s="28">
        <v>13.646000000000001</v>
      </c>
      <c r="J894" s="28">
        <v>14.348000000000001</v>
      </c>
      <c r="K894" s="28">
        <v>15.068</v>
      </c>
      <c r="L894" s="28">
        <v>16.236379999999997</v>
      </c>
      <c r="M894" s="28">
        <v>17.068925699999994</v>
      </c>
      <c r="N894" s="28">
        <v>17.507925699999994</v>
      </c>
      <c r="O894" s="28">
        <v>18.185323956999994</v>
      </c>
      <c r="P894" s="28">
        <v>18.955649196569993</v>
      </c>
      <c r="Q894" s="28">
        <v>19.784724688535693</v>
      </c>
      <c r="R894" s="28">
        <v>20.666561935421051</v>
      </c>
      <c r="S894" s="28">
        <v>21.501299745098152</v>
      </c>
      <c r="T894" s="28">
        <v>22.291332344588348</v>
      </c>
      <c r="U894" s="28">
        <v>23.02854767989917</v>
      </c>
      <c r="V894" s="28">
        <v>23.750539489179573</v>
      </c>
      <c r="W894" s="28">
        <v>24.405392173266137</v>
      </c>
      <c r="X894" s="28">
        <v>25.055399643706739</v>
      </c>
    </row>
    <row r="895" spans="1:24" x14ac:dyDescent="0.2">
      <c r="A895" s="11" t="s">
        <v>132</v>
      </c>
      <c r="B895" s="11" t="s">
        <v>60</v>
      </c>
      <c r="C895" s="11" t="s">
        <v>50</v>
      </c>
      <c r="D895" s="11" t="s">
        <v>77</v>
      </c>
      <c r="E895" s="28">
        <v>0.59297800000000001</v>
      </c>
      <c r="F895" s="28">
        <v>0.6669489999999999</v>
      </c>
      <c r="G895" s="28">
        <v>0.7151280000000001</v>
      </c>
      <c r="H895" s="28">
        <v>0.69199999999999995</v>
      </c>
      <c r="I895" s="28">
        <v>0.74199999999999999</v>
      </c>
      <c r="J895" s="28">
        <v>0.71899999999999997</v>
      </c>
      <c r="K895" s="28">
        <v>0.67700000000000005</v>
      </c>
      <c r="L895" s="28">
        <v>0.64100000000000001</v>
      </c>
      <c r="M895" s="28">
        <v>0.58899999999999997</v>
      </c>
      <c r="N895" s="28">
        <v>0.43893300000000002</v>
      </c>
      <c r="O895" s="28">
        <v>0.50231899999999996</v>
      </c>
      <c r="P895" s="28">
        <v>0.588472</v>
      </c>
      <c r="Q895" s="28">
        <v>0.63951900000000006</v>
      </c>
      <c r="R895" s="28">
        <v>0.68398999999999999</v>
      </c>
      <c r="S895" s="28">
        <v>0.73140499999999997</v>
      </c>
      <c r="T895" s="28">
        <v>0.74702999999999997</v>
      </c>
      <c r="U895" s="28">
        <v>0.78179799999999999</v>
      </c>
      <c r="V895" s="28">
        <v>0.814106</v>
      </c>
      <c r="W895" s="28">
        <v>0.84485699999999997</v>
      </c>
      <c r="X895" s="28">
        <v>0.86965599999999998</v>
      </c>
    </row>
    <row r="896" spans="1:24" x14ac:dyDescent="0.2">
      <c r="A896" s="11" t="s">
        <v>132</v>
      </c>
      <c r="B896" s="11" t="s">
        <v>60</v>
      </c>
      <c r="C896" s="11" t="s">
        <v>50</v>
      </c>
      <c r="D896" s="11" t="s">
        <v>73</v>
      </c>
      <c r="E896" s="28">
        <v>1.120854</v>
      </c>
      <c r="F896" s="28">
        <v>1.0007349999999999</v>
      </c>
      <c r="G896" s="28">
        <v>1.1372519999999999</v>
      </c>
      <c r="H896" s="28">
        <v>0.91500000000000004</v>
      </c>
      <c r="I896" s="28">
        <v>0.89300000000000002</v>
      </c>
      <c r="J896" s="28">
        <v>0.83099999999999996</v>
      </c>
      <c r="K896" s="28">
        <v>1.0980000000000001</v>
      </c>
      <c r="L896" s="28">
        <v>1.1919999999999999</v>
      </c>
      <c r="M896" s="28">
        <v>1.2330000000000001</v>
      </c>
      <c r="N896" s="28">
        <v>0.96210299999999993</v>
      </c>
      <c r="O896" s="28">
        <v>1.4183870000000001</v>
      </c>
      <c r="P896" s="28">
        <v>1.6856640000000001</v>
      </c>
      <c r="Q896" s="28">
        <v>1.807609</v>
      </c>
      <c r="R896" s="28">
        <v>1.7721790000000002</v>
      </c>
      <c r="S896" s="28">
        <v>1.936231</v>
      </c>
      <c r="T896" s="28">
        <v>2.2005599999999998</v>
      </c>
      <c r="U896" s="28">
        <v>2.5033339999999997</v>
      </c>
      <c r="V896" s="28">
        <v>2.6231230000000001</v>
      </c>
      <c r="W896" s="28">
        <v>2.6283530000000002</v>
      </c>
      <c r="X896" s="28">
        <v>2.6712100000000003</v>
      </c>
    </row>
    <row r="897" spans="1:24" x14ac:dyDescent="0.2">
      <c r="A897" s="11" t="s">
        <v>132</v>
      </c>
      <c r="B897" s="11" t="s">
        <v>60</v>
      </c>
      <c r="C897" s="11" t="s">
        <v>50</v>
      </c>
      <c r="D897" s="11" t="s">
        <v>70</v>
      </c>
      <c r="E897" s="28">
        <v>5.6042699999999996</v>
      </c>
      <c r="F897" s="28">
        <v>5.0036749999999994</v>
      </c>
      <c r="G897" s="28">
        <v>5.6862599999999999</v>
      </c>
      <c r="H897" s="28">
        <v>4.5750000000000002</v>
      </c>
      <c r="I897" s="28">
        <v>4.4649999999999999</v>
      </c>
      <c r="J897" s="28">
        <v>4.1550000000000002</v>
      </c>
      <c r="K897" s="28">
        <v>5.49</v>
      </c>
      <c r="L897" s="28">
        <v>5.96</v>
      </c>
      <c r="M897" s="28">
        <v>6.165</v>
      </c>
      <c r="N897" s="28">
        <v>4.8105149999999997</v>
      </c>
      <c r="O897" s="28">
        <v>7.0919350000000003</v>
      </c>
      <c r="P897" s="28">
        <v>8.4283199999999994</v>
      </c>
      <c r="Q897" s="28">
        <v>9.0380450000000003</v>
      </c>
      <c r="R897" s="28">
        <v>8.8608949999999993</v>
      </c>
      <c r="S897" s="28">
        <v>9.6811550000000004</v>
      </c>
      <c r="T897" s="28">
        <v>11.002799999999999</v>
      </c>
      <c r="U897" s="28">
        <v>12.516669999999998</v>
      </c>
      <c r="V897" s="28">
        <v>13.115615</v>
      </c>
      <c r="W897" s="28">
        <v>13.141765000000001</v>
      </c>
      <c r="X897" s="28">
        <v>13.356050000000003</v>
      </c>
    </row>
    <row r="898" spans="1:24" x14ac:dyDescent="0.2">
      <c r="A898" s="11" t="s">
        <v>132</v>
      </c>
      <c r="B898" s="11" t="s">
        <v>60</v>
      </c>
      <c r="C898" s="11" t="s">
        <v>50</v>
      </c>
      <c r="D898" s="11" t="s">
        <v>71</v>
      </c>
      <c r="E898" s="28">
        <v>9.3249999999999993</v>
      </c>
      <c r="F898" s="28">
        <v>9.7460000000000004</v>
      </c>
      <c r="G898" s="28">
        <v>9.5045339999999996</v>
      </c>
      <c r="H898" s="28">
        <v>9.59387948</v>
      </c>
      <c r="I898" s="28">
        <v>10.780340000000001</v>
      </c>
      <c r="J898" s="28">
        <v>11.26318</v>
      </c>
      <c r="K898" s="28">
        <v>11.75304</v>
      </c>
      <c r="L898" s="28">
        <v>12.601054517999998</v>
      </c>
      <c r="M898" s="28">
        <v>12.289626503999996</v>
      </c>
      <c r="N898" s="28">
        <v>10.504755419999997</v>
      </c>
      <c r="O898" s="28">
        <v>11.660278516199998</v>
      </c>
      <c r="P898" s="28">
        <v>12.04</v>
      </c>
      <c r="Q898" s="28">
        <v>12.401199999999999</v>
      </c>
      <c r="R898" s="28">
        <v>13.095667199999999</v>
      </c>
      <c r="S898" s="28">
        <v>14.012363904000001</v>
      </c>
      <c r="T898" s="28">
        <v>14.853105738240002</v>
      </c>
      <c r="U898" s="28">
        <v>15.659412422331437</v>
      </c>
      <c r="V898" s="28">
        <v>16.862883037317495</v>
      </c>
      <c r="W898" s="28">
        <v>17.815936286484277</v>
      </c>
      <c r="X898" s="28">
        <v>18.791549732780055</v>
      </c>
    </row>
    <row r="899" spans="1:24" x14ac:dyDescent="0.2">
      <c r="A899" s="11" t="s">
        <v>132</v>
      </c>
      <c r="B899" s="11" t="s">
        <v>60</v>
      </c>
      <c r="C899" s="11" t="s">
        <v>50</v>
      </c>
      <c r="D899" s="11" t="s">
        <v>26</v>
      </c>
      <c r="E899" s="28">
        <v>14.929269999999999</v>
      </c>
      <c r="F899" s="28">
        <v>14.749675</v>
      </c>
      <c r="G899" s="28">
        <v>15.190794</v>
      </c>
      <c r="H899" s="28">
        <v>14.168879480000001</v>
      </c>
      <c r="I899" s="28">
        <v>15.245340000000001</v>
      </c>
      <c r="J899" s="28">
        <v>15.41818</v>
      </c>
      <c r="K899" s="28">
        <v>17.243040000000001</v>
      </c>
      <c r="L899" s="28">
        <v>18.561054517999999</v>
      </c>
      <c r="M899" s="28">
        <v>18.454626503999997</v>
      </c>
      <c r="N899" s="28">
        <v>15.315270419999997</v>
      </c>
      <c r="O899" s="28">
        <v>18.752213516199998</v>
      </c>
      <c r="P899" s="28">
        <v>20.468319999999999</v>
      </c>
      <c r="Q899" s="28">
        <v>21.439245</v>
      </c>
      <c r="R899" s="28">
        <v>21.9565622</v>
      </c>
      <c r="S899" s="28">
        <v>23.693518904000001</v>
      </c>
      <c r="T899" s="28">
        <v>25.855905738240001</v>
      </c>
      <c r="U899" s="28">
        <v>28.176082422331433</v>
      </c>
      <c r="V899" s="28">
        <v>29.978498037317493</v>
      </c>
      <c r="W899" s="28">
        <v>30.95770128648428</v>
      </c>
      <c r="X899" s="28">
        <v>32.147599732780058</v>
      </c>
    </row>
    <row r="900" spans="1:24" x14ac:dyDescent="0.2">
      <c r="A900" s="11" t="s">
        <v>132</v>
      </c>
      <c r="B900" s="11" t="s">
        <v>60</v>
      </c>
      <c r="C900" s="11" t="s">
        <v>50</v>
      </c>
      <c r="D900" s="11" t="s">
        <v>75</v>
      </c>
      <c r="E900" s="28">
        <v>7.36</v>
      </c>
      <c r="F900" s="28">
        <v>10.51</v>
      </c>
      <c r="G900" s="28">
        <v>12.2</v>
      </c>
      <c r="H900" s="28">
        <v>11.933999999999999</v>
      </c>
      <c r="I900" s="28">
        <v>10.779992</v>
      </c>
      <c r="J900" s="28">
        <v>12.38</v>
      </c>
      <c r="K900" s="28">
        <v>13.978999999999999</v>
      </c>
      <c r="L900" s="28">
        <v>15.2</v>
      </c>
      <c r="M900" s="28">
        <v>15.14</v>
      </c>
      <c r="N900" s="28">
        <v>11.034940000000001</v>
      </c>
      <c r="O900" s="28">
        <v>15.638239760000003</v>
      </c>
      <c r="P900" s="28">
        <v>16.092416549999999</v>
      </c>
      <c r="Q900" s="28">
        <v>16.45472846034</v>
      </c>
      <c r="R900" s="28">
        <v>17.634284999999998</v>
      </c>
      <c r="S900" s="28">
        <v>19.484719471042311</v>
      </c>
      <c r="T900" s="28">
        <v>20.885806510126418</v>
      </c>
      <c r="U900" s="28">
        <v>22.259192277971675</v>
      </c>
      <c r="V900" s="28">
        <v>23.270161938544561</v>
      </c>
      <c r="W900" s="28">
        <v>24.267640816187882</v>
      </c>
      <c r="X900" s="28">
        <v>25.341755411132016</v>
      </c>
    </row>
    <row r="901" spans="1:24" x14ac:dyDescent="0.2">
      <c r="A901" s="11" t="s">
        <v>132</v>
      </c>
      <c r="B901" s="11" t="s">
        <v>60</v>
      </c>
      <c r="C901" s="11" t="s">
        <v>50</v>
      </c>
      <c r="D901" s="11" t="s">
        <v>76</v>
      </c>
      <c r="E901" s="28">
        <v>3.5830000000000002</v>
      </c>
      <c r="F901" s="28">
        <v>2.988</v>
      </c>
      <c r="G901" s="28">
        <v>2.7810000000000001</v>
      </c>
      <c r="H901" s="28">
        <v>5.1100969999999997</v>
      </c>
      <c r="I901" s="28">
        <v>5.664339</v>
      </c>
      <c r="J901" s="28">
        <v>5.0039999999999996</v>
      </c>
      <c r="K901" s="28">
        <v>4.1079999999999997</v>
      </c>
      <c r="L901" s="28">
        <v>4.367</v>
      </c>
      <c r="M901" s="28">
        <v>5.3209999999999997</v>
      </c>
      <c r="N901" s="28">
        <v>6.1994350000000003</v>
      </c>
      <c r="O901" s="28">
        <v>8.7726799999999994</v>
      </c>
      <c r="P901" s="28">
        <v>11.450703000000001</v>
      </c>
      <c r="Q901" s="28">
        <v>12.756646999999999</v>
      </c>
      <c r="R901" s="28">
        <v>13.666577999999999</v>
      </c>
      <c r="S901" s="28">
        <v>14.100564011330485</v>
      </c>
      <c r="T901" s="28">
        <v>14.490695107159432</v>
      </c>
      <c r="U901" s="28">
        <v>14.772696714735806</v>
      </c>
      <c r="V901" s="28">
        <v>15.027624659965944</v>
      </c>
      <c r="W901" s="28">
        <v>15.416563830232764</v>
      </c>
      <c r="X901" s="28">
        <v>15.610274025674229</v>
      </c>
    </row>
    <row r="902" spans="1:24" x14ac:dyDescent="0.2">
      <c r="A902" s="11" t="s">
        <v>132</v>
      </c>
      <c r="B902" s="11" t="s">
        <v>60</v>
      </c>
      <c r="C902" s="11" t="s">
        <v>50</v>
      </c>
      <c r="D902" s="11" t="s">
        <v>74</v>
      </c>
      <c r="E902" s="28">
        <v>11.2</v>
      </c>
      <c r="F902" s="28">
        <v>7.8</v>
      </c>
      <c r="G902" s="28">
        <v>5.85</v>
      </c>
      <c r="H902" s="28">
        <v>7.6050000000000004</v>
      </c>
      <c r="I902" s="28">
        <v>9.8864999999999998</v>
      </c>
      <c r="J902" s="28">
        <v>9.6887699999999999</v>
      </c>
      <c r="K902" s="28">
        <v>8.5261175999999992</v>
      </c>
      <c r="L902" s="28">
        <v>8.0998117199999982</v>
      </c>
      <c r="M902" s="28">
        <v>8.2618079543999983</v>
      </c>
      <c r="N902" s="28">
        <v>9.0950000000000006</v>
      </c>
      <c r="O902" s="28">
        <v>11.732550000000002</v>
      </c>
      <c r="P902" s="28">
        <v>15.08</v>
      </c>
      <c r="Q902" s="28">
        <v>18.600000000000001</v>
      </c>
      <c r="R902" s="28">
        <v>18.498000000000001</v>
      </c>
      <c r="S902" s="28">
        <v>18.682980000000001</v>
      </c>
      <c r="T902" s="28">
        <v>19.654494960000001</v>
      </c>
      <c r="U902" s="28">
        <v>20.833764657600003</v>
      </c>
      <c r="V902" s="28">
        <v>21.875452890480005</v>
      </c>
      <c r="W902" s="28">
        <v>22.247335589618164</v>
      </c>
      <c r="X902" s="28">
        <v>22.536550952283196</v>
      </c>
    </row>
    <row r="903" spans="1:24" x14ac:dyDescent="0.2">
      <c r="A903" s="11" t="s">
        <v>132</v>
      </c>
      <c r="B903" s="11" t="s">
        <v>60</v>
      </c>
      <c r="C903" s="11" t="s">
        <v>65</v>
      </c>
      <c r="D903" s="11" t="s">
        <v>72</v>
      </c>
      <c r="E903" s="28">
        <v>3.824388781066014</v>
      </c>
      <c r="F903" s="28">
        <v>3.9708828968753407</v>
      </c>
      <c r="G903" s="28">
        <v>4.0964492818547633</v>
      </c>
      <c r="H903" s="28">
        <v>4.2303867591661479</v>
      </c>
      <c r="I903" s="28">
        <v>4.4566833951009892</v>
      </c>
      <c r="J903" s="28">
        <v>4.739469736956873</v>
      </c>
      <c r="K903" s="28">
        <v>5.055120640831591</v>
      </c>
      <c r="L903" s="28">
        <v>5.3606906310549682</v>
      </c>
      <c r="M903" s="28">
        <v>5.6354697239243476</v>
      </c>
      <c r="N903" s="28">
        <v>5.7853437381612558</v>
      </c>
      <c r="O903" s="28">
        <v>5.970486049294645</v>
      </c>
      <c r="P903" s="28">
        <v>6.2009859671292098</v>
      </c>
      <c r="Q903" s="28">
        <v>6.4550986212001353</v>
      </c>
      <c r="R903" s="28">
        <v>6.732928829521029</v>
      </c>
      <c r="S903" s="28">
        <v>7.025519841850012</v>
      </c>
      <c r="T903" s="28">
        <v>7.3304892216155118</v>
      </c>
      <c r="U903" s="28">
        <v>7.6485459257404083</v>
      </c>
      <c r="V903" s="28">
        <v>7.9788542611113913</v>
      </c>
      <c r="W903" s="28">
        <v>8.3185910259179092</v>
      </c>
      <c r="X903" s="28">
        <v>8.6661334892370618</v>
      </c>
    </row>
    <row r="904" spans="1:24" x14ac:dyDescent="0.2">
      <c r="A904" s="11" t="s">
        <v>132</v>
      </c>
      <c r="B904" s="11" t="s">
        <v>60</v>
      </c>
      <c r="C904" s="11" t="s">
        <v>65</v>
      </c>
      <c r="D904" s="11" t="s">
        <v>77</v>
      </c>
      <c r="E904" s="28">
        <v>0.23716399999999999</v>
      </c>
      <c r="F904" s="28">
        <v>0.23789399999999999</v>
      </c>
      <c r="G904" s="28">
        <v>0.24839</v>
      </c>
      <c r="H904" s="28">
        <v>0.27</v>
      </c>
      <c r="I904" s="28">
        <v>0.34799999999999998</v>
      </c>
      <c r="J904" s="28">
        <v>0.41099999999999998</v>
      </c>
      <c r="K904" s="28">
        <v>0.45200000000000001</v>
      </c>
      <c r="L904" s="28">
        <v>0.45100000000000001</v>
      </c>
      <c r="M904" s="28">
        <v>0.42899999999999999</v>
      </c>
      <c r="N904" s="28">
        <v>0.31205200000000005</v>
      </c>
      <c r="O904" s="28">
        <v>0.31358000000000003</v>
      </c>
      <c r="P904" s="28">
        <v>0.310255</v>
      </c>
      <c r="Q904" s="28">
        <v>0.34193400000000002</v>
      </c>
      <c r="R904" s="28">
        <v>0.37349599999999999</v>
      </c>
      <c r="S904" s="28">
        <v>0.39684800000000003</v>
      </c>
      <c r="T904" s="28">
        <v>0.41143599999999997</v>
      </c>
      <c r="U904" s="28">
        <v>0.43387900000000001</v>
      </c>
      <c r="V904" s="28">
        <v>0.45588400000000001</v>
      </c>
      <c r="W904" s="28">
        <v>0.47548099999999999</v>
      </c>
      <c r="X904" s="28">
        <v>0.49384899999999998</v>
      </c>
    </row>
    <row r="905" spans="1:24" x14ac:dyDescent="0.2">
      <c r="A905" s="11" t="s">
        <v>132</v>
      </c>
      <c r="B905" s="11" t="s">
        <v>60</v>
      </c>
      <c r="C905" s="11" t="s">
        <v>65</v>
      </c>
      <c r="D905" s="11" t="s">
        <v>73</v>
      </c>
      <c r="E905" s="28">
        <v>0.70886300000000002</v>
      </c>
      <c r="F905" s="28">
        <v>0.78055600000000003</v>
      </c>
      <c r="G905" s="28">
        <v>0.60432299999999994</v>
      </c>
      <c r="H905" s="28">
        <v>0.61699999999999999</v>
      </c>
      <c r="I905" s="28">
        <v>0.58299999999999996</v>
      </c>
      <c r="J905" s="28">
        <v>0.76200000000000001</v>
      </c>
      <c r="K905" s="28">
        <v>0.83599999999999997</v>
      </c>
      <c r="L905" s="28">
        <v>0.78900000000000003</v>
      </c>
      <c r="M905" s="28">
        <v>0.82700000000000007</v>
      </c>
      <c r="N905" s="28">
        <v>0.50380200000000008</v>
      </c>
      <c r="O905" s="28">
        <v>0.7926470000000001</v>
      </c>
      <c r="P905" s="28">
        <v>0.84680100000000003</v>
      </c>
      <c r="Q905" s="28">
        <v>1.0388250000000001</v>
      </c>
      <c r="R905" s="28">
        <v>1.1385340000000002</v>
      </c>
      <c r="S905" s="28">
        <v>1.2806790000000001</v>
      </c>
      <c r="T905" s="28">
        <v>1.3588389999999999</v>
      </c>
      <c r="U905" s="28">
        <v>1.5500619999999998</v>
      </c>
      <c r="V905" s="28">
        <v>1.8432750000000002</v>
      </c>
      <c r="W905" s="28">
        <v>1.995177</v>
      </c>
      <c r="X905" s="28">
        <v>2.030799</v>
      </c>
    </row>
    <row r="906" spans="1:24" x14ac:dyDescent="0.2">
      <c r="A906" s="11" t="s">
        <v>132</v>
      </c>
      <c r="B906" s="11" t="s">
        <v>60</v>
      </c>
      <c r="C906" s="11" t="s">
        <v>65</v>
      </c>
      <c r="D906" s="11" t="s">
        <v>70</v>
      </c>
      <c r="E906" s="28">
        <v>3.66482171</v>
      </c>
      <c r="F906" s="28">
        <v>4.0354745200000002</v>
      </c>
      <c r="G906" s="28">
        <v>3.1243499099999998</v>
      </c>
      <c r="H906" s="28">
        <v>3.1898900000000001</v>
      </c>
      <c r="I906" s="28">
        <v>3.0141099999999996</v>
      </c>
      <c r="J906" s="28">
        <v>3.93954</v>
      </c>
      <c r="K906" s="28">
        <v>4.32212</v>
      </c>
      <c r="L906" s="28">
        <v>4.0791300000000001</v>
      </c>
      <c r="M906" s="28">
        <v>4.2755899999999993</v>
      </c>
      <c r="N906" s="28">
        <v>2.6046563400000005</v>
      </c>
      <c r="O906" s="28">
        <v>4.0979849900000005</v>
      </c>
      <c r="P906" s="28">
        <v>4.3779611699999998</v>
      </c>
      <c r="Q906" s="28">
        <v>5.3707252499999996</v>
      </c>
      <c r="R906" s="28">
        <v>5.8862207800000004</v>
      </c>
      <c r="S906" s="28">
        <v>6.6211104300000008</v>
      </c>
      <c r="T906" s="28">
        <v>7.0251976299999992</v>
      </c>
      <c r="U906" s="28">
        <v>8.0138205399999993</v>
      </c>
      <c r="V906" s="28">
        <v>9.5297317500000016</v>
      </c>
      <c r="W906" s="28">
        <v>10.315065089999999</v>
      </c>
      <c r="X906" s="28">
        <v>10.49923083</v>
      </c>
    </row>
    <row r="907" spans="1:24" x14ac:dyDescent="0.2">
      <c r="A907" s="11" t="s">
        <v>132</v>
      </c>
      <c r="B907" s="11" t="s">
        <v>60</v>
      </c>
      <c r="C907" s="11" t="s">
        <v>65</v>
      </c>
      <c r="D907" s="11" t="s">
        <v>71</v>
      </c>
      <c r="E907" s="28">
        <v>4.2779999999999996</v>
      </c>
      <c r="F907" s="28">
        <v>4.2240000000000002</v>
      </c>
      <c r="G907" s="28">
        <v>3.8439999999999999</v>
      </c>
      <c r="H907" s="28">
        <v>3.8959999999999999</v>
      </c>
      <c r="I907" s="28">
        <v>4</v>
      </c>
      <c r="J907" s="28">
        <v>4.0759439737829108</v>
      </c>
      <c r="K907" s="28">
        <v>4.3474037511151682</v>
      </c>
      <c r="L907" s="28">
        <v>4.6638008490178224</v>
      </c>
      <c r="M907" s="28">
        <v>4.5083757791394783</v>
      </c>
      <c r="N907" s="28">
        <v>4.1654474914761037</v>
      </c>
      <c r="O907" s="28">
        <v>4.4774295369709831</v>
      </c>
      <c r="P907" s="28">
        <v>4.6399999999999997</v>
      </c>
      <c r="Q907" s="28">
        <v>4.6399999999999997</v>
      </c>
      <c r="R907" s="28">
        <v>4.9184000000000001</v>
      </c>
      <c r="S907" s="28">
        <v>5.0659520000000002</v>
      </c>
      <c r="T907" s="28">
        <v>5.5233966619267241</v>
      </c>
      <c r="U907" s="28">
        <v>5.9658658220775189</v>
      </c>
      <c r="V907" s="28">
        <v>6.3830834088891137</v>
      </c>
      <c r="W907" s="28">
        <v>6.6548728207343277</v>
      </c>
      <c r="X907" s="28">
        <v>6.9329067913896498</v>
      </c>
    </row>
    <row r="908" spans="1:24" x14ac:dyDescent="0.2">
      <c r="A908" s="11" t="s">
        <v>132</v>
      </c>
      <c r="B908" s="11" t="s">
        <v>60</v>
      </c>
      <c r="C908" s="11" t="s">
        <v>65</v>
      </c>
      <c r="D908" s="11" t="s">
        <v>26</v>
      </c>
      <c r="E908" s="28">
        <v>7.9428217099999996</v>
      </c>
      <c r="F908" s="28">
        <v>8.2594745200000013</v>
      </c>
      <c r="G908" s="28">
        <v>6.9683499099999997</v>
      </c>
      <c r="H908" s="28">
        <v>7.08589</v>
      </c>
      <c r="I908" s="28">
        <v>7.0141099999999996</v>
      </c>
      <c r="J908" s="28">
        <v>8.01548397378291</v>
      </c>
      <c r="K908" s="28">
        <v>8.6695237511151682</v>
      </c>
      <c r="L908" s="28">
        <v>8.7429308490178226</v>
      </c>
      <c r="M908" s="28">
        <v>8.7839657791394785</v>
      </c>
      <c r="N908" s="28">
        <v>6.7701038314761046</v>
      </c>
      <c r="O908" s="28">
        <v>8.5754145269709845</v>
      </c>
      <c r="P908" s="28">
        <v>9.0179611699999995</v>
      </c>
      <c r="Q908" s="28">
        <v>10.01072525</v>
      </c>
      <c r="R908" s="28">
        <v>10.80462078</v>
      </c>
      <c r="S908" s="28">
        <v>11.687062430000001</v>
      </c>
      <c r="T908" s="28">
        <v>12.548594291926722</v>
      </c>
      <c r="U908" s="28">
        <v>13.979686362077519</v>
      </c>
      <c r="V908" s="28">
        <v>15.912815158889115</v>
      </c>
      <c r="W908" s="28">
        <v>16.969937910734327</v>
      </c>
      <c r="X908" s="28">
        <v>17.43213762138965</v>
      </c>
    </row>
    <row r="909" spans="1:24" x14ac:dyDescent="0.2">
      <c r="A909" s="11" t="s">
        <v>132</v>
      </c>
      <c r="B909" s="11" t="s">
        <v>60</v>
      </c>
      <c r="C909" s="11" t="s">
        <v>65</v>
      </c>
      <c r="D909" s="11" t="s">
        <v>75</v>
      </c>
      <c r="E909" s="28">
        <v>4.4242385676775609</v>
      </c>
      <c r="F909" s="28">
        <v>3.5393908541420487</v>
      </c>
      <c r="G909" s="28">
        <v>3.5535000000000005</v>
      </c>
      <c r="H909" s="28">
        <v>3.4559999999999995</v>
      </c>
      <c r="I909" s="28">
        <v>3.75324525</v>
      </c>
      <c r="J909" s="28">
        <v>4.0110000000000001</v>
      </c>
      <c r="K909" s="28">
        <v>4.0455000000000005</v>
      </c>
      <c r="L909" s="28">
        <v>4.1752500000000001</v>
      </c>
      <c r="M909" s="28">
        <v>4.00725</v>
      </c>
      <c r="N909" s="28">
        <v>3.3101932500000002</v>
      </c>
      <c r="O909" s="28">
        <v>4.150147117306938</v>
      </c>
      <c r="P909" s="28">
        <v>3.7503211341317195</v>
      </c>
      <c r="Q909" s="28">
        <v>4.6397739505434625</v>
      </c>
      <c r="R909" s="28">
        <v>4.2418675898583764</v>
      </c>
      <c r="S909" s="28">
        <v>4.1298860615819324</v>
      </c>
      <c r="T909" s="28">
        <v>4.967617454962034</v>
      </c>
      <c r="U909" s="28">
        <v>5.7179511531889524</v>
      </c>
      <c r="V909" s="28">
        <v>6.8483705810232287</v>
      </c>
      <c r="W909" s="28">
        <v>7.7693953114700198</v>
      </c>
      <c r="X909" s="28">
        <v>8.0736445507223387</v>
      </c>
    </row>
    <row r="910" spans="1:24" x14ac:dyDescent="0.2">
      <c r="A910" s="11" t="s">
        <v>132</v>
      </c>
      <c r="B910" s="11" t="s">
        <v>60</v>
      </c>
      <c r="C910" s="11" t="s">
        <v>65</v>
      </c>
      <c r="D910" s="11" t="s">
        <v>76</v>
      </c>
      <c r="E910" s="28">
        <v>0.49700000000000005</v>
      </c>
      <c r="F910" s="28">
        <v>0.29499999999999998</v>
      </c>
      <c r="G910" s="28">
        <v>0.22078616352201258</v>
      </c>
      <c r="H910" s="28">
        <v>5.5196540880503145E-2</v>
      </c>
      <c r="I910" s="28">
        <v>0.43408476939203361</v>
      </c>
      <c r="J910" s="28">
        <v>0.89118448637316572</v>
      </c>
      <c r="K910" s="28">
        <v>0.66235849056603768</v>
      </c>
      <c r="L910" s="28">
        <v>0.84232704402515735</v>
      </c>
      <c r="M910" s="28">
        <v>0.67039832285115308</v>
      </c>
      <c r="N910" s="28">
        <v>0.405752</v>
      </c>
      <c r="O910" s="28">
        <v>0.45695400000000003</v>
      </c>
      <c r="P910" s="28">
        <v>0.45679599999999998</v>
      </c>
      <c r="Q910" s="28">
        <v>0.26421699999999998</v>
      </c>
      <c r="R910" s="28">
        <v>0.277395</v>
      </c>
      <c r="S910" s="28">
        <v>0.28018603164963074</v>
      </c>
      <c r="T910" s="28">
        <v>0.27939941250177058</v>
      </c>
      <c r="U910" s="28">
        <v>0.28200517323008117</v>
      </c>
      <c r="V910" s="28">
        <v>0.28794061373503144</v>
      </c>
      <c r="W910" s="28">
        <v>0.29555761234845673</v>
      </c>
      <c r="X910" s="28">
        <v>0.29935535248277623</v>
      </c>
    </row>
    <row r="911" spans="1:24" x14ac:dyDescent="0.2">
      <c r="A911" s="11" t="s">
        <v>132</v>
      </c>
      <c r="B911" s="11" t="s">
        <v>60</v>
      </c>
      <c r="C911" s="11" t="s">
        <v>65</v>
      </c>
      <c r="D911" s="11" t="s">
        <v>74</v>
      </c>
      <c r="E911" s="28">
        <v>5.2318366271409742</v>
      </c>
      <c r="F911" s="28">
        <v>4.7854693017127801</v>
      </c>
      <c r="G911" s="28">
        <v>3.8283754413702242</v>
      </c>
      <c r="H911" s="28">
        <v>3.8283754413702242</v>
      </c>
      <c r="I911" s="28">
        <v>3.7518079325428197</v>
      </c>
      <c r="J911" s="28">
        <v>4.8773503123056656</v>
      </c>
      <c r="K911" s="28">
        <v>5.3163118404131762</v>
      </c>
      <c r="L911" s="28">
        <v>5.4492196364235053</v>
      </c>
      <c r="M911" s="28">
        <v>5.5582040291519759</v>
      </c>
      <c r="N911" s="28">
        <v>3.5219999999999998</v>
      </c>
      <c r="O911" s="28">
        <v>4.5785999999999998</v>
      </c>
      <c r="P911" s="28">
        <v>5</v>
      </c>
      <c r="Q911" s="28">
        <v>5.33</v>
      </c>
      <c r="R911" s="28">
        <v>6.5026000000000002</v>
      </c>
      <c r="S911" s="28">
        <v>7.3479379999999992</v>
      </c>
      <c r="T911" s="28">
        <v>7.6308336129999992</v>
      </c>
      <c r="U911" s="28">
        <v>8.3710244734609986</v>
      </c>
      <c r="V911" s="28">
        <v>9.2248689697540218</v>
      </c>
      <c r="W911" s="28">
        <v>9.3540171353305777</v>
      </c>
      <c r="X911" s="28">
        <v>9.503681409495865</v>
      </c>
    </row>
    <row r="912" spans="1:24" x14ac:dyDescent="0.2">
      <c r="A912" s="11" t="s">
        <v>132</v>
      </c>
      <c r="B912" s="11" t="s">
        <v>60</v>
      </c>
      <c r="C912" s="11" t="s">
        <v>67</v>
      </c>
      <c r="D912" s="11" t="s">
        <v>72</v>
      </c>
      <c r="E912" s="28">
        <v>0.74417721893398581</v>
      </c>
      <c r="F912" s="28">
        <v>0.77268310312465927</v>
      </c>
      <c r="G912" s="28">
        <v>0.79711671814523655</v>
      </c>
      <c r="H912" s="28">
        <v>0.82317924083385152</v>
      </c>
      <c r="I912" s="28">
        <v>0.85509484025499116</v>
      </c>
      <c r="J912" s="28">
        <v>0.89427856536484296</v>
      </c>
      <c r="K912" s="28">
        <v>0.9387914763108357</v>
      </c>
      <c r="L912" s="28">
        <v>0.98867834404035893</v>
      </c>
      <c r="M912" s="28">
        <v>1.0329843156253724</v>
      </c>
      <c r="N912" s="28">
        <v>1.0586625054785916</v>
      </c>
      <c r="O912" s="28">
        <v>1.086775420007648</v>
      </c>
      <c r="P912" s="28">
        <v>1.1218611182059863</v>
      </c>
      <c r="Q912" s="28">
        <v>1.1565480118253981</v>
      </c>
      <c r="R912" s="28">
        <v>1.1944394516191741</v>
      </c>
      <c r="S912" s="28">
        <v>1.2339643141605936</v>
      </c>
      <c r="T912" s="28">
        <v>1.2774207102705193</v>
      </c>
      <c r="U912" s="28">
        <v>1.3237831288980959</v>
      </c>
      <c r="V912" s="28">
        <v>1.3709565957266494</v>
      </c>
      <c r="W912" s="28">
        <v>1.4216295037855484</v>
      </c>
      <c r="X912" s="28">
        <v>1.4728149313152896</v>
      </c>
    </row>
    <row r="913" spans="1:24" x14ac:dyDescent="0.2">
      <c r="A913" s="11" t="s">
        <v>132</v>
      </c>
      <c r="B913" s="11" t="s">
        <v>60</v>
      </c>
      <c r="C913" s="11" t="s">
        <v>67</v>
      </c>
      <c r="D913" s="11" t="s">
        <v>77</v>
      </c>
      <c r="E913" s="28">
        <v>4.437E-2</v>
      </c>
      <c r="F913" s="28">
        <v>4.5206000000000003E-2</v>
      </c>
      <c r="G913" s="28">
        <v>4.6200000000000005E-2</v>
      </c>
      <c r="H913" s="28">
        <v>5.1999999999999998E-2</v>
      </c>
      <c r="I913" s="28">
        <v>5.8999999999999997E-2</v>
      </c>
      <c r="J913" s="28">
        <v>6.7000000000000004E-2</v>
      </c>
      <c r="K913" s="28">
        <v>7.3999999999999996E-2</v>
      </c>
      <c r="L913" s="28">
        <v>4.2000000000000003E-2</v>
      </c>
      <c r="M913" s="28">
        <v>3.6000000000000004E-2</v>
      </c>
      <c r="N913" s="28">
        <v>1.6548E-2</v>
      </c>
      <c r="O913" s="28">
        <v>1.8219000000000003E-2</v>
      </c>
      <c r="P913" s="28">
        <v>2.2955E-2</v>
      </c>
      <c r="Q913" s="28">
        <v>2.9252E-2</v>
      </c>
      <c r="R913" s="28">
        <v>3.0169000000000001E-2</v>
      </c>
      <c r="S913" s="28">
        <v>2.7501000000000001E-2</v>
      </c>
      <c r="T913" s="28">
        <v>3.2097000000000001E-2</v>
      </c>
      <c r="U913" s="28">
        <v>3.4801000000000006E-2</v>
      </c>
      <c r="V913" s="28">
        <v>3.5402000000000003E-2</v>
      </c>
      <c r="W913" s="28">
        <v>3.8703000000000001E-2</v>
      </c>
      <c r="X913" s="28">
        <v>3.9005999999999999E-2</v>
      </c>
    </row>
    <row r="914" spans="1:24" x14ac:dyDescent="0.2">
      <c r="A914" s="11" t="s">
        <v>132</v>
      </c>
      <c r="B914" s="11" t="s">
        <v>60</v>
      </c>
      <c r="C914" s="11" t="s">
        <v>67</v>
      </c>
      <c r="D914" s="11" t="s">
        <v>73</v>
      </c>
      <c r="E914" s="28">
        <v>5.1322E-2</v>
      </c>
      <c r="F914" s="28">
        <v>4.0299000000000001E-2</v>
      </c>
      <c r="G914" s="28">
        <v>5.5957E-2</v>
      </c>
      <c r="H914" s="28">
        <v>5.1999999999999998E-2</v>
      </c>
      <c r="I914" s="28">
        <v>7.0999999999999994E-2</v>
      </c>
      <c r="J914" s="28">
        <v>7.9000000000000001E-2</v>
      </c>
      <c r="K914" s="28">
        <v>9.4E-2</v>
      </c>
      <c r="L914" s="28">
        <v>9.0999999999999998E-2</v>
      </c>
      <c r="M914" s="28">
        <v>8.3000000000000004E-2</v>
      </c>
      <c r="N914" s="28">
        <v>6.5228999999999995E-2</v>
      </c>
      <c r="O914" s="28">
        <v>9.3367999999999993E-2</v>
      </c>
      <c r="P914" s="28">
        <v>0.13777</v>
      </c>
      <c r="Q914" s="28">
        <v>0.133743</v>
      </c>
      <c r="R914" s="28">
        <v>0.114375</v>
      </c>
      <c r="S914" s="28">
        <v>0.13480500000000001</v>
      </c>
      <c r="T914" s="28">
        <v>0.13431299999999999</v>
      </c>
      <c r="U914" s="28">
        <v>0.13155500000000001</v>
      </c>
      <c r="V914" s="28">
        <v>0.130052</v>
      </c>
      <c r="W914" s="28">
        <v>0.121644</v>
      </c>
      <c r="X914" s="28">
        <v>0.13240299999999999</v>
      </c>
    </row>
    <row r="915" spans="1:24" x14ac:dyDescent="0.2">
      <c r="A915" s="11" t="s">
        <v>132</v>
      </c>
      <c r="B915" s="11" t="s">
        <v>60</v>
      </c>
      <c r="C915" s="11" t="s">
        <v>67</v>
      </c>
      <c r="D915" s="11" t="s">
        <v>70</v>
      </c>
      <c r="E915" s="28">
        <v>0.410576</v>
      </c>
      <c r="F915" s="28">
        <v>0.32239200000000001</v>
      </c>
      <c r="G915" s="28">
        <v>0.447656</v>
      </c>
      <c r="H915" s="28">
        <v>0.41599999999999998</v>
      </c>
      <c r="I915" s="28">
        <v>0.56799999999999995</v>
      </c>
      <c r="J915" s="28">
        <v>0.63200000000000001</v>
      </c>
      <c r="K915" s="28">
        <v>0.752</v>
      </c>
      <c r="L915" s="28">
        <v>0.72799999999999998</v>
      </c>
      <c r="M915" s="28">
        <v>0.66400000000000003</v>
      </c>
      <c r="N915" s="28">
        <v>0.52183199999999996</v>
      </c>
      <c r="O915" s="28">
        <v>0.74694399999999983</v>
      </c>
      <c r="P915" s="28">
        <v>1.10216</v>
      </c>
      <c r="Q915" s="28">
        <v>1.069944</v>
      </c>
      <c r="R915" s="28">
        <v>0.91500000000000004</v>
      </c>
      <c r="S915" s="28">
        <v>1.0784400000000001</v>
      </c>
      <c r="T915" s="28">
        <v>1.0745039999999999</v>
      </c>
      <c r="U915" s="28">
        <v>1.05244</v>
      </c>
      <c r="V915" s="28">
        <v>1.040416</v>
      </c>
      <c r="W915" s="28">
        <v>0.97315200000000002</v>
      </c>
      <c r="X915" s="28">
        <v>1.0592239999999999</v>
      </c>
    </row>
    <row r="916" spans="1:24" x14ac:dyDescent="0.2">
      <c r="A916" s="11" t="s">
        <v>132</v>
      </c>
      <c r="B916" s="11" t="s">
        <v>60</v>
      </c>
      <c r="C916" s="11" t="s">
        <v>67</v>
      </c>
      <c r="D916" s="11" t="s">
        <v>71</v>
      </c>
      <c r="E916" s="28">
        <v>2.2869999999999999</v>
      </c>
      <c r="F916" s="28">
        <v>1.9689999999999999</v>
      </c>
      <c r="G916" s="28">
        <v>1.9927917953630914</v>
      </c>
      <c r="H916" s="28">
        <v>2.0442284480707311</v>
      </c>
      <c r="I916" s="28">
        <v>2.3942655527139749</v>
      </c>
      <c r="J916" s="28">
        <v>2.5039799830215603</v>
      </c>
      <c r="K916" s="28">
        <v>2.6098403041441229</v>
      </c>
      <c r="L916" s="28">
        <v>2.7089786626705838</v>
      </c>
      <c r="M916" s="28">
        <v>2.613450318532192</v>
      </c>
      <c r="N916" s="28">
        <v>2.223191261505042</v>
      </c>
      <c r="O916" s="28">
        <v>2.4121552524169791</v>
      </c>
      <c r="P916" s="28">
        <v>2.6533707776586772</v>
      </c>
      <c r="Q916" s="28">
        <v>2.5737696543289168</v>
      </c>
      <c r="R916" s="28">
        <v>2.7024581370453626</v>
      </c>
      <c r="S916" s="28">
        <v>2.9012029947288052</v>
      </c>
      <c r="T916" s="28">
        <v>3.0684556093226294</v>
      </c>
      <c r="U916" s="28">
        <v>3.3094578222452404</v>
      </c>
      <c r="V916" s="28">
        <v>3.5644871488892886</v>
      </c>
      <c r="W916" s="28">
        <v>3.8383996602209809</v>
      </c>
      <c r="X916" s="28">
        <v>3.9766003145512823</v>
      </c>
    </row>
    <row r="917" spans="1:24" x14ac:dyDescent="0.2">
      <c r="A917" s="11" t="s">
        <v>132</v>
      </c>
      <c r="B917" s="11" t="s">
        <v>60</v>
      </c>
      <c r="C917" s="11" t="s">
        <v>67</v>
      </c>
      <c r="D917" s="11" t="s">
        <v>26</v>
      </c>
      <c r="E917" s="28">
        <v>2.6975759999999998</v>
      </c>
      <c r="F917" s="28">
        <v>2.2913920000000001</v>
      </c>
      <c r="G917" s="28">
        <v>2.4404477953630912</v>
      </c>
      <c r="H917" s="28">
        <v>2.460228448070731</v>
      </c>
      <c r="I917" s="28">
        <v>2.962265552713975</v>
      </c>
      <c r="J917" s="28">
        <v>3.1359799830215604</v>
      </c>
      <c r="K917" s="28">
        <v>3.3618403041441232</v>
      </c>
      <c r="L917" s="28">
        <v>3.4369786626705841</v>
      </c>
      <c r="M917" s="28">
        <v>3.2774503185321922</v>
      </c>
      <c r="N917" s="28">
        <v>2.7450232615050418</v>
      </c>
      <c r="O917" s="28">
        <v>3.1590992524169792</v>
      </c>
      <c r="P917" s="28">
        <v>3.7555307776586773</v>
      </c>
      <c r="Q917" s="28">
        <v>3.6437136543289168</v>
      </c>
      <c r="R917" s="28">
        <v>3.6174581370453627</v>
      </c>
      <c r="S917" s="28">
        <v>3.9796429947288052</v>
      </c>
      <c r="T917" s="28">
        <v>4.1429596093226291</v>
      </c>
      <c r="U917" s="28">
        <v>4.3618978222452407</v>
      </c>
      <c r="V917" s="28">
        <v>4.6049031488892886</v>
      </c>
      <c r="W917" s="28">
        <v>4.8115516602209807</v>
      </c>
      <c r="X917" s="28">
        <v>5.0358243145512827</v>
      </c>
    </row>
    <row r="918" spans="1:24" x14ac:dyDescent="0.2">
      <c r="A918" s="11" t="s">
        <v>132</v>
      </c>
      <c r="B918" s="11" t="s">
        <v>60</v>
      </c>
      <c r="C918" s="11" t="s">
        <v>67</v>
      </c>
      <c r="D918" s="11" t="s">
        <v>75</v>
      </c>
      <c r="E918" s="28">
        <v>0.95276143232243882</v>
      </c>
      <c r="F918" s="28">
        <v>0.76220914585795119</v>
      </c>
      <c r="G918" s="28">
        <v>1.1845000000000001</v>
      </c>
      <c r="H918" s="28">
        <v>1.1519999999999999</v>
      </c>
      <c r="I918" s="28">
        <v>1.25108175</v>
      </c>
      <c r="J918" s="28">
        <v>1.337</v>
      </c>
      <c r="K918" s="28">
        <v>1.3485</v>
      </c>
      <c r="L918" s="28">
        <v>1.39175</v>
      </c>
      <c r="M918" s="28">
        <v>1.33575</v>
      </c>
      <c r="N918" s="28">
        <v>1.1033977500000001</v>
      </c>
      <c r="O918" s="28">
        <v>1.1469921600309911</v>
      </c>
      <c r="P918" s="28">
        <v>1.4158314443677933</v>
      </c>
      <c r="Q918" s="28">
        <v>1.3090253537381944</v>
      </c>
      <c r="R918" s="28">
        <v>1.4740367548318687</v>
      </c>
      <c r="S918" s="28">
        <v>2.0842540623994963</v>
      </c>
      <c r="T918" s="28">
        <v>1.9972142507396093</v>
      </c>
      <c r="U918" s="28">
        <v>2.1651476006189059</v>
      </c>
      <c r="V918" s="28">
        <v>2.3222357735168018</v>
      </c>
      <c r="W918" s="28">
        <v>2.4500976426178558</v>
      </c>
      <c r="X918" s="28">
        <v>2.593805824788967</v>
      </c>
    </row>
    <row r="919" spans="1:24" x14ac:dyDescent="0.2">
      <c r="A919" s="11" t="s">
        <v>132</v>
      </c>
      <c r="B919" s="11" t="s">
        <v>60</v>
      </c>
      <c r="C919" s="11" t="s">
        <v>67</v>
      </c>
      <c r="D919" s="11" t="s">
        <v>76</v>
      </c>
      <c r="E919" s="28">
        <v>0.255</v>
      </c>
      <c r="F919" s="28">
        <v>0.182</v>
      </c>
      <c r="G919" s="28">
        <v>0.1362138364779874</v>
      </c>
      <c r="H919" s="28">
        <v>0.21980345911949689</v>
      </c>
      <c r="I919" s="28">
        <v>0.26780823060796638</v>
      </c>
      <c r="J919" s="28">
        <v>0.54981551362683434</v>
      </c>
      <c r="K919" s="28">
        <v>0.40864150943396227</v>
      </c>
      <c r="L919" s="28">
        <v>0.51967295597484275</v>
      </c>
      <c r="M919" s="28">
        <v>0.41360167714884699</v>
      </c>
      <c r="N919" s="28">
        <v>3.5832000000000003E-2</v>
      </c>
      <c r="O919" s="28">
        <v>0.162828</v>
      </c>
      <c r="P919" s="28">
        <v>0.18035499999999999</v>
      </c>
      <c r="Q919" s="28">
        <v>0.151001</v>
      </c>
      <c r="R919" s="28">
        <v>0.169957</v>
      </c>
      <c r="S919" s="28">
        <v>0.1269052744225552</v>
      </c>
      <c r="T919" s="28">
        <v>0.14974758882965369</v>
      </c>
      <c r="U919" s="28">
        <v>0.15107120572334892</v>
      </c>
      <c r="V919" s="28">
        <v>0.15322157326541105</v>
      </c>
      <c r="W919" s="28">
        <v>0.15668905000545635</v>
      </c>
      <c r="X919" s="28">
        <v>0.15739258886100005</v>
      </c>
    </row>
    <row r="920" spans="1:24" x14ac:dyDescent="0.2">
      <c r="A920" s="11" t="s">
        <v>132</v>
      </c>
      <c r="B920" s="11" t="s">
        <v>60</v>
      </c>
      <c r="C920" s="11" t="s">
        <v>67</v>
      </c>
      <c r="D920" s="11" t="s">
        <v>74</v>
      </c>
      <c r="E920" s="28">
        <v>1.9941196310935443</v>
      </c>
      <c r="F920" s="28">
        <v>1.5952957048748355</v>
      </c>
      <c r="G920" s="28">
        <v>1.5952957048748355</v>
      </c>
      <c r="H920" s="28">
        <v>1.611248661923584</v>
      </c>
      <c r="I920" s="28">
        <v>2.0946232605006592</v>
      </c>
      <c r="J920" s="28">
        <v>2.4088167495757578</v>
      </c>
      <c r="K920" s="28">
        <v>2.4569930845672729</v>
      </c>
      <c r="L920" s="28">
        <v>2.6289826004869821</v>
      </c>
      <c r="M920" s="28">
        <v>2.3660843404382841</v>
      </c>
      <c r="N920" s="28">
        <v>1.8928674723506274</v>
      </c>
      <c r="O920" s="28">
        <v>1.73</v>
      </c>
      <c r="P920" s="28">
        <v>1.95</v>
      </c>
      <c r="Q920" s="28">
        <v>1.99</v>
      </c>
      <c r="R920" s="28">
        <v>2.0895000000000001</v>
      </c>
      <c r="S920" s="28">
        <v>2.1521850000000007</v>
      </c>
      <c r="T920" s="28">
        <v>2.2813161000000002</v>
      </c>
      <c r="U920" s="28">
        <v>2.3565995313000001</v>
      </c>
      <c r="V920" s="28">
        <v>2.4437937139581001</v>
      </c>
      <c r="W920" s="28">
        <v>2.5268827002326755</v>
      </c>
      <c r="X920" s="28">
        <v>2.607742946640121</v>
      </c>
    </row>
    <row r="921" spans="1:24" x14ac:dyDescent="0.2">
      <c r="A921" s="11" t="s">
        <v>133</v>
      </c>
      <c r="B921" s="11" t="s">
        <v>61</v>
      </c>
      <c r="C921" s="11" t="s">
        <v>50</v>
      </c>
      <c r="D921" s="11" t="s">
        <v>72</v>
      </c>
      <c r="E921" s="28">
        <v>9.76</v>
      </c>
      <c r="F921" s="28">
        <v>9.8358840000000001</v>
      </c>
      <c r="G921" s="28">
        <v>10.101441000000001</v>
      </c>
      <c r="H921" s="28">
        <v>10.365941000000001</v>
      </c>
      <c r="I921" s="28">
        <v>10.629</v>
      </c>
      <c r="J921" s="28">
        <v>10.896000000000001</v>
      </c>
      <c r="K921" s="28">
        <v>11.167437554970077</v>
      </c>
      <c r="L921" s="28">
        <v>11.445637072701544</v>
      </c>
      <c r="M921" s="28">
        <v>11.73076700497843</v>
      </c>
      <c r="N921" s="28">
        <v>12.023</v>
      </c>
      <c r="O921" s="28">
        <v>12.269</v>
      </c>
      <c r="P921" s="28">
        <v>12.474</v>
      </c>
      <c r="Q921" s="28">
        <v>12.714</v>
      </c>
      <c r="R921" s="28">
        <v>13</v>
      </c>
      <c r="S921" s="28">
        <v>13.296503999999999</v>
      </c>
      <c r="T921" s="28">
        <v>13.608755319999998</v>
      </c>
      <c r="U921" s="28">
        <v>13.941557330599997</v>
      </c>
      <c r="V921" s="28">
        <v>14.288903250722997</v>
      </c>
      <c r="W921" s="28">
        <v>14.630365604440462</v>
      </c>
      <c r="X921" s="28">
        <v>14.96630715224064</v>
      </c>
    </row>
    <row r="922" spans="1:24" x14ac:dyDescent="0.2">
      <c r="A922" s="11" t="s">
        <v>133</v>
      </c>
      <c r="B922" s="11" t="s">
        <v>61</v>
      </c>
      <c r="C922" s="11" t="s">
        <v>50</v>
      </c>
      <c r="D922" s="11" t="s">
        <v>77</v>
      </c>
      <c r="E922" s="28">
        <v>0.55367299999999997</v>
      </c>
      <c r="F922" s="28">
        <v>0.53000099999999994</v>
      </c>
      <c r="G922" s="28">
        <v>0.54094000000000009</v>
      </c>
      <c r="H922" s="28">
        <v>0.58899999999999997</v>
      </c>
      <c r="I922" s="28">
        <v>0.76300000000000001</v>
      </c>
      <c r="J922" s="28">
        <v>0.79200000000000004</v>
      </c>
      <c r="K922" s="28">
        <v>0.77200000000000002</v>
      </c>
      <c r="L922" s="28">
        <v>0.83799999999999997</v>
      </c>
      <c r="M922" s="28">
        <v>0.79400000000000004</v>
      </c>
      <c r="N922" s="28">
        <v>0.73126999999999998</v>
      </c>
      <c r="O922" s="28">
        <v>0.83077699999999999</v>
      </c>
      <c r="P922" s="28">
        <v>0.80560699999999996</v>
      </c>
      <c r="Q922" s="28">
        <v>0.88198699999999997</v>
      </c>
      <c r="R922" s="28">
        <v>0.89949400000000002</v>
      </c>
      <c r="S922" s="28">
        <v>0.88150400000000007</v>
      </c>
      <c r="T922" s="28">
        <v>0.91059400000000001</v>
      </c>
      <c r="U922" s="28">
        <v>0.94519600000000004</v>
      </c>
      <c r="V922" s="28">
        <v>0.97471600000000003</v>
      </c>
      <c r="W922" s="28">
        <v>0.98446299999999998</v>
      </c>
      <c r="X922" s="28">
        <v>0.99430799999999997</v>
      </c>
    </row>
    <row r="923" spans="1:24" x14ac:dyDescent="0.2">
      <c r="A923" s="11" t="s">
        <v>133</v>
      </c>
      <c r="B923" s="11" t="s">
        <v>61</v>
      </c>
      <c r="C923" s="11" t="s">
        <v>50</v>
      </c>
      <c r="D923" s="11" t="s">
        <v>73</v>
      </c>
      <c r="E923" s="28">
        <v>0.32905700000000004</v>
      </c>
      <c r="F923" s="28">
        <v>0.31423200000000001</v>
      </c>
      <c r="G923" s="28">
        <v>0.32753599999999999</v>
      </c>
      <c r="H923" s="28">
        <v>0.371</v>
      </c>
      <c r="I923" s="28">
        <v>0.34899999999999998</v>
      </c>
      <c r="J923" s="28">
        <v>0.32</v>
      </c>
      <c r="K923" s="28">
        <v>0.28599999999999998</v>
      </c>
      <c r="L923" s="28">
        <v>0.307</v>
      </c>
      <c r="M923" s="28">
        <v>0.28800000000000003</v>
      </c>
      <c r="N923" s="28">
        <v>0.19472999999999999</v>
      </c>
      <c r="O923" s="28">
        <v>0.21069499999999999</v>
      </c>
      <c r="P923" s="28">
        <v>0.20382</v>
      </c>
      <c r="Q923" s="28">
        <v>0.22228200000000001</v>
      </c>
      <c r="R923" s="28">
        <v>0.19814899999999999</v>
      </c>
      <c r="S923" s="28">
        <v>0.176792</v>
      </c>
      <c r="T923" s="28">
        <v>0.191472</v>
      </c>
      <c r="U923" s="28">
        <v>0.18686900000000001</v>
      </c>
      <c r="V923" s="28">
        <v>5.2490000000000002E-2</v>
      </c>
      <c r="W923" s="28">
        <v>0</v>
      </c>
      <c r="X923" s="28">
        <v>0</v>
      </c>
    </row>
    <row r="924" spans="1:24" x14ac:dyDescent="0.2">
      <c r="A924" s="11" t="s">
        <v>133</v>
      </c>
      <c r="B924" s="11" t="s">
        <v>61</v>
      </c>
      <c r="C924" s="11" t="s">
        <v>50</v>
      </c>
      <c r="D924" s="11" t="s">
        <v>70</v>
      </c>
      <c r="E924" s="28">
        <v>1.6452850000000003</v>
      </c>
      <c r="F924" s="28">
        <v>1.5711599999999999</v>
      </c>
      <c r="G924" s="28">
        <v>1.63768</v>
      </c>
      <c r="H924" s="28">
        <v>1.855</v>
      </c>
      <c r="I924" s="28">
        <v>1.7450000000000001</v>
      </c>
      <c r="J924" s="28">
        <v>1.6</v>
      </c>
      <c r="K924" s="28">
        <v>1.43</v>
      </c>
      <c r="L924" s="28">
        <v>1.5349999999999999</v>
      </c>
      <c r="M924" s="28">
        <v>1.44</v>
      </c>
      <c r="N924" s="28">
        <v>0.9736499999999999</v>
      </c>
      <c r="O924" s="28">
        <v>1.0534749999999997</v>
      </c>
      <c r="P924" s="28">
        <v>1.0190999999999999</v>
      </c>
      <c r="Q924" s="28">
        <v>1.11141</v>
      </c>
      <c r="R924" s="28">
        <v>0.99074499999999999</v>
      </c>
      <c r="S924" s="28">
        <v>0.88396000000000008</v>
      </c>
      <c r="T924" s="28">
        <v>0.95735999999999999</v>
      </c>
      <c r="U924" s="28">
        <v>0.93434499999999998</v>
      </c>
      <c r="V924" s="28">
        <v>0.26245000000000002</v>
      </c>
      <c r="W924" s="28">
        <v>0</v>
      </c>
      <c r="X924" s="28">
        <v>0</v>
      </c>
    </row>
    <row r="925" spans="1:24" x14ac:dyDescent="0.2">
      <c r="A925" s="11" t="s">
        <v>133</v>
      </c>
      <c r="B925" s="11" t="s">
        <v>61</v>
      </c>
      <c r="C925" s="11" t="s">
        <v>50</v>
      </c>
      <c r="D925" s="11" t="s">
        <v>71</v>
      </c>
      <c r="E925" s="28">
        <v>9.6135999999999999</v>
      </c>
      <c r="F925" s="28">
        <v>9.6883457400000008</v>
      </c>
      <c r="G925" s="28">
        <v>9.9499193850000012</v>
      </c>
      <c r="H925" s="28">
        <v>10.262281590000001</v>
      </c>
      <c r="I925" s="28">
        <v>10.52271</v>
      </c>
      <c r="J925" s="28">
        <v>10.841520000000003</v>
      </c>
      <c r="K925" s="28">
        <v>11.300890000000001</v>
      </c>
      <c r="L925" s="28">
        <v>11.833670000000001</v>
      </c>
      <c r="M925" s="28">
        <v>11.791</v>
      </c>
      <c r="N925" s="28">
        <v>11.8531</v>
      </c>
      <c r="O925" s="28">
        <v>12.445755</v>
      </c>
      <c r="P925" s="28">
        <v>12.943585200000001</v>
      </c>
      <c r="Q925" s="28">
        <v>13.331892756000002</v>
      </c>
      <c r="R925" s="28">
        <v>13.465211683560002</v>
      </c>
      <c r="S925" s="28">
        <v>13.6671898588134</v>
      </c>
      <c r="T925" s="28">
        <v>14.036080277103444</v>
      </c>
      <c r="U925" s="28">
        <v>14.429511837170995</v>
      </c>
      <c r="V925" s="28">
        <v>14.860459380751918</v>
      </c>
      <c r="W925" s="28">
        <v>15.21558022861808</v>
      </c>
      <c r="X925" s="28">
        <v>15.564959438330266</v>
      </c>
    </row>
    <row r="926" spans="1:24" x14ac:dyDescent="0.2">
      <c r="A926" s="11" t="s">
        <v>133</v>
      </c>
      <c r="B926" s="11" t="s">
        <v>61</v>
      </c>
      <c r="C926" s="11" t="s">
        <v>50</v>
      </c>
      <c r="D926" s="11" t="s">
        <v>26</v>
      </c>
      <c r="E926" s="28">
        <v>11.258884999999999</v>
      </c>
      <c r="F926" s="28">
        <v>11.259505740000002</v>
      </c>
      <c r="G926" s="28">
        <v>11.587599385000001</v>
      </c>
      <c r="H926" s="28">
        <v>12.117281590000001</v>
      </c>
      <c r="I926" s="28">
        <v>12.267710000000001</v>
      </c>
      <c r="J926" s="28">
        <v>12.441520000000002</v>
      </c>
      <c r="K926" s="28">
        <v>12.73089</v>
      </c>
      <c r="L926" s="28">
        <v>13.368670000000002</v>
      </c>
      <c r="M926" s="28">
        <v>13.231</v>
      </c>
      <c r="N926" s="28">
        <v>12.826749999999999</v>
      </c>
      <c r="O926" s="28">
        <v>13.499230000000001</v>
      </c>
      <c r="P926" s="28">
        <v>13.962685200000001</v>
      </c>
      <c r="Q926" s="28">
        <v>14.443302756000001</v>
      </c>
      <c r="R926" s="28">
        <v>14.455956683560002</v>
      </c>
      <c r="S926" s="28">
        <v>14.5511498588134</v>
      </c>
      <c r="T926" s="28">
        <v>14.993440277103444</v>
      </c>
      <c r="U926" s="28">
        <v>15.363856837170996</v>
      </c>
      <c r="V926" s="28">
        <v>15.122909380751917</v>
      </c>
      <c r="W926" s="28">
        <v>15.21558022861808</v>
      </c>
      <c r="X926" s="28">
        <v>15.564959438330266</v>
      </c>
    </row>
    <row r="927" spans="1:24" x14ac:dyDescent="0.2">
      <c r="A927" s="11" t="s">
        <v>133</v>
      </c>
      <c r="B927" s="11" t="s">
        <v>61</v>
      </c>
      <c r="C927" s="11" t="s">
        <v>50</v>
      </c>
      <c r="D927" s="11" t="s">
        <v>75</v>
      </c>
      <c r="E927" s="28">
        <v>6.0344740000000003</v>
      </c>
      <c r="F927" s="28">
        <v>6.6175870000000003</v>
      </c>
      <c r="G927" s="28">
        <v>7.557429</v>
      </c>
      <c r="H927" s="28">
        <v>7.9253419999999997</v>
      </c>
      <c r="I927" s="28">
        <v>7.9067239999999996</v>
      </c>
      <c r="J927" s="28">
        <v>8.3247</v>
      </c>
      <c r="K927" s="28">
        <v>8.9078350000000004</v>
      </c>
      <c r="L927" s="28">
        <v>10.231904</v>
      </c>
      <c r="M927" s="28">
        <v>10.292</v>
      </c>
      <c r="N927" s="28">
        <v>10.746753</v>
      </c>
      <c r="O927" s="28">
        <v>14.348393</v>
      </c>
      <c r="P927" s="28">
        <v>14.430058000000001</v>
      </c>
      <c r="Q927" s="28">
        <v>14.809234999999999</v>
      </c>
      <c r="R927" s="28">
        <v>14.643295999999999</v>
      </c>
      <c r="S927" s="28">
        <v>14.773611257306602</v>
      </c>
      <c r="T927" s="28">
        <v>15.25981738928334</v>
      </c>
      <c r="U927" s="28">
        <v>15.635890029567461</v>
      </c>
      <c r="V927" s="28">
        <v>15.404484161993924</v>
      </c>
      <c r="W927" s="28">
        <v>15.501142619061891</v>
      </c>
      <c r="X927" s="28">
        <v>15.84927726891717</v>
      </c>
    </row>
    <row r="928" spans="1:24" x14ac:dyDescent="0.2">
      <c r="A928" s="11" t="s">
        <v>133</v>
      </c>
      <c r="B928" s="11" t="s">
        <v>61</v>
      </c>
      <c r="C928" s="11" t="s">
        <v>50</v>
      </c>
      <c r="D928" s="11" t="s">
        <v>76</v>
      </c>
      <c r="E928" s="28">
        <v>1.0860080000000001</v>
      </c>
      <c r="F928" s="28">
        <v>1.0560589999999999</v>
      </c>
      <c r="G928" s="28">
        <v>0.56164899999999995</v>
      </c>
      <c r="H928" s="28">
        <v>0.30848599999999998</v>
      </c>
      <c r="I928" s="28">
        <v>0.42919499999999999</v>
      </c>
      <c r="J928" s="28">
        <v>0.37126100000000001</v>
      </c>
      <c r="K928" s="28">
        <v>0.436</v>
      </c>
      <c r="L928" s="28">
        <v>0.65500000000000003</v>
      </c>
      <c r="M928" s="28">
        <v>0.90500000000000003</v>
      </c>
      <c r="N928" s="28">
        <v>0.18621199999999999</v>
      </c>
      <c r="O928" s="28">
        <v>0.18686900000000001</v>
      </c>
      <c r="P928" s="28">
        <v>0.15917500000000001</v>
      </c>
      <c r="Q928" s="28">
        <v>0.16816600000000001</v>
      </c>
      <c r="R928" s="28">
        <v>0.2130484</v>
      </c>
      <c r="S928" s="28">
        <v>0.24757185608260049</v>
      </c>
      <c r="T928" s="28">
        <v>0.26691481985598481</v>
      </c>
      <c r="U928" s="28">
        <v>0.2773890168</v>
      </c>
      <c r="V928" s="28">
        <v>0.2782482843559918</v>
      </c>
      <c r="W928" s="28">
        <v>0.28461089662487843</v>
      </c>
      <c r="X928" s="28">
        <v>0.28571068730400001</v>
      </c>
    </row>
    <row r="929" spans="1:24" x14ac:dyDescent="0.2">
      <c r="A929" s="11" t="s">
        <v>133</v>
      </c>
      <c r="B929" s="11" t="s">
        <v>61</v>
      </c>
      <c r="C929" s="11" t="s">
        <v>50</v>
      </c>
      <c r="D929" s="11" t="s">
        <v>74</v>
      </c>
      <c r="E929" s="28">
        <v>5.9651292679999992</v>
      </c>
      <c r="F929" s="28">
        <v>5.9651292679999992</v>
      </c>
      <c r="G929" s="28">
        <v>4.7</v>
      </c>
      <c r="H929" s="28">
        <v>4.5999999999999996</v>
      </c>
      <c r="I929" s="28">
        <v>4.7149999999999999</v>
      </c>
      <c r="J929" s="28">
        <v>4.4792499999999995</v>
      </c>
      <c r="K929" s="28">
        <v>4.3896649999999982</v>
      </c>
      <c r="L929" s="28">
        <v>4.1701817499999985</v>
      </c>
      <c r="M929" s="28">
        <v>4.1701817499999985</v>
      </c>
      <c r="N929" s="28">
        <v>2.5021090499999992</v>
      </c>
      <c r="O929" s="28">
        <v>0.12510545250000008</v>
      </c>
      <c r="P929" s="28">
        <v>0</v>
      </c>
      <c r="Q929" s="28">
        <v>0</v>
      </c>
      <c r="R929" s="28">
        <v>0</v>
      </c>
      <c r="S929" s="28">
        <v>0</v>
      </c>
      <c r="T929" s="28">
        <v>0</v>
      </c>
      <c r="U929" s="28">
        <v>0</v>
      </c>
      <c r="V929" s="28">
        <v>0</v>
      </c>
      <c r="W929" s="28">
        <v>0</v>
      </c>
      <c r="X929" s="28">
        <v>0</v>
      </c>
    </row>
    <row r="930" spans="1:24" x14ac:dyDescent="0.2">
      <c r="A930" s="11" t="s">
        <v>133</v>
      </c>
      <c r="B930" s="11" t="s">
        <v>61</v>
      </c>
      <c r="C930" s="11" t="s">
        <v>65</v>
      </c>
      <c r="D930" s="11" t="s">
        <v>72</v>
      </c>
      <c r="E930" s="28">
        <v>1.7384120000000001</v>
      </c>
      <c r="F930" s="28">
        <v>1.7556240000000001</v>
      </c>
      <c r="G930" s="28">
        <v>1.8176895</v>
      </c>
      <c r="H930" s="28">
        <v>1.8797550000000001</v>
      </c>
      <c r="I930" s="28">
        <v>1.9524860000000002</v>
      </c>
      <c r="J930" s="28">
        <v>2.0334095000000003</v>
      </c>
      <c r="K930" s="28">
        <v>2.1143330000000002</v>
      </c>
      <c r="L930" s="28">
        <v>2.189559</v>
      </c>
      <c r="M930" s="28">
        <v>2.2784741361270706</v>
      </c>
      <c r="N930" s="28">
        <v>2.371</v>
      </c>
      <c r="O930" s="28">
        <v>2.46</v>
      </c>
      <c r="P930" s="28">
        <v>2.5299999999999998</v>
      </c>
      <c r="Q930" s="28">
        <v>2.617</v>
      </c>
      <c r="R930" s="28">
        <v>2.7170000000000001</v>
      </c>
      <c r="S930" s="28">
        <v>2.7830520000000001</v>
      </c>
      <c r="T930" s="28">
        <v>2.8599344000000002</v>
      </c>
      <c r="U930" s="28">
        <v>2.9416136800000001</v>
      </c>
      <c r="V930" s="28">
        <v>3.022578996</v>
      </c>
      <c r="W930" s="28">
        <v>3.1027600461999998</v>
      </c>
      <c r="X930" s="28">
        <v>3.1812450438899997</v>
      </c>
    </row>
    <row r="931" spans="1:24" x14ac:dyDescent="0.2">
      <c r="A931" s="11" t="s">
        <v>133</v>
      </c>
      <c r="B931" s="11" t="s">
        <v>61</v>
      </c>
      <c r="C931" s="11" t="s">
        <v>65</v>
      </c>
      <c r="D931" s="11" t="s">
        <v>77</v>
      </c>
      <c r="E931" s="28">
        <v>0.22231800000000002</v>
      </c>
      <c r="F931" s="28">
        <v>0.231656</v>
      </c>
      <c r="G931" s="28">
        <v>0.27005299999999999</v>
      </c>
      <c r="H931" s="28">
        <v>0.30499999999999999</v>
      </c>
      <c r="I931" s="28">
        <v>0.17199999999999999</v>
      </c>
      <c r="J931" s="28">
        <v>0.17599999999999999</v>
      </c>
      <c r="K931" s="28">
        <v>0.16900000000000001</v>
      </c>
      <c r="L931" s="28">
        <v>0.186</v>
      </c>
      <c r="M931" s="28">
        <v>0.19400000000000001</v>
      </c>
      <c r="N931" s="28">
        <v>0.187635</v>
      </c>
      <c r="O931" s="28">
        <v>0.18823500000000001</v>
      </c>
      <c r="P931" s="28">
        <v>0.18570300000000001</v>
      </c>
      <c r="Q931" s="28">
        <v>0.209309</v>
      </c>
      <c r="R931" s="28">
        <v>0.21478899999999998</v>
      </c>
      <c r="S931" s="28">
        <v>0.201902</v>
      </c>
      <c r="T931" s="28">
        <v>0.216035</v>
      </c>
      <c r="U931" s="28">
        <v>0.22467599999999999</v>
      </c>
      <c r="V931" s="28">
        <v>0.228046</v>
      </c>
      <c r="W931" s="28">
        <v>0.23131000000000002</v>
      </c>
      <c r="X931" s="28">
        <v>0.233623</v>
      </c>
    </row>
    <row r="932" spans="1:24" x14ac:dyDescent="0.2">
      <c r="A932" s="11" t="s">
        <v>133</v>
      </c>
      <c r="B932" s="11" t="s">
        <v>61</v>
      </c>
      <c r="C932" s="11" t="s">
        <v>65</v>
      </c>
      <c r="D932" s="11" t="s">
        <v>73</v>
      </c>
      <c r="E932" s="28">
        <v>2.1686E-2</v>
      </c>
      <c r="F932" s="28">
        <v>3.0210000000000001E-2</v>
      </c>
      <c r="G932" s="28">
        <v>3.2222000000000001E-2</v>
      </c>
      <c r="H932" s="28">
        <v>3.9E-2</v>
      </c>
      <c r="I932" s="28">
        <v>6.2E-2</v>
      </c>
      <c r="J932" s="28">
        <v>6.6000000000000003E-2</v>
      </c>
      <c r="K932" s="28">
        <v>5.0999999999999997E-2</v>
      </c>
      <c r="L932" s="28">
        <v>4.8000000000000001E-2</v>
      </c>
      <c r="M932" s="28">
        <v>3.6000000000000004E-2</v>
      </c>
      <c r="N932" s="28">
        <v>2.8629999999999999E-2</v>
      </c>
      <c r="O932" s="28">
        <v>2.8742E-2</v>
      </c>
      <c r="P932" s="28">
        <v>1.3784000000000001E-2</v>
      </c>
      <c r="Q932" s="28">
        <v>1.1802E-2</v>
      </c>
      <c r="R932" s="28">
        <v>9.9520000000000008E-3</v>
      </c>
      <c r="S932" s="28">
        <v>1.0962999999999999E-2</v>
      </c>
      <c r="T932" s="28">
        <v>1.376E-2</v>
      </c>
      <c r="U932" s="28">
        <v>1.3826000000000001E-2</v>
      </c>
      <c r="V932" s="28">
        <v>8.7410000000000005E-3</v>
      </c>
      <c r="W932" s="28">
        <v>0</v>
      </c>
      <c r="X932" s="28">
        <v>0</v>
      </c>
    </row>
    <row r="933" spans="1:24" x14ac:dyDescent="0.2">
      <c r="A933" s="11" t="s">
        <v>133</v>
      </c>
      <c r="B933" s="11" t="s">
        <v>61</v>
      </c>
      <c r="C933" s="11" t="s">
        <v>65</v>
      </c>
      <c r="D933" s="11" t="s">
        <v>70</v>
      </c>
      <c r="E933" s="28">
        <v>0.10843</v>
      </c>
      <c r="F933" s="28">
        <v>0.15105000000000002</v>
      </c>
      <c r="G933" s="28">
        <v>0.16111</v>
      </c>
      <c r="H933" s="28">
        <v>0.19500000000000001</v>
      </c>
      <c r="I933" s="28">
        <v>0.31</v>
      </c>
      <c r="J933" s="28">
        <v>0.33</v>
      </c>
      <c r="K933" s="28">
        <v>0.255</v>
      </c>
      <c r="L933" s="28">
        <v>0.24</v>
      </c>
      <c r="M933" s="28">
        <v>0.18</v>
      </c>
      <c r="N933" s="28">
        <v>0.14315</v>
      </c>
      <c r="O933" s="28">
        <v>0.14371</v>
      </c>
      <c r="P933" s="28">
        <v>6.8920000000000009E-2</v>
      </c>
      <c r="Q933" s="28">
        <v>5.901E-2</v>
      </c>
      <c r="R933" s="28">
        <v>4.9760000000000006E-2</v>
      </c>
      <c r="S933" s="28">
        <v>5.4814999999999996E-2</v>
      </c>
      <c r="T933" s="28">
        <v>6.88E-2</v>
      </c>
      <c r="U933" s="28">
        <v>6.9130000000000011E-2</v>
      </c>
      <c r="V933" s="28">
        <v>4.3705000000000001E-2</v>
      </c>
      <c r="W933" s="28">
        <v>0</v>
      </c>
      <c r="X933" s="28">
        <v>0</v>
      </c>
    </row>
    <row r="934" spans="1:24" x14ac:dyDescent="0.2">
      <c r="A934" s="11" t="s">
        <v>133</v>
      </c>
      <c r="B934" s="11" t="s">
        <v>61</v>
      </c>
      <c r="C934" s="11" t="s">
        <v>65</v>
      </c>
      <c r="D934" s="11" t="s">
        <v>71</v>
      </c>
      <c r="E934" s="28">
        <v>2.9221624310794536</v>
      </c>
      <c r="F934" s="28">
        <v>2.9985841521589078</v>
      </c>
      <c r="G934" s="28">
        <v>3.0734685283641858</v>
      </c>
      <c r="H934" s="28">
        <v>3.1391908500000003</v>
      </c>
      <c r="I934" s="28">
        <v>3.26065162</v>
      </c>
      <c r="J934" s="28">
        <v>3.4364620550000002</v>
      </c>
      <c r="K934" s="28">
        <v>3.48864945</v>
      </c>
      <c r="L934" s="28">
        <v>3.7</v>
      </c>
      <c r="M934" s="28">
        <v>3.68</v>
      </c>
      <c r="N934" s="28">
        <v>3.4</v>
      </c>
      <c r="O934" s="28">
        <v>3.45</v>
      </c>
      <c r="P934" s="28">
        <v>3.49</v>
      </c>
      <c r="Q934" s="28">
        <v>3.65</v>
      </c>
      <c r="R934" s="28">
        <v>3.35</v>
      </c>
      <c r="S934" s="28">
        <v>3.2829999999999999</v>
      </c>
      <c r="T934" s="28">
        <v>3.41432</v>
      </c>
      <c r="U934" s="28">
        <v>3.6476009631999999</v>
      </c>
      <c r="V934" s="28">
        <v>3.8991269048400001</v>
      </c>
      <c r="W934" s="28">
        <v>4.1887260623699998</v>
      </c>
      <c r="X934" s="28">
        <v>4.4537430614459996</v>
      </c>
    </row>
    <row r="935" spans="1:24" x14ac:dyDescent="0.2">
      <c r="A935" s="11" t="s">
        <v>133</v>
      </c>
      <c r="B935" s="11" t="s">
        <v>61</v>
      </c>
      <c r="C935" s="11" t="s">
        <v>65</v>
      </c>
      <c r="D935" s="11" t="s">
        <v>26</v>
      </c>
      <c r="E935" s="28">
        <v>3.0305924310794534</v>
      </c>
      <c r="F935" s="28">
        <v>3.149634152158908</v>
      </c>
      <c r="G935" s="28">
        <v>3.2345785283641857</v>
      </c>
      <c r="H935" s="28">
        <v>3.3341908500000002</v>
      </c>
      <c r="I935" s="28">
        <v>3.57065162</v>
      </c>
      <c r="J935" s="28">
        <v>3.7664620550000003</v>
      </c>
      <c r="K935" s="28">
        <v>3.7436494499999999</v>
      </c>
      <c r="L935" s="28">
        <v>3.94</v>
      </c>
      <c r="M935" s="28">
        <v>3.86</v>
      </c>
      <c r="N935" s="28">
        <v>3.5431499999999998</v>
      </c>
      <c r="O935" s="28">
        <v>3.5937100000000002</v>
      </c>
      <c r="P935" s="28">
        <v>3.5589200000000001</v>
      </c>
      <c r="Q935" s="28">
        <v>3.7090099999999997</v>
      </c>
      <c r="R935" s="28">
        <v>3.3997600000000001</v>
      </c>
      <c r="S935" s="28">
        <v>3.337815</v>
      </c>
      <c r="T935" s="28">
        <v>3.48312</v>
      </c>
      <c r="U935" s="28">
        <v>3.7167309631999998</v>
      </c>
      <c r="V935" s="28">
        <v>3.9428319048400002</v>
      </c>
      <c r="W935" s="28">
        <v>4.1887260623699998</v>
      </c>
      <c r="X935" s="28">
        <v>4.4537430614459996</v>
      </c>
    </row>
    <row r="936" spans="1:24" x14ac:dyDescent="0.2">
      <c r="A936" s="11" t="s">
        <v>133</v>
      </c>
      <c r="B936" s="11" t="s">
        <v>61</v>
      </c>
      <c r="C936" s="11" t="s">
        <v>65</v>
      </c>
      <c r="D936" s="11" t="s">
        <v>75</v>
      </c>
      <c r="E936" s="28">
        <v>1.8312440000000001</v>
      </c>
      <c r="F936" s="28">
        <v>1.9828889999999999</v>
      </c>
      <c r="G936" s="28">
        <v>1.9696610000000001</v>
      </c>
      <c r="H936" s="28">
        <v>2.1635409999999999</v>
      </c>
      <c r="I936" s="28">
        <v>2.246178</v>
      </c>
      <c r="J936" s="28">
        <v>2.4764219999999999</v>
      </c>
      <c r="K936" s="28">
        <v>2.420941</v>
      </c>
      <c r="L936" s="28">
        <v>2.7527780000000002</v>
      </c>
      <c r="M936" s="28">
        <v>2.7086939999999999</v>
      </c>
      <c r="N936" s="28">
        <v>2.9191119825802865</v>
      </c>
      <c r="O936" s="28">
        <v>3.0787663417455433</v>
      </c>
      <c r="P936" s="28">
        <v>3.5101213926743342</v>
      </c>
      <c r="Q936" s="28">
        <v>3.7396285023649165</v>
      </c>
      <c r="R936" s="28">
        <v>3.4131529999999999</v>
      </c>
      <c r="S936" s="28">
        <v>3.3268591162496364</v>
      </c>
      <c r="T936" s="28">
        <v>3.4857120998619133</v>
      </c>
      <c r="U936" s="28">
        <v>3.717970671803974</v>
      </c>
      <c r="V936" s="28">
        <v>3.9408129845537379</v>
      </c>
      <c r="W936" s="28">
        <v>4.190439728078923</v>
      </c>
      <c r="X936" s="28">
        <v>4.4520194478683575</v>
      </c>
    </row>
    <row r="937" spans="1:24" x14ac:dyDescent="0.2">
      <c r="A937" s="11" t="s">
        <v>133</v>
      </c>
      <c r="B937" s="11" t="s">
        <v>61</v>
      </c>
      <c r="C937" s="11" t="s">
        <v>65</v>
      </c>
      <c r="D937" s="11" t="s">
        <v>76</v>
      </c>
      <c r="E937" s="28">
        <v>0.1057629422165073</v>
      </c>
      <c r="F937" s="28">
        <v>0.10364768337217715</v>
      </c>
      <c r="G937" s="28">
        <v>8.6999999999999994E-2</v>
      </c>
      <c r="H937" s="28">
        <v>0.11600000000000001</v>
      </c>
      <c r="I937" s="28">
        <v>7.9656000000000005E-2</v>
      </c>
      <c r="J937" s="28">
        <v>2.1000000000000001E-2</v>
      </c>
      <c r="K937" s="28">
        <v>4.365E-3</v>
      </c>
      <c r="L937" s="28">
        <v>1.7229999999999999E-2</v>
      </c>
      <c r="M937" s="28">
        <v>1.8525E-2</v>
      </c>
      <c r="N937" s="28">
        <v>7.6804999999999998E-2</v>
      </c>
      <c r="O937" s="28">
        <v>6.9719999999999999E-3</v>
      </c>
      <c r="P937" s="28">
        <v>9.1750000000000009E-3</v>
      </c>
      <c r="Q937" s="28">
        <v>1.2914999999999999E-2</v>
      </c>
      <c r="R937" s="28">
        <v>7.077E-3</v>
      </c>
      <c r="S937" s="28">
        <v>1.6192999999999999E-2</v>
      </c>
      <c r="T937" s="28">
        <v>0</v>
      </c>
      <c r="U937" s="28">
        <v>0</v>
      </c>
      <c r="V937" s="28">
        <v>0</v>
      </c>
      <c r="W937" s="28">
        <v>0</v>
      </c>
      <c r="X937" s="28">
        <v>0</v>
      </c>
    </row>
    <row r="938" spans="1:24" x14ac:dyDescent="0.2">
      <c r="A938" s="11" t="s">
        <v>133</v>
      </c>
      <c r="B938" s="11" t="s">
        <v>61</v>
      </c>
      <c r="C938" s="11" t="s">
        <v>65</v>
      </c>
      <c r="D938" s="11" t="s">
        <v>74</v>
      </c>
      <c r="E938" s="28">
        <v>1.2564219283499527</v>
      </c>
      <c r="F938" s="28">
        <v>1.2564219283499527</v>
      </c>
      <c r="G938" s="28">
        <v>1.2689861476334523</v>
      </c>
      <c r="H938" s="28">
        <v>1.3197455935387905</v>
      </c>
      <c r="I938" s="28">
        <v>1.3725354172803421</v>
      </c>
      <c r="J938" s="28">
        <v>1.3725354172803421</v>
      </c>
      <c r="K938" s="28">
        <v>1.3862607714531456</v>
      </c>
      <c r="L938" s="28">
        <v>1.3585355560240826</v>
      </c>
      <c r="M938" s="28">
        <v>1.3585355560240826</v>
      </c>
      <c r="N938" s="28">
        <v>0.6792677780120413</v>
      </c>
      <c r="O938" s="28">
        <v>0.52303618906927185</v>
      </c>
      <c r="P938" s="28">
        <v>0</v>
      </c>
      <c r="Q938" s="28">
        <v>0</v>
      </c>
      <c r="R938" s="28">
        <v>0</v>
      </c>
      <c r="S938" s="28">
        <v>0</v>
      </c>
      <c r="T938" s="28">
        <v>0</v>
      </c>
      <c r="U938" s="28">
        <v>0</v>
      </c>
      <c r="V938" s="28">
        <v>0</v>
      </c>
      <c r="W938" s="28">
        <v>0</v>
      </c>
      <c r="X938" s="28">
        <v>0</v>
      </c>
    </row>
    <row r="939" spans="1:24" x14ac:dyDescent="0.2">
      <c r="A939" s="11" t="s">
        <v>133</v>
      </c>
      <c r="B939" s="11" t="s">
        <v>61</v>
      </c>
      <c r="C939" s="11" t="s">
        <v>67</v>
      </c>
      <c r="D939" s="11" t="s">
        <v>72</v>
      </c>
      <c r="E939" s="28">
        <v>0.49199999999999999</v>
      </c>
      <c r="F939" s="28">
        <v>0.48932480000000006</v>
      </c>
      <c r="G939" s="28">
        <v>0.495</v>
      </c>
      <c r="H939" s="28">
        <v>0.50164500000000001</v>
      </c>
      <c r="I939" s="28">
        <v>0.51492800000000005</v>
      </c>
      <c r="J939" s="28">
        <v>0.53288800000000003</v>
      </c>
      <c r="K939" s="28">
        <v>0.550848</v>
      </c>
      <c r="L939" s="28">
        <v>0.5677660000000001</v>
      </c>
      <c r="M939" s="28">
        <v>0.5883262312237999</v>
      </c>
      <c r="N939" s="28">
        <v>0.60963099999999992</v>
      </c>
      <c r="O939" s="28">
        <v>0.622614</v>
      </c>
      <c r="P939" s="28">
        <v>0.63419999999999999</v>
      </c>
      <c r="Q939" s="28">
        <v>0.64800000000000002</v>
      </c>
      <c r="R939" s="28">
        <v>0.66100000000000003</v>
      </c>
      <c r="S939" s="28">
        <v>0.66149939782781253</v>
      </c>
      <c r="T939" s="28">
        <v>0.66462082490531094</v>
      </c>
      <c r="U939" s="28">
        <v>0.6700196148645774</v>
      </c>
      <c r="V939" s="28">
        <v>0.67706082820381774</v>
      </c>
      <c r="W939" s="28">
        <v>0.68536885941202719</v>
      </c>
      <c r="X939" s="28">
        <v>0.69475877846170409</v>
      </c>
    </row>
    <row r="940" spans="1:24" x14ac:dyDescent="0.2">
      <c r="A940" s="11" t="s">
        <v>133</v>
      </c>
      <c r="B940" s="11" t="s">
        <v>61</v>
      </c>
      <c r="C940" s="11" t="s">
        <v>67</v>
      </c>
      <c r="D940" s="11" t="s">
        <v>77</v>
      </c>
      <c r="E940" s="28">
        <v>1.5920999999999998E-2</v>
      </c>
      <c r="F940" s="28">
        <v>1.4999999999999999E-2</v>
      </c>
      <c r="G940" s="28">
        <v>1.5198E-2</v>
      </c>
      <c r="H940" s="28">
        <v>1.7999999999999999E-2</v>
      </c>
      <c r="I940" s="28">
        <v>2.1000000000000001E-2</v>
      </c>
      <c r="J940" s="28">
        <v>2.3E-2</v>
      </c>
      <c r="K940" s="28">
        <v>2.3E-2</v>
      </c>
      <c r="L940" s="28">
        <v>2.7E-2</v>
      </c>
      <c r="M940" s="28">
        <v>2.6000000000000002E-2</v>
      </c>
      <c r="N940" s="28">
        <v>1.9271E-2</v>
      </c>
      <c r="O940" s="28">
        <v>1.9734999999999999E-2</v>
      </c>
      <c r="P940" s="28">
        <v>1.8949999999999998E-2</v>
      </c>
      <c r="Q940" s="28">
        <v>2.1537000000000001E-2</v>
      </c>
      <c r="R940" s="28">
        <v>2.0419E-2</v>
      </c>
      <c r="S940" s="28">
        <v>1.8991000000000001E-2</v>
      </c>
      <c r="T940" s="28">
        <v>2.1627E-2</v>
      </c>
      <c r="U940" s="28">
        <v>2.393E-2</v>
      </c>
      <c r="V940" s="28">
        <v>2.5693000000000001E-2</v>
      </c>
      <c r="W940" s="28">
        <v>2.7157000000000001E-2</v>
      </c>
      <c r="X940" s="28">
        <v>2.8502E-2</v>
      </c>
    </row>
    <row r="941" spans="1:24" x14ac:dyDescent="0.2">
      <c r="A941" s="11" t="s">
        <v>133</v>
      </c>
      <c r="B941" s="11" t="s">
        <v>61</v>
      </c>
      <c r="C941" s="11" t="s">
        <v>67</v>
      </c>
      <c r="D941" s="11" t="s">
        <v>73</v>
      </c>
      <c r="E941" s="28">
        <v>1.1920999999999999E-2</v>
      </c>
      <c r="F941" s="28">
        <v>1.2999999999999999E-2</v>
      </c>
      <c r="G941" s="28">
        <v>1.0999999999999999E-2</v>
      </c>
      <c r="H941" s="28">
        <v>1.2E-2</v>
      </c>
      <c r="I941" s="28">
        <v>1.2999999999999999E-2</v>
      </c>
      <c r="J941" s="28">
        <v>1.4E-2</v>
      </c>
      <c r="K941" s="28">
        <v>1.6E-2</v>
      </c>
      <c r="L941" s="28">
        <v>1.7000000000000001E-2</v>
      </c>
      <c r="M941" s="28">
        <v>1.8000000000000002E-2</v>
      </c>
      <c r="N941" s="28">
        <v>1.9E-2</v>
      </c>
      <c r="O941" s="28">
        <v>0.02</v>
      </c>
      <c r="P941" s="28">
        <v>2.1000000000000001E-2</v>
      </c>
      <c r="Q941" s="28">
        <v>2.1999999999999999E-2</v>
      </c>
      <c r="R941" s="28">
        <v>2.1999999999999999E-2</v>
      </c>
      <c r="S941" s="28">
        <v>2.1999999999999999E-2</v>
      </c>
      <c r="T941" s="28">
        <v>2.3E-2</v>
      </c>
      <c r="U941" s="28">
        <v>2.4E-2</v>
      </c>
      <c r="V941" s="28">
        <v>2.4E-2</v>
      </c>
      <c r="W941" s="28">
        <v>2.5000000000000001E-2</v>
      </c>
      <c r="X941" s="28">
        <v>2.6000000000000002E-2</v>
      </c>
    </row>
    <row r="942" spans="1:24" x14ac:dyDescent="0.2">
      <c r="A942" s="11" t="s">
        <v>133</v>
      </c>
      <c r="B942" s="11" t="s">
        <v>61</v>
      </c>
      <c r="C942" s="11" t="s">
        <v>67</v>
      </c>
      <c r="D942" s="11" t="s">
        <v>70</v>
      </c>
      <c r="E942" s="28">
        <v>9.5367999999999994E-2</v>
      </c>
      <c r="F942" s="28">
        <v>0.104</v>
      </c>
      <c r="G942" s="28">
        <v>8.7999999999999995E-2</v>
      </c>
      <c r="H942" s="28">
        <v>9.6000000000000002E-2</v>
      </c>
      <c r="I942" s="28">
        <v>0.104</v>
      </c>
      <c r="J942" s="28">
        <v>0.112</v>
      </c>
      <c r="K942" s="28">
        <v>0.128</v>
      </c>
      <c r="L942" s="28">
        <v>0.13600000000000001</v>
      </c>
      <c r="M942" s="28">
        <v>0.14400000000000002</v>
      </c>
      <c r="N942" s="28">
        <v>0.152</v>
      </c>
      <c r="O942" s="28">
        <v>0.16</v>
      </c>
      <c r="P942" s="28">
        <v>0.16800000000000001</v>
      </c>
      <c r="Q942" s="28">
        <v>0.17599999999999999</v>
      </c>
      <c r="R942" s="28">
        <v>0.17599999999999999</v>
      </c>
      <c r="S942" s="28">
        <v>0.17599999999999999</v>
      </c>
      <c r="T942" s="28">
        <v>0.184</v>
      </c>
      <c r="U942" s="28">
        <v>0.192</v>
      </c>
      <c r="V942" s="28">
        <v>0.192</v>
      </c>
      <c r="W942" s="28">
        <v>0.2</v>
      </c>
      <c r="X942" s="28">
        <v>0.20800000000000002</v>
      </c>
    </row>
    <row r="943" spans="1:24" x14ac:dyDescent="0.2">
      <c r="A943" s="11" t="s">
        <v>133</v>
      </c>
      <c r="B943" s="11" t="s">
        <v>61</v>
      </c>
      <c r="C943" s="11" t="s">
        <v>67</v>
      </c>
      <c r="D943" s="11" t="s">
        <v>71</v>
      </c>
      <c r="E943" s="28">
        <v>1.1428148741395827</v>
      </c>
      <c r="F943" s="28">
        <v>1.1673498833721769</v>
      </c>
      <c r="G943" s="28">
        <v>1.5122480443221089</v>
      </c>
      <c r="H943" s="28">
        <v>1.6622387650084385</v>
      </c>
      <c r="I943" s="28">
        <v>1.6976896408824236</v>
      </c>
      <c r="J943" s="28">
        <v>1.8204377111211123</v>
      </c>
      <c r="K943" s="28">
        <v>1.7923076108</v>
      </c>
      <c r="L943" s="28">
        <v>1.8641386832399998</v>
      </c>
      <c r="M943" s="28">
        <v>1.7368880037372001</v>
      </c>
      <c r="N943" s="28">
        <v>1.6910000000000001</v>
      </c>
      <c r="O943" s="28">
        <v>1.823</v>
      </c>
      <c r="P943" s="28">
        <v>1.974</v>
      </c>
      <c r="Q943" s="28">
        <v>1.94</v>
      </c>
      <c r="R943" s="28">
        <v>1.87</v>
      </c>
      <c r="S943" s="28">
        <v>1.91675</v>
      </c>
      <c r="T943" s="28">
        <v>1.988953729940806</v>
      </c>
      <c r="U943" s="28">
        <v>2.0770608060801901</v>
      </c>
      <c r="V943" s="28">
        <v>2.1327416088420259</v>
      </c>
      <c r="W943" s="28">
        <v>2.193180350118487</v>
      </c>
      <c r="X943" s="28">
        <v>2.2232280910774533</v>
      </c>
    </row>
    <row r="944" spans="1:24" x14ac:dyDescent="0.2">
      <c r="A944" s="11" t="s">
        <v>133</v>
      </c>
      <c r="B944" s="11" t="s">
        <v>61</v>
      </c>
      <c r="C944" s="11" t="s">
        <v>67</v>
      </c>
      <c r="D944" s="11" t="s">
        <v>26</v>
      </c>
      <c r="E944" s="28">
        <v>1.2381828741395826</v>
      </c>
      <c r="F944" s="28">
        <v>1.271349883372177</v>
      </c>
      <c r="G944" s="28">
        <v>1.600248044322109</v>
      </c>
      <c r="H944" s="28">
        <v>1.7582387650084386</v>
      </c>
      <c r="I944" s="28">
        <v>1.8016896408824237</v>
      </c>
      <c r="J944" s="28">
        <v>1.9324377111211124</v>
      </c>
      <c r="K944" s="28">
        <v>1.9203076108000001</v>
      </c>
      <c r="L944" s="28">
        <v>2.0001386832399999</v>
      </c>
      <c r="M944" s="28">
        <v>1.8808880037372</v>
      </c>
      <c r="N944" s="28">
        <v>1.843</v>
      </c>
      <c r="O944" s="28">
        <v>1.9829999999999999</v>
      </c>
      <c r="P944" s="28">
        <v>2.1419999999999999</v>
      </c>
      <c r="Q944" s="28">
        <v>2.1160000000000001</v>
      </c>
      <c r="R944" s="28">
        <v>2.0460000000000003</v>
      </c>
      <c r="S944" s="28">
        <v>2.0927500000000001</v>
      </c>
      <c r="T944" s="28">
        <v>2.1729537299408062</v>
      </c>
      <c r="U944" s="28">
        <v>2.2690608060801902</v>
      </c>
      <c r="V944" s="28">
        <v>2.3247416088420261</v>
      </c>
      <c r="W944" s="28">
        <v>2.3931803501184872</v>
      </c>
      <c r="X944" s="28">
        <v>2.4312280910774535</v>
      </c>
    </row>
    <row r="945" spans="1:24" x14ac:dyDescent="0.2">
      <c r="A945" s="11" t="s">
        <v>133</v>
      </c>
      <c r="B945" s="11" t="s">
        <v>61</v>
      </c>
      <c r="C945" s="11" t="s">
        <v>67</v>
      </c>
      <c r="D945" s="11" t="s">
        <v>75</v>
      </c>
      <c r="E945" s="28">
        <v>0.67627800000000005</v>
      </c>
      <c r="F945" s="28">
        <v>0.89590499999999995</v>
      </c>
      <c r="G945" s="28">
        <v>1.304594</v>
      </c>
      <c r="H945" s="28">
        <v>1.4686570000000001</v>
      </c>
      <c r="I945" s="28">
        <v>1.485698</v>
      </c>
      <c r="J945" s="28">
        <v>1.5768120000000001</v>
      </c>
      <c r="K945" s="28">
        <v>1.5382720000000001</v>
      </c>
      <c r="L945" s="28">
        <v>1.8855280000000001</v>
      </c>
      <c r="M945" s="28">
        <v>1.762839</v>
      </c>
      <c r="N945" s="28">
        <v>1.7855015859860324</v>
      </c>
      <c r="O945" s="28">
        <v>1.9843245906647224</v>
      </c>
      <c r="P945" s="28">
        <v>2.1679292847397749</v>
      </c>
      <c r="Q945" s="28">
        <v>2.1788395101336704</v>
      </c>
      <c r="R945" s="28">
        <v>2.0963530000000001</v>
      </c>
      <c r="S945" s="28">
        <v>2.1102379451279565</v>
      </c>
      <c r="T945" s="28">
        <v>2.1790961194073986</v>
      </c>
      <c r="U945" s="28">
        <v>2.2752122044932492</v>
      </c>
      <c r="V945" s="28">
        <v>2.3303597943418182</v>
      </c>
      <c r="W945" s="28">
        <v>2.3983238263547206</v>
      </c>
      <c r="X945" s="28">
        <v>2.4357589241826489</v>
      </c>
    </row>
    <row r="946" spans="1:24" x14ac:dyDescent="0.2">
      <c r="A946" s="11" t="s">
        <v>133</v>
      </c>
      <c r="B946" s="11" t="s">
        <v>61</v>
      </c>
      <c r="C946" s="11" t="s">
        <v>67</v>
      </c>
      <c r="D946" s="11" t="s">
        <v>76</v>
      </c>
      <c r="E946" s="28">
        <v>0.1270970577834927</v>
      </c>
      <c r="F946" s="28">
        <v>0.12455511662782284</v>
      </c>
      <c r="G946" s="28">
        <v>6.434595567789117E-2</v>
      </c>
      <c r="H946" s="28">
        <v>7.4018234991561516E-2</v>
      </c>
      <c r="I946" s="28">
        <v>5.124435911757614E-2</v>
      </c>
      <c r="J946" s="28">
        <v>1.5282648878887726E-2</v>
      </c>
      <c r="K946" s="28">
        <v>0</v>
      </c>
      <c r="L946" s="28">
        <v>0</v>
      </c>
      <c r="M946" s="28">
        <v>0</v>
      </c>
      <c r="N946" s="28">
        <v>0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0</v>
      </c>
      <c r="W946" s="28">
        <v>0</v>
      </c>
      <c r="X946" s="28">
        <v>0</v>
      </c>
    </row>
    <row r="947" spans="1:24" x14ac:dyDescent="0.2">
      <c r="A947" s="11" t="s">
        <v>133</v>
      </c>
      <c r="B947" s="11" t="s">
        <v>61</v>
      </c>
      <c r="C947" s="11" t="s">
        <v>67</v>
      </c>
      <c r="D947" s="11" t="s">
        <v>74</v>
      </c>
      <c r="E947" s="28">
        <v>0.7</v>
      </c>
      <c r="F947" s="28">
        <v>0.5</v>
      </c>
      <c r="G947" s="28">
        <v>0.36</v>
      </c>
      <c r="H947" s="28">
        <v>0.36359999999999998</v>
      </c>
      <c r="I947" s="28">
        <v>0.36723600000000001</v>
      </c>
      <c r="J947" s="28">
        <v>0.37090835999999999</v>
      </c>
      <c r="K947" s="28">
        <v>0.38203561079999998</v>
      </c>
      <c r="L947" s="28">
        <v>0.11461068323999998</v>
      </c>
      <c r="M947" s="28">
        <v>0.11804900373719998</v>
      </c>
      <c r="N947" s="28">
        <v>0.10624410336347999</v>
      </c>
      <c r="O947" s="28">
        <v>4.2497641345391995E-2</v>
      </c>
      <c r="P947" s="28">
        <v>0</v>
      </c>
      <c r="Q947" s="28">
        <v>0</v>
      </c>
      <c r="R947" s="28">
        <v>0</v>
      </c>
      <c r="S947" s="28">
        <v>0</v>
      </c>
      <c r="T947" s="28">
        <v>0</v>
      </c>
      <c r="U947" s="28">
        <v>0</v>
      </c>
      <c r="V947" s="28">
        <v>0</v>
      </c>
      <c r="W947" s="28">
        <v>0</v>
      </c>
      <c r="X947" s="28">
        <v>0</v>
      </c>
    </row>
    <row r="948" spans="1:24" x14ac:dyDescent="0.2">
      <c r="A948" s="11" t="s">
        <v>134</v>
      </c>
      <c r="B948" s="11" t="s">
        <v>61</v>
      </c>
      <c r="C948" s="11" t="s">
        <v>50</v>
      </c>
      <c r="D948" s="11" t="s">
        <v>72</v>
      </c>
      <c r="E948" s="28">
        <v>2.1160000000000001</v>
      </c>
      <c r="F948" s="28">
        <v>2.1652</v>
      </c>
      <c r="G948" s="28">
        <v>2.2320000000000002</v>
      </c>
      <c r="H948" s="28">
        <v>2.3250000000000002</v>
      </c>
      <c r="I948" s="28">
        <v>2.4140000000000001</v>
      </c>
      <c r="J948" s="28">
        <v>2.496</v>
      </c>
      <c r="K948" s="28">
        <v>2.5369999999999999</v>
      </c>
      <c r="L948" s="28">
        <v>2.5812499999999998</v>
      </c>
      <c r="M948" s="28">
        <v>2.585</v>
      </c>
      <c r="N948" s="28">
        <v>2.5750000000000002</v>
      </c>
      <c r="O948" s="28">
        <v>2.5998999999999999</v>
      </c>
      <c r="P948" s="28">
        <v>2.6070000000000002</v>
      </c>
      <c r="Q948" s="28">
        <v>2.633</v>
      </c>
      <c r="R948" s="28">
        <v>2.7</v>
      </c>
      <c r="S948" s="28">
        <v>2.7563875523203101</v>
      </c>
      <c r="T948" s="28">
        <v>2.8121792162717236</v>
      </c>
      <c r="U948" s="28">
        <v>2.8686524377901939</v>
      </c>
      <c r="V948" s="28">
        <v>2.9257794587738459</v>
      </c>
      <c r="W948" s="28">
        <v>2.9834846867526053</v>
      </c>
      <c r="X948" s="28">
        <v>3.0416551658048729</v>
      </c>
    </row>
    <row r="949" spans="1:24" x14ac:dyDescent="0.2">
      <c r="A949" s="11" t="s">
        <v>134</v>
      </c>
      <c r="B949" s="11" t="s">
        <v>61</v>
      </c>
      <c r="C949" s="11" t="s">
        <v>50</v>
      </c>
      <c r="D949" s="11" t="s">
        <v>77</v>
      </c>
      <c r="E949" s="28">
        <v>5.7000000000000002E-2</v>
      </c>
      <c r="F949" s="28">
        <v>5.8000000000000003E-2</v>
      </c>
      <c r="G949" s="28">
        <v>6.4000000000000001E-2</v>
      </c>
      <c r="H949" s="28">
        <v>6.5280000000000005E-2</v>
      </c>
      <c r="I949" s="28">
        <v>6.6585600000000009E-2</v>
      </c>
      <c r="J949" s="28">
        <v>6.7917312000000007E-2</v>
      </c>
      <c r="K949" s="28">
        <v>6.927565824000001E-2</v>
      </c>
      <c r="L949" s="28">
        <v>7.8E-2</v>
      </c>
      <c r="M949" s="28">
        <v>7.5999999999999998E-2</v>
      </c>
      <c r="N949" s="28">
        <v>5.4404000000000008E-2</v>
      </c>
      <c r="O949" s="28">
        <v>6.2029000000000008E-2</v>
      </c>
      <c r="P949" s="28">
        <v>6.4019000000000006E-2</v>
      </c>
      <c r="Q949" s="28">
        <v>7.6870999999999995E-2</v>
      </c>
      <c r="R949" s="28">
        <v>7.9216999999999996E-2</v>
      </c>
      <c r="S949" s="28">
        <v>8.0722000000000002E-2</v>
      </c>
      <c r="T949" s="28">
        <v>8.2147000000000012E-2</v>
      </c>
      <c r="U949" s="28">
        <v>8.3490999999999996E-2</v>
      </c>
      <c r="V949" s="28">
        <v>8.4819000000000006E-2</v>
      </c>
      <c r="W949" s="28">
        <v>8.6083000000000007E-2</v>
      </c>
      <c r="X949" s="28">
        <v>8.7245000000000003E-2</v>
      </c>
    </row>
    <row r="950" spans="1:24" x14ac:dyDescent="0.2">
      <c r="A950" s="11" t="s">
        <v>134</v>
      </c>
      <c r="B950" s="11" t="s">
        <v>61</v>
      </c>
      <c r="C950" s="11" t="s">
        <v>50</v>
      </c>
      <c r="D950" s="11" t="s">
        <v>73</v>
      </c>
      <c r="E950" s="28">
        <v>0</v>
      </c>
      <c r="F950" s="28">
        <v>0</v>
      </c>
      <c r="G950" s="28">
        <v>0</v>
      </c>
      <c r="H950" s="28">
        <v>0</v>
      </c>
      <c r="I950" s="28">
        <v>0</v>
      </c>
      <c r="J950" s="28">
        <v>0</v>
      </c>
      <c r="K950" s="28">
        <v>0</v>
      </c>
      <c r="L950" s="28">
        <v>0</v>
      </c>
      <c r="M950" s="28">
        <v>0</v>
      </c>
      <c r="N950" s="28">
        <v>0</v>
      </c>
      <c r="O950" s="28">
        <v>0</v>
      </c>
      <c r="P950" s="28">
        <v>0</v>
      </c>
      <c r="Q950" s="28">
        <v>0</v>
      </c>
      <c r="R950" s="28">
        <v>0</v>
      </c>
      <c r="S950" s="28">
        <v>0</v>
      </c>
      <c r="T950" s="28">
        <v>0</v>
      </c>
      <c r="U950" s="28">
        <v>0</v>
      </c>
      <c r="V950" s="28">
        <v>0</v>
      </c>
      <c r="W950" s="28">
        <v>0</v>
      </c>
      <c r="X950" s="28">
        <v>0</v>
      </c>
    </row>
    <row r="951" spans="1:24" x14ac:dyDescent="0.2">
      <c r="A951" s="11" t="s">
        <v>134</v>
      </c>
      <c r="B951" s="11" t="s">
        <v>61</v>
      </c>
      <c r="C951" s="11" t="s">
        <v>50</v>
      </c>
      <c r="D951" s="11" t="s">
        <v>70</v>
      </c>
      <c r="E951" s="28">
        <v>0</v>
      </c>
      <c r="F951" s="28">
        <v>0</v>
      </c>
      <c r="G951" s="28">
        <v>0</v>
      </c>
      <c r="H951" s="28">
        <v>0</v>
      </c>
      <c r="I951" s="28">
        <v>0</v>
      </c>
      <c r="J951" s="28">
        <v>0</v>
      </c>
      <c r="K951" s="28">
        <v>0</v>
      </c>
      <c r="L951" s="28">
        <v>0</v>
      </c>
      <c r="M951" s="28">
        <v>0</v>
      </c>
      <c r="N951" s="28">
        <v>0</v>
      </c>
      <c r="O951" s="28">
        <v>0</v>
      </c>
      <c r="P951" s="28">
        <v>0</v>
      </c>
      <c r="Q951" s="28">
        <v>0</v>
      </c>
      <c r="R951" s="28">
        <v>0</v>
      </c>
      <c r="S951" s="28">
        <v>0</v>
      </c>
      <c r="T951" s="28">
        <v>0</v>
      </c>
      <c r="U951" s="28">
        <v>0</v>
      </c>
      <c r="V951" s="28">
        <v>0</v>
      </c>
      <c r="W951" s="28">
        <v>0</v>
      </c>
      <c r="X951" s="28">
        <v>0</v>
      </c>
    </row>
    <row r="952" spans="1:24" x14ac:dyDescent="0.2">
      <c r="A952" s="11" t="s">
        <v>134</v>
      </c>
      <c r="B952" s="11" t="s">
        <v>61</v>
      </c>
      <c r="C952" s="11" t="s">
        <v>50</v>
      </c>
      <c r="D952" s="11" t="s">
        <v>71</v>
      </c>
      <c r="E952" s="28">
        <v>1.6585868962732517</v>
      </c>
      <c r="F952" s="28">
        <v>1.6588813752413931</v>
      </c>
      <c r="G952" s="28">
        <v>1.6722477749831466</v>
      </c>
      <c r="H952" s="28">
        <v>1.7046762420190715</v>
      </c>
      <c r="I952" s="28">
        <v>1.8258000000000001</v>
      </c>
      <c r="J952" s="28">
        <v>1.90662</v>
      </c>
      <c r="K952" s="28">
        <v>2.0499999999999998</v>
      </c>
      <c r="L952" s="28">
        <v>2.1800000000000002</v>
      </c>
      <c r="M952" s="28">
        <v>2.42</v>
      </c>
      <c r="N952" s="28">
        <v>2.2799999999999998</v>
      </c>
      <c r="O952" s="28">
        <v>2.4900000000000002</v>
      </c>
      <c r="P952" s="28">
        <v>2.63</v>
      </c>
      <c r="Q952" s="28">
        <v>2.63</v>
      </c>
      <c r="R952" s="28">
        <v>2.8272499999999998</v>
      </c>
      <c r="S952" s="28">
        <v>2.9968849999999998</v>
      </c>
      <c r="T952" s="28">
        <v>2.9963588364498213</v>
      </c>
      <c r="U952" s="28">
        <v>3.0120850596797037</v>
      </c>
      <c r="V952" s="28">
        <v>3.0720684317125384</v>
      </c>
      <c r="W952" s="28">
        <v>3.1326589210902358</v>
      </c>
      <c r="X952" s="28">
        <v>3.1937379240951169</v>
      </c>
    </row>
    <row r="953" spans="1:24" x14ac:dyDescent="0.2">
      <c r="A953" s="11" t="s">
        <v>134</v>
      </c>
      <c r="B953" s="11" t="s">
        <v>61</v>
      </c>
      <c r="C953" s="11" t="s">
        <v>50</v>
      </c>
      <c r="D953" s="11" t="s">
        <v>26</v>
      </c>
      <c r="E953" s="28">
        <v>1.6585868962732517</v>
      </c>
      <c r="F953" s="28">
        <v>1.6588813752413931</v>
      </c>
      <c r="G953" s="28">
        <v>1.6722477749831466</v>
      </c>
      <c r="H953" s="28">
        <v>1.7046762420190715</v>
      </c>
      <c r="I953" s="28">
        <v>1.8258000000000001</v>
      </c>
      <c r="J953" s="28">
        <v>1.90662</v>
      </c>
      <c r="K953" s="28">
        <v>2.0499999999999998</v>
      </c>
      <c r="L953" s="28">
        <v>2.1800000000000002</v>
      </c>
      <c r="M953" s="28">
        <v>2.42</v>
      </c>
      <c r="N953" s="28">
        <v>2.2799999999999998</v>
      </c>
      <c r="O953" s="28">
        <v>2.4900000000000002</v>
      </c>
      <c r="P953" s="28">
        <v>2.63</v>
      </c>
      <c r="Q953" s="28">
        <v>2.63</v>
      </c>
      <c r="R953" s="28">
        <v>2.8272499999999998</v>
      </c>
      <c r="S953" s="28">
        <v>2.9968849999999998</v>
      </c>
      <c r="T953" s="28">
        <v>2.9963588364498213</v>
      </c>
      <c r="U953" s="28">
        <v>3.0120850596797037</v>
      </c>
      <c r="V953" s="28">
        <v>3.0720684317125384</v>
      </c>
      <c r="W953" s="28">
        <v>3.1326589210902358</v>
      </c>
      <c r="X953" s="28">
        <v>3.1937379240951169</v>
      </c>
    </row>
    <row r="954" spans="1:24" x14ac:dyDescent="0.2">
      <c r="A954" s="11" t="s">
        <v>134</v>
      </c>
      <c r="B954" s="11" t="s">
        <v>61</v>
      </c>
      <c r="C954" s="11" t="s">
        <v>50</v>
      </c>
      <c r="D954" s="11" t="s">
        <v>75</v>
      </c>
      <c r="E954" s="28">
        <v>0.91559199999999996</v>
      </c>
      <c r="F954" s="28">
        <v>1.002605</v>
      </c>
      <c r="G954" s="28">
        <v>1.0599639999999999</v>
      </c>
      <c r="H954" s="28">
        <v>1.2743819999999999</v>
      </c>
      <c r="I954" s="28">
        <v>1.4448270000000001</v>
      </c>
      <c r="J954" s="28">
        <v>1.4370000000000001</v>
      </c>
      <c r="K954" s="28">
        <v>1.4019999999999999</v>
      </c>
      <c r="L954" s="28">
        <v>1.9393959999999999</v>
      </c>
      <c r="M954" s="28">
        <v>1.82</v>
      </c>
      <c r="N954" s="28">
        <v>1.8850769999999999</v>
      </c>
      <c r="O954" s="28">
        <v>2.534796</v>
      </c>
      <c r="P954" s="28">
        <v>2.6855739999999999</v>
      </c>
      <c r="Q954" s="28">
        <v>2.6540889999999999</v>
      </c>
      <c r="R954" s="28">
        <v>2.8767770000000001</v>
      </c>
      <c r="S954" s="28">
        <v>3.077922</v>
      </c>
      <c r="T954" s="28">
        <v>3.0360357384024459</v>
      </c>
      <c r="U954" s="28">
        <v>3.0578709472427468</v>
      </c>
      <c r="V954" s="28">
        <v>3.1129353015960364</v>
      </c>
      <c r="W954" s="28">
        <v>3.1760439440075303</v>
      </c>
      <c r="X954" s="28">
        <v>3.2349864996695037</v>
      </c>
    </row>
    <row r="955" spans="1:24" x14ac:dyDescent="0.2">
      <c r="A955" s="11" t="s">
        <v>134</v>
      </c>
      <c r="B955" s="11" t="s">
        <v>61</v>
      </c>
      <c r="C955" s="11" t="s">
        <v>50</v>
      </c>
      <c r="D955" s="11" t="s">
        <v>76</v>
      </c>
      <c r="E955" s="28">
        <v>1.3172170000000001</v>
      </c>
      <c r="F955" s="28">
        <v>1.2148680000000001</v>
      </c>
      <c r="G955" s="28">
        <v>1.509117</v>
      </c>
      <c r="H955" s="28">
        <v>1.7153039999999999</v>
      </c>
      <c r="I955" s="28">
        <v>2.1994470000000002</v>
      </c>
      <c r="J955" s="28">
        <v>1.4530000000000001</v>
      </c>
      <c r="K955" s="28">
        <v>1.071</v>
      </c>
      <c r="L955" s="28">
        <v>0.37362600000000001</v>
      </c>
      <c r="M955" s="28">
        <v>0.48899999999999999</v>
      </c>
      <c r="N955" s="28">
        <v>0.22168499999999999</v>
      </c>
      <c r="O955" s="28">
        <v>2.1412E-2</v>
      </c>
      <c r="P955" s="28">
        <v>2.6636E-2</v>
      </c>
      <c r="Q955" s="28">
        <v>3.5743999999999998E-2</v>
      </c>
      <c r="R955" s="28">
        <v>2.878E-2</v>
      </c>
      <c r="S955" s="28">
        <v>2.4469999999999999E-2</v>
      </c>
      <c r="T955" s="28">
        <v>2.4463000000000002E-2</v>
      </c>
      <c r="U955" s="28">
        <v>2.4463000000000002E-2</v>
      </c>
      <c r="V955" s="28">
        <v>2.4547197303025552E-2</v>
      </c>
      <c r="W955" s="28">
        <v>2.5117118226969416E-2</v>
      </c>
      <c r="X955" s="28">
        <v>2.519689E-2</v>
      </c>
    </row>
    <row r="956" spans="1:24" x14ac:dyDescent="0.2">
      <c r="A956" s="11" t="s">
        <v>134</v>
      </c>
      <c r="B956" s="11" t="s">
        <v>61</v>
      </c>
      <c r="C956" s="11" t="s">
        <v>50</v>
      </c>
      <c r="D956" s="11" t="s">
        <v>74</v>
      </c>
      <c r="E956" s="28">
        <v>1.9843470000000003</v>
      </c>
      <c r="F956" s="28">
        <v>1.8851296500000001</v>
      </c>
      <c r="G956" s="28">
        <v>2.1</v>
      </c>
      <c r="H956" s="28">
        <v>2.1</v>
      </c>
      <c r="I956" s="28">
        <v>2.52</v>
      </c>
      <c r="J956" s="28">
        <v>1.89</v>
      </c>
      <c r="K956" s="28">
        <v>1.6065</v>
      </c>
      <c r="L956" s="28">
        <v>0.63</v>
      </c>
      <c r="M956" s="28">
        <v>1.07</v>
      </c>
      <c r="N956" s="28">
        <v>0.61</v>
      </c>
      <c r="O956" s="28">
        <v>0</v>
      </c>
      <c r="P956" s="28">
        <v>0</v>
      </c>
      <c r="Q956" s="28">
        <v>0</v>
      </c>
      <c r="R956" s="28">
        <v>0</v>
      </c>
      <c r="S956" s="28">
        <v>0</v>
      </c>
      <c r="T956" s="28">
        <v>0</v>
      </c>
      <c r="U956" s="28">
        <v>0</v>
      </c>
      <c r="V956" s="28">
        <v>0</v>
      </c>
      <c r="W956" s="28">
        <v>0</v>
      </c>
      <c r="X956" s="28">
        <v>0</v>
      </c>
    </row>
    <row r="957" spans="1:24" x14ac:dyDescent="0.2">
      <c r="A957" s="11" t="s">
        <v>134</v>
      </c>
      <c r="B957" s="11" t="s">
        <v>61</v>
      </c>
      <c r="C957" s="11" t="s">
        <v>65</v>
      </c>
      <c r="D957" s="11" t="s">
        <v>72</v>
      </c>
      <c r="E957" s="28">
        <v>0.37074073570124405</v>
      </c>
      <c r="F957" s="28">
        <v>0.38258226412374979</v>
      </c>
      <c r="G957" s="28">
        <v>0.3956706343615144</v>
      </c>
      <c r="H957" s="28">
        <v>0.40514847539767229</v>
      </c>
      <c r="I957" s="28">
        <v>0.39278062261654317</v>
      </c>
      <c r="J957" s="28">
        <v>0.40063500234191085</v>
      </c>
      <c r="K957" s="28">
        <v>0.41003863086737768</v>
      </c>
      <c r="L957" s="28">
        <v>0.41855600024854239</v>
      </c>
      <c r="M957" s="28">
        <v>0.43457848636663027</v>
      </c>
      <c r="N957" s="28">
        <v>0.46155989468588704</v>
      </c>
      <c r="O957" s="28">
        <v>0.48220878364671999</v>
      </c>
      <c r="P957" s="28">
        <v>0.49406159642435998</v>
      </c>
      <c r="Q957" s="28">
        <v>0.50527044576609226</v>
      </c>
      <c r="R957" s="28">
        <v>0.52227295824991504</v>
      </c>
      <c r="S957" s="28">
        <v>0.54215873224483324</v>
      </c>
      <c r="T957" s="28">
        <v>0.563503680273299</v>
      </c>
      <c r="U957" s="28">
        <v>0.58518374701581566</v>
      </c>
      <c r="V957" s="28">
        <v>0.60749433919382689</v>
      </c>
      <c r="W957" s="28">
        <v>0.63041349282650772</v>
      </c>
      <c r="X957" s="28">
        <v>0.65395260555743906</v>
      </c>
    </row>
    <row r="958" spans="1:24" x14ac:dyDescent="0.2">
      <c r="A958" s="11" t="s">
        <v>134</v>
      </c>
      <c r="B958" s="11" t="s">
        <v>61</v>
      </c>
      <c r="C958" s="11" t="s">
        <v>65</v>
      </c>
      <c r="D958" s="11" t="s">
        <v>77</v>
      </c>
      <c r="E958" s="28">
        <v>1.6159946294688612E-2</v>
      </c>
      <c r="F958" s="28">
        <v>1.6914663092174945E-2</v>
      </c>
      <c r="G958" s="28">
        <v>1.7732364624876713E-2</v>
      </c>
      <c r="H958" s="28">
        <v>1.839397020597363E-2</v>
      </c>
      <c r="I958" s="28">
        <v>1.8054382487277566E-2</v>
      </c>
      <c r="J958" s="28">
        <v>1.8633928798088062E-2</v>
      </c>
      <c r="K958" s="28">
        <v>1.9286954479901738E-2</v>
      </c>
      <c r="L958" s="28">
        <v>0.02</v>
      </c>
      <c r="M958" s="28">
        <v>1.8000000000000002E-2</v>
      </c>
      <c r="N958" s="28">
        <v>1.1733E-2</v>
      </c>
      <c r="O958" s="28">
        <v>1.3818E-2</v>
      </c>
      <c r="P958" s="28">
        <v>1.5465999999999999E-2</v>
      </c>
      <c r="Q958" s="28">
        <v>1.7943000000000001E-2</v>
      </c>
      <c r="R958" s="28">
        <v>2.1377E-2</v>
      </c>
      <c r="S958" s="28">
        <v>2.1606000000000004E-2</v>
      </c>
      <c r="T958" s="28">
        <v>2.1876000000000003E-2</v>
      </c>
      <c r="U958" s="28">
        <v>2.2091000000000003E-2</v>
      </c>
      <c r="V958" s="28">
        <v>2.2386E-2</v>
      </c>
      <c r="W958" s="28">
        <v>2.2638000000000002E-2</v>
      </c>
      <c r="X958" s="28">
        <v>2.2880000000000001E-2</v>
      </c>
    </row>
    <row r="959" spans="1:24" x14ac:dyDescent="0.2">
      <c r="A959" s="11" t="s">
        <v>134</v>
      </c>
      <c r="B959" s="11" t="s">
        <v>61</v>
      </c>
      <c r="C959" s="11" t="s">
        <v>65</v>
      </c>
      <c r="D959" s="11" t="s">
        <v>73</v>
      </c>
      <c r="E959" s="28">
        <v>0</v>
      </c>
      <c r="F959" s="28">
        <v>0</v>
      </c>
      <c r="G959" s="28">
        <v>0</v>
      </c>
      <c r="H959" s="28">
        <v>0</v>
      </c>
      <c r="I959" s="28">
        <v>0</v>
      </c>
      <c r="J959" s="28">
        <v>0</v>
      </c>
      <c r="K959" s="28">
        <v>0</v>
      </c>
      <c r="L959" s="28">
        <v>0</v>
      </c>
      <c r="M959" s="28">
        <v>0</v>
      </c>
      <c r="N959" s="28">
        <v>0</v>
      </c>
      <c r="O959" s="28">
        <v>0</v>
      </c>
      <c r="P959" s="28">
        <v>0</v>
      </c>
      <c r="Q959" s="28">
        <v>0</v>
      </c>
      <c r="R959" s="28">
        <v>0</v>
      </c>
      <c r="S959" s="28">
        <v>0</v>
      </c>
      <c r="T959" s="28">
        <v>0</v>
      </c>
      <c r="U959" s="28">
        <v>0</v>
      </c>
      <c r="V959" s="28">
        <v>0</v>
      </c>
      <c r="W959" s="28">
        <v>0</v>
      </c>
      <c r="X959" s="28">
        <v>0</v>
      </c>
    </row>
    <row r="960" spans="1:24" x14ac:dyDescent="0.2">
      <c r="A960" s="11" t="s">
        <v>134</v>
      </c>
      <c r="B960" s="11" t="s">
        <v>61</v>
      </c>
      <c r="C960" s="11" t="s">
        <v>65</v>
      </c>
      <c r="D960" s="11" t="s">
        <v>70</v>
      </c>
      <c r="E960" s="28">
        <v>0</v>
      </c>
      <c r="F960" s="28">
        <v>0</v>
      </c>
      <c r="G960" s="28">
        <v>0</v>
      </c>
      <c r="H960" s="28">
        <v>0</v>
      </c>
      <c r="I960" s="28">
        <v>0</v>
      </c>
      <c r="J960" s="28">
        <v>0</v>
      </c>
      <c r="K960" s="28">
        <v>0</v>
      </c>
      <c r="L960" s="28">
        <v>0</v>
      </c>
      <c r="M960" s="28">
        <v>0</v>
      </c>
      <c r="N960" s="28">
        <v>0</v>
      </c>
      <c r="O960" s="28">
        <v>0</v>
      </c>
      <c r="P960" s="28">
        <v>0</v>
      </c>
      <c r="Q960" s="28">
        <v>0</v>
      </c>
      <c r="R960" s="28">
        <v>0</v>
      </c>
      <c r="S960" s="28">
        <v>0</v>
      </c>
      <c r="T960" s="28">
        <v>0</v>
      </c>
      <c r="U960" s="28">
        <v>0</v>
      </c>
      <c r="V960" s="28">
        <v>0</v>
      </c>
      <c r="W960" s="28">
        <v>0</v>
      </c>
      <c r="X960" s="28">
        <v>0</v>
      </c>
    </row>
    <row r="961" spans="1:24" x14ac:dyDescent="0.2">
      <c r="A961" s="11" t="s">
        <v>134</v>
      </c>
      <c r="B961" s="11" t="s">
        <v>61</v>
      </c>
      <c r="C961" s="11" t="s">
        <v>65</v>
      </c>
      <c r="D961" s="11" t="s">
        <v>71</v>
      </c>
      <c r="E961" s="28">
        <v>0.31512962534605743</v>
      </c>
      <c r="F961" s="28">
        <v>0.32519492450518733</v>
      </c>
      <c r="G961" s="28">
        <v>0.34027674555090237</v>
      </c>
      <c r="H961" s="28">
        <v>0.35247917359597492</v>
      </c>
      <c r="I961" s="28">
        <v>0.34564694790255801</v>
      </c>
      <c r="J961" s="28">
        <v>0.35456197707259113</v>
      </c>
      <c r="K961" s="28">
        <v>0.36288418831762925</v>
      </c>
      <c r="L961" s="28">
        <v>0.38507152022865904</v>
      </c>
      <c r="M961" s="28">
        <v>0.39546642259363357</v>
      </c>
      <c r="N961" s="28">
        <v>0.34</v>
      </c>
      <c r="O961" s="28">
        <v>0.35</v>
      </c>
      <c r="P961" s="28">
        <v>0.36</v>
      </c>
      <c r="Q961" s="28">
        <v>0.3276</v>
      </c>
      <c r="R961" s="28">
        <v>0.33742800000000001</v>
      </c>
      <c r="S961" s="28">
        <v>0.35429940000000004</v>
      </c>
      <c r="T961" s="28">
        <v>0.37754746578311038</v>
      </c>
      <c r="U961" s="28">
        <v>0.40377678544091278</v>
      </c>
      <c r="V961" s="28">
        <v>0.43132098082761705</v>
      </c>
      <c r="W961" s="28">
        <v>0.4602018497633506</v>
      </c>
      <c r="X961" s="28">
        <v>0.49046445416807927</v>
      </c>
    </row>
    <row r="962" spans="1:24" x14ac:dyDescent="0.2">
      <c r="A962" s="11" t="s">
        <v>134</v>
      </c>
      <c r="B962" s="11" t="s">
        <v>61</v>
      </c>
      <c r="C962" s="11" t="s">
        <v>65</v>
      </c>
      <c r="D962" s="11" t="s">
        <v>26</v>
      </c>
      <c r="E962" s="28">
        <v>0.31512962534605743</v>
      </c>
      <c r="F962" s="28">
        <v>0.32519492450518733</v>
      </c>
      <c r="G962" s="28">
        <v>0.34027674555090237</v>
      </c>
      <c r="H962" s="28">
        <v>0.35247917359597492</v>
      </c>
      <c r="I962" s="28">
        <v>0.34564694790255801</v>
      </c>
      <c r="J962" s="28">
        <v>0.35456197707259113</v>
      </c>
      <c r="K962" s="28">
        <v>0.36288418831762925</v>
      </c>
      <c r="L962" s="28">
        <v>0.38507152022865904</v>
      </c>
      <c r="M962" s="28">
        <v>0.39546642259363357</v>
      </c>
      <c r="N962" s="28">
        <v>0.34</v>
      </c>
      <c r="O962" s="28">
        <v>0.35</v>
      </c>
      <c r="P962" s="28">
        <v>0.36</v>
      </c>
      <c r="Q962" s="28">
        <v>0.3276</v>
      </c>
      <c r="R962" s="28">
        <v>0.33742800000000001</v>
      </c>
      <c r="S962" s="28">
        <v>0.35429940000000004</v>
      </c>
      <c r="T962" s="28">
        <v>0.37754746578311038</v>
      </c>
      <c r="U962" s="28">
        <v>0.40377678544091278</v>
      </c>
      <c r="V962" s="28">
        <v>0.43132098082761705</v>
      </c>
      <c r="W962" s="28">
        <v>0.4602018497633506</v>
      </c>
      <c r="X962" s="28">
        <v>0.49046445416807927</v>
      </c>
    </row>
    <row r="963" spans="1:24" x14ac:dyDescent="0.2">
      <c r="A963" s="11" t="s">
        <v>134</v>
      </c>
      <c r="B963" s="11" t="s">
        <v>61</v>
      </c>
      <c r="C963" s="11" t="s">
        <v>65</v>
      </c>
      <c r="D963" s="11" t="s">
        <v>75</v>
      </c>
      <c r="E963" s="28">
        <v>0.19450999999999999</v>
      </c>
      <c r="F963" s="28">
        <v>0.13974800000000001</v>
      </c>
      <c r="G963" s="28">
        <v>0.19348899999999999</v>
      </c>
      <c r="H963" s="28">
        <v>0.223</v>
      </c>
      <c r="I963" s="28">
        <v>0.23799999999999999</v>
      </c>
      <c r="J963" s="28">
        <v>0.257656</v>
      </c>
      <c r="K963" s="28">
        <v>0.25825199999999998</v>
      </c>
      <c r="L963" s="28">
        <v>0.36928100000000003</v>
      </c>
      <c r="M963" s="28">
        <v>0.34399999999999997</v>
      </c>
      <c r="N963" s="28">
        <v>0.28898800000000002</v>
      </c>
      <c r="O963" s="28">
        <v>0.32247100000000001</v>
      </c>
      <c r="P963" s="28">
        <v>0.31341200000000002</v>
      </c>
      <c r="Q963" s="28">
        <v>0.26753900000000003</v>
      </c>
      <c r="R963" s="28">
        <v>0.271874</v>
      </c>
      <c r="S963" s="28">
        <v>0.30035499999999998</v>
      </c>
      <c r="T963" s="28">
        <v>0.34616105558696253</v>
      </c>
      <c r="U963" s="28">
        <v>0.38016098436655354</v>
      </c>
      <c r="V963" s="28">
        <v>0.40826241871899743</v>
      </c>
      <c r="W963" s="28">
        <v>0.4368407880293273</v>
      </c>
      <c r="X963" s="28">
        <v>0.46600813944014241</v>
      </c>
    </row>
    <row r="964" spans="1:24" x14ac:dyDescent="0.2">
      <c r="A964" s="11" t="s">
        <v>134</v>
      </c>
      <c r="B964" s="11" t="s">
        <v>61</v>
      </c>
      <c r="C964" s="11" t="s">
        <v>65</v>
      </c>
      <c r="D964" s="11" t="s">
        <v>76</v>
      </c>
      <c r="E964" s="28">
        <v>8.3631999999999998E-2</v>
      </c>
      <c r="F964" s="28">
        <v>0.18975400000000001</v>
      </c>
      <c r="G964" s="28">
        <v>7.9977000000000006E-2</v>
      </c>
      <c r="H964" s="28">
        <v>0.196127</v>
      </c>
      <c r="I964" s="28">
        <v>0.207455</v>
      </c>
      <c r="J964" s="28">
        <v>0.25475900000000001</v>
      </c>
      <c r="K964" s="28">
        <v>0.194323</v>
      </c>
      <c r="L964" s="28">
        <v>9.6222000000000002E-2</v>
      </c>
      <c r="M964" s="28">
        <v>8.6197599999999999E-2</v>
      </c>
      <c r="N964" s="28">
        <v>7.3227480522370283E-2</v>
      </c>
      <c r="O964" s="28">
        <v>5.2764294223798585E-3</v>
      </c>
      <c r="P964" s="28">
        <v>4.4999999999999997E-3</v>
      </c>
      <c r="Q964" s="28">
        <v>2.4729999999999999E-3</v>
      </c>
      <c r="R964" s="28">
        <v>3.5199999999999999E-4</v>
      </c>
      <c r="S964" s="28">
        <v>3.5878118242546852E-4</v>
      </c>
      <c r="T964" s="28">
        <v>3.5199999999999994E-4</v>
      </c>
      <c r="U964" s="28">
        <v>3.5199999999999994E-4</v>
      </c>
      <c r="V964" s="28">
        <v>3.5327668937586013E-4</v>
      </c>
      <c r="W964" s="28">
        <v>3.6138939733833047E-4</v>
      </c>
      <c r="X964" s="28">
        <v>3.6255999999999994E-4</v>
      </c>
    </row>
    <row r="965" spans="1:24" x14ac:dyDescent="0.2">
      <c r="A965" s="11" t="s">
        <v>134</v>
      </c>
      <c r="B965" s="11" t="s">
        <v>61</v>
      </c>
      <c r="C965" s="11" t="s">
        <v>65</v>
      </c>
      <c r="D965" s="11" t="s">
        <v>74</v>
      </c>
      <c r="E965" s="28">
        <v>0.22393538999999996</v>
      </c>
      <c r="F965" s="28">
        <v>0.35829662399999995</v>
      </c>
      <c r="G965" s="28">
        <v>0.39412628639999997</v>
      </c>
      <c r="H965" s="28">
        <v>0.35471365775999997</v>
      </c>
      <c r="I965" s="28">
        <v>0.3653550674928</v>
      </c>
      <c r="J965" s="28">
        <v>0.37631571951758402</v>
      </c>
      <c r="K965" s="28">
        <v>0.28223678963818799</v>
      </c>
      <c r="L965" s="28">
        <v>0.141118394819094</v>
      </c>
      <c r="M965" s="28">
        <v>0.141118394819094</v>
      </c>
      <c r="N965" s="28">
        <v>0.12700655533718461</v>
      </c>
      <c r="O965" s="28">
        <v>0</v>
      </c>
      <c r="P965" s="28">
        <v>0</v>
      </c>
      <c r="Q965" s="28">
        <v>0</v>
      </c>
      <c r="R965" s="28">
        <v>0</v>
      </c>
      <c r="S965" s="28">
        <v>0</v>
      </c>
      <c r="T965" s="28">
        <v>0</v>
      </c>
      <c r="U965" s="28">
        <v>0</v>
      </c>
      <c r="V965" s="28">
        <v>0</v>
      </c>
      <c r="W965" s="28">
        <v>0</v>
      </c>
      <c r="X965" s="28">
        <v>0</v>
      </c>
    </row>
    <row r="966" spans="1:24" x14ac:dyDescent="0.2">
      <c r="A966" s="11" t="s">
        <v>134</v>
      </c>
      <c r="B966" s="11" t="s">
        <v>61</v>
      </c>
      <c r="C966" s="11" t="s">
        <v>67</v>
      </c>
      <c r="D966" s="11" t="s">
        <v>72</v>
      </c>
      <c r="E966" s="28">
        <v>3.2966821589197233E-2</v>
      </c>
      <c r="F966" s="28">
        <v>3.2413724951420836E-2</v>
      </c>
      <c r="G966" s="28">
        <v>3.1790977914185822E-2</v>
      </c>
      <c r="H966" s="28">
        <v>3.2240704138549729E-2</v>
      </c>
      <c r="I966" s="28">
        <v>3.380020419666728E-2</v>
      </c>
      <c r="J966" s="28">
        <v>3.555931580793862E-2</v>
      </c>
      <c r="K966" s="28">
        <v>3.7472981284902569E-2</v>
      </c>
      <c r="L966" s="28">
        <v>3.9612176683366619E-2</v>
      </c>
      <c r="M966" s="28">
        <v>4.1646515953770322E-2</v>
      </c>
      <c r="N966" s="28">
        <v>4.3075944277103068E-2</v>
      </c>
      <c r="O966" s="28">
        <v>4.4235340613708839E-2</v>
      </c>
      <c r="P966" s="28">
        <v>4.5626407446462861E-2</v>
      </c>
      <c r="Q966" s="28">
        <v>4.7390078641824894E-2</v>
      </c>
      <c r="R966" s="28">
        <v>4.9443631649002145E-2</v>
      </c>
      <c r="S966" s="28">
        <v>5.1690854689087289E-2</v>
      </c>
      <c r="T966" s="28">
        <v>5.406128869987066E-2</v>
      </c>
      <c r="U966" s="28">
        <v>5.6571776551498497E-2</v>
      </c>
      <c r="V966" s="28">
        <v>5.9229742744081278E-2</v>
      </c>
      <c r="W966" s="28">
        <v>6.2043014357075973E-2</v>
      </c>
      <c r="X966" s="28">
        <v>6.501984224094004E-2</v>
      </c>
    </row>
    <row r="967" spans="1:24" x14ac:dyDescent="0.2">
      <c r="A967" s="11" t="s">
        <v>134</v>
      </c>
      <c r="B967" s="11" t="s">
        <v>61</v>
      </c>
      <c r="C967" s="11" t="s">
        <v>67</v>
      </c>
      <c r="D967" s="11" t="s">
        <v>77</v>
      </c>
      <c r="E967" s="28">
        <v>1.1572724878675473E-3</v>
      </c>
      <c r="F967" s="28">
        <v>1.0952444416834624E-3</v>
      </c>
      <c r="G967" s="28">
        <v>9.9793921033603135E-4</v>
      </c>
      <c r="H967" s="28">
        <v>1.0855457826476238E-3</v>
      </c>
      <c r="I967" s="28">
        <v>2.2043141408885406E-3</v>
      </c>
      <c r="J967" s="28">
        <v>2.4351156952046901E-3</v>
      </c>
      <c r="K967" s="28">
        <v>2.6248517931227217E-3</v>
      </c>
      <c r="L967" s="28">
        <v>2.8886550241620976E-3</v>
      </c>
      <c r="M967" s="28">
        <v>2.8265828040710305E-3</v>
      </c>
      <c r="N967" s="28">
        <v>2.2623586424081565E-3</v>
      </c>
      <c r="O967" s="28">
        <v>2.0209152221478334E-3</v>
      </c>
      <c r="P967" s="28">
        <v>2.2757736450281976E-3</v>
      </c>
      <c r="Q967" s="28">
        <v>2.6761993442912945E-3</v>
      </c>
      <c r="R967" s="28">
        <v>3.0013545800137527E-3</v>
      </c>
      <c r="S967" s="28">
        <v>3.2360956730651874E-3</v>
      </c>
      <c r="T967" s="28">
        <v>3.4042511045651196E-3</v>
      </c>
      <c r="U967" s="28">
        <v>3.5917136256252494E-3</v>
      </c>
      <c r="V967" s="28">
        <v>3.7894017236127508E-3</v>
      </c>
      <c r="W967" s="28">
        <v>3.9978664678763237E-3</v>
      </c>
      <c r="X967" s="28">
        <v>4.2176881710055871E-3</v>
      </c>
    </row>
    <row r="968" spans="1:24" x14ac:dyDescent="0.2">
      <c r="A968" s="11" t="s">
        <v>134</v>
      </c>
      <c r="B968" s="11" t="s">
        <v>61</v>
      </c>
      <c r="C968" s="11" t="s">
        <v>67</v>
      </c>
      <c r="D968" s="11" t="s">
        <v>73</v>
      </c>
      <c r="E968" s="28">
        <v>0</v>
      </c>
      <c r="F968" s="28">
        <v>0</v>
      </c>
      <c r="G968" s="28">
        <v>0</v>
      </c>
      <c r="H968" s="28">
        <v>0</v>
      </c>
      <c r="I968" s="28">
        <v>0</v>
      </c>
      <c r="J968" s="28">
        <v>0</v>
      </c>
      <c r="K968" s="28">
        <v>0</v>
      </c>
      <c r="L968" s="28">
        <v>0</v>
      </c>
      <c r="M968" s="28">
        <v>0</v>
      </c>
      <c r="N968" s="28">
        <v>0</v>
      </c>
      <c r="O968" s="28">
        <v>0</v>
      </c>
      <c r="P968" s="28">
        <v>0</v>
      </c>
      <c r="Q968" s="28">
        <v>0</v>
      </c>
      <c r="R968" s="28">
        <v>0</v>
      </c>
      <c r="S968" s="28">
        <v>0</v>
      </c>
      <c r="T968" s="28">
        <v>0</v>
      </c>
      <c r="U968" s="28">
        <v>0</v>
      </c>
      <c r="V968" s="28">
        <v>0</v>
      </c>
      <c r="W968" s="28">
        <v>0</v>
      </c>
      <c r="X968" s="28">
        <v>0</v>
      </c>
    </row>
    <row r="969" spans="1:24" x14ac:dyDescent="0.2">
      <c r="A969" s="11" t="s">
        <v>134</v>
      </c>
      <c r="B969" s="11" t="s">
        <v>61</v>
      </c>
      <c r="C969" s="11" t="s">
        <v>67</v>
      </c>
      <c r="D969" s="11" t="s">
        <v>70</v>
      </c>
      <c r="E969" s="28">
        <v>0</v>
      </c>
      <c r="F969" s="28">
        <v>0</v>
      </c>
      <c r="G969" s="28">
        <v>0</v>
      </c>
      <c r="H969" s="28">
        <v>0</v>
      </c>
      <c r="I969" s="28">
        <v>0</v>
      </c>
      <c r="J969" s="28">
        <v>0</v>
      </c>
      <c r="K969" s="28">
        <v>0</v>
      </c>
      <c r="L969" s="28">
        <v>0</v>
      </c>
      <c r="M969" s="28">
        <v>0</v>
      </c>
      <c r="N969" s="28">
        <v>0</v>
      </c>
      <c r="O969" s="28">
        <v>0</v>
      </c>
      <c r="P969" s="28">
        <v>0</v>
      </c>
      <c r="Q969" s="28">
        <v>0</v>
      </c>
      <c r="R969" s="28">
        <v>0</v>
      </c>
      <c r="S969" s="28">
        <v>0</v>
      </c>
      <c r="T969" s="28">
        <v>0</v>
      </c>
      <c r="U969" s="28">
        <v>0</v>
      </c>
      <c r="V969" s="28">
        <v>0</v>
      </c>
      <c r="W969" s="28">
        <v>0</v>
      </c>
      <c r="X969" s="28">
        <v>0</v>
      </c>
    </row>
    <row r="970" spans="1:24" x14ac:dyDescent="0.2">
      <c r="A970" s="11" t="s">
        <v>134</v>
      </c>
      <c r="B970" s="11" t="s">
        <v>61</v>
      </c>
      <c r="C970" s="11" t="s">
        <v>67</v>
      </c>
      <c r="D970" s="11" t="s">
        <v>71</v>
      </c>
      <c r="E970" s="28">
        <v>0.11868055772111002</v>
      </c>
      <c r="F970" s="28">
        <v>0.12317215481539917</v>
      </c>
      <c r="G970" s="28">
        <v>0.12716391165674329</v>
      </c>
      <c r="H970" s="28">
        <v>0.12896281655419892</v>
      </c>
      <c r="I970" s="28">
        <v>0.13520081678666912</v>
      </c>
      <c r="J970" s="28">
        <v>0.14223726323175448</v>
      </c>
      <c r="K970" s="28">
        <v>0.14989192513961028</v>
      </c>
      <c r="L970" s="28">
        <v>0.15844870673346648</v>
      </c>
      <c r="M970" s="28">
        <v>0.16450373801739276</v>
      </c>
      <c r="N970" s="28">
        <v>0.13784302168672982</v>
      </c>
      <c r="O970" s="28">
        <v>0.15040015808661006</v>
      </c>
      <c r="P970" s="28">
        <v>0.16092816915267277</v>
      </c>
      <c r="Q970" s="28">
        <v>0.14966319731198566</v>
      </c>
      <c r="R970" s="28">
        <v>0.16163625309694452</v>
      </c>
      <c r="S970" s="28">
        <v>0.1681017032208223</v>
      </c>
      <c r="T970" s="28">
        <v>0.17818780541407164</v>
      </c>
      <c r="U970" s="28">
        <v>0.19234404027509489</v>
      </c>
      <c r="V970" s="28">
        <v>0.21026558674148851</v>
      </c>
      <c r="W970" s="28">
        <v>0.22645700240332731</v>
      </c>
      <c r="X970" s="28">
        <v>0.24382440840352515</v>
      </c>
    </row>
    <row r="971" spans="1:24" x14ac:dyDescent="0.2">
      <c r="A971" s="11" t="s">
        <v>134</v>
      </c>
      <c r="B971" s="11" t="s">
        <v>61</v>
      </c>
      <c r="C971" s="11" t="s">
        <v>67</v>
      </c>
      <c r="D971" s="11" t="s">
        <v>26</v>
      </c>
      <c r="E971" s="28">
        <v>0.11868055772111002</v>
      </c>
      <c r="F971" s="28">
        <v>0.12317215481539917</v>
      </c>
      <c r="G971" s="28">
        <v>0.12716391165674329</v>
      </c>
      <c r="H971" s="28">
        <v>0.12896281655419892</v>
      </c>
      <c r="I971" s="28">
        <v>0.13520081678666912</v>
      </c>
      <c r="J971" s="28">
        <v>0.14223726323175448</v>
      </c>
      <c r="K971" s="28">
        <v>0.14989192513961028</v>
      </c>
      <c r="L971" s="28">
        <v>0.15844870673346648</v>
      </c>
      <c r="M971" s="28">
        <v>0.16450373801739276</v>
      </c>
      <c r="N971" s="28">
        <v>0.13784302168672982</v>
      </c>
      <c r="O971" s="28">
        <v>0.15040015808661006</v>
      </c>
      <c r="P971" s="28">
        <v>0.16092816915267277</v>
      </c>
      <c r="Q971" s="28">
        <v>0.14966319731198566</v>
      </c>
      <c r="R971" s="28">
        <v>0.16163625309694452</v>
      </c>
      <c r="S971" s="28">
        <v>0.1681017032208223</v>
      </c>
      <c r="T971" s="28">
        <v>0.17818780541407164</v>
      </c>
      <c r="U971" s="28">
        <v>0.19234404027509489</v>
      </c>
      <c r="V971" s="28">
        <v>0.21026558674148851</v>
      </c>
      <c r="W971" s="28">
        <v>0.22645700240332731</v>
      </c>
      <c r="X971" s="28">
        <v>0.24382440840352515</v>
      </c>
    </row>
    <row r="972" spans="1:24" x14ac:dyDescent="0.2">
      <c r="A972" s="11" t="s">
        <v>134</v>
      </c>
      <c r="B972" s="11" t="s">
        <v>61</v>
      </c>
      <c r="C972" s="11" t="s">
        <v>67</v>
      </c>
      <c r="D972" s="11" t="s">
        <v>75</v>
      </c>
      <c r="E972" s="28">
        <v>0.12467499999999999</v>
      </c>
      <c r="F972" s="28">
        <v>0.124638</v>
      </c>
      <c r="G972" s="28">
        <v>0.14882799999999999</v>
      </c>
      <c r="H972" s="28">
        <v>0.13325100000000001</v>
      </c>
      <c r="I972" s="28">
        <v>0.162188</v>
      </c>
      <c r="J972" s="28">
        <v>0.15834399999999998</v>
      </c>
      <c r="K972" s="28">
        <v>0.13747300000000001</v>
      </c>
      <c r="L972" s="28">
        <v>0.154806</v>
      </c>
      <c r="M972" s="28">
        <v>0.17299999999999999</v>
      </c>
      <c r="N972" s="28">
        <v>0.1338</v>
      </c>
      <c r="O972" s="28">
        <v>0.16070699999999999</v>
      </c>
      <c r="P972" s="28">
        <v>0.18266499999999999</v>
      </c>
      <c r="Q972" s="28">
        <v>0.16503799999999999</v>
      </c>
      <c r="R972" s="28">
        <v>0.178061</v>
      </c>
      <c r="S972" s="28">
        <v>0.181092</v>
      </c>
      <c r="T972" s="28">
        <v>0.18586163020119142</v>
      </c>
      <c r="U972" s="28">
        <v>0.19745717058570103</v>
      </c>
      <c r="V972" s="28">
        <v>0.21334436278513921</v>
      </c>
      <c r="W972" s="28">
        <v>0.22892519562225572</v>
      </c>
      <c r="X972" s="28">
        <v>0.24638282619704296</v>
      </c>
    </row>
    <row r="973" spans="1:24" x14ac:dyDescent="0.2">
      <c r="A973" s="11" t="s">
        <v>134</v>
      </c>
      <c r="B973" s="11" t="s">
        <v>61</v>
      </c>
      <c r="C973" s="11" t="s">
        <v>67</v>
      </c>
      <c r="D973" s="11" t="s">
        <v>76</v>
      </c>
      <c r="E973" s="28">
        <v>0</v>
      </c>
      <c r="F973" s="28">
        <v>0</v>
      </c>
      <c r="G973" s="28">
        <v>0</v>
      </c>
      <c r="H973" s="28">
        <v>2.2499999999999998E-3</v>
      </c>
      <c r="I973" s="28">
        <v>1.588E-3</v>
      </c>
      <c r="J973" s="28">
        <v>2.4099999999999122E-4</v>
      </c>
      <c r="K973" s="28">
        <v>0</v>
      </c>
      <c r="L973" s="28">
        <v>0</v>
      </c>
      <c r="M973" s="28">
        <v>3.6849999999999999E-3</v>
      </c>
      <c r="N973" s="28">
        <v>3.1305194776297075E-3</v>
      </c>
      <c r="O973" s="28">
        <v>2.2557057762014006E-4</v>
      </c>
      <c r="P973" s="28">
        <v>1.3336779999999998E-3</v>
      </c>
      <c r="Q973" s="28">
        <v>1.665E-3</v>
      </c>
      <c r="R973" s="28">
        <v>1.624E-3</v>
      </c>
      <c r="S973" s="28">
        <v>3.6099999999999999E-4</v>
      </c>
      <c r="T973" s="28">
        <v>1.624E-3</v>
      </c>
      <c r="U973" s="28">
        <v>1.624E-3</v>
      </c>
      <c r="V973" s="28">
        <v>1.6328203825156642E-3</v>
      </c>
      <c r="W973" s="28">
        <v>1.6699051266138893E-3</v>
      </c>
      <c r="X973" s="28">
        <v>1.6727199999999999E-3</v>
      </c>
    </row>
    <row r="974" spans="1:24" x14ac:dyDescent="0.2">
      <c r="A974" s="11" t="s">
        <v>134</v>
      </c>
      <c r="B974" s="11" t="s">
        <v>61</v>
      </c>
      <c r="C974" s="11" t="s">
        <v>67</v>
      </c>
      <c r="D974" s="11" t="s">
        <v>74</v>
      </c>
      <c r="E974" s="28">
        <v>0</v>
      </c>
      <c r="F974" s="28">
        <v>0</v>
      </c>
      <c r="G974" s="28">
        <v>0</v>
      </c>
      <c r="H974" s="28">
        <v>0</v>
      </c>
      <c r="I974" s="28">
        <v>0</v>
      </c>
      <c r="J974" s="28">
        <v>0</v>
      </c>
      <c r="K974" s="28">
        <v>0</v>
      </c>
      <c r="L974" s="28">
        <v>0</v>
      </c>
      <c r="M974" s="28">
        <v>0</v>
      </c>
      <c r="N974" s="28">
        <v>0</v>
      </c>
      <c r="O974" s="28">
        <v>0</v>
      </c>
      <c r="P974" s="28">
        <v>0</v>
      </c>
      <c r="Q974" s="28">
        <v>0</v>
      </c>
      <c r="R974" s="28">
        <v>0</v>
      </c>
      <c r="S974" s="28">
        <v>0</v>
      </c>
      <c r="T974" s="28">
        <v>0</v>
      </c>
      <c r="U974" s="28">
        <v>0</v>
      </c>
      <c r="V974" s="28">
        <v>0</v>
      </c>
      <c r="W974" s="28">
        <v>0</v>
      </c>
      <c r="X974" s="28">
        <v>0</v>
      </c>
    </row>
    <row r="975" spans="1:24" x14ac:dyDescent="0.2">
      <c r="A975" s="11" t="s">
        <v>135</v>
      </c>
      <c r="B975" s="11" t="s">
        <v>61</v>
      </c>
      <c r="C975" s="11" t="s">
        <v>50</v>
      </c>
      <c r="D975" s="11" t="s">
        <v>72</v>
      </c>
      <c r="E975" s="28">
        <v>0.2924788564785033</v>
      </c>
      <c r="F975" s="28">
        <v>0.3065792380369653</v>
      </c>
      <c r="G975" s="28">
        <v>0.32048535562120162</v>
      </c>
      <c r="H975" s="28">
        <v>0.33420532462516428</v>
      </c>
      <c r="I975" s="28">
        <v>0.34774703985573407</v>
      </c>
      <c r="J975" s="28">
        <v>0.36111818237908</v>
      </c>
      <c r="K975" s="28">
        <v>0.37432622616391575</v>
      </c>
      <c r="L975" s="28">
        <v>0.38737844452776848</v>
      </c>
      <c r="M975" s="28">
        <v>0.40028191639219329</v>
      </c>
      <c r="N975" s="28">
        <v>0.41304353235268798</v>
      </c>
      <c r="O975" s="28">
        <v>0.42567000056889043</v>
      </c>
      <c r="P975" s="28">
        <v>0.43816785248047463</v>
      </c>
      <c r="Q975" s="28">
        <v>0.45054344835399779</v>
      </c>
      <c r="R975" s="28">
        <v>0.46280298266579467</v>
      </c>
      <c r="S975" s="28">
        <v>0.47495248932586182</v>
      </c>
      <c r="T975" s="28">
        <v>0.48699784674752733</v>
      </c>
      <c r="U975" s="28">
        <v>0.49894478276755738</v>
      </c>
      <c r="V975" s="28">
        <v>0.51079887942121105</v>
      </c>
      <c r="W975" s="28">
        <v>0.52256557757662192</v>
      </c>
      <c r="X975" s="28">
        <v>0.53425018143275094</v>
      </c>
    </row>
    <row r="976" spans="1:24" x14ac:dyDescent="0.2">
      <c r="A976" s="11" t="s">
        <v>135</v>
      </c>
      <c r="B976" s="11" t="s">
        <v>61</v>
      </c>
      <c r="C976" s="11" t="s">
        <v>50</v>
      </c>
      <c r="D976" s="11" t="s">
        <v>77</v>
      </c>
      <c r="E976" s="28">
        <v>2.2874747252817094E-2</v>
      </c>
      <c r="F976" s="28">
        <v>2.3103494725345265E-2</v>
      </c>
      <c r="G976" s="28">
        <v>2.3334529672598719E-2</v>
      </c>
      <c r="H976" s="28">
        <v>2.3567874969324706E-2</v>
      </c>
      <c r="I976" s="28">
        <v>2.3803553719017954E-2</v>
      </c>
      <c r="J976" s="28">
        <v>2.4041589256208133E-2</v>
      </c>
      <c r="K976" s="28">
        <v>2.4282005148770214E-2</v>
      </c>
      <c r="L976" s="28">
        <v>2.4524825200257915E-2</v>
      </c>
      <c r="M976" s="28">
        <v>2.4770073452260493E-2</v>
      </c>
      <c r="N976" s="28">
        <v>2.5017774186783099E-2</v>
      </c>
      <c r="O976" s="28">
        <v>2.5267951928650931E-2</v>
      </c>
      <c r="P976" s="28">
        <v>2.5520631447937439E-2</v>
      </c>
      <c r="Q976" s="28">
        <v>2.5775837762416813E-2</v>
      </c>
      <c r="R976" s="28">
        <v>2.6033596140040981E-2</v>
      </c>
      <c r="S976" s="28">
        <v>2.6293932101441393E-2</v>
      </c>
      <c r="T976" s="28">
        <v>2.6556871422455806E-2</v>
      </c>
      <c r="U976" s="28">
        <v>2.6822440136680364E-2</v>
      </c>
      <c r="V976" s="28">
        <v>2.709066453804717E-2</v>
      </c>
      <c r="W976" s="28">
        <v>2.7361571183427642E-2</v>
      </c>
      <c r="X976" s="28">
        <v>2.7635186895261919E-2</v>
      </c>
    </row>
    <row r="977" spans="1:24" x14ac:dyDescent="0.2">
      <c r="A977" s="11" t="s">
        <v>135</v>
      </c>
      <c r="B977" s="11" t="s">
        <v>61</v>
      </c>
      <c r="C977" s="11" t="s">
        <v>50</v>
      </c>
      <c r="D977" s="11" t="s">
        <v>73</v>
      </c>
      <c r="E977" s="28">
        <v>0</v>
      </c>
      <c r="F977" s="28">
        <v>0</v>
      </c>
      <c r="G977" s="28">
        <v>0</v>
      </c>
      <c r="H977" s="28">
        <v>0</v>
      </c>
      <c r="I977" s="28">
        <v>0</v>
      </c>
      <c r="J977" s="28">
        <v>0</v>
      </c>
      <c r="K977" s="28">
        <v>0</v>
      </c>
      <c r="L977" s="28">
        <v>0</v>
      </c>
      <c r="M977" s="28">
        <v>0</v>
      </c>
      <c r="N977" s="28">
        <v>0</v>
      </c>
      <c r="O977" s="28">
        <v>0</v>
      </c>
      <c r="P977" s="28">
        <v>0</v>
      </c>
      <c r="Q977" s="28">
        <v>0</v>
      </c>
      <c r="R977" s="28">
        <v>0</v>
      </c>
      <c r="S977" s="28">
        <v>0</v>
      </c>
      <c r="T977" s="28">
        <v>0</v>
      </c>
      <c r="U977" s="28">
        <v>0</v>
      </c>
      <c r="V977" s="28">
        <v>0</v>
      </c>
      <c r="W977" s="28">
        <v>0</v>
      </c>
      <c r="X977" s="28">
        <v>0</v>
      </c>
    </row>
    <row r="978" spans="1:24" x14ac:dyDescent="0.2">
      <c r="A978" s="11" t="s">
        <v>135</v>
      </c>
      <c r="B978" s="11" t="s">
        <v>61</v>
      </c>
      <c r="C978" s="11" t="s">
        <v>50</v>
      </c>
      <c r="D978" s="11" t="s">
        <v>70</v>
      </c>
      <c r="E978" s="28">
        <v>0</v>
      </c>
      <c r="F978" s="28">
        <v>0</v>
      </c>
      <c r="G978" s="28">
        <v>0</v>
      </c>
      <c r="H978" s="28">
        <v>0</v>
      </c>
      <c r="I978" s="28">
        <v>0</v>
      </c>
      <c r="J978" s="28">
        <v>0</v>
      </c>
      <c r="K978" s="28">
        <v>0</v>
      </c>
      <c r="L978" s="28">
        <v>0</v>
      </c>
      <c r="M978" s="28">
        <v>0</v>
      </c>
      <c r="N978" s="28">
        <v>0</v>
      </c>
      <c r="O978" s="28">
        <v>0</v>
      </c>
      <c r="P978" s="28">
        <v>0</v>
      </c>
      <c r="Q978" s="28">
        <v>0</v>
      </c>
      <c r="R978" s="28">
        <v>0</v>
      </c>
      <c r="S978" s="28">
        <v>0</v>
      </c>
      <c r="T978" s="28">
        <v>0</v>
      </c>
      <c r="U978" s="28">
        <v>0</v>
      </c>
      <c r="V978" s="28">
        <v>0</v>
      </c>
      <c r="W978" s="28">
        <v>0</v>
      </c>
      <c r="X978" s="28">
        <v>0</v>
      </c>
    </row>
    <row r="979" spans="1:24" x14ac:dyDescent="0.2">
      <c r="A979" s="11" t="s">
        <v>135</v>
      </c>
      <c r="B979" s="11" t="s">
        <v>61</v>
      </c>
      <c r="C979" s="11" t="s">
        <v>50</v>
      </c>
      <c r="D979" s="11" t="s">
        <v>71</v>
      </c>
      <c r="E979" s="28">
        <v>0.29832843360807337</v>
      </c>
      <c r="F979" s="28">
        <v>0.31577661517807426</v>
      </c>
      <c r="G979" s="28">
        <v>0.38458242674544191</v>
      </c>
      <c r="H979" s="28">
        <v>0.40104638955019711</v>
      </c>
      <c r="I979" s="28">
        <v>0.45207115181245433</v>
      </c>
      <c r="J979" s="28">
        <v>0.46945363709280402</v>
      </c>
      <c r="K979" s="28">
        <v>0.48662409401309048</v>
      </c>
      <c r="L979" s="28">
        <v>0.51521333122193214</v>
      </c>
      <c r="M979" s="28">
        <v>0.54038058712946102</v>
      </c>
      <c r="N979" s="28">
        <v>0.5080435447938062</v>
      </c>
      <c r="O979" s="28">
        <v>0.6</v>
      </c>
      <c r="P979" s="28">
        <v>0.67</v>
      </c>
      <c r="Q979" s="28">
        <v>0.64</v>
      </c>
      <c r="R979" s="28">
        <v>0.65</v>
      </c>
      <c r="S979" s="28">
        <v>0.66819851016709031</v>
      </c>
      <c r="T979" s="28">
        <v>0.68824446547210305</v>
      </c>
      <c r="U979" s="28">
        <v>0.70850159152993142</v>
      </c>
      <c r="V979" s="28">
        <v>0.72533440877811961</v>
      </c>
      <c r="W979" s="28">
        <v>0.74204312015880314</v>
      </c>
      <c r="X979" s="28">
        <v>0.75863525763450634</v>
      </c>
    </row>
    <row r="980" spans="1:24" x14ac:dyDescent="0.2">
      <c r="A980" s="11" t="s">
        <v>135</v>
      </c>
      <c r="B980" s="11" t="s">
        <v>61</v>
      </c>
      <c r="C980" s="11" t="s">
        <v>50</v>
      </c>
      <c r="D980" s="11" t="s">
        <v>26</v>
      </c>
      <c r="E980" s="28">
        <v>0.29832843360807337</v>
      </c>
      <c r="F980" s="28">
        <v>0.31577661517807426</v>
      </c>
      <c r="G980" s="28">
        <v>0.38458242674544191</v>
      </c>
      <c r="H980" s="28">
        <v>0.40104638955019711</v>
      </c>
      <c r="I980" s="28">
        <v>0.45207115181245433</v>
      </c>
      <c r="J980" s="28">
        <v>0.46945363709280402</v>
      </c>
      <c r="K980" s="28">
        <v>0.48662409401309048</v>
      </c>
      <c r="L980" s="28">
        <v>0.51521333122193214</v>
      </c>
      <c r="M980" s="28">
        <v>0.54038058712946102</v>
      </c>
      <c r="N980" s="28">
        <v>0.5080435447938062</v>
      </c>
      <c r="O980" s="28">
        <v>0.6</v>
      </c>
      <c r="P980" s="28">
        <v>0.67</v>
      </c>
      <c r="Q980" s="28">
        <v>0.64</v>
      </c>
      <c r="R980" s="28">
        <v>0.65</v>
      </c>
      <c r="S980" s="28">
        <v>0.66819851016709031</v>
      </c>
      <c r="T980" s="28">
        <v>0.68824446547210305</v>
      </c>
      <c r="U980" s="28">
        <v>0.70850159152993142</v>
      </c>
      <c r="V980" s="28">
        <v>0.72533440877811961</v>
      </c>
      <c r="W980" s="28">
        <v>0.74204312015880314</v>
      </c>
      <c r="X980" s="28">
        <v>0.75863525763450634</v>
      </c>
    </row>
    <row r="981" spans="1:24" x14ac:dyDescent="0.2">
      <c r="A981" s="11" t="s">
        <v>135</v>
      </c>
      <c r="B981" s="11" t="s">
        <v>61</v>
      </c>
      <c r="C981" s="11" t="s">
        <v>50</v>
      </c>
      <c r="D981" s="11" t="s">
        <v>75</v>
      </c>
      <c r="E981" s="28">
        <v>0.50193399999999944</v>
      </c>
      <c r="F981" s="28">
        <v>0.33080799999999932</v>
      </c>
      <c r="G981" s="28">
        <v>0.44760700000000053</v>
      </c>
      <c r="H981" s="28">
        <v>0.44327600000000178</v>
      </c>
      <c r="I981" s="28">
        <v>0.57100000000000006</v>
      </c>
      <c r="J981" s="28">
        <v>0.51773800000000003</v>
      </c>
      <c r="K981" s="28">
        <v>0.49845499999999998</v>
      </c>
      <c r="L981" s="28">
        <v>0.52716199999999991</v>
      </c>
      <c r="M981" s="28">
        <v>0.58636199999999994</v>
      </c>
      <c r="N981" s="28">
        <v>0.52</v>
      </c>
      <c r="O981" s="28">
        <v>0.66</v>
      </c>
      <c r="P981" s="28">
        <v>0.69</v>
      </c>
      <c r="Q981" s="28">
        <v>0.63800000000000001</v>
      </c>
      <c r="R981" s="28">
        <v>0.64600000000000002</v>
      </c>
      <c r="S981" s="28">
        <v>0.66538000000000008</v>
      </c>
      <c r="T981" s="28">
        <v>0.69266058000000008</v>
      </c>
      <c r="U981" s="28">
        <v>0.70997709450000002</v>
      </c>
      <c r="V981" s="28">
        <v>0.72772652186249998</v>
      </c>
      <c r="W981" s="28">
        <v>0.74373650534347502</v>
      </c>
      <c r="X981" s="28">
        <v>0.76036650703356157</v>
      </c>
    </row>
    <row r="982" spans="1:24" x14ac:dyDescent="0.2">
      <c r="A982" s="11" t="s">
        <v>135</v>
      </c>
      <c r="B982" s="11" t="s">
        <v>61</v>
      </c>
      <c r="C982" s="11" t="s">
        <v>50</v>
      </c>
      <c r="D982" s="11" t="s">
        <v>76</v>
      </c>
      <c r="E982" s="28">
        <v>0</v>
      </c>
      <c r="F982" s="28">
        <v>0</v>
      </c>
      <c r="G982" s="28">
        <v>0</v>
      </c>
      <c r="H982" s="28">
        <v>0</v>
      </c>
      <c r="I982" s="28">
        <v>0</v>
      </c>
      <c r="J982" s="28">
        <v>0</v>
      </c>
      <c r="K982" s="28">
        <v>0</v>
      </c>
      <c r="L982" s="28">
        <v>0</v>
      </c>
      <c r="M982" s="28">
        <v>0</v>
      </c>
      <c r="N982" s="28">
        <v>0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  <c r="T982" s="28">
        <v>0</v>
      </c>
      <c r="U982" s="28">
        <v>0</v>
      </c>
      <c r="V982" s="28">
        <v>0</v>
      </c>
      <c r="W982" s="28">
        <v>0</v>
      </c>
      <c r="X982" s="28">
        <v>0</v>
      </c>
    </row>
    <row r="983" spans="1:24" x14ac:dyDescent="0.2">
      <c r="A983" s="11" t="s">
        <v>135</v>
      </c>
      <c r="B983" s="11" t="s">
        <v>61</v>
      </c>
      <c r="C983" s="11" t="s">
        <v>50</v>
      </c>
      <c r="D983" s="11" t="s">
        <v>74</v>
      </c>
      <c r="E983" s="28">
        <v>0</v>
      </c>
      <c r="F983" s="28">
        <v>0</v>
      </c>
      <c r="G983" s="28">
        <v>0</v>
      </c>
      <c r="H983" s="28">
        <v>0</v>
      </c>
      <c r="I983" s="28">
        <v>0</v>
      </c>
      <c r="J983" s="28">
        <v>0</v>
      </c>
      <c r="K983" s="28">
        <v>0</v>
      </c>
      <c r="L983" s="28">
        <v>0</v>
      </c>
      <c r="M983" s="28">
        <v>0</v>
      </c>
      <c r="N983" s="28">
        <v>0</v>
      </c>
      <c r="O983" s="28">
        <v>0</v>
      </c>
      <c r="P983" s="28">
        <v>0</v>
      </c>
      <c r="Q983" s="28">
        <v>0</v>
      </c>
      <c r="R983" s="28">
        <v>0</v>
      </c>
      <c r="S983" s="28">
        <v>0</v>
      </c>
      <c r="T983" s="28">
        <v>0</v>
      </c>
      <c r="U983" s="28">
        <v>0</v>
      </c>
      <c r="V983" s="28">
        <v>0</v>
      </c>
      <c r="W983" s="28">
        <v>0</v>
      </c>
      <c r="X983" s="28">
        <v>0</v>
      </c>
    </row>
    <row r="984" spans="1:24" x14ac:dyDescent="0.2">
      <c r="A984" s="11" t="s">
        <v>135</v>
      </c>
      <c r="B984" s="11" t="s">
        <v>61</v>
      </c>
      <c r="C984" s="11" t="s">
        <v>65</v>
      </c>
      <c r="D984" s="11" t="s">
        <v>72</v>
      </c>
      <c r="E984" s="28">
        <v>0.18672418917310235</v>
      </c>
      <c r="F984" s="28">
        <v>0.19565729834213652</v>
      </c>
      <c r="G984" s="28">
        <v>0.20491844904588988</v>
      </c>
      <c r="H984" s="28">
        <v>0.214521348602392</v>
      </c>
      <c r="I984" s="28">
        <v>0.22448024090926086</v>
      </c>
      <c r="J984" s="28">
        <v>0.23480992814114904</v>
      </c>
      <c r="K984" s="28">
        <v>0.24552579331040236</v>
      </c>
      <c r="L984" s="28">
        <v>0.25664382372555367</v>
      </c>
      <c r="M984" s="28">
        <v>0.26818063538365633</v>
      </c>
      <c r="N984" s="28">
        <v>0.28015349833390152</v>
      </c>
      <c r="O984" s="28">
        <v>0.29258036305145851</v>
      </c>
      <c r="P984" s="28">
        <v>0.30547988786203378</v>
      </c>
      <c r="Q984" s="28">
        <v>0.31887146745926165</v>
      </c>
      <c r="R984" s="28">
        <v>0.33277526255872381</v>
      </c>
      <c r="S984" s="28">
        <v>0.34721223073414259</v>
      </c>
      <c r="T984" s="28">
        <v>0.36220415848311682</v>
      </c>
      <c r="U984" s="28">
        <v>0.37777369457165777</v>
      </c>
      <c r="V984" s="28">
        <v>0.39394438470875598</v>
      </c>
      <c r="W984" s="28">
        <v>0.41074070760425352</v>
      </c>
      <c r="X984" s="28">
        <v>0.42818811246542798</v>
      </c>
    </row>
    <row r="985" spans="1:24" x14ac:dyDescent="0.2">
      <c r="A985" s="11" t="s">
        <v>135</v>
      </c>
      <c r="B985" s="11" t="s">
        <v>61</v>
      </c>
      <c r="C985" s="11" t="s">
        <v>65</v>
      </c>
      <c r="D985" s="11" t="s">
        <v>77</v>
      </c>
      <c r="E985" s="28">
        <v>1.218037783893868E-2</v>
      </c>
      <c r="F985" s="28">
        <v>1.2667592952496228E-2</v>
      </c>
      <c r="G985" s="28">
        <v>1.3174296670596077E-2</v>
      </c>
      <c r="H985" s="28">
        <v>1.370126853741992E-2</v>
      </c>
      <c r="I985" s="28">
        <v>1.4249319278916718E-2</v>
      </c>
      <c r="J985" s="28">
        <v>1.4819292050073388E-2</v>
      </c>
      <c r="K985" s="28">
        <v>1.5412063732076323E-2</v>
      </c>
      <c r="L985" s="28">
        <v>1.6028546281359378E-2</v>
      </c>
      <c r="M985" s="28">
        <v>1.6669688132613755E-2</v>
      </c>
      <c r="N985" s="28">
        <v>1.7336475657918307E-2</v>
      </c>
      <c r="O985" s="28">
        <v>1.8029934684235041E-2</v>
      </c>
      <c r="P985" s="28">
        <v>1.8751132071604445E-2</v>
      </c>
      <c r="Q985" s="28">
        <v>1.9501177354468623E-2</v>
      </c>
      <c r="R985" s="28">
        <v>2.028122444864737E-2</v>
      </c>
      <c r="S985" s="28">
        <v>2.1092473426593265E-2</v>
      </c>
      <c r="T985" s="28">
        <v>2.1936172363656997E-2</v>
      </c>
      <c r="U985" s="28">
        <v>2.2813619258203278E-2</v>
      </c>
      <c r="V985" s="28">
        <v>2.3726164028531411E-2</v>
      </c>
      <c r="W985" s="28">
        <v>2.4675210589672668E-2</v>
      </c>
      <c r="X985" s="28">
        <v>2.5662219013259574E-2</v>
      </c>
    </row>
    <row r="986" spans="1:24" x14ac:dyDescent="0.2">
      <c r="A986" s="11" t="s">
        <v>135</v>
      </c>
      <c r="B986" s="11" t="s">
        <v>61</v>
      </c>
      <c r="C986" s="11" t="s">
        <v>65</v>
      </c>
      <c r="D986" s="11" t="s">
        <v>73</v>
      </c>
      <c r="E986" s="28">
        <v>0</v>
      </c>
      <c r="F986" s="28">
        <v>0</v>
      </c>
      <c r="G986" s="28">
        <v>0</v>
      </c>
      <c r="H986" s="28">
        <v>0</v>
      </c>
      <c r="I986" s="28">
        <v>0</v>
      </c>
      <c r="J986" s="28">
        <v>0</v>
      </c>
      <c r="K986" s="28">
        <v>0</v>
      </c>
      <c r="L986" s="28">
        <v>0</v>
      </c>
      <c r="M986" s="28">
        <v>0</v>
      </c>
      <c r="N986" s="28">
        <v>0</v>
      </c>
      <c r="O986" s="28">
        <v>0</v>
      </c>
      <c r="P986" s="28">
        <v>0</v>
      </c>
      <c r="Q986" s="28">
        <v>0</v>
      </c>
      <c r="R986" s="28">
        <v>0</v>
      </c>
      <c r="S986" s="28">
        <v>0</v>
      </c>
      <c r="T986" s="28">
        <v>0</v>
      </c>
      <c r="U986" s="28">
        <v>0</v>
      </c>
      <c r="V986" s="28">
        <v>0</v>
      </c>
      <c r="W986" s="28">
        <v>0</v>
      </c>
      <c r="X986" s="28">
        <v>0</v>
      </c>
    </row>
    <row r="987" spans="1:24" x14ac:dyDescent="0.2">
      <c r="A987" s="11" t="s">
        <v>135</v>
      </c>
      <c r="B987" s="11" t="s">
        <v>61</v>
      </c>
      <c r="C987" s="11" t="s">
        <v>65</v>
      </c>
      <c r="D987" s="11" t="s">
        <v>70</v>
      </c>
      <c r="E987" s="28">
        <v>0</v>
      </c>
      <c r="F987" s="28">
        <v>0</v>
      </c>
      <c r="G987" s="28">
        <v>0</v>
      </c>
      <c r="H987" s="28">
        <v>0</v>
      </c>
      <c r="I987" s="28">
        <v>0</v>
      </c>
      <c r="J987" s="28">
        <v>0</v>
      </c>
      <c r="K987" s="28">
        <v>0</v>
      </c>
      <c r="L987" s="28">
        <v>0</v>
      </c>
      <c r="M987" s="28">
        <v>0</v>
      </c>
      <c r="N987" s="28">
        <v>0</v>
      </c>
      <c r="O987" s="28">
        <v>0</v>
      </c>
      <c r="P987" s="28">
        <v>0</v>
      </c>
      <c r="Q987" s="28">
        <v>0</v>
      </c>
      <c r="R987" s="28">
        <v>0</v>
      </c>
      <c r="S987" s="28">
        <v>0</v>
      </c>
      <c r="T987" s="28">
        <v>0</v>
      </c>
      <c r="U987" s="28">
        <v>0</v>
      </c>
      <c r="V987" s="28">
        <v>0</v>
      </c>
      <c r="W987" s="28">
        <v>0</v>
      </c>
      <c r="X987" s="28">
        <v>0</v>
      </c>
    </row>
    <row r="988" spans="1:24" x14ac:dyDescent="0.2">
      <c r="A988" s="11" t="s">
        <v>135</v>
      </c>
      <c r="B988" s="11" t="s">
        <v>61</v>
      </c>
      <c r="C988" s="11" t="s">
        <v>65</v>
      </c>
      <c r="D988" s="11" t="s">
        <v>71</v>
      </c>
      <c r="E988" s="28">
        <v>0.18485694728137134</v>
      </c>
      <c r="F988" s="28">
        <v>0.19370072535871516</v>
      </c>
      <c r="G988" s="28">
        <v>0.20286926455543097</v>
      </c>
      <c r="H988" s="28">
        <v>0.21237613511636808</v>
      </c>
      <c r="I988" s="28">
        <v>0.22223543850016825</v>
      </c>
      <c r="J988" s="28">
        <v>0.22306943173409158</v>
      </c>
      <c r="K988" s="28">
        <v>0.22342847191246615</v>
      </c>
      <c r="L988" s="28">
        <v>0.2309794413529983</v>
      </c>
      <c r="M988" s="28">
        <v>0.23331715278378101</v>
      </c>
      <c r="N988" s="28">
        <v>0.19</v>
      </c>
      <c r="O988" s="28">
        <v>0.21</v>
      </c>
      <c r="P988" s="28">
        <v>0.23</v>
      </c>
      <c r="Q988" s="28">
        <v>0.22420521606965599</v>
      </c>
      <c r="R988" s="28">
        <v>0.25</v>
      </c>
      <c r="S988" s="28">
        <v>0.26500000000000001</v>
      </c>
      <c r="T988" s="28">
        <v>0.282225</v>
      </c>
      <c r="U988" s="28">
        <v>0.30221895565732626</v>
      </c>
      <c r="V988" s="28">
        <v>0.31515550776700479</v>
      </c>
      <c r="W988" s="28">
        <v>0.32859256608340282</v>
      </c>
      <c r="X988" s="28">
        <v>0.34255048997234239</v>
      </c>
    </row>
    <row r="989" spans="1:24" x14ac:dyDescent="0.2">
      <c r="A989" s="11" t="s">
        <v>135</v>
      </c>
      <c r="B989" s="11" t="s">
        <v>61</v>
      </c>
      <c r="C989" s="11" t="s">
        <v>65</v>
      </c>
      <c r="D989" s="11" t="s">
        <v>26</v>
      </c>
      <c r="E989" s="28">
        <v>0.18485694728137134</v>
      </c>
      <c r="F989" s="28">
        <v>0.19370072535871516</v>
      </c>
      <c r="G989" s="28">
        <v>0.20286926455543097</v>
      </c>
      <c r="H989" s="28">
        <v>0.21237613511636808</v>
      </c>
      <c r="I989" s="28">
        <v>0.22223543850016825</v>
      </c>
      <c r="J989" s="28">
        <v>0.22306943173409158</v>
      </c>
      <c r="K989" s="28">
        <v>0.22342847191246615</v>
      </c>
      <c r="L989" s="28">
        <v>0.2309794413529983</v>
      </c>
      <c r="M989" s="28">
        <v>0.23331715278378101</v>
      </c>
      <c r="N989" s="28">
        <v>0.19</v>
      </c>
      <c r="O989" s="28">
        <v>0.21</v>
      </c>
      <c r="P989" s="28">
        <v>0.23</v>
      </c>
      <c r="Q989" s="28">
        <v>0.22420521606965599</v>
      </c>
      <c r="R989" s="28">
        <v>0.25</v>
      </c>
      <c r="S989" s="28">
        <v>0.26500000000000001</v>
      </c>
      <c r="T989" s="28">
        <v>0.282225</v>
      </c>
      <c r="U989" s="28">
        <v>0.30221895565732626</v>
      </c>
      <c r="V989" s="28">
        <v>0.31515550776700479</v>
      </c>
      <c r="W989" s="28">
        <v>0.32859256608340282</v>
      </c>
      <c r="X989" s="28">
        <v>0.34255048997234239</v>
      </c>
    </row>
    <row r="990" spans="1:24" x14ac:dyDescent="0.2">
      <c r="A990" s="11" t="s">
        <v>135</v>
      </c>
      <c r="B990" s="11" t="s">
        <v>61</v>
      </c>
      <c r="C990" s="11" t="s">
        <v>65</v>
      </c>
      <c r="D990" s="11" t="s">
        <v>75</v>
      </c>
      <c r="E990" s="28">
        <v>0.22</v>
      </c>
      <c r="F990" s="28">
        <v>0.23573582641411525</v>
      </c>
      <c r="G990" s="28">
        <v>0.25767174287797989</v>
      </c>
      <c r="H990" s="28">
        <v>0.27813236225842342</v>
      </c>
      <c r="I990" s="28">
        <v>0.25517779513449351</v>
      </c>
      <c r="J990" s="28">
        <v>0.24220162269088119</v>
      </c>
      <c r="K990" s="28">
        <v>0.24306476451514053</v>
      </c>
      <c r="L990" s="28">
        <v>0.222977467180518</v>
      </c>
      <c r="M990" s="28">
        <v>0.24152902519554273</v>
      </c>
      <c r="N990" s="28">
        <v>0.18233526279320764</v>
      </c>
      <c r="O990" s="28">
        <v>0.21099999999999999</v>
      </c>
      <c r="P990" s="28">
        <v>0.22</v>
      </c>
      <c r="Q990" s="28">
        <v>0.20471300000000001</v>
      </c>
      <c r="R990" s="28">
        <v>0.27</v>
      </c>
      <c r="S990" s="28">
        <v>0.27810000000000001</v>
      </c>
      <c r="T990" s="28">
        <v>0.28922400000000004</v>
      </c>
      <c r="U990" s="28">
        <v>0.30368520000000004</v>
      </c>
      <c r="V990" s="28">
        <v>0.31668451503698497</v>
      </c>
      <c r="W990" s="28">
        <v>0.33018676453470963</v>
      </c>
      <c r="X990" s="28">
        <v>0.34421240663441838</v>
      </c>
    </row>
    <row r="991" spans="1:24" x14ac:dyDescent="0.2">
      <c r="A991" s="11" t="s">
        <v>135</v>
      </c>
      <c r="B991" s="11" t="s">
        <v>61</v>
      </c>
      <c r="C991" s="11" t="s">
        <v>65</v>
      </c>
      <c r="D991" s="11" t="s">
        <v>76</v>
      </c>
      <c r="E991" s="28">
        <v>0</v>
      </c>
      <c r="F991" s="28">
        <v>0</v>
      </c>
      <c r="G991" s="28">
        <v>0</v>
      </c>
      <c r="H991" s="28">
        <v>0</v>
      </c>
      <c r="I991" s="28">
        <v>0</v>
      </c>
      <c r="J991" s="28">
        <v>0</v>
      </c>
      <c r="K991" s="28">
        <v>0</v>
      </c>
      <c r="L991" s="28">
        <v>0</v>
      </c>
      <c r="M991" s="28">
        <v>0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0</v>
      </c>
    </row>
    <row r="992" spans="1:24" x14ac:dyDescent="0.2">
      <c r="A992" s="11" t="s">
        <v>135</v>
      </c>
      <c r="B992" s="11" t="s">
        <v>61</v>
      </c>
      <c r="C992" s="11" t="s">
        <v>65</v>
      </c>
      <c r="D992" s="11" t="s">
        <v>74</v>
      </c>
      <c r="E992" s="28">
        <v>0</v>
      </c>
      <c r="F992" s="28">
        <v>0</v>
      </c>
      <c r="G992" s="28">
        <v>0</v>
      </c>
      <c r="H992" s="28">
        <v>0</v>
      </c>
      <c r="I992" s="28">
        <v>0</v>
      </c>
      <c r="J992" s="28">
        <v>0</v>
      </c>
      <c r="K992" s="28">
        <v>0</v>
      </c>
      <c r="L992" s="28">
        <v>0</v>
      </c>
      <c r="M992" s="28">
        <v>0</v>
      </c>
      <c r="N992" s="28">
        <v>0</v>
      </c>
      <c r="O992" s="28">
        <v>0</v>
      </c>
      <c r="P992" s="28">
        <v>0</v>
      </c>
      <c r="Q992" s="28">
        <v>0</v>
      </c>
      <c r="R992" s="28">
        <v>0</v>
      </c>
      <c r="S992" s="28">
        <v>0</v>
      </c>
      <c r="T992" s="28">
        <v>0</v>
      </c>
      <c r="U992" s="28">
        <v>0</v>
      </c>
      <c r="V992" s="28">
        <v>0</v>
      </c>
      <c r="W992" s="28">
        <v>0</v>
      </c>
      <c r="X992" s="28">
        <v>0</v>
      </c>
    </row>
    <row r="993" spans="1:24" x14ac:dyDescent="0.2">
      <c r="A993" s="11" t="s">
        <v>135</v>
      </c>
      <c r="B993" s="11" t="s">
        <v>61</v>
      </c>
      <c r="C993" s="11" t="s">
        <v>67</v>
      </c>
      <c r="D993" s="11" t="s">
        <v>72</v>
      </c>
      <c r="E993" s="28">
        <v>1.2166636225473343E-2</v>
      </c>
      <c r="F993" s="28">
        <v>1.1464241357696942E-2</v>
      </c>
      <c r="G993" s="28">
        <v>1.0383940011246318E-2</v>
      </c>
      <c r="H993" s="28">
        <v>1.1212717574098058E-2</v>
      </c>
      <c r="I993" s="28">
        <v>2.2572089700860526E-2</v>
      </c>
      <c r="J993" s="28">
        <v>2.4690446237675856E-2</v>
      </c>
      <c r="K993" s="28">
        <v>2.620587001907116E-2</v>
      </c>
      <c r="L993" s="28">
        <v>2.7825489625435889E-2</v>
      </c>
      <c r="M993" s="28">
        <v>2.9364590528230372E-2</v>
      </c>
      <c r="N993" s="28">
        <v>3.0560931200613966E-2</v>
      </c>
      <c r="O993" s="28">
        <v>3.1876905940235921E-2</v>
      </c>
      <c r="P993" s="28">
        <v>3.3311318406423852E-2</v>
      </c>
      <c r="Q993" s="28">
        <v>3.4860483869906818E-2</v>
      </c>
      <c r="R993" s="28">
        <v>3.6518090915833593E-2</v>
      </c>
      <c r="S993" s="28">
        <v>3.8253786926783662E-2</v>
      </c>
      <c r="T993" s="28">
        <v>4.0027004122158233E-2</v>
      </c>
      <c r="U993" s="28">
        <v>4.1843900184852158E-2</v>
      </c>
      <c r="V993" s="28">
        <v>4.370550316003128E-2</v>
      </c>
      <c r="W993" s="28">
        <v>4.5612863441602279E-2</v>
      </c>
      <c r="X993" s="28">
        <v>4.7567054188786526E-2</v>
      </c>
    </row>
    <row r="994" spans="1:24" x14ac:dyDescent="0.2">
      <c r="A994" s="11" t="s">
        <v>135</v>
      </c>
      <c r="B994" s="11" t="s">
        <v>61</v>
      </c>
      <c r="C994" s="11" t="s">
        <v>67</v>
      </c>
      <c r="D994" s="11" t="s">
        <v>77</v>
      </c>
      <c r="E994" s="28">
        <v>7.9641005249969719E-4</v>
      </c>
      <c r="F994" s="28">
        <v>7.3198165495070829E-4</v>
      </c>
      <c r="G994" s="28">
        <v>6.477109817385904E-4</v>
      </c>
      <c r="H994" s="28">
        <v>6.8424770969127181E-4</v>
      </c>
      <c r="I994" s="28">
        <v>1.3493565736857392E-3</v>
      </c>
      <c r="J994" s="28">
        <v>1.4476410071540811E-3</v>
      </c>
      <c r="K994" s="28">
        <v>1.5154237813953058E-3</v>
      </c>
      <c r="L994" s="28">
        <v>1.619619606364727E-3</v>
      </c>
      <c r="M994" s="28">
        <v>1.5391009027944846E-3</v>
      </c>
      <c r="N994" s="28">
        <v>1.1963406723835943E-3</v>
      </c>
      <c r="O994" s="28">
        <v>1.3159747396219539E-3</v>
      </c>
      <c r="P994" s="28">
        <v>1.4344124661879298E-3</v>
      </c>
      <c r="Q994" s="28">
        <v>1.5491654634829642E-3</v>
      </c>
      <c r="R994" s="28">
        <v>1.6576070459267717E-3</v>
      </c>
      <c r="S994" s="28">
        <v>1.7356960109500689E-3</v>
      </c>
      <c r="T994" s="28">
        <v>1.7732171953745743E-3</v>
      </c>
      <c r="U994" s="28">
        <v>1.8168960626939259E-3</v>
      </c>
      <c r="V994" s="28">
        <v>1.8616029751791191E-3</v>
      </c>
      <c r="W994" s="28">
        <v>1.9073602815709997E-3</v>
      </c>
      <c r="X994" s="28">
        <v>1.9541907471842487E-3</v>
      </c>
    </row>
    <row r="995" spans="1:24" x14ac:dyDescent="0.2">
      <c r="A995" s="11" t="s">
        <v>135</v>
      </c>
      <c r="B995" s="11" t="s">
        <v>61</v>
      </c>
      <c r="C995" s="11" t="s">
        <v>67</v>
      </c>
      <c r="D995" s="11" t="s">
        <v>73</v>
      </c>
      <c r="E995" s="28">
        <v>0</v>
      </c>
      <c r="F995" s="28">
        <v>0</v>
      </c>
      <c r="G995" s="28">
        <v>0</v>
      </c>
      <c r="H995" s="28">
        <v>0</v>
      </c>
      <c r="I995" s="28">
        <v>0</v>
      </c>
      <c r="J995" s="28">
        <v>0</v>
      </c>
      <c r="K995" s="28">
        <v>0</v>
      </c>
      <c r="L995" s="28">
        <v>0</v>
      </c>
      <c r="M995" s="28">
        <v>0</v>
      </c>
      <c r="N995" s="28">
        <v>0</v>
      </c>
      <c r="O995" s="28">
        <v>0</v>
      </c>
      <c r="P995" s="28">
        <v>0</v>
      </c>
      <c r="Q995" s="28">
        <v>0</v>
      </c>
      <c r="R995" s="28">
        <v>0</v>
      </c>
      <c r="S995" s="28">
        <v>0</v>
      </c>
      <c r="T995" s="28">
        <v>0</v>
      </c>
      <c r="U995" s="28">
        <v>0</v>
      </c>
      <c r="V995" s="28">
        <v>0</v>
      </c>
      <c r="W995" s="28">
        <v>0</v>
      </c>
      <c r="X995" s="28">
        <v>0</v>
      </c>
    </row>
    <row r="996" spans="1:24" x14ac:dyDescent="0.2">
      <c r="A996" s="11" t="s">
        <v>135</v>
      </c>
      <c r="B996" s="11" t="s">
        <v>61</v>
      </c>
      <c r="C996" s="11" t="s">
        <v>67</v>
      </c>
      <c r="D996" s="11" t="s">
        <v>70</v>
      </c>
      <c r="E996" s="28">
        <v>0</v>
      </c>
      <c r="F996" s="28">
        <v>0</v>
      </c>
      <c r="G996" s="28">
        <v>0</v>
      </c>
      <c r="H996" s="28">
        <v>0</v>
      </c>
      <c r="I996" s="28">
        <v>0</v>
      </c>
      <c r="J996" s="28">
        <v>0</v>
      </c>
      <c r="K996" s="28">
        <v>0</v>
      </c>
      <c r="L996" s="28">
        <v>0</v>
      </c>
      <c r="M996" s="28">
        <v>0</v>
      </c>
      <c r="N996" s="28">
        <v>0</v>
      </c>
      <c r="O996" s="28">
        <v>0</v>
      </c>
      <c r="P996" s="28">
        <v>0</v>
      </c>
      <c r="Q996" s="28">
        <v>0</v>
      </c>
      <c r="R996" s="28">
        <v>0</v>
      </c>
      <c r="S996" s="28">
        <v>0</v>
      </c>
      <c r="T996" s="28">
        <v>0</v>
      </c>
      <c r="U996" s="28">
        <v>0</v>
      </c>
      <c r="V996" s="28">
        <v>0</v>
      </c>
      <c r="W996" s="28">
        <v>0</v>
      </c>
      <c r="X996" s="28">
        <v>0</v>
      </c>
    </row>
    <row r="997" spans="1:24" x14ac:dyDescent="0.2">
      <c r="A997" s="11" t="s">
        <v>135</v>
      </c>
      <c r="B997" s="11" t="s">
        <v>61</v>
      </c>
      <c r="C997" s="11" t="s">
        <v>67</v>
      </c>
      <c r="D997" s="11" t="s">
        <v>71</v>
      </c>
      <c r="E997" s="28">
        <v>3.0416590563683357E-2</v>
      </c>
      <c r="F997" s="28">
        <v>3.2099875801551436E-2</v>
      </c>
      <c r="G997" s="28">
        <v>3.4267002037112845E-2</v>
      </c>
      <c r="H997" s="28">
        <v>3.7001967994523592E-2</v>
      </c>
      <c r="I997" s="28">
        <v>6.9973478072667628E-2</v>
      </c>
      <c r="J997" s="28">
        <v>7.6540383336795151E-2</v>
      </c>
      <c r="K997" s="28">
        <v>8.1238197059120595E-2</v>
      </c>
      <c r="L997" s="28">
        <v>8.625901783885126E-2</v>
      </c>
      <c r="M997" s="28">
        <v>9.103023063751417E-2</v>
      </c>
      <c r="N997" s="28">
        <v>0.1</v>
      </c>
      <c r="O997" s="28">
        <v>0.11</v>
      </c>
      <c r="P997" s="28">
        <v>9.8201328491416717E-2</v>
      </c>
      <c r="Q997" s="28">
        <v>0.115492962757804</v>
      </c>
      <c r="R997" s="28">
        <v>0.12393723194423309</v>
      </c>
      <c r="S997" s="28">
        <v>0.12982793854194649</v>
      </c>
      <c r="T997" s="28">
        <v>0.13208911360312217</v>
      </c>
      <c r="U997" s="28">
        <v>0.13808487061001212</v>
      </c>
      <c r="V997" s="28">
        <v>0.14422816042810321</v>
      </c>
      <c r="W997" s="28">
        <v>0.15052244935728754</v>
      </c>
      <c r="X997" s="28">
        <v>0.15697127882299552</v>
      </c>
    </row>
    <row r="998" spans="1:24" x14ac:dyDescent="0.2">
      <c r="A998" s="11" t="s">
        <v>135</v>
      </c>
      <c r="B998" s="11" t="s">
        <v>61</v>
      </c>
      <c r="C998" s="11" t="s">
        <v>67</v>
      </c>
      <c r="D998" s="11" t="s">
        <v>26</v>
      </c>
      <c r="E998" s="28">
        <v>3.0416590563683357E-2</v>
      </c>
      <c r="F998" s="28">
        <v>3.2099875801551436E-2</v>
      </c>
      <c r="G998" s="28">
        <v>3.4267002037112845E-2</v>
      </c>
      <c r="H998" s="28">
        <v>3.7001967994523592E-2</v>
      </c>
      <c r="I998" s="28">
        <v>6.9973478072667628E-2</v>
      </c>
      <c r="J998" s="28">
        <v>7.6540383336795151E-2</v>
      </c>
      <c r="K998" s="28">
        <v>8.1238197059120595E-2</v>
      </c>
      <c r="L998" s="28">
        <v>8.625901783885126E-2</v>
      </c>
      <c r="M998" s="28">
        <v>9.103023063751417E-2</v>
      </c>
      <c r="N998" s="28">
        <v>0.1</v>
      </c>
      <c r="O998" s="28">
        <v>0.11</v>
      </c>
      <c r="P998" s="28">
        <v>9.8201328491416717E-2</v>
      </c>
      <c r="Q998" s="28">
        <v>0.115492962757804</v>
      </c>
      <c r="R998" s="28">
        <v>0.12393723194423309</v>
      </c>
      <c r="S998" s="28">
        <v>0.12982793854194649</v>
      </c>
      <c r="T998" s="28">
        <v>0.13208911360312217</v>
      </c>
      <c r="U998" s="28">
        <v>0.13808487061001212</v>
      </c>
      <c r="V998" s="28">
        <v>0.14422816042810321</v>
      </c>
      <c r="W998" s="28">
        <v>0.15052244935728754</v>
      </c>
      <c r="X998" s="28">
        <v>0.15697127882299552</v>
      </c>
    </row>
    <row r="999" spans="1:24" x14ac:dyDescent="0.2">
      <c r="A999" s="11" t="s">
        <v>135</v>
      </c>
      <c r="B999" s="11" t="s">
        <v>61</v>
      </c>
      <c r="C999" s="11" t="s">
        <v>67</v>
      </c>
      <c r="D999" s="11" t="s">
        <v>75</v>
      </c>
      <c r="E999" s="28">
        <v>7.4021124794848903E-2</v>
      </c>
      <c r="F999" s="28">
        <v>3.9573783370812368E-2</v>
      </c>
      <c r="G999" s="28">
        <v>3.824659519287326E-2</v>
      </c>
      <c r="H999" s="28">
        <v>3.8165088766833437E-2</v>
      </c>
      <c r="I999" s="28">
        <v>6.6885E-2</v>
      </c>
      <c r="J999" s="28">
        <v>7.2661000000000003E-2</v>
      </c>
      <c r="K999" s="28">
        <v>6.6084400000000015E-2</v>
      </c>
      <c r="L999" s="28">
        <v>7.820400000000001E-2</v>
      </c>
      <c r="M999" s="28">
        <v>8.5782999999999998E-2</v>
      </c>
      <c r="N999" s="28">
        <v>0.11</v>
      </c>
      <c r="O999" s="28">
        <v>0.13</v>
      </c>
      <c r="P999" s="28">
        <v>0.11544</v>
      </c>
      <c r="Q999" s="28">
        <v>0.13119400000000001</v>
      </c>
      <c r="R999" s="28">
        <v>0.13</v>
      </c>
      <c r="S999" s="28">
        <v>0.13390000000000002</v>
      </c>
      <c r="T999" s="28">
        <v>0.13523900000000003</v>
      </c>
      <c r="U999" s="28">
        <v>0.13929617000000002</v>
      </c>
      <c r="V999" s="28">
        <v>0.14486801680000005</v>
      </c>
      <c r="W999" s="28">
        <v>0.15066273747200004</v>
      </c>
      <c r="X999" s="28">
        <v>0.15668924697088005</v>
      </c>
    </row>
    <row r="1000" spans="1:24" x14ac:dyDescent="0.2">
      <c r="A1000" s="11" t="s">
        <v>135</v>
      </c>
      <c r="B1000" s="11" t="s">
        <v>61</v>
      </c>
      <c r="C1000" s="11" t="s">
        <v>67</v>
      </c>
      <c r="D1000" s="11" t="s">
        <v>76</v>
      </c>
      <c r="E1000" s="28">
        <v>0</v>
      </c>
      <c r="F1000" s="28">
        <v>0</v>
      </c>
      <c r="G1000" s="28">
        <v>0</v>
      </c>
      <c r="H1000" s="28">
        <v>0</v>
      </c>
      <c r="I1000" s="28">
        <v>0</v>
      </c>
      <c r="J1000" s="28">
        <v>0</v>
      </c>
      <c r="K1000" s="28">
        <v>0</v>
      </c>
      <c r="L1000" s="28">
        <v>0</v>
      </c>
      <c r="M1000" s="28">
        <v>0</v>
      </c>
      <c r="N1000" s="28">
        <v>0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0</v>
      </c>
    </row>
    <row r="1001" spans="1:24" x14ac:dyDescent="0.2">
      <c r="A1001" s="11" t="s">
        <v>135</v>
      </c>
      <c r="B1001" s="11" t="s">
        <v>61</v>
      </c>
      <c r="C1001" s="11" t="s">
        <v>67</v>
      </c>
      <c r="D1001" s="11" t="s">
        <v>74</v>
      </c>
      <c r="E1001" s="28">
        <v>0</v>
      </c>
      <c r="F1001" s="28">
        <v>0</v>
      </c>
      <c r="G1001" s="28">
        <v>0</v>
      </c>
      <c r="H1001" s="28">
        <v>0</v>
      </c>
      <c r="I1001" s="28">
        <v>0</v>
      </c>
      <c r="J1001" s="28">
        <v>0</v>
      </c>
      <c r="K1001" s="28">
        <v>0</v>
      </c>
      <c r="L1001" s="28">
        <v>0</v>
      </c>
      <c r="M1001" s="28">
        <v>0</v>
      </c>
      <c r="N1001" s="28">
        <v>0</v>
      </c>
      <c r="O1001" s="28">
        <v>0</v>
      </c>
      <c r="P1001" s="28">
        <v>0</v>
      </c>
      <c r="Q1001" s="28">
        <v>0</v>
      </c>
      <c r="R1001" s="28">
        <v>0</v>
      </c>
      <c r="S1001" s="28">
        <v>0</v>
      </c>
      <c r="T1001" s="28">
        <v>0</v>
      </c>
      <c r="U1001" s="28">
        <v>0</v>
      </c>
      <c r="V1001" s="28">
        <v>0</v>
      </c>
      <c r="W1001" s="28">
        <v>0</v>
      </c>
      <c r="X1001" s="28">
        <v>0</v>
      </c>
    </row>
    <row r="1002" spans="1:24" x14ac:dyDescent="0.2">
      <c r="A1002" s="11" t="s">
        <v>136</v>
      </c>
      <c r="B1002" s="11" t="s">
        <v>62</v>
      </c>
      <c r="C1002" s="11" t="s">
        <v>50</v>
      </c>
      <c r="D1002" s="11" t="s">
        <v>72</v>
      </c>
      <c r="E1002" s="28">
        <v>5.1808230000000002</v>
      </c>
      <c r="F1002" s="28">
        <v>5.3055000000000003</v>
      </c>
      <c r="G1002" s="28">
        <v>5.4176589999999996</v>
      </c>
      <c r="H1002" s="28">
        <v>5.4</v>
      </c>
      <c r="I1002" s="28">
        <v>5.5620000000000003</v>
      </c>
      <c r="J1002" s="28">
        <v>5.23</v>
      </c>
      <c r="K1002" s="28">
        <v>5.3250000000000002</v>
      </c>
      <c r="L1002" s="28">
        <v>5.4640000000000004</v>
      </c>
      <c r="M1002" s="28">
        <v>5.5869999999999997</v>
      </c>
      <c r="N1002" s="28">
        <v>5.71</v>
      </c>
      <c r="O1002" s="28">
        <v>5.7921559999999994</v>
      </c>
      <c r="P1002" s="28">
        <v>5.981096087791494</v>
      </c>
      <c r="Q1002" s="28">
        <v>6.1361773004930793</v>
      </c>
      <c r="R1002" s="28">
        <v>6.3237054285913139</v>
      </c>
      <c r="S1002" s="28">
        <v>6.310002831809685</v>
      </c>
      <c r="T1002" s="28">
        <v>6.2494756086571659</v>
      </c>
      <c r="U1002" s="28">
        <v>6.2201553628566808</v>
      </c>
      <c r="V1002" s="28">
        <v>6.2353739979822222</v>
      </c>
      <c r="W1002" s="28">
        <v>6.2847572384909434</v>
      </c>
      <c r="X1002" s="28">
        <v>6.3565655680456166</v>
      </c>
    </row>
    <row r="1003" spans="1:24" x14ac:dyDescent="0.2">
      <c r="A1003" s="11" t="s">
        <v>136</v>
      </c>
      <c r="B1003" s="11" t="s">
        <v>62</v>
      </c>
      <c r="C1003" s="11" t="s">
        <v>50</v>
      </c>
      <c r="D1003" s="11" t="s">
        <v>77</v>
      </c>
      <c r="E1003" s="28">
        <v>0.22503600000000001</v>
      </c>
      <c r="F1003" s="28">
        <v>0.12535099999999999</v>
      </c>
      <c r="G1003" s="28">
        <v>5.9042999999999998E-2</v>
      </c>
      <c r="H1003" s="28">
        <v>0.105</v>
      </c>
      <c r="I1003" s="28">
        <v>0.224</v>
      </c>
      <c r="J1003" s="28">
        <v>0.29099999999999998</v>
      </c>
      <c r="K1003" s="28">
        <v>0.33700000000000002</v>
      </c>
      <c r="L1003" s="28">
        <v>0.42199999999999999</v>
      </c>
      <c r="M1003" s="28">
        <v>0.45300000000000001</v>
      </c>
      <c r="N1003" s="28">
        <v>0.37375200000000003</v>
      </c>
      <c r="O1003" s="28">
        <v>0.47715600000000002</v>
      </c>
      <c r="P1003" s="28">
        <v>0.60805700000000007</v>
      </c>
      <c r="Q1003" s="28">
        <v>0.58502900000000002</v>
      </c>
      <c r="R1003" s="28">
        <v>0.63577800000000007</v>
      </c>
      <c r="S1003" s="28">
        <v>0.45626809523523371</v>
      </c>
      <c r="T1003" s="28">
        <v>0.41319671316952916</v>
      </c>
      <c r="U1003" s="28">
        <v>0.44684361001741041</v>
      </c>
      <c r="V1003" s="28">
        <v>0.480771</v>
      </c>
      <c r="W1003" s="28">
        <v>0.50779799999999997</v>
      </c>
      <c r="X1003" s="28">
        <v>0.52563199999999999</v>
      </c>
    </row>
    <row r="1004" spans="1:24" x14ac:dyDescent="0.2">
      <c r="A1004" s="11" t="s">
        <v>136</v>
      </c>
      <c r="B1004" s="11" t="s">
        <v>62</v>
      </c>
      <c r="C1004" s="11" t="s">
        <v>50</v>
      </c>
      <c r="D1004" s="11" t="s">
        <v>73</v>
      </c>
      <c r="E1004" s="28">
        <v>0.238509</v>
      </c>
      <c r="F1004" s="28">
        <v>0.16958000000000001</v>
      </c>
      <c r="G1004" s="28">
        <v>0.104726</v>
      </c>
      <c r="H1004" s="28">
        <v>0.11</v>
      </c>
      <c r="I1004" s="28">
        <v>0.17100000000000001</v>
      </c>
      <c r="J1004" s="28">
        <v>0.183</v>
      </c>
      <c r="K1004" s="28">
        <v>0.26300000000000001</v>
      </c>
      <c r="L1004" s="28">
        <v>0.35100000000000003</v>
      </c>
      <c r="M1004" s="28">
        <v>0.39900000000000002</v>
      </c>
      <c r="N1004" s="28">
        <v>0.38081700000000002</v>
      </c>
      <c r="O1004" s="28">
        <v>0.50196799999999997</v>
      </c>
      <c r="P1004" s="28">
        <v>0.56427899999999998</v>
      </c>
      <c r="Q1004" s="28">
        <v>0.480626</v>
      </c>
      <c r="R1004" s="28">
        <v>0.49152600000000002</v>
      </c>
      <c r="S1004" s="28">
        <v>0.33694600000000002</v>
      </c>
      <c r="T1004" s="28">
        <v>0.30422300000000002</v>
      </c>
      <c r="U1004" s="28">
        <v>0.32598700000000003</v>
      </c>
      <c r="V1004" s="28">
        <v>0.35501700000000003</v>
      </c>
      <c r="W1004" s="28">
        <v>0.36282100000000006</v>
      </c>
      <c r="X1004" s="28">
        <v>0.329652</v>
      </c>
    </row>
    <row r="1005" spans="1:24" x14ac:dyDescent="0.2">
      <c r="A1005" s="11" t="s">
        <v>136</v>
      </c>
      <c r="B1005" s="11" t="s">
        <v>62</v>
      </c>
      <c r="C1005" s="11" t="s">
        <v>50</v>
      </c>
      <c r="D1005" s="11" t="s">
        <v>70</v>
      </c>
      <c r="E1005" s="28">
        <v>1.192545</v>
      </c>
      <c r="F1005" s="28">
        <v>0.8479000000000001</v>
      </c>
      <c r="G1005" s="28">
        <v>0.52363000000000004</v>
      </c>
      <c r="H1005" s="28">
        <v>0.55000000000000004</v>
      </c>
      <c r="I1005" s="28">
        <v>0.85499999999999998</v>
      </c>
      <c r="J1005" s="28">
        <v>0.91500000000000004</v>
      </c>
      <c r="K1005" s="28">
        <v>1.3149999999999999</v>
      </c>
      <c r="L1005" s="28">
        <v>1.7549999999999999</v>
      </c>
      <c r="M1005" s="28">
        <v>1.9950000000000001</v>
      </c>
      <c r="N1005" s="28">
        <v>1.904085</v>
      </c>
      <c r="O1005" s="28">
        <v>2.5098399999999996</v>
      </c>
      <c r="P1005" s="28">
        <v>2.8213949999999999</v>
      </c>
      <c r="Q1005" s="28">
        <v>2.40313</v>
      </c>
      <c r="R1005" s="28">
        <v>2.45763</v>
      </c>
      <c r="S1005" s="28">
        <v>1.6847300000000001</v>
      </c>
      <c r="T1005" s="28">
        <v>1.521115</v>
      </c>
      <c r="U1005" s="28">
        <v>1.6299350000000001</v>
      </c>
      <c r="V1005" s="28">
        <v>1.7750850000000002</v>
      </c>
      <c r="W1005" s="28">
        <v>1.8141050000000003</v>
      </c>
      <c r="X1005" s="28">
        <v>1.6482600000000001</v>
      </c>
    </row>
    <row r="1006" spans="1:24" x14ac:dyDescent="0.2">
      <c r="A1006" s="11" t="s">
        <v>136</v>
      </c>
      <c r="B1006" s="11" t="s">
        <v>62</v>
      </c>
      <c r="C1006" s="11" t="s">
        <v>50</v>
      </c>
      <c r="D1006" s="11" t="s">
        <v>71</v>
      </c>
      <c r="E1006" s="28">
        <v>3.9362526719999993</v>
      </c>
      <c r="F1006" s="28">
        <v>3.6801439349999998</v>
      </c>
      <c r="G1006" s="28">
        <v>2.6644344244800005</v>
      </c>
      <c r="H1006" s="28">
        <v>4.32</v>
      </c>
      <c r="I1006" s="28">
        <v>5.0058000000000007</v>
      </c>
      <c r="J1006" s="28">
        <v>5.1254</v>
      </c>
      <c r="K1006" s="28">
        <v>5.0054999999999996</v>
      </c>
      <c r="L1006" s="28">
        <v>5.4640000000000004</v>
      </c>
      <c r="M1006" s="28">
        <v>5.2517799999999992</v>
      </c>
      <c r="N1006" s="28">
        <v>4.8534999999999995</v>
      </c>
      <c r="O1006" s="28">
        <v>5.9212699999999989</v>
      </c>
      <c r="P1006" s="28">
        <v>6.64</v>
      </c>
      <c r="Q1006" s="28">
        <v>6.5132000000000003</v>
      </c>
      <c r="R1006" s="28">
        <v>6.7737280000000002</v>
      </c>
      <c r="S1006" s="28">
        <v>6.4350415999999999</v>
      </c>
      <c r="T1006" s="28">
        <v>6.4350415999999999</v>
      </c>
      <c r="U1006" s="28">
        <v>6.4689615773709486</v>
      </c>
      <c r="V1006" s="28">
        <v>6.484788957901511</v>
      </c>
      <c r="W1006" s="28">
        <v>6.5989951004154905</v>
      </c>
      <c r="X1006" s="28">
        <v>6.6743938464478978</v>
      </c>
    </row>
    <row r="1007" spans="1:24" x14ac:dyDescent="0.2">
      <c r="A1007" s="11" t="s">
        <v>136</v>
      </c>
      <c r="B1007" s="11" t="s">
        <v>62</v>
      </c>
      <c r="C1007" s="11" t="s">
        <v>50</v>
      </c>
      <c r="D1007" s="11" t="s">
        <v>26</v>
      </c>
      <c r="E1007" s="28">
        <v>5.1287976719999993</v>
      </c>
      <c r="F1007" s="28">
        <v>4.5280439349999995</v>
      </c>
      <c r="G1007" s="28">
        <v>3.1880644244800003</v>
      </c>
      <c r="H1007" s="28">
        <v>4.87</v>
      </c>
      <c r="I1007" s="28">
        <v>5.8608000000000011</v>
      </c>
      <c r="J1007" s="28">
        <v>6.0404</v>
      </c>
      <c r="K1007" s="28">
        <v>6.3204999999999991</v>
      </c>
      <c r="L1007" s="28">
        <v>7.2190000000000003</v>
      </c>
      <c r="M1007" s="28">
        <v>7.2467799999999993</v>
      </c>
      <c r="N1007" s="28">
        <v>6.7575849999999997</v>
      </c>
      <c r="O1007" s="28">
        <v>8.4311099999999985</v>
      </c>
      <c r="P1007" s="28">
        <v>9.4613949999999996</v>
      </c>
      <c r="Q1007" s="28">
        <v>8.9163300000000003</v>
      </c>
      <c r="R1007" s="28">
        <v>9.2313580000000002</v>
      </c>
      <c r="S1007" s="28">
        <v>8.1197716</v>
      </c>
      <c r="T1007" s="28">
        <v>7.9561565999999999</v>
      </c>
      <c r="U1007" s="28">
        <v>8.0988965773709491</v>
      </c>
      <c r="V1007" s="28">
        <v>8.2598739579015117</v>
      </c>
      <c r="W1007" s="28">
        <v>8.4131001004154911</v>
      </c>
      <c r="X1007" s="28">
        <v>8.3226538464478974</v>
      </c>
    </row>
    <row r="1008" spans="1:24" x14ac:dyDescent="0.2">
      <c r="A1008" s="11" t="s">
        <v>136</v>
      </c>
      <c r="B1008" s="11" t="s">
        <v>62</v>
      </c>
      <c r="C1008" s="11" t="s">
        <v>50</v>
      </c>
      <c r="D1008" s="11" t="s">
        <v>75</v>
      </c>
      <c r="E1008" s="28">
        <v>3.484178</v>
      </c>
      <c r="F1008" s="28">
        <v>2.5690539999999999</v>
      </c>
      <c r="G1008" s="28">
        <v>1.2402789999999999</v>
      </c>
      <c r="H1008" s="28">
        <v>2.1835810000000002</v>
      </c>
      <c r="I1008" s="28">
        <v>2.9064939999999999</v>
      </c>
      <c r="J1008" s="28">
        <v>2.996</v>
      </c>
      <c r="K1008" s="28">
        <v>3.33</v>
      </c>
      <c r="L1008" s="28">
        <v>4.1879999999999997</v>
      </c>
      <c r="M1008" s="28">
        <v>4.8215250000000003</v>
      </c>
      <c r="N1008" s="28">
        <v>2.683916</v>
      </c>
      <c r="O1008" s="28">
        <v>4.6464480000000004</v>
      </c>
      <c r="P1008" s="28">
        <v>4.5642800000000001</v>
      </c>
      <c r="Q1008" s="28">
        <v>2.9398900000000001</v>
      </c>
      <c r="R1008" s="28">
        <v>3.4452820000000002</v>
      </c>
      <c r="S1008" s="28">
        <v>3.0556000000000001</v>
      </c>
      <c r="T1008" s="28">
        <v>3.0471102685583542</v>
      </c>
      <c r="U1008" s="28">
        <v>3.1183255688167235</v>
      </c>
      <c r="V1008" s="28">
        <v>3.1576501307000773</v>
      </c>
      <c r="W1008" s="28">
        <v>3.1701690098734323</v>
      </c>
      <c r="X1008" s="28">
        <v>3.079352351448386</v>
      </c>
    </row>
    <row r="1009" spans="1:24" x14ac:dyDescent="0.2">
      <c r="A1009" s="11" t="s">
        <v>136</v>
      </c>
      <c r="B1009" s="11" t="s">
        <v>62</v>
      </c>
      <c r="C1009" s="11" t="s">
        <v>50</v>
      </c>
      <c r="D1009" s="11" t="s">
        <v>76</v>
      </c>
      <c r="E1009" s="28">
        <v>4.2248789999999996</v>
      </c>
      <c r="F1009" s="28">
        <v>4.3286319999999998</v>
      </c>
      <c r="G1009" s="28">
        <v>5.7948880000000003</v>
      </c>
      <c r="H1009" s="28">
        <v>4.867191</v>
      </c>
      <c r="I1009" s="28">
        <v>5.3010000000000002</v>
      </c>
      <c r="J1009" s="28">
        <v>6.1269450000000001</v>
      </c>
      <c r="K1009" s="28">
        <v>6.5279999999999996</v>
      </c>
      <c r="L1009" s="28">
        <v>6.13</v>
      </c>
      <c r="M1009" s="28">
        <v>5.5772069999999996</v>
      </c>
      <c r="N1009" s="28">
        <v>5.0287670000000002</v>
      </c>
      <c r="O1009" s="28">
        <v>5.1056229999999996</v>
      </c>
      <c r="P1009" s="28">
        <v>4.0304310000000001</v>
      </c>
      <c r="Q1009" s="28">
        <v>3.3512770000000001</v>
      </c>
      <c r="R1009" s="28">
        <v>3.2496399999999999</v>
      </c>
      <c r="S1009" s="28">
        <v>3.3132969999999999</v>
      </c>
      <c r="T1009" s="28">
        <v>3.5709258820132836</v>
      </c>
      <c r="U1009" s="28">
        <v>3.7220257847436633</v>
      </c>
      <c r="V1009" s="28">
        <v>4.0861834519483562</v>
      </c>
      <c r="W1009" s="28">
        <v>4.2402749208915482</v>
      </c>
      <c r="X1009" s="28">
        <v>4.2570261902448001</v>
      </c>
    </row>
    <row r="1010" spans="1:24" x14ac:dyDescent="0.2">
      <c r="A1010" s="11" t="s">
        <v>136</v>
      </c>
      <c r="B1010" s="11" t="s">
        <v>62</v>
      </c>
      <c r="C1010" s="11" t="s">
        <v>50</v>
      </c>
      <c r="D1010" s="11" t="s">
        <v>74</v>
      </c>
      <c r="E1010" s="28">
        <v>6.4039999999999999</v>
      </c>
      <c r="F1010" s="28">
        <v>6.431</v>
      </c>
      <c r="G1010" s="28">
        <v>7.4809999999999999</v>
      </c>
      <c r="H1010" s="28">
        <v>7.6909999999999998</v>
      </c>
      <c r="I1010" s="28">
        <v>8.5090000000000003</v>
      </c>
      <c r="J1010" s="28">
        <v>9.5549999999999997</v>
      </c>
      <c r="K1010" s="28">
        <v>9.9469999999999992</v>
      </c>
      <c r="L1010" s="28">
        <v>9.8659999999999997</v>
      </c>
      <c r="M1010" s="28">
        <v>9.0429999999999993</v>
      </c>
      <c r="N1010" s="28">
        <v>9.0399999999999991</v>
      </c>
      <c r="O1010" s="28">
        <v>9.91</v>
      </c>
      <c r="P1010" s="28">
        <v>9.4</v>
      </c>
      <c r="Q1010" s="28">
        <v>9.5879999999999992</v>
      </c>
      <c r="R1010" s="28">
        <v>9.3003599999999995</v>
      </c>
      <c r="S1010" s="28">
        <v>8.5377304800000005</v>
      </c>
      <c r="T1010" s="28">
        <v>8.4182022532800005</v>
      </c>
      <c r="U1010" s="28">
        <v>8.6875847253849603</v>
      </c>
      <c r="V1010" s="28">
        <v>9.1827770547319023</v>
      </c>
      <c r="W1010" s="28">
        <v>9.4766259204833236</v>
      </c>
      <c r="X1010" s="28">
        <v>9.5050557982447721</v>
      </c>
    </row>
    <row r="1011" spans="1:24" x14ac:dyDescent="0.2">
      <c r="A1011" s="11" t="s">
        <v>136</v>
      </c>
      <c r="B1011" s="11" t="s">
        <v>62</v>
      </c>
      <c r="C1011" s="11" t="s">
        <v>65</v>
      </c>
      <c r="D1011" s="11" t="s">
        <v>72</v>
      </c>
      <c r="E1011" s="28">
        <v>1.1129625405757728</v>
      </c>
      <c r="F1011" s="28">
        <v>1.1114086287099225</v>
      </c>
      <c r="G1011" s="28">
        <v>1.0846288694744031</v>
      </c>
      <c r="H1011" s="28">
        <v>1.081756403204982</v>
      </c>
      <c r="I1011" s="28">
        <v>1.1090080711736519</v>
      </c>
      <c r="J1011" s="28">
        <v>1.1540820525403912</v>
      </c>
      <c r="K1011" s="28">
        <v>1.2072081522577469</v>
      </c>
      <c r="L1011" s="28">
        <v>1.2730383963261243</v>
      </c>
      <c r="M1011" s="28">
        <v>1.3520237724572339</v>
      </c>
      <c r="N1011" s="28">
        <v>1.3965957788333259</v>
      </c>
      <c r="O1011" s="28">
        <v>1.4763915965155505</v>
      </c>
      <c r="P1011" s="28">
        <v>1.6081167581757629</v>
      </c>
      <c r="Q1011" s="28">
        <v>1.7491092883505357</v>
      </c>
      <c r="R1011" s="28">
        <v>1.9385686280754091</v>
      </c>
      <c r="S1011" s="28">
        <v>2.0401270726971505</v>
      </c>
      <c r="T1011" s="28">
        <v>2.1237122180559536</v>
      </c>
      <c r="U1011" s="28">
        <v>2.2163038220631917</v>
      </c>
      <c r="V1011" s="28">
        <v>2.3144416221513531</v>
      </c>
      <c r="W1011" s="28">
        <v>2.4178336255889796</v>
      </c>
      <c r="X1011" s="28">
        <v>2.5219170156799939</v>
      </c>
    </row>
    <row r="1012" spans="1:24" x14ac:dyDescent="0.2">
      <c r="A1012" s="11" t="s">
        <v>136</v>
      </c>
      <c r="B1012" s="11" t="s">
        <v>62</v>
      </c>
      <c r="C1012" s="11" t="s">
        <v>65</v>
      </c>
      <c r="D1012" s="11" t="s">
        <v>77</v>
      </c>
      <c r="E1012" s="28">
        <v>7.0100999999999997E-2</v>
      </c>
      <c r="F1012" s="28">
        <v>4.6543000000000001E-2</v>
      </c>
      <c r="G1012" s="28">
        <v>2.1250000000000002E-2</v>
      </c>
      <c r="H1012" s="28">
        <v>4.3999999999999997E-2</v>
      </c>
      <c r="I1012" s="28">
        <v>7.3999999999999996E-2</v>
      </c>
      <c r="J1012" s="28">
        <v>9.2999999999999999E-2</v>
      </c>
      <c r="K1012" s="28">
        <v>0.10299999999999999</v>
      </c>
      <c r="L1012" s="28">
        <v>0.11800000000000001</v>
      </c>
      <c r="M1012" s="28">
        <v>0.13400000000000001</v>
      </c>
      <c r="N1012" s="28">
        <v>0.103452</v>
      </c>
      <c r="O1012" s="28">
        <v>0.15615000000000001</v>
      </c>
      <c r="P1012" s="28">
        <v>0.21061099999999999</v>
      </c>
      <c r="Q1012" s="28">
        <v>0.217803</v>
      </c>
      <c r="R1012" s="28">
        <v>0.26829599999999998</v>
      </c>
      <c r="S1012" s="28">
        <v>0.18876218619319296</v>
      </c>
      <c r="T1012" s="28">
        <v>0.17404430188725364</v>
      </c>
      <c r="U1012" s="28">
        <v>0.18615034009416101</v>
      </c>
      <c r="V1012" s="28">
        <v>0.195219</v>
      </c>
      <c r="W1012" s="28">
        <v>0.20426</v>
      </c>
      <c r="X1012" s="28">
        <v>0.20898600000000001</v>
      </c>
    </row>
    <row r="1013" spans="1:24" x14ac:dyDescent="0.2">
      <c r="A1013" s="11" t="s">
        <v>136</v>
      </c>
      <c r="B1013" s="11" t="s">
        <v>62</v>
      </c>
      <c r="C1013" s="11" t="s">
        <v>65</v>
      </c>
      <c r="D1013" s="11" t="s">
        <v>73</v>
      </c>
      <c r="E1013" s="28">
        <v>9.763899999999999E-2</v>
      </c>
      <c r="F1013" s="28">
        <v>6.3868999999999995E-2</v>
      </c>
      <c r="G1013" s="28">
        <v>4.5232000000000001E-2</v>
      </c>
      <c r="H1013" s="28">
        <v>5.8000000000000003E-2</v>
      </c>
      <c r="I1013" s="28">
        <v>8.5999999999999993E-2</v>
      </c>
      <c r="J1013" s="28">
        <v>0.13300000000000001</v>
      </c>
      <c r="K1013" s="28">
        <v>0.16500000000000001</v>
      </c>
      <c r="L1013" s="28">
        <v>0.188</v>
      </c>
      <c r="M1013" s="28">
        <v>0.189</v>
      </c>
      <c r="N1013" s="28">
        <v>0.12947500000000001</v>
      </c>
      <c r="O1013" s="28">
        <v>0.215526</v>
      </c>
      <c r="P1013" s="28">
        <v>0.255998</v>
      </c>
      <c r="Q1013" s="28">
        <v>0.276254</v>
      </c>
      <c r="R1013" s="28">
        <v>0.288912</v>
      </c>
      <c r="S1013" s="28">
        <v>0.25099100000000002</v>
      </c>
      <c r="T1013" s="28">
        <v>0.25074799999999997</v>
      </c>
      <c r="U1013" s="28">
        <v>0.250527</v>
      </c>
      <c r="V1013" s="28">
        <v>0.27296300000000001</v>
      </c>
      <c r="W1013" s="28">
        <v>0.32360000000000005</v>
      </c>
      <c r="X1013" s="28">
        <v>0.33330100000000001</v>
      </c>
    </row>
    <row r="1014" spans="1:24" x14ac:dyDescent="0.2">
      <c r="A1014" s="11" t="s">
        <v>136</v>
      </c>
      <c r="B1014" s="11" t="s">
        <v>62</v>
      </c>
      <c r="C1014" s="11" t="s">
        <v>65</v>
      </c>
      <c r="D1014" s="11" t="s">
        <v>70</v>
      </c>
      <c r="E1014" s="28">
        <v>0.45657703998129523</v>
      </c>
      <c r="F1014" s="28">
        <v>0.29866261398176286</v>
      </c>
      <c r="G1014" s="28">
        <v>0.21151274257657235</v>
      </c>
      <c r="H1014" s="28">
        <v>0.27121814355856905</v>
      </c>
      <c r="I1014" s="28">
        <v>0.4021510404489127</v>
      </c>
      <c r="J1014" s="28">
        <v>0.62193126022913259</v>
      </c>
      <c r="K1014" s="28">
        <v>0.77156885667523956</v>
      </c>
      <c r="L1014" s="28">
        <v>0.879120879120879</v>
      </c>
      <c r="M1014" s="28">
        <v>0.88379705400981989</v>
      </c>
      <c r="N1014" s="28">
        <v>0.60544774374561605</v>
      </c>
      <c r="O1014" s="28">
        <v>1.0078372691138646</v>
      </c>
      <c r="P1014" s="28">
        <v>1.1970914192190787</v>
      </c>
      <c r="Q1014" s="28">
        <v>1.2918120177694645</v>
      </c>
      <c r="R1014" s="28">
        <v>1.3510030395136776</v>
      </c>
      <c r="S1014" s="28">
        <v>1.1736778115501518</v>
      </c>
      <c r="T1014" s="28">
        <v>1.1725415010521392</v>
      </c>
      <c r="U1014" s="28">
        <v>1.1715080664016833</v>
      </c>
      <c r="V1014" s="28">
        <v>1.2764227262099601</v>
      </c>
      <c r="W1014" s="28">
        <v>1.5132101940612579</v>
      </c>
      <c r="X1014" s="28">
        <v>1.558573766658873</v>
      </c>
    </row>
    <row r="1015" spans="1:24" x14ac:dyDescent="0.2">
      <c r="A1015" s="11" t="s">
        <v>136</v>
      </c>
      <c r="B1015" s="11" t="s">
        <v>62</v>
      </c>
      <c r="C1015" s="11" t="s">
        <v>65</v>
      </c>
      <c r="D1015" s="11" t="s">
        <v>71</v>
      </c>
      <c r="E1015" s="28">
        <v>0.95706494135485509</v>
      </c>
      <c r="F1015" s="28">
        <v>0.99174330321912918</v>
      </c>
      <c r="G1015" s="28">
        <v>0.7846044041115362</v>
      </c>
      <c r="H1015" s="28">
        <v>1.1788714927925297</v>
      </c>
      <c r="I1015" s="28">
        <v>1.2420890397144901</v>
      </c>
      <c r="J1015" s="28">
        <v>1.2464086167436226</v>
      </c>
      <c r="K1015" s="28">
        <v>1.183063989212592</v>
      </c>
      <c r="L1015" s="28">
        <v>1.2538155165415996</v>
      </c>
      <c r="M1015" s="28">
        <v>1.2573821083852277</v>
      </c>
      <c r="N1015" s="28">
        <v>1.089344707489994</v>
      </c>
      <c r="O1015" s="28">
        <v>1.2200660723887937</v>
      </c>
      <c r="P1015" s="28">
        <v>1.2932700367321213</v>
      </c>
      <c r="Q1015" s="28">
        <v>1.3062027370994427</v>
      </c>
      <c r="R1015" s="28">
        <v>1.4106989560673981</v>
      </c>
      <c r="S1015" s="28">
        <v>1.4106989560673981</v>
      </c>
      <c r="T1015" s="28">
        <v>1.5235548725527899</v>
      </c>
      <c r="U1015" s="28">
        <v>1.6622278665473937</v>
      </c>
      <c r="V1015" s="28">
        <v>1.8515532977210822</v>
      </c>
      <c r="W1015" s="28">
        <v>2.0551585817506326</v>
      </c>
      <c r="X1015" s="28">
        <v>2.2697253141119944</v>
      </c>
    </row>
    <row r="1016" spans="1:24" x14ac:dyDescent="0.2">
      <c r="A1016" s="11" t="s">
        <v>136</v>
      </c>
      <c r="B1016" s="11" t="s">
        <v>62</v>
      </c>
      <c r="C1016" s="11" t="s">
        <v>65</v>
      </c>
      <c r="D1016" s="11" t="s">
        <v>26</v>
      </c>
      <c r="E1016" s="28">
        <v>1.4136419813361503</v>
      </c>
      <c r="F1016" s="28">
        <v>1.2904059172008919</v>
      </c>
      <c r="G1016" s="28">
        <v>0.99611714668810858</v>
      </c>
      <c r="H1016" s="28">
        <v>1.4500896363510987</v>
      </c>
      <c r="I1016" s="28">
        <v>1.644240080163403</v>
      </c>
      <c r="J1016" s="28">
        <v>1.8683398769727551</v>
      </c>
      <c r="K1016" s="28">
        <v>1.9546328458878315</v>
      </c>
      <c r="L1016" s="28">
        <v>2.1329363956624787</v>
      </c>
      <c r="M1016" s="28">
        <v>2.1411791623950478</v>
      </c>
      <c r="N1016" s="28">
        <v>1.6947924512356101</v>
      </c>
      <c r="O1016" s="28">
        <v>2.2279033415026586</v>
      </c>
      <c r="P1016" s="28">
        <v>2.4903614559512</v>
      </c>
      <c r="Q1016" s="28">
        <v>2.598014754868907</v>
      </c>
      <c r="R1016" s="28">
        <v>2.7617019955810758</v>
      </c>
      <c r="S1016" s="28">
        <v>2.5843767676175498</v>
      </c>
      <c r="T1016" s="28">
        <v>2.696096373604929</v>
      </c>
      <c r="U1016" s="28">
        <v>2.833735932949077</v>
      </c>
      <c r="V1016" s="28">
        <v>3.1279760239310423</v>
      </c>
      <c r="W1016" s="28">
        <v>3.5683687758118907</v>
      </c>
      <c r="X1016" s="28">
        <v>3.8282990807708677</v>
      </c>
    </row>
    <row r="1017" spans="1:24" x14ac:dyDescent="0.2">
      <c r="A1017" s="11" t="s">
        <v>136</v>
      </c>
      <c r="B1017" s="11" t="s">
        <v>62</v>
      </c>
      <c r="C1017" s="11" t="s">
        <v>65</v>
      </c>
      <c r="D1017" s="11" t="s">
        <v>75</v>
      </c>
      <c r="E1017" s="28">
        <v>0.7891179393686909</v>
      </c>
      <c r="F1017" s="28">
        <v>0.40777656713718907</v>
      </c>
      <c r="G1017" s="28">
        <v>0.21512566397878108</v>
      </c>
      <c r="H1017" s="28">
        <v>0.22588194717772014</v>
      </c>
      <c r="I1017" s="28">
        <v>0.23717604453660615</v>
      </c>
      <c r="J1017" s="28">
        <v>0.24903484676343646</v>
      </c>
      <c r="K1017" s="28">
        <v>0.26148658910160827</v>
      </c>
      <c r="L1017" s="28">
        <v>0.52297317820321654</v>
      </c>
      <c r="M1017" s="28">
        <v>0.57527049602353819</v>
      </c>
      <c r="N1017" s="28">
        <v>0.34516229761412293</v>
      </c>
      <c r="O1017" s="28">
        <v>0.51636279723072787</v>
      </c>
      <c r="P1017" s="28">
        <v>0.61963535667687342</v>
      </c>
      <c r="Q1017" s="28">
        <v>0.40276487922070509</v>
      </c>
      <c r="R1017" s="28">
        <v>0.5155390454025025</v>
      </c>
      <c r="S1017" s="28">
        <v>0.46398514086225229</v>
      </c>
      <c r="T1017" s="28">
        <v>0.50574380353985504</v>
      </c>
      <c r="U1017" s="28">
        <v>0.53608843175224641</v>
      </c>
      <c r="V1017" s="28">
        <v>0.55753196902233626</v>
      </c>
      <c r="W1017" s="28">
        <v>0.63558644468546344</v>
      </c>
      <c r="X1017" s="28">
        <v>0.67372163136659124</v>
      </c>
    </row>
    <row r="1018" spans="1:24" x14ac:dyDescent="0.2">
      <c r="A1018" s="11" t="s">
        <v>136</v>
      </c>
      <c r="B1018" s="11" t="s">
        <v>62</v>
      </c>
      <c r="C1018" s="11" t="s">
        <v>65</v>
      </c>
      <c r="D1018" s="11" t="s">
        <v>76</v>
      </c>
      <c r="E1018" s="28">
        <v>0.23286000000000001</v>
      </c>
      <c r="F1018" s="28">
        <v>9.8911303566214429E-2</v>
      </c>
      <c r="G1018" s="28">
        <v>9.2157058633490718E-2</v>
      </c>
      <c r="H1018" s="28">
        <v>8.3043539595106297E-2</v>
      </c>
      <c r="I1018" s="28">
        <v>8.4057905597825125E-2</v>
      </c>
      <c r="J1018" s="28">
        <v>8.8260800877716386E-2</v>
      </c>
      <c r="K1018" s="28">
        <v>9.2673840921602219E-2</v>
      </c>
      <c r="L1018" s="28">
        <v>9.7307532967682325E-2</v>
      </c>
      <c r="M1018" s="28">
        <v>9.1469080989621379E-2</v>
      </c>
      <c r="N1018" s="28">
        <v>0.13720362148443208</v>
      </c>
      <c r="O1018" s="28">
        <v>0.14817991120318666</v>
      </c>
      <c r="P1018" s="28">
        <v>0.11854392896254934</v>
      </c>
      <c r="Q1018" s="28">
        <v>9.7206029182483084E-2</v>
      </c>
      <c r="R1018" s="28">
        <v>8.7485426264234778E-2</v>
      </c>
      <c r="S1018" s="28">
        <v>0.12247959676992869</v>
      </c>
      <c r="T1018" s="28">
        <v>0.12860357660842511</v>
      </c>
      <c r="U1018" s="28">
        <v>0.12217339777800384</v>
      </c>
      <c r="V1018" s="28">
        <v>9.1630048333502884E-2</v>
      </c>
      <c r="W1018" s="28">
        <v>8.8881146883497797E-2</v>
      </c>
      <c r="X1018" s="28">
        <v>8.6214712476992861E-2</v>
      </c>
    </row>
    <row r="1019" spans="1:24" x14ac:dyDescent="0.2">
      <c r="A1019" s="11" t="s">
        <v>136</v>
      </c>
      <c r="B1019" s="11" t="s">
        <v>62</v>
      </c>
      <c r="C1019" s="11" t="s">
        <v>65</v>
      </c>
      <c r="D1019" s="11" t="s">
        <v>74</v>
      </c>
      <c r="E1019" s="28">
        <v>1.1459999999999999</v>
      </c>
      <c r="F1019" s="28">
        <v>1.099</v>
      </c>
      <c r="G1019" s="28">
        <v>1.1399999999999999</v>
      </c>
      <c r="H1019" s="28">
        <v>1.4390000000000001</v>
      </c>
      <c r="I1019" s="28">
        <v>1.4770000000000001</v>
      </c>
      <c r="J1019" s="28">
        <v>1.72</v>
      </c>
      <c r="K1019" s="28">
        <v>1.556</v>
      </c>
      <c r="L1019" s="28">
        <v>1.6279999999999999</v>
      </c>
      <c r="M1019" s="28">
        <v>1.482</v>
      </c>
      <c r="N1019" s="28">
        <v>1.46</v>
      </c>
      <c r="O1019" s="28">
        <v>1.59</v>
      </c>
      <c r="P1019" s="28">
        <v>1.8285</v>
      </c>
      <c r="Q1019" s="28">
        <v>2.1576300000000002</v>
      </c>
      <c r="R1019" s="28">
        <v>2.3302404000000005</v>
      </c>
      <c r="S1019" s="28">
        <v>2.2137283800000005</v>
      </c>
      <c r="T1019" s="28">
        <v>2.3244147990000004</v>
      </c>
      <c r="U1019" s="28">
        <v>2.4290134649550006</v>
      </c>
      <c r="V1019" s="28">
        <v>2.6670567845205908</v>
      </c>
      <c r="W1019" s="28">
        <v>3.0271094504308707</v>
      </c>
      <c r="X1019" s="28">
        <v>3.2450613308618936</v>
      </c>
    </row>
    <row r="1020" spans="1:24" x14ac:dyDescent="0.2">
      <c r="A1020" s="11" t="s">
        <v>136</v>
      </c>
      <c r="B1020" s="11" t="s">
        <v>62</v>
      </c>
      <c r="C1020" s="11" t="s">
        <v>67</v>
      </c>
      <c r="D1020" s="11" t="s">
        <v>72</v>
      </c>
      <c r="E1020" s="28">
        <v>0.3742294421591853</v>
      </c>
      <c r="F1020" s="28">
        <v>0.37554686239712387</v>
      </c>
      <c r="G1020" s="28">
        <v>0.37265507728058206</v>
      </c>
      <c r="H1020" s="28">
        <v>0.37293964364861448</v>
      </c>
      <c r="I1020" s="28">
        <v>0.38221984560491734</v>
      </c>
      <c r="J1020" s="28">
        <v>0.39535771653822815</v>
      </c>
      <c r="K1020" s="28">
        <v>0.4102940911443384</v>
      </c>
      <c r="L1020" s="28">
        <v>0.42700138566280726</v>
      </c>
      <c r="M1020" s="28">
        <v>0.44445243938700901</v>
      </c>
      <c r="N1020" s="28">
        <v>0.44963584523667643</v>
      </c>
      <c r="O1020" s="28">
        <v>0.45885475287492139</v>
      </c>
      <c r="P1020" s="28">
        <v>0.47832326956486593</v>
      </c>
      <c r="Q1020" s="28">
        <v>0.49605419642781495</v>
      </c>
      <c r="R1020" s="28">
        <v>0.51961118298484366</v>
      </c>
      <c r="S1020" s="28">
        <v>0.53095187460335092</v>
      </c>
      <c r="T1020" s="28">
        <v>0.54377463334333886</v>
      </c>
      <c r="U1020" s="28">
        <v>0.56017782392018522</v>
      </c>
      <c r="V1020" s="28">
        <v>0.57932026167636153</v>
      </c>
      <c r="W1020" s="28">
        <v>0.60054198902789668</v>
      </c>
      <c r="X1020" s="28">
        <v>0.62343027278081586</v>
      </c>
    </row>
    <row r="1021" spans="1:24" x14ac:dyDescent="0.2">
      <c r="A1021" s="11" t="s">
        <v>136</v>
      </c>
      <c r="B1021" s="11" t="s">
        <v>62</v>
      </c>
      <c r="C1021" s="11" t="s">
        <v>67</v>
      </c>
      <c r="D1021" s="11" t="s">
        <v>77</v>
      </c>
      <c r="E1021" s="28">
        <v>1.6704999999999998E-2</v>
      </c>
      <c r="F1021" s="28">
        <v>7.0570000000000008E-3</v>
      </c>
      <c r="G1021" s="28">
        <v>2.8679999999999999E-3</v>
      </c>
      <c r="H1021" s="28">
        <v>6.0000000000000001E-3</v>
      </c>
      <c r="I1021" s="28">
        <v>1.4999999999999999E-2</v>
      </c>
      <c r="J1021" s="28">
        <v>1.9E-2</v>
      </c>
      <c r="K1021" s="28">
        <v>2.1000000000000001E-2</v>
      </c>
      <c r="L1021" s="28">
        <v>2.3E-2</v>
      </c>
      <c r="M1021" s="28">
        <v>2.5000000000000001E-2</v>
      </c>
      <c r="N1021" s="28">
        <v>1.0377000000000001E-2</v>
      </c>
      <c r="O1021" s="28">
        <v>1.9115E-2</v>
      </c>
      <c r="P1021" s="28">
        <v>2.6506000000000002E-2</v>
      </c>
      <c r="Q1021" s="28">
        <v>2.5066999999999999E-2</v>
      </c>
      <c r="R1021" s="28">
        <v>3.1164999999999998E-2</v>
      </c>
      <c r="S1021" s="28">
        <v>1.9310000000000001E-2</v>
      </c>
      <c r="T1021" s="28">
        <v>2.0966000000000002E-2</v>
      </c>
      <c r="U1021" s="28">
        <v>2.4733000000000002E-2</v>
      </c>
      <c r="V1021" s="28">
        <v>2.7719000000000001E-2</v>
      </c>
      <c r="W1021" s="28">
        <v>3.0092000000000001E-2</v>
      </c>
      <c r="X1021" s="28">
        <v>3.2088999999999999E-2</v>
      </c>
    </row>
    <row r="1022" spans="1:24" x14ac:dyDescent="0.2">
      <c r="A1022" s="11" t="s">
        <v>136</v>
      </c>
      <c r="B1022" s="11" t="s">
        <v>62</v>
      </c>
      <c r="C1022" s="11" t="s">
        <v>67</v>
      </c>
      <c r="D1022" s="11" t="s">
        <v>73</v>
      </c>
      <c r="E1022" s="28">
        <v>2.8869999999999998E-3</v>
      </c>
      <c r="F1022" s="28">
        <v>2.0830000000000002E-3</v>
      </c>
      <c r="G1022" s="28">
        <v>1.212E-3</v>
      </c>
      <c r="H1022" s="28">
        <v>2E-3</v>
      </c>
      <c r="I1022" s="28">
        <v>3.0000000000000001E-3</v>
      </c>
      <c r="J1022" s="28">
        <v>3.0000000000000001E-3</v>
      </c>
      <c r="K1022" s="28">
        <v>4.0000000000000001E-3</v>
      </c>
      <c r="L1022" s="28">
        <v>5.0000000000000001E-3</v>
      </c>
      <c r="M1022" s="28">
        <v>9.0000000000000011E-3</v>
      </c>
      <c r="N1022" s="28">
        <v>2.6340000000000001E-3</v>
      </c>
      <c r="O1022" s="28">
        <v>6.7020000000000005E-3</v>
      </c>
      <c r="P1022" s="28">
        <v>8.4939999999999998E-3</v>
      </c>
      <c r="Q1022" s="28">
        <v>7.6150000000000002E-3</v>
      </c>
      <c r="R1022" s="28">
        <v>1.0558E-2</v>
      </c>
      <c r="S1022" s="28">
        <v>6.0890000000000007E-3</v>
      </c>
      <c r="T1022" s="28">
        <v>7.3150000000000003E-3</v>
      </c>
      <c r="U1022" s="28">
        <v>7.9830000000000005E-3</v>
      </c>
      <c r="V1022" s="28">
        <v>8.8260000000000005E-3</v>
      </c>
      <c r="W1022" s="28">
        <v>9.5399999999999999E-3</v>
      </c>
      <c r="X1022" s="28">
        <v>1.0149E-2</v>
      </c>
    </row>
    <row r="1023" spans="1:24" x14ac:dyDescent="0.2">
      <c r="A1023" s="11" t="s">
        <v>136</v>
      </c>
      <c r="B1023" s="11" t="s">
        <v>62</v>
      </c>
      <c r="C1023" s="11" t="s">
        <v>67</v>
      </c>
      <c r="D1023" s="11" t="s">
        <v>70</v>
      </c>
      <c r="E1023" s="28">
        <v>2.7161222305469333E-2</v>
      </c>
      <c r="F1023" s="28">
        <v>1.9597099432730389E-2</v>
      </c>
      <c r="G1023" s="28">
        <v>1.1402632987263191E-2</v>
      </c>
      <c r="H1023" s="28">
        <v>1.8816226051589426E-2</v>
      </c>
      <c r="I1023" s="28">
        <v>2.8224339077384138E-2</v>
      </c>
      <c r="J1023" s="28">
        <v>2.8224339077384138E-2</v>
      </c>
      <c r="K1023" s="28">
        <v>3.7632452103178851E-2</v>
      </c>
      <c r="L1023" s="28">
        <v>4.704056512897356E-2</v>
      </c>
      <c r="M1023" s="28">
        <v>8.4673017232152425E-2</v>
      </c>
      <c r="N1023" s="28">
        <v>2.4780969709943274E-2</v>
      </c>
      <c r="O1023" s="28">
        <v>6.3053173498876167E-2</v>
      </c>
      <c r="P1023" s="28">
        <v>7.9912512041100281E-2</v>
      </c>
      <c r="Q1023" s="28">
        <v>7.1642780691426738E-2</v>
      </c>
      <c r="R1023" s="28">
        <v>9.9330857326340574E-2</v>
      </c>
      <c r="S1023" s="28">
        <v>5.7286000214064006E-2</v>
      </c>
      <c r="T1023" s="28">
        <v>6.8820346783688327E-2</v>
      </c>
      <c r="U1023" s="28">
        <v>7.5104966284919195E-2</v>
      </c>
      <c r="V1023" s="28">
        <v>8.3036005565664137E-2</v>
      </c>
      <c r="W1023" s="28">
        <v>8.9753398266081558E-2</v>
      </c>
      <c r="X1023" s="28">
        <v>9.5482939098790534E-2</v>
      </c>
    </row>
    <row r="1024" spans="1:24" x14ac:dyDescent="0.2">
      <c r="A1024" s="11" t="s">
        <v>136</v>
      </c>
      <c r="B1024" s="11" t="s">
        <v>62</v>
      </c>
      <c r="C1024" s="11" t="s">
        <v>67</v>
      </c>
      <c r="D1024" s="11" t="s">
        <v>71</v>
      </c>
      <c r="E1024" s="28">
        <v>0.89731406129032232</v>
      </c>
      <c r="F1024" s="28">
        <v>0.73336771564075742</v>
      </c>
      <c r="G1024" s="28">
        <v>0.57335686453743284</v>
      </c>
      <c r="H1024" s="28">
        <v>0.99736266661805306</v>
      </c>
      <c r="I1024" s="28">
        <v>1.1390151399026536</v>
      </c>
      <c r="J1024" s="28">
        <v>1.2097946126069781</v>
      </c>
      <c r="K1024" s="28">
        <v>1.2308822734330152</v>
      </c>
      <c r="L1024" s="28">
        <v>1.3664044341209833</v>
      </c>
      <c r="M1024" s="28">
        <v>1.2889120742223261</v>
      </c>
      <c r="N1024" s="28">
        <v>0.9891988595206882</v>
      </c>
      <c r="O1024" s="28">
        <v>1.1000000000000001</v>
      </c>
      <c r="P1024" s="28">
        <v>1.1660000000000001</v>
      </c>
      <c r="Q1024" s="28">
        <v>1.0843800000000003</v>
      </c>
      <c r="R1024" s="28">
        <v>1.1711304000000002</v>
      </c>
      <c r="S1024" s="28">
        <v>1.1828417040000003</v>
      </c>
      <c r="T1024" s="28">
        <v>1.2774690403200004</v>
      </c>
      <c r="U1024" s="28">
        <v>1.3724356686044539</v>
      </c>
      <c r="V1024" s="28">
        <v>1.50623268035854</v>
      </c>
      <c r="W1024" s="28">
        <v>1.6214633703753212</v>
      </c>
      <c r="X1024" s="28">
        <v>1.7456047637862846</v>
      </c>
    </row>
    <row r="1025" spans="1:24" x14ac:dyDescent="0.2">
      <c r="A1025" s="11" t="s">
        <v>136</v>
      </c>
      <c r="B1025" s="11" t="s">
        <v>62</v>
      </c>
      <c r="C1025" s="11" t="s">
        <v>67</v>
      </c>
      <c r="D1025" s="11" t="s">
        <v>26</v>
      </c>
      <c r="E1025" s="28">
        <v>0.92447528359579167</v>
      </c>
      <c r="F1025" s="28">
        <v>0.75296481507348778</v>
      </c>
      <c r="G1025" s="28">
        <v>0.58475949752469603</v>
      </c>
      <c r="H1025" s="28">
        <v>1.0161788926696425</v>
      </c>
      <c r="I1025" s="28">
        <v>1.1672394789800378</v>
      </c>
      <c r="J1025" s="28">
        <v>1.2380189516843623</v>
      </c>
      <c r="K1025" s="28">
        <v>1.2685147255361939</v>
      </c>
      <c r="L1025" s="28">
        <v>1.4134449992499569</v>
      </c>
      <c r="M1025" s="28">
        <v>1.3735850914544785</v>
      </c>
      <c r="N1025" s="28">
        <v>1.0139798292306315</v>
      </c>
      <c r="O1025" s="28">
        <v>1.1630531734988763</v>
      </c>
      <c r="P1025" s="28">
        <v>1.2459125120411003</v>
      </c>
      <c r="Q1025" s="28">
        <v>1.1560227806914272</v>
      </c>
      <c r="R1025" s="28">
        <v>1.2704612573263407</v>
      </c>
      <c r="S1025" s="28">
        <v>1.2401277042140644</v>
      </c>
      <c r="T1025" s="28">
        <v>1.3462893871036887</v>
      </c>
      <c r="U1025" s="28">
        <v>1.4475406348893731</v>
      </c>
      <c r="V1025" s="28">
        <v>1.589268685924204</v>
      </c>
      <c r="W1025" s="28">
        <v>1.7112167686414028</v>
      </c>
      <c r="X1025" s="28">
        <v>1.8410877028850752</v>
      </c>
    </row>
    <row r="1026" spans="1:24" x14ac:dyDescent="0.2">
      <c r="A1026" s="11" t="s">
        <v>136</v>
      </c>
      <c r="B1026" s="11" t="s">
        <v>62</v>
      </c>
      <c r="C1026" s="11" t="s">
        <v>67</v>
      </c>
      <c r="D1026" s="11" t="s">
        <v>75</v>
      </c>
      <c r="E1026" s="28">
        <v>0.18530606063130906</v>
      </c>
      <c r="F1026" s="28">
        <v>0.21622343286281093</v>
      </c>
      <c r="G1026" s="28">
        <v>0.12587433602121897</v>
      </c>
      <c r="H1026" s="28">
        <v>0.80011805282227988</v>
      </c>
      <c r="I1026" s="28">
        <v>1.0188239554633938</v>
      </c>
      <c r="J1026" s="28">
        <v>0.8822611532365634</v>
      </c>
      <c r="K1026" s="28">
        <v>0.89197841089839169</v>
      </c>
      <c r="L1026" s="28">
        <v>1.1755428217967834</v>
      </c>
      <c r="M1026" s="28">
        <v>1.2400665039764618</v>
      </c>
      <c r="N1026" s="28">
        <v>0.59083770238587707</v>
      </c>
      <c r="O1026" s="28">
        <v>0.88389320276927208</v>
      </c>
      <c r="P1026" s="28">
        <v>1.023548328806817</v>
      </c>
      <c r="Q1026" s="28">
        <v>0.66510773617801366</v>
      </c>
      <c r="R1026" s="28">
        <v>0.74492066451937533</v>
      </c>
      <c r="S1026" s="28">
        <v>0.67266336006099592</v>
      </c>
      <c r="T1026" s="28">
        <v>0.71974979526526572</v>
      </c>
      <c r="U1026" s="28">
        <v>0.7269472932179184</v>
      </c>
      <c r="V1026" s="28">
        <v>0.8178157048701582</v>
      </c>
      <c r="W1026" s="28">
        <v>0.87915188273542</v>
      </c>
      <c r="X1026" s="28">
        <v>0.95387979276793067</v>
      </c>
    </row>
    <row r="1027" spans="1:24" x14ac:dyDescent="0.2">
      <c r="A1027" s="11" t="s">
        <v>136</v>
      </c>
      <c r="B1027" s="11" t="s">
        <v>62</v>
      </c>
      <c r="C1027" s="11" t="s">
        <v>67</v>
      </c>
      <c r="D1027" s="11" t="s">
        <v>76</v>
      </c>
      <c r="E1027" s="28">
        <v>0</v>
      </c>
      <c r="F1027" s="28">
        <v>5.2447696433785586E-2</v>
      </c>
      <c r="G1027" s="28">
        <v>5.3922941366509276E-2</v>
      </c>
      <c r="H1027" s="28">
        <v>5.2731460404893717E-2</v>
      </c>
      <c r="I1027" s="28">
        <v>6.6594094402174883E-2</v>
      </c>
      <c r="J1027" s="28">
        <v>0.18259419912228364</v>
      </c>
      <c r="K1027" s="28">
        <v>0.21142415907839779</v>
      </c>
      <c r="L1027" s="28">
        <v>0.19269246703231765</v>
      </c>
      <c r="M1027" s="28">
        <v>0.12144891901037863</v>
      </c>
      <c r="N1027" s="28">
        <v>0.22</v>
      </c>
      <c r="O1027" s="28">
        <v>0.17050000000000001</v>
      </c>
      <c r="P1027" s="28">
        <v>0.15345</v>
      </c>
      <c r="Q1027" s="28">
        <v>0.12742760528158259</v>
      </c>
      <c r="R1027" s="28">
        <v>0.12105622501750346</v>
      </c>
      <c r="S1027" s="28">
        <v>0.1573730925227545</v>
      </c>
      <c r="T1027" s="28">
        <v>0.21245367490571859</v>
      </c>
      <c r="U1027" s="28">
        <v>0.26556709363214825</v>
      </c>
      <c r="V1027" s="28">
        <v>0.28415679018639867</v>
      </c>
      <c r="W1027" s="28">
        <v>0.29268149389199061</v>
      </c>
      <c r="X1027" s="28">
        <v>0.30146193870875032</v>
      </c>
    </row>
    <row r="1028" spans="1:24" x14ac:dyDescent="0.2">
      <c r="A1028" s="11" t="s">
        <v>136</v>
      </c>
      <c r="B1028" s="11" t="s">
        <v>62</v>
      </c>
      <c r="C1028" s="11" t="s">
        <v>67</v>
      </c>
      <c r="D1028" s="11" t="s">
        <v>74</v>
      </c>
      <c r="E1028" s="28">
        <v>0.46899999999999997</v>
      </c>
      <c r="F1028" s="28">
        <v>0.38200000000000001</v>
      </c>
      <c r="G1028" s="28">
        <v>0.36699999999999999</v>
      </c>
      <c r="H1028" s="28">
        <v>0.45500000000000002</v>
      </c>
      <c r="I1028" s="28">
        <v>0.47699999999999998</v>
      </c>
      <c r="J1028" s="28">
        <v>0.59099999999999997</v>
      </c>
      <c r="K1028" s="28">
        <v>0.63900000000000001</v>
      </c>
      <c r="L1028" s="28">
        <v>0.58599999999999997</v>
      </c>
      <c r="M1028" s="28">
        <v>0.437</v>
      </c>
      <c r="N1028" s="28">
        <v>0.4</v>
      </c>
      <c r="O1028" s="28">
        <v>0.4</v>
      </c>
      <c r="P1028" s="28">
        <v>0.53</v>
      </c>
      <c r="Q1028" s="28">
        <v>0.62539999999999996</v>
      </c>
      <c r="R1028" s="28">
        <v>0.66292399999999996</v>
      </c>
      <c r="S1028" s="28">
        <v>0.737834412</v>
      </c>
      <c r="T1028" s="28">
        <v>0.84629607056400002</v>
      </c>
      <c r="U1028" s="28">
        <v>0.98847381041875193</v>
      </c>
      <c r="V1028" s="28">
        <v>1.0576669771480647</v>
      </c>
      <c r="W1028" s="28">
        <v>1.128530664616985</v>
      </c>
      <c r="X1028" s="28">
        <v>1.1939854431647703</v>
      </c>
    </row>
    <row r="1029" spans="1:24" x14ac:dyDescent="0.2">
      <c r="A1029" s="11" t="s">
        <v>137</v>
      </c>
      <c r="B1029" s="11" t="s">
        <v>62</v>
      </c>
      <c r="C1029" s="11" t="s">
        <v>50</v>
      </c>
      <c r="D1029" s="11" t="s">
        <v>72</v>
      </c>
      <c r="E1029" s="28">
        <v>14.15</v>
      </c>
      <c r="F1029" s="28">
        <v>14.9</v>
      </c>
      <c r="G1029" s="28">
        <v>16.021000000000001</v>
      </c>
      <c r="H1029" s="28">
        <v>16.576000000000001</v>
      </c>
      <c r="I1029" s="28">
        <v>17.056999999999999</v>
      </c>
      <c r="J1029" s="28">
        <v>18.37</v>
      </c>
      <c r="K1029" s="28">
        <v>19.338999999999999</v>
      </c>
      <c r="L1029" s="28">
        <v>20.56</v>
      </c>
      <c r="M1029" s="28">
        <v>21.97</v>
      </c>
      <c r="N1029" s="28">
        <v>23.61</v>
      </c>
      <c r="O1029" s="28">
        <v>25.163571410063604</v>
      </c>
      <c r="P1029" s="28">
        <v>26.741834643032039</v>
      </c>
      <c r="Q1029" s="28">
        <v>28.398068814084937</v>
      </c>
      <c r="R1029" s="28">
        <v>29.786278513387703</v>
      </c>
      <c r="S1029" s="28">
        <v>30.78432655376627</v>
      </c>
      <c r="T1029" s="28">
        <v>31.728905374487471</v>
      </c>
      <c r="U1029" s="28">
        <v>32.687049976938994</v>
      </c>
      <c r="V1029" s="28">
        <v>33.69548197368168</v>
      </c>
      <c r="W1029" s="28">
        <v>34.737336574160359</v>
      </c>
      <c r="X1029" s="28">
        <v>35.80235836234948</v>
      </c>
    </row>
    <row r="1030" spans="1:24" x14ac:dyDescent="0.2">
      <c r="A1030" s="11" t="s">
        <v>137</v>
      </c>
      <c r="B1030" s="11" t="s">
        <v>62</v>
      </c>
      <c r="C1030" s="11" t="s">
        <v>50</v>
      </c>
      <c r="D1030" s="11" t="s">
        <v>77</v>
      </c>
      <c r="E1030" s="28">
        <v>1.1716469999999999</v>
      </c>
      <c r="F1030" s="28">
        <v>1.292886</v>
      </c>
      <c r="G1030" s="28">
        <v>1.229376</v>
      </c>
      <c r="H1030" s="28">
        <v>1.1180000000000001</v>
      </c>
      <c r="I1030" s="28">
        <v>1.296</v>
      </c>
      <c r="J1030" s="28">
        <v>1.365</v>
      </c>
      <c r="K1030" s="28">
        <v>1.5580000000000001</v>
      </c>
      <c r="L1030" s="28">
        <v>1.9990000000000001</v>
      </c>
      <c r="M1030" s="28">
        <v>2.226</v>
      </c>
      <c r="N1030" s="28">
        <v>2.5202460000000002</v>
      </c>
      <c r="O1030" s="28">
        <v>2.6195029999999999</v>
      </c>
      <c r="P1030" s="28">
        <v>2.6063890000000001</v>
      </c>
      <c r="Q1030" s="28">
        <v>2.8012220000000001</v>
      </c>
      <c r="R1030" s="28">
        <v>2.7170859999999997</v>
      </c>
      <c r="S1030" s="28">
        <v>2.4277894090211785</v>
      </c>
      <c r="T1030" s="28">
        <v>2.4530108218557474</v>
      </c>
      <c r="U1030" s="28">
        <v>2.5279664433197699</v>
      </c>
      <c r="V1030" s="28">
        <v>2.6427480000000001</v>
      </c>
      <c r="W1030" s="28">
        <v>2.7454149999999999</v>
      </c>
      <c r="X1030" s="28">
        <v>2.8416220000000001</v>
      </c>
    </row>
    <row r="1031" spans="1:24" x14ac:dyDescent="0.2">
      <c r="A1031" s="11" t="s">
        <v>137</v>
      </c>
      <c r="B1031" s="11" t="s">
        <v>62</v>
      </c>
      <c r="C1031" s="11" t="s">
        <v>50</v>
      </c>
      <c r="D1031" s="11" t="s">
        <v>73</v>
      </c>
      <c r="E1031" s="28">
        <v>1.28372</v>
      </c>
      <c r="F1031" s="28">
        <v>1.3776919999999999</v>
      </c>
      <c r="G1031" s="28">
        <v>1.3786369999999999</v>
      </c>
      <c r="H1031" s="28">
        <v>1.3819999999999999</v>
      </c>
      <c r="I1031" s="28">
        <v>1.6859999999999999</v>
      </c>
      <c r="J1031" s="28">
        <v>1.8620000000000001</v>
      </c>
      <c r="K1031" s="28">
        <v>1.9179999999999999</v>
      </c>
      <c r="L1031" s="28">
        <v>2.266</v>
      </c>
      <c r="M1031" s="28">
        <v>2.4260000000000002</v>
      </c>
      <c r="N1031" s="28">
        <v>2.4886919999999999</v>
      </c>
      <c r="O1031" s="28">
        <v>2.5703770000000001</v>
      </c>
      <c r="P1031" s="28">
        <v>2.4809029999999996</v>
      </c>
      <c r="Q1031" s="28">
        <v>2.612714</v>
      </c>
      <c r="R1031" s="28">
        <v>2.7344330000000001</v>
      </c>
      <c r="S1031" s="28">
        <v>2.2510110000000001</v>
      </c>
      <c r="T1031" s="28">
        <v>2.3251010000000001</v>
      </c>
      <c r="U1031" s="28">
        <v>2.4127480000000001</v>
      </c>
      <c r="V1031" s="28">
        <v>2.4371860000000001</v>
      </c>
      <c r="W1031" s="28">
        <v>2.524181</v>
      </c>
      <c r="X1031" s="28">
        <v>2.664174</v>
      </c>
    </row>
    <row r="1032" spans="1:24" x14ac:dyDescent="0.2">
      <c r="A1032" s="11" t="s">
        <v>137</v>
      </c>
      <c r="B1032" s="11" t="s">
        <v>62</v>
      </c>
      <c r="C1032" s="11" t="s">
        <v>50</v>
      </c>
      <c r="D1032" s="11" t="s">
        <v>70</v>
      </c>
      <c r="E1032" s="28">
        <v>6.4185999999999996</v>
      </c>
      <c r="F1032" s="28">
        <v>6.8884599999999994</v>
      </c>
      <c r="G1032" s="28">
        <v>6.893184999999999</v>
      </c>
      <c r="H1032" s="28">
        <v>6.91</v>
      </c>
      <c r="I1032" s="28">
        <v>8.43</v>
      </c>
      <c r="J1032" s="28">
        <v>9.31</v>
      </c>
      <c r="K1032" s="28">
        <v>9.59</v>
      </c>
      <c r="L1032" s="28">
        <v>11.33</v>
      </c>
      <c r="M1032" s="28">
        <v>12.13</v>
      </c>
      <c r="N1032" s="28">
        <v>12.44346</v>
      </c>
      <c r="O1032" s="28">
        <v>12.851885000000001</v>
      </c>
      <c r="P1032" s="28">
        <v>12.404514999999998</v>
      </c>
      <c r="Q1032" s="28">
        <v>13.06357</v>
      </c>
      <c r="R1032" s="28">
        <v>13.672164999999998</v>
      </c>
      <c r="S1032" s="28">
        <v>11.255054999999999</v>
      </c>
      <c r="T1032" s="28">
        <v>11.625505</v>
      </c>
      <c r="U1032" s="28">
        <v>12.063740000000001</v>
      </c>
      <c r="V1032" s="28">
        <v>12.185930000000001</v>
      </c>
      <c r="W1032" s="28">
        <v>12.620905</v>
      </c>
      <c r="X1032" s="28">
        <v>13.320869999999998</v>
      </c>
    </row>
    <row r="1033" spans="1:24" x14ac:dyDescent="0.2">
      <c r="A1033" s="11" t="s">
        <v>137</v>
      </c>
      <c r="B1033" s="11" t="s">
        <v>62</v>
      </c>
      <c r="C1033" s="11" t="s">
        <v>50</v>
      </c>
      <c r="D1033" s="11" t="s">
        <v>71</v>
      </c>
      <c r="E1033" s="28">
        <v>14.519877699200002</v>
      </c>
      <c r="F1033" s="28">
        <v>14.8053584133</v>
      </c>
      <c r="G1033" s="28">
        <v>15.2130460608</v>
      </c>
      <c r="H1033" s="28">
        <v>14.765388488999999</v>
      </c>
      <c r="I1033" s="28">
        <v>16.033579999999997</v>
      </c>
      <c r="J1033" s="28">
        <v>16.165600000000001</v>
      </c>
      <c r="K1033" s="28">
        <v>16.438149999999997</v>
      </c>
      <c r="L1033" s="28">
        <v>17.177600000000002</v>
      </c>
      <c r="M1033" s="28">
        <v>17.700320000000001</v>
      </c>
      <c r="N1033" s="28">
        <v>17.611150000000002</v>
      </c>
      <c r="O1033" s="28">
        <v>21.196000000000002</v>
      </c>
      <c r="P1033" s="28">
        <v>21.67</v>
      </c>
      <c r="Q1033" s="28">
        <v>22.103400000000001</v>
      </c>
      <c r="R1033" s="28">
        <v>24.976841999999998</v>
      </c>
      <c r="S1033" s="28">
        <v>26.350568309999996</v>
      </c>
      <c r="T1033" s="28">
        <v>27.272838200849993</v>
      </c>
      <c r="U1033" s="28">
        <v>28.110862980167536</v>
      </c>
      <c r="V1033" s="28">
        <v>28.641159677629428</v>
      </c>
      <c r="W1033" s="28">
        <v>29.526736088036305</v>
      </c>
      <c r="X1033" s="28">
        <v>30.432004607997058</v>
      </c>
    </row>
    <row r="1034" spans="1:24" x14ac:dyDescent="0.2">
      <c r="A1034" s="11" t="s">
        <v>137</v>
      </c>
      <c r="B1034" s="11" t="s">
        <v>62</v>
      </c>
      <c r="C1034" s="11" t="s">
        <v>50</v>
      </c>
      <c r="D1034" s="11" t="s">
        <v>26</v>
      </c>
      <c r="E1034" s="28">
        <v>20.9384776992</v>
      </c>
      <c r="F1034" s="28">
        <v>21.693818413300001</v>
      </c>
      <c r="G1034" s="28">
        <v>22.106231060799999</v>
      </c>
      <c r="H1034" s="28">
        <v>21.675388488999999</v>
      </c>
      <c r="I1034" s="28">
        <v>24.463579999999997</v>
      </c>
      <c r="J1034" s="28">
        <v>25.4756</v>
      </c>
      <c r="K1034" s="28">
        <v>26.028149999999997</v>
      </c>
      <c r="L1034" s="28">
        <v>28.507600000000004</v>
      </c>
      <c r="M1034" s="28">
        <v>29.83032</v>
      </c>
      <c r="N1034" s="28">
        <v>30.054610000000004</v>
      </c>
      <c r="O1034" s="28">
        <v>34.047885000000001</v>
      </c>
      <c r="P1034" s="28">
        <v>34.074514999999998</v>
      </c>
      <c r="Q1034" s="28">
        <v>35.166969999999999</v>
      </c>
      <c r="R1034" s="28">
        <v>38.649006999999997</v>
      </c>
      <c r="S1034" s="28">
        <v>37.605623309999999</v>
      </c>
      <c r="T1034" s="28">
        <v>38.898343200849993</v>
      </c>
      <c r="U1034" s="28">
        <v>40.174602980167535</v>
      </c>
      <c r="V1034" s="28">
        <v>40.827089677629431</v>
      </c>
      <c r="W1034" s="28">
        <v>42.147641088036309</v>
      </c>
      <c r="X1034" s="28">
        <v>43.752874607997057</v>
      </c>
    </row>
    <row r="1035" spans="1:24" x14ac:dyDescent="0.2">
      <c r="A1035" s="11" t="s">
        <v>137</v>
      </c>
      <c r="B1035" s="11" t="s">
        <v>62</v>
      </c>
      <c r="C1035" s="11" t="s">
        <v>50</v>
      </c>
      <c r="D1035" s="11" t="s">
        <v>75</v>
      </c>
      <c r="E1035" s="28">
        <v>4.0376539999999999</v>
      </c>
      <c r="F1035" s="28">
        <v>4.5777970000000003</v>
      </c>
      <c r="G1035" s="28">
        <v>3.8554460000000002</v>
      </c>
      <c r="H1035" s="28">
        <v>3.0590000000000002</v>
      </c>
      <c r="I1035" s="28">
        <v>4.0220000000000002</v>
      </c>
      <c r="J1035" s="28">
        <v>6.2329999999999997</v>
      </c>
      <c r="K1035" s="28">
        <v>7.0095000000000001</v>
      </c>
      <c r="L1035" s="28">
        <v>7.8650000000000002</v>
      </c>
      <c r="M1035" s="28">
        <v>10.997999999999999</v>
      </c>
      <c r="N1035" s="28">
        <v>9.9459040000000005</v>
      </c>
      <c r="O1035" s="28">
        <v>16.432008</v>
      </c>
      <c r="P1035" s="28">
        <v>16.490732999999999</v>
      </c>
      <c r="Q1035" s="28">
        <v>15.498735</v>
      </c>
      <c r="R1035" s="28">
        <v>17.462102000000002</v>
      </c>
      <c r="S1035" s="28">
        <v>15.650684999999999</v>
      </c>
      <c r="T1035" s="28">
        <v>15.999148923440139</v>
      </c>
      <c r="U1035" s="28">
        <v>16.017026910110093</v>
      </c>
      <c r="V1035" s="28">
        <v>16.353755289981052</v>
      </c>
      <c r="W1035" s="28">
        <v>16.821256916807869</v>
      </c>
      <c r="X1035" s="28">
        <v>17.325894624312106</v>
      </c>
    </row>
    <row r="1036" spans="1:24" x14ac:dyDescent="0.2">
      <c r="A1036" s="11" t="s">
        <v>137</v>
      </c>
      <c r="B1036" s="11" t="s">
        <v>62</v>
      </c>
      <c r="C1036" s="11" t="s">
        <v>50</v>
      </c>
      <c r="D1036" s="11" t="s">
        <v>76</v>
      </c>
      <c r="E1036" s="28">
        <v>9.9074679999999997</v>
      </c>
      <c r="F1036" s="28">
        <v>8.3222880000000004</v>
      </c>
      <c r="G1036" s="28">
        <v>9.8132000000000001</v>
      </c>
      <c r="H1036" s="28">
        <v>10.992000000000001</v>
      </c>
      <c r="I1036" s="28">
        <v>10.175000000000001</v>
      </c>
      <c r="J1036" s="28">
        <v>11.047000000000001</v>
      </c>
      <c r="K1036" s="28">
        <v>11.07</v>
      </c>
      <c r="L1036" s="28">
        <v>13.028</v>
      </c>
      <c r="M1036" s="28">
        <v>12.163</v>
      </c>
      <c r="N1036" s="28">
        <v>10.175832</v>
      </c>
      <c r="O1036" s="28">
        <v>11.531529000000001</v>
      </c>
      <c r="P1036" s="28">
        <v>10.634461</v>
      </c>
      <c r="Q1036" s="28">
        <v>7.5555300000000001</v>
      </c>
      <c r="R1036" s="28">
        <v>6.5037719999999997</v>
      </c>
      <c r="S1036" s="28">
        <v>6.2323339999999998</v>
      </c>
      <c r="T1036" s="28">
        <v>6.7694293576050244</v>
      </c>
      <c r="U1036" s="28">
        <v>6.9670098361549115</v>
      </c>
      <c r="V1036" s="28">
        <v>7.2024308544158577</v>
      </c>
      <c r="W1036" s="28">
        <v>7.4233043462163861</v>
      </c>
      <c r="X1036" s="28">
        <v>7.6460034766028784</v>
      </c>
    </row>
    <row r="1037" spans="1:24" x14ac:dyDescent="0.2">
      <c r="A1037" s="11" t="s">
        <v>137</v>
      </c>
      <c r="B1037" s="11" t="s">
        <v>62</v>
      </c>
      <c r="C1037" s="11" t="s">
        <v>50</v>
      </c>
      <c r="D1037" s="11" t="s">
        <v>74</v>
      </c>
      <c r="E1037" s="28">
        <v>27.954999999999998</v>
      </c>
      <c r="F1037" s="28">
        <v>25.010999999999999</v>
      </c>
      <c r="G1037" s="28">
        <v>26.157</v>
      </c>
      <c r="H1037" s="28">
        <v>27.641999999999999</v>
      </c>
      <c r="I1037" s="28">
        <v>29.375</v>
      </c>
      <c r="J1037" s="28">
        <v>29.582000000000001</v>
      </c>
      <c r="K1037" s="28">
        <v>29.946999999999999</v>
      </c>
      <c r="L1037" s="28">
        <v>33.540640000000003</v>
      </c>
      <c r="M1037" s="28">
        <v>31.528201600000003</v>
      </c>
      <c r="N1037" s="28">
        <v>29.628201600000004</v>
      </c>
      <c r="O1037" s="28">
        <v>29.331919584000005</v>
      </c>
      <c r="P1037" s="28">
        <v>28.7</v>
      </c>
      <c r="Q1037" s="28">
        <v>26.690999999999999</v>
      </c>
      <c r="R1037" s="28">
        <v>28.025549999999999</v>
      </c>
      <c r="S1037" s="28">
        <v>28.586061000000001</v>
      </c>
      <c r="T1037" s="28">
        <v>29.729503440000002</v>
      </c>
      <c r="U1037" s="28">
        <v>31.156519605120003</v>
      </c>
      <c r="V1037" s="28">
        <v>31.717336958012165</v>
      </c>
      <c r="W1037" s="28">
        <v>32.795726414584578</v>
      </c>
      <c r="X1037" s="28">
        <v>34.107555471167956</v>
      </c>
    </row>
    <row r="1038" spans="1:24" x14ac:dyDescent="0.2">
      <c r="A1038" s="11" t="s">
        <v>137</v>
      </c>
      <c r="B1038" s="11" t="s">
        <v>62</v>
      </c>
      <c r="C1038" s="11" t="s">
        <v>65</v>
      </c>
      <c r="D1038" s="11" t="s">
        <v>72</v>
      </c>
      <c r="E1038" s="28">
        <v>2.41</v>
      </c>
      <c r="F1038" s="28">
        <v>2.5</v>
      </c>
      <c r="G1038" s="28">
        <v>2.5910000000000002</v>
      </c>
      <c r="H1038" s="28">
        <v>2.665</v>
      </c>
      <c r="I1038" s="28">
        <v>2.7970000000000002</v>
      </c>
      <c r="J1038" s="28">
        <v>2.9289999999999998</v>
      </c>
      <c r="K1038" s="28">
        <v>3.0609999999999999</v>
      </c>
      <c r="L1038" s="28">
        <v>3.3285</v>
      </c>
      <c r="M1038" s="28">
        <v>3.5960000000000001</v>
      </c>
      <c r="N1038" s="28">
        <v>3.9359999999999999</v>
      </c>
      <c r="O1038" s="28">
        <v>4.4253209999999994</v>
      </c>
      <c r="P1038" s="28">
        <v>4.998047023999999</v>
      </c>
      <c r="Q1038" s="28">
        <v>5.5460803436319983</v>
      </c>
      <c r="R1038" s="28">
        <v>6.0762336033577107</v>
      </c>
      <c r="S1038" s="28">
        <v>6.5478458672583644</v>
      </c>
      <c r="T1038" s="28">
        <v>6.9802759299826995</v>
      </c>
      <c r="U1038" s="28">
        <v>7.4088201254750272</v>
      </c>
      <c r="V1038" s="28">
        <v>7.8492108173191513</v>
      </c>
      <c r="W1038" s="28">
        <v>8.3024641141934072</v>
      </c>
      <c r="X1038" s="28">
        <v>8.767576946770836</v>
      </c>
    </row>
    <row r="1039" spans="1:24" x14ac:dyDescent="0.2">
      <c r="A1039" s="11" t="s">
        <v>137</v>
      </c>
      <c r="B1039" s="11" t="s">
        <v>62</v>
      </c>
      <c r="C1039" s="11" t="s">
        <v>65</v>
      </c>
      <c r="D1039" s="11" t="s">
        <v>77</v>
      </c>
      <c r="E1039" s="28">
        <v>0.23826900000000001</v>
      </c>
      <c r="F1039" s="28">
        <v>0.22874100000000003</v>
      </c>
      <c r="G1039" s="28">
        <v>0.182311</v>
      </c>
      <c r="H1039" s="28">
        <v>0.17899999999999999</v>
      </c>
      <c r="I1039" s="28">
        <v>0.23599999999999999</v>
      </c>
      <c r="J1039" s="28">
        <v>0.25800000000000001</v>
      </c>
      <c r="K1039" s="28">
        <v>0.28599999999999998</v>
      </c>
      <c r="L1039" s="28">
        <v>0.38100000000000001</v>
      </c>
      <c r="M1039" s="28">
        <v>0.496</v>
      </c>
      <c r="N1039" s="28">
        <v>0.55607899999999999</v>
      </c>
      <c r="O1039" s="28">
        <v>0.70580100000000001</v>
      </c>
      <c r="P1039" s="28">
        <v>0.82054400000000005</v>
      </c>
      <c r="Q1039" s="28">
        <v>0.83292200000000005</v>
      </c>
      <c r="R1039" s="28">
        <v>0.85737200000000002</v>
      </c>
      <c r="S1039" s="28">
        <v>0.84226251370547367</v>
      </c>
      <c r="T1039" s="28">
        <v>0.84494435236161214</v>
      </c>
      <c r="U1039" s="28">
        <v>0.88226213094120243</v>
      </c>
      <c r="V1039" s="28">
        <v>0.92196400000000012</v>
      </c>
      <c r="W1039" s="28">
        <v>0.96345199999999998</v>
      </c>
      <c r="X1039" s="28">
        <v>1.0047730000000001</v>
      </c>
    </row>
    <row r="1040" spans="1:24" x14ac:dyDescent="0.2">
      <c r="A1040" s="11" t="s">
        <v>137</v>
      </c>
      <c r="B1040" s="11" t="s">
        <v>62</v>
      </c>
      <c r="C1040" s="11" t="s">
        <v>65</v>
      </c>
      <c r="D1040" s="11" t="s">
        <v>73</v>
      </c>
      <c r="E1040" s="28">
        <v>0.23091499999999998</v>
      </c>
      <c r="F1040" s="28">
        <v>0.20787700000000001</v>
      </c>
      <c r="G1040" s="28">
        <v>0.17955699999999999</v>
      </c>
      <c r="H1040" s="28">
        <v>0.21299999999999999</v>
      </c>
      <c r="I1040" s="28">
        <v>0.314</v>
      </c>
      <c r="J1040" s="28">
        <v>0.35</v>
      </c>
      <c r="K1040" s="28">
        <v>0.36</v>
      </c>
      <c r="L1040" s="28">
        <v>0.38600000000000001</v>
      </c>
      <c r="M1040" s="28">
        <v>0.44500000000000001</v>
      </c>
      <c r="N1040" s="28">
        <v>0.44000800000000001</v>
      </c>
      <c r="O1040" s="28">
        <v>0.58508700000000002</v>
      </c>
      <c r="P1040" s="28">
        <v>0.64487800000000006</v>
      </c>
      <c r="Q1040" s="28">
        <v>0.63202499999999995</v>
      </c>
      <c r="R1040" s="28">
        <v>0.75766800000000001</v>
      </c>
      <c r="S1040" s="28">
        <v>0.67816200000000004</v>
      </c>
      <c r="T1040" s="28">
        <v>0.69329399999999997</v>
      </c>
      <c r="U1040" s="28">
        <v>0.74731700000000001</v>
      </c>
      <c r="V1040" s="28">
        <v>0.78204700000000005</v>
      </c>
      <c r="W1040" s="28">
        <v>0.82878800000000008</v>
      </c>
      <c r="X1040" s="28">
        <v>0.88367899999999999</v>
      </c>
    </row>
    <row r="1041" spans="1:24" x14ac:dyDescent="0.2">
      <c r="A1041" s="11" t="s">
        <v>137</v>
      </c>
      <c r="B1041" s="11" t="s">
        <v>62</v>
      </c>
      <c r="C1041" s="11" t="s">
        <v>65</v>
      </c>
      <c r="D1041" s="11" t="s">
        <v>70</v>
      </c>
      <c r="E1041" s="28">
        <v>1.1545749999999999</v>
      </c>
      <c r="F1041" s="28">
        <v>1.039385</v>
      </c>
      <c r="G1041" s="28">
        <v>0.89778500000000006</v>
      </c>
      <c r="H1041" s="28">
        <v>1.0649999999999999</v>
      </c>
      <c r="I1041" s="28">
        <v>1.57</v>
      </c>
      <c r="J1041" s="28">
        <v>1.75</v>
      </c>
      <c r="K1041" s="28">
        <v>1.8</v>
      </c>
      <c r="L1041" s="28">
        <v>1.93</v>
      </c>
      <c r="M1041" s="28">
        <v>2.2250000000000001</v>
      </c>
      <c r="N1041" s="28">
        <v>2.20004</v>
      </c>
      <c r="O1041" s="28">
        <v>2.9254349999999998</v>
      </c>
      <c r="P1041" s="28">
        <v>3.2243900000000005</v>
      </c>
      <c r="Q1041" s="28">
        <v>3.1601249999999999</v>
      </c>
      <c r="R1041" s="28">
        <v>3.7883399999999998</v>
      </c>
      <c r="S1041" s="28">
        <v>3.3908100000000001</v>
      </c>
      <c r="T1041" s="28">
        <v>3.4664699999999997</v>
      </c>
      <c r="U1041" s="28">
        <v>3.7365849999999998</v>
      </c>
      <c r="V1041" s="28">
        <v>3.9102350000000001</v>
      </c>
      <c r="W1041" s="28">
        <v>4.1439400000000015</v>
      </c>
      <c r="X1041" s="28">
        <v>4.4183950000000003</v>
      </c>
    </row>
    <row r="1042" spans="1:24" x14ac:dyDescent="0.2">
      <c r="A1042" s="11" t="s">
        <v>137</v>
      </c>
      <c r="B1042" s="11" t="s">
        <v>62</v>
      </c>
      <c r="C1042" s="11" t="s">
        <v>65</v>
      </c>
      <c r="D1042" s="11" t="s">
        <v>71</v>
      </c>
      <c r="E1042" s="28">
        <v>2.29</v>
      </c>
      <c r="F1042" s="28">
        <v>2.3950121648668419</v>
      </c>
      <c r="G1042" s="28">
        <v>2.8501000000000003</v>
      </c>
      <c r="H1042" s="28">
        <v>2.7183000000000002</v>
      </c>
      <c r="I1042" s="28">
        <v>2.9088800000000004</v>
      </c>
      <c r="J1042" s="28">
        <v>2.8704199999999997</v>
      </c>
      <c r="K1042" s="28">
        <v>2.9385599999999998</v>
      </c>
      <c r="L1042" s="28">
        <v>3.0955050000000002</v>
      </c>
      <c r="M1042" s="28">
        <v>3.1644800000000002</v>
      </c>
      <c r="N1042" s="28">
        <v>3.0996022465141038</v>
      </c>
      <c r="O1042" s="28">
        <v>3.39</v>
      </c>
      <c r="P1042" s="28">
        <v>3.554957431131208</v>
      </c>
      <c r="Q1042" s="28">
        <v>3.7682548769990807</v>
      </c>
      <c r="R1042" s="28">
        <v>4.258128011008961</v>
      </c>
      <c r="S1042" s="28">
        <v>4.4923250516144533</v>
      </c>
      <c r="T1042" s="28">
        <v>4.8067878052274651</v>
      </c>
      <c r="U1042" s="28">
        <v>5.2602622890872688</v>
      </c>
      <c r="V1042" s="28">
        <v>5.6514317884697887</v>
      </c>
      <c r="W1042" s="28">
        <v>6.1438234445031217</v>
      </c>
      <c r="X1042" s="28">
        <v>6.6633584795458356</v>
      </c>
    </row>
    <row r="1043" spans="1:24" x14ac:dyDescent="0.2">
      <c r="A1043" s="11" t="s">
        <v>137</v>
      </c>
      <c r="B1043" s="11" t="s">
        <v>62</v>
      </c>
      <c r="C1043" s="11" t="s">
        <v>65</v>
      </c>
      <c r="D1043" s="11" t="s">
        <v>26</v>
      </c>
      <c r="E1043" s="28">
        <v>3.4445749999999999</v>
      </c>
      <c r="F1043" s="28">
        <v>3.4343971648668417</v>
      </c>
      <c r="G1043" s="28">
        <v>3.7478850000000001</v>
      </c>
      <c r="H1043" s="28">
        <v>3.7833000000000001</v>
      </c>
      <c r="I1043" s="28">
        <v>4.4788800000000002</v>
      </c>
      <c r="J1043" s="28">
        <v>4.6204199999999993</v>
      </c>
      <c r="K1043" s="28">
        <v>4.7385599999999997</v>
      </c>
      <c r="L1043" s="28">
        <v>5.0255050000000008</v>
      </c>
      <c r="M1043" s="28">
        <v>5.3894800000000007</v>
      </c>
      <c r="N1043" s="28">
        <v>5.2996422465141038</v>
      </c>
      <c r="O1043" s="28">
        <v>6.3154349999999999</v>
      </c>
      <c r="P1043" s="28">
        <v>6.7793474311312085</v>
      </c>
      <c r="Q1043" s="28">
        <v>6.928379876999081</v>
      </c>
      <c r="R1043" s="28">
        <v>8.0464680110089617</v>
      </c>
      <c r="S1043" s="28">
        <v>7.8831350516144534</v>
      </c>
      <c r="T1043" s="28">
        <v>8.2732578052274643</v>
      </c>
      <c r="U1043" s="28">
        <v>8.9968472890872686</v>
      </c>
      <c r="V1043" s="28">
        <v>9.5616667884697897</v>
      </c>
      <c r="W1043" s="28">
        <v>10.287763444503124</v>
      </c>
      <c r="X1043" s="28">
        <v>11.081753479545835</v>
      </c>
    </row>
    <row r="1044" spans="1:24" x14ac:dyDescent="0.2">
      <c r="A1044" s="11" t="s">
        <v>137</v>
      </c>
      <c r="B1044" s="11" t="s">
        <v>62</v>
      </c>
      <c r="C1044" s="11" t="s">
        <v>65</v>
      </c>
      <c r="D1044" s="11" t="s">
        <v>75</v>
      </c>
      <c r="E1044" s="28">
        <v>0.56869301673868888</v>
      </c>
      <c r="F1044" s="28">
        <v>0.48915182497824067</v>
      </c>
      <c r="G1044" s="28">
        <v>0.29349109498694437</v>
      </c>
      <c r="H1044" s="28">
        <v>0.18399999999999994</v>
      </c>
      <c r="I1044" s="28">
        <v>0.44</v>
      </c>
      <c r="J1044" s="28">
        <v>0.71855779427359501</v>
      </c>
      <c r="K1044" s="28">
        <v>0.73442205726405096</v>
      </c>
      <c r="L1044" s="28">
        <v>0.92759278897136799</v>
      </c>
      <c r="M1044" s="28">
        <v>1.295270413573701</v>
      </c>
      <c r="N1044" s="28">
        <v>0.68</v>
      </c>
      <c r="O1044" s="28">
        <v>1.1117999999999999</v>
      </c>
      <c r="P1044" s="28">
        <v>1.011738</v>
      </c>
      <c r="Q1044" s="28">
        <v>0.85997531713162501</v>
      </c>
      <c r="R1044" s="28">
        <v>1.0147708742153174</v>
      </c>
      <c r="S1044" s="28">
        <v>1.0249185829574705</v>
      </c>
      <c r="T1044" s="28">
        <v>1.0556661404461947</v>
      </c>
      <c r="U1044" s="28">
        <v>1.1190061088729664</v>
      </c>
      <c r="V1044" s="28">
        <v>1.197336536494074</v>
      </c>
      <c r="W1044" s="28">
        <v>1.2811500940486593</v>
      </c>
      <c r="X1044" s="28">
        <v>1.3644248501618221</v>
      </c>
    </row>
    <row r="1045" spans="1:24" x14ac:dyDescent="0.2">
      <c r="A1045" s="11" t="s">
        <v>137</v>
      </c>
      <c r="B1045" s="11" t="s">
        <v>62</v>
      </c>
      <c r="C1045" s="11" t="s">
        <v>65</v>
      </c>
      <c r="D1045" s="11" t="s">
        <v>76</v>
      </c>
      <c r="E1045" s="28">
        <v>1.0299927755982163</v>
      </c>
      <c r="F1045" s="28">
        <v>1.0783567294575751</v>
      </c>
      <c r="G1045" s="28">
        <v>0.99597856629053516</v>
      </c>
      <c r="H1045" s="28">
        <v>1.5093805380283456</v>
      </c>
      <c r="I1045" s="28">
        <v>1.5602482565759621</v>
      </c>
      <c r="J1045" s="28">
        <v>1.5394708894091733</v>
      </c>
      <c r="K1045" s="28">
        <v>1.6996475213431863</v>
      </c>
      <c r="L1045" s="28">
        <v>2.06157996725773</v>
      </c>
      <c r="M1045" s="28">
        <v>1.8363671724964929</v>
      </c>
      <c r="N1045" s="28">
        <v>1.4510000000000001</v>
      </c>
      <c r="O1045" s="28">
        <v>1.26817</v>
      </c>
      <c r="P1045" s="28">
        <v>1.4330320999999999</v>
      </c>
      <c r="Q1045" s="28">
        <v>1.3183906388737567</v>
      </c>
      <c r="R1045" s="28">
        <v>1.278838919707544</v>
      </c>
      <c r="S1045" s="28">
        <v>1.3811460332841476</v>
      </c>
      <c r="T1045" s="28">
        <v>1.3811460332841476</v>
      </c>
      <c r="U1045" s="28">
        <v>1.3811460332841476</v>
      </c>
      <c r="V1045" s="28">
        <v>1.4087689539498307</v>
      </c>
      <c r="W1045" s="28">
        <v>1.4369443330288274</v>
      </c>
      <c r="X1045" s="28">
        <v>1.4656832196894041</v>
      </c>
    </row>
    <row r="1046" spans="1:24" x14ac:dyDescent="0.2">
      <c r="A1046" s="11" t="s">
        <v>137</v>
      </c>
      <c r="B1046" s="11" t="s">
        <v>62</v>
      </c>
      <c r="C1046" s="11" t="s">
        <v>65</v>
      </c>
      <c r="D1046" s="11" t="s">
        <v>74</v>
      </c>
      <c r="E1046" s="28">
        <v>4.2909269999999999</v>
      </c>
      <c r="F1046" s="28">
        <v>4.3479999999999999</v>
      </c>
      <c r="G1046" s="28">
        <v>4.6769999999999996</v>
      </c>
      <c r="H1046" s="28">
        <v>4.97</v>
      </c>
      <c r="I1046" s="28">
        <v>4.82</v>
      </c>
      <c r="J1046" s="28">
        <v>5.3620000000000001</v>
      </c>
      <c r="K1046" s="28">
        <v>5.8959999999999999</v>
      </c>
      <c r="L1046" s="28">
        <v>6</v>
      </c>
      <c r="M1046" s="28">
        <v>5.88</v>
      </c>
      <c r="N1046" s="28">
        <v>5.7623999999999986</v>
      </c>
      <c r="O1046" s="28">
        <v>6.9</v>
      </c>
      <c r="P1046" s="28">
        <v>7.2450000000000001</v>
      </c>
      <c r="Q1046" s="28">
        <v>7.4623500000000016</v>
      </c>
      <c r="R1046" s="28">
        <v>8.096649750000001</v>
      </c>
      <c r="S1046" s="28">
        <v>8.4205157400000008</v>
      </c>
      <c r="T1046" s="28">
        <v>8.6057670862800002</v>
      </c>
      <c r="U1046" s="28">
        <v>9.2770169190098404</v>
      </c>
      <c r="V1046" s="28">
        <v>9.7872528495553812</v>
      </c>
      <c r="W1046" s="28">
        <v>10.452786043325149</v>
      </c>
      <c r="X1046" s="28">
        <v>11.194933852401233</v>
      </c>
    </row>
    <row r="1047" spans="1:24" x14ac:dyDescent="0.2">
      <c r="A1047" s="11" t="s">
        <v>137</v>
      </c>
      <c r="B1047" s="11" t="s">
        <v>62</v>
      </c>
      <c r="C1047" s="11" t="s">
        <v>67</v>
      </c>
      <c r="D1047" s="11" t="s">
        <v>72</v>
      </c>
      <c r="E1047" s="28">
        <v>1.5069999999999999</v>
      </c>
      <c r="F1047" s="28">
        <v>1.5595000000000001</v>
      </c>
      <c r="G1047" s="28">
        <v>1.6020000000000001</v>
      </c>
      <c r="H1047" s="28">
        <v>1.635</v>
      </c>
      <c r="I1047" s="28">
        <v>1.6890000000000001</v>
      </c>
      <c r="J1047" s="28">
        <v>1.7430000000000001</v>
      </c>
      <c r="K1047" s="28">
        <v>1.8032675027716882</v>
      </c>
      <c r="L1047" s="28">
        <v>1.8985000000000001</v>
      </c>
      <c r="M1047" s="28">
        <v>2</v>
      </c>
      <c r="N1047" s="28">
        <v>2.0950000000000002</v>
      </c>
      <c r="O1047" s="28">
        <v>2.2337470000000001</v>
      </c>
      <c r="P1047" s="28">
        <v>2.3618860960000001</v>
      </c>
      <c r="Q1047" s="28">
        <v>2.445358854832</v>
      </c>
      <c r="R1047" s="28">
        <v>2.5441906537677119</v>
      </c>
      <c r="S1047" s="28">
        <v>2.6067059808858422</v>
      </c>
      <c r="T1047" s="28">
        <v>2.6673325655739517</v>
      </c>
      <c r="U1047" s="28">
        <v>2.7372602606477154</v>
      </c>
      <c r="V1047" s="28">
        <v>2.8142043707431021</v>
      </c>
      <c r="W1047" s="28">
        <v>2.8975024002841208</v>
      </c>
      <c r="X1047" s="28">
        <v>2.9856423042727558</v>
      </c>
    </row>
    <row r="1048" spans="1:24" x14ac:dyDescent="0.2">
      <c r="A1048" s="11" t="s">
        <v>137</v>
      </c>
      <c r="B1048" s="11" t="s">
        <v>62</v>
      </c>
      <c r="C1048" s="11" t="s">
        <v>67</v>
      </c>
      <c r="D1048" s="11" t="s">
        <v>77</v>
      </c>
      <c r="E1048" s="28">
        <v>7.5354000000000004E-2</v>
      </c>
      <c r="F1048" s="28">
        <v>6.2104999999999994E-2</v>
      </c>
      <c r="G1048" s="28">
        <v>7.4142E-2</v>
      </c>
      <c r="H1048" s="28">
        <v>7.8E-2</v>
      </c>
      <c r="I1048" s="28">
        <v>9.4E-2</v>
      </c>
      <c r="J1048" s="28">
        <v>8.8999999999999996E-2</v>
      </c>
      <c r="K1048" s="28">
        <v>8.6999999999999994E-2</v>
      </c>
      <c r="L1048" s="28">
        <v>0.115</v>
      </c>
      <c r="M1048" s="28">
        <v>0.14499999999999999</v>
      </c>
      <c r="N1048" s="28">
        <v>0.13102000000000003</v>
      </c>
      <c r="O1048" s="28">
        <v>0.19321700000000003</v>
      </c>
      <c r="P1048" s="28">
        <v>0.19961899999999999</v>
      </c>
      <c r="Q1048" s="28">
        <v>0.161415</v>
      </c>
      <c r="R1048" s="28">
        <v>0.181974</v>
      </c>
      <c r="S1048" s="28">
        <v>0.151562</v>
      </c>
      <c r="T1048" s="28">
        <v>0.15446799999999999</v>
      </c>
      <c r="U1048" s="28">
        <v>0.16861899999999999</v>
      </c>
      <c r="V1048" s="28">
        <v>0.18096000000000001</v>
      </c>
      <c r="W1048" s="28">
        <v>0.193052</v>
      </c>
      <c r="X1048" s="28">
        <v>0.20404</v>
      </c>
    </row>
    <row r="1049" spans="1:24" x14ac:dyDescent="0.2">
      <c r="A1049" s="11" t="s">
        <v>137</v>
      </c>
      <c r="B1049" s="11" t="s">
        <v>62</v>
      </c>
      <c r="C1049" s="11" t="s">
        <v>67</v>
      </c>
      <c r="D1049" s="11" t="s">
        <v>73</v>
      </c>
      <c r="E1049" s="28">
        <v>8.6960999999999997E-2</v>
      </c>
      <c r="F1049" s="28">
        <v>8.8840999999999989E-2</v>
      </c>
      <c r="G1049" s="28">
        <v>8.2782999999999995E-2</v>
      </c>
      <c r="H1049" s="28">
        <v>9.9000000000000005E-2</v>
      </c>
      <c r="I1049" s="28">
        <v>0.13</v>
      </c>
      <c r="J1049" s="28">
        <v>0.14399999999999999</v>
      </c>
      <c r="K1049" s="28">
        <v>0.13300000000000001</v>
      </c>
      <c r="L1049" s="28">
        <v>0.16300000000000001</v>
      </c>
      <c r="M1049" s="28">
        <v>0.20200000000000001</v>
      </c>
      <c r="N1049" s="28">
        <v>0.15128800000000001</v>
      </c>
      <c r="O1049" s="28">
        <v>0.23175100000000001</v>
      </c>
      <c r="P1049" s="28">
        <v>0.26116899999999998</v>
      </c>
      <c r="Q1049" s="28">
        <v>0.167653</v>
      </c>
      <c r="R1049" s="28">
        <v>0.22694</v>
      </c>
      <c r="S1049" s="28">
        <v>0.19822200000000001</v>
      </c>
      <c r="T1049" s="28">
        <v>0.20732900000000001</v>
      </c>
      <c r="U1049" s="28">
        <v>0.227691</v>
      </c>
      <c r="V1049" s="28">
        <v>0.25420500000000001</v>
      </c>
      <c r="W1049" s="28">
        <v>0.27580100000000002</v>
      </c>
      <c r="X1049" s="28">
        <v>0.29299599999999998</v>
      </c>
    </row>
    <row r="1050" spans="1:24" x14ac:dyDescent="0.2">
      <c r="A1050" s="11" t="s">
        <v>137</v>
      </c>
      <c r="B1050" s="11" t="s">
        <v>62</v>
      </c>
      <c r="C1050" s="11" t="s">
        <v>67</v>
      </c>
      <c r="D1050" s="11" t="s">
        <v>70</v>
      </c>
      <c r="E1050" s="28">
        <v>0.69568799999999997</v>
      </c>
      <c r="F1050" s="28">
        <v>0.71072799999999992</v>
      </c>
      <c r="G1050" s="28">
        <v>0.66226399999999996</v>
      </c>
      <c r="H1050" s="28">
        <v>0.79200000000000004</v>
      </c>
      <c r="I1050" s="28">
        <v>1.04</v>
      </c>
      <c r="J1050" s="28">
        <v>1.1519999999999999</v>
      </c>
      <c r="K1050" s="28">
        <v>1.0640000000000001</v>
      </c>
      <c r="L1050" s="28">
        <v>1.304</v>
      </c>
      <c r="M1050" s="28">
        <v>1.6160000000000001</v>
      </c>
      <c r="N1050" s="28">
        <v>1.210304</v>
      </c>
      <c r="O1050" s="28">
        <v>1.8540080000000001</v>
      </c>
      <c r="P1050" s="28">
        <v>2.0893519999999999</v>
      </c>
      <c r="Q1050" s="28">
        <v>1.341224</v>
      </c>
      <c r="R1050" s="28">
        <v>1.81552</v>
      </c>
      <c r="S1050" s="28">
        <v>1.5857760000000001</v>
      </c>
      <c r="T1050" s="28">
        <v>1.6586320000000001</v>
      </c>
      <c r="U1050" s="28">
        <v>1.821528</v>
      </c>
      <c r="V1050" s="28">
        <v>2.0336400000000001</v>
      </c>
      <c r="W1050" s="28">
        <v>2.2064080000000001</v>
      </c>
      <c r="X1050" s="28">
        <v>2.3439679999999998</v>
      </c>
    </row>
    <row r="1051" spans="1:24" x14ac:dyDescent="0.2">
      <c r="A1051" s="11" t="s">
        <v>137</v>
      </c>
      <c r="B1051" s="11" t="s">
        <v>62</v>
      </c>
      <c r="C1051" s="11" t="s">
        <v>67</v>
      </c>
      <c r="D1051" s="11" t="s">
        <v>71</v>
      </c>
      <c r="E1051" s="28">
        <v>4.3702999999999994</v>
      </c>
      <c r="F1051" s="28">
        <v>4.3666</v>
      </c>
      <c r="G1051" s="28">
        <v>4.6137600000000001</v>
      </c>
      <c r="H1051" s="28">
        <v>4.6433999999999997</v>
      </c>
      <c r="I1051" s="28">
        <v>5.0670000000000002</v>
      </c>
      <c r="J1051" s="28">
        <v>5.2290000000000001</v>
      </c>
      <c r="K1051" s="28">
        <v>5.3737371582596305</v>
      </c>
      <c r="L1051" s="28">
        <v>5.9554236394180187</v>
      </c>
      <c r="M1051" s="28">
        <v>6.4211656575014091</v>
      </c>
      <c r="N1051" s="28">
        <v>5.5620541749877779</v>
      </c>
      <c r="O1051" s="28">
        <v>7.01</v>
      </c>
      <c r="P1051" s="28">
        <v>7.06</v>
      </c>
      <c r="Q1051" s="28">
        <v>6.8481999999999994</v>
      </c>
      <c r="R1051" s="28">
        <v>7.6699840000000004</v>
      </c>
      <c r="S1051" s="28">
        <v>7.7466838400000002</v>
      </c>
      <c r="T1051" s="28">
        <v>8.1030312966400011</v>
      </c>
      <c r="U1051" s="28">
        <v>8.3486437949755317</v>
      </c>
      <c r="V1051" s="28">
        <v>8.5833233307664614</v>
      </c>
      <c r="W1051" s="28">
        <v>8.8373823208665669</v>
      </c>
      <c r="X1051" s="28">
        <v>9.1062090280319055</v>
      </c>
    </row>
    <row r="1052" spans="1:24" x14ac:dyDescent="0.2">
      <c r="A1052" s="11" t="s">
        <v>137</v>
      </c>
      <c r="B1052" s="11" t="s">
        <v>62</v>
      </c>
      <c r="C1052" s="11" t="s">
        <v>67</v>
      </c>
      <c r="D1052" s="11" t="s">
        <v>26</v>
      </c>
      <c r="E1052" s="28">
        <v>5.065987999999999</v>
      </c>
      <c r="F1052" s="28">
        <v>5.0773279999999996</v>
      </c>
      <c r="G1052" s="28">
        <v>5.2760239999999996</v>
      </c>
      <c r="H1052" s="28">
        <v>5.4353999999999996</v>
      </c>
      <c r="I1052" s="28">
        <v>6.1070000000000002</v>
      </c>
      <c r="J1052" s="28">
        <v>6.3810000000000002</v>
      </c>
      <c r="K1052" s="28">
        <v>6.4377371582596306</v>
      </c>
      <c r="L1052" s="28">
        <v>7.2594236394180189</v>
      </c>
      <c r="M1052" s="28">
        <v>8.0371656575014097</v>
      </c>
      <c r="N1052" s="28">
        <v>6.7723581749877777</v>
      </c>
      <c r="O1052" s="28">
        <v>8.8640080000000001</v>
      </c>
      <c r="P1052" s="28">
        <v>9.1493520000000004</v>
      </c>
      <c r="Q1052" s="28">
        <v>8.1894239999999989</v>
      </c>
      <c r="R1052" s="28">
        <v>9.4855040000000006</v>
      </c>
      <c r="S1052" s="28">
        <v>9.3324598400000003</v>
      </c>
      <c r="T1052" s="28">
        <v>9.7616632966400019</v>
      </c>
      <c r="U1052" s="28">
        <v>10.170171794975532</v>
      </c>
      <c r="V1052" s="28">
        <v>10.616963330766461</v>
      </c>
      <c r="W1052" s="28">
        <v>11.043790320866567</v>
      </c>
      <c r="X1052" s="28">
        <v>11.450177028031906</v>
      </c>
    </row>
    <row r="1053" spans="1:24" x14ac:dyDescent="0.2">
      <c r="A1053" s="11" t="s">
        <v>137</v>
      </c>
      <c r="B1053" s="11" t="s">
        <v>62</v>
      </c>
      <c r="C1053" s="11" t="s">
        <v>67</v>
      </c>
      <c r="D1053" s="11" t="s">
        <v>75</v>
      </c>
      <c r="E1053" s="28">
        <v>0.88606398326131108</v>
      </c>
      <c r="F1053" s="28">
        <v>0.76213317502175937</v>
      </c>
      <c r="G1053" s="28">
        <v>0.35350890501305565</v>
      </c>
      <c r="H1053" s="28">
        <v>0.55200000000000005</v>
      </c>
      <c r="I1053" s="28">
        <v>0.50299999999999989</v>
      </c>
      <c r="J1053" s="28">
        <v>0.82144220572640503</v>
      </c>
      <c r="K1053" s="28">
        <v>0.8395779427359491</v>
      </c>
      <c r="L1053" s="28">
        <v>1.060407211028632</v>
      </c>
      <c r="M1053" s="28">
        <v>1.4807295864262988</v>
      </c>
      <c r="N1053" s="28">
        <v>0.77700000000000002</v>
      </c>
      <c r="O1053" s="28">
        <v>1.73193</v>
      </c>
      <c r="P1053" s="28">
        <v>1.5760563000000001</v>
      </c>
      <c r="Q1053" s="28">
        <v>1.2608449875204644</v>
      </c>
      <c r="R1053" s="28">
        <v>1.449971735648534</v>
      </c>
      <c r="S1053" s="28">
        <v>1.4427218769702914</v>
      </c>
      <c r="T1053" s="28">
        <v>1.5148579708188061</v>
      </c>
      <c r="U1053" s="28">
        <v>1.5906008693597464</v>
      </c>
      <c r="V1053" s="28">
        <v>1.6701309128277337</v>
      </c>
      <c r="W1053" s="28">
        <v>1.7335958875151878</v>
      </c>
      <c r="X1053" s="28">
        <v>1.7769357847030673</v>
      </c>
    </row>
    <row r="1054" spans="1:24" x14ac:dyDescent="0.2">
      <c r="A1054" s="11" t="s">
        <v>137</v>
      </c>
      <c r="B1054" s="11" t="s">
        <v>62</v>
      </c>
      <c r="C1054" s="11" t="s">
        <v>67</v>
      </c>
      <c r="D1054" s="11" t="s">
        <v>76</v>
      </c>
      <c r="E1054" s="28">
        <v>0.90800722440178372</v>
      </c>
      <c r="F1054" s="28">
        <v>0.9506432705424247</v>
      </c>
      <c r="G1054" s="28">
        <v>0.87802143370946495</v>
      </c>
      <c r="H1054" s="28">
        <v>1.3306194619716543</v>
      </c>
      <c r="I1054" s="28">
        <v>1.3754627434240378</v>
      </c>
      <c r="J1054" s="28">
        <v>1.3571461105908267</v>
      </c>
      <c r="K1054" s="28">
        <v>1.4983524786568136</v>
      </c>
      <c r="L1054" s="28">
        <v>1.81742003274227</v>
      </c>
      <c r="M1054" s="28">
        <v>1.526632827503507</v>
      </c>
      <c r="N1054" s="28">
        <v>1.206</v>
      </c>
      <c r="O1054" s="28">
        <v>1.1083099999999999</v>
      </c>
      <c r="P1054" s="28">
        <v>1.0861437999999999</v>
      </c>
      <c r="Q1054" s="28">
        <v>0.92321939767600458</v>
      </c>
      <c r="R1054" s="28">
        <v>0.87705842779220433</v>
      </c>
      <c r="S1054" s="28">
        <v>0.94722310201558069</v>
      </c>
      <c r="T1054" s="28">
        <v>0.99458425711635978</v>
      </c>
      <c r="U1054" s="28">
        <v>1.0443134699721779</v>
      </c>
      <c r="V1054" s="28">
        <v>1.0756428740713433</v>
      </c>
      <c r="W1054" s="28">
        <v>1.1079121602934836</v>
      </c>
      <c r="X1054" s="28">
        <v>1.1411495251022881</v>
      </c>
    </row>
    <row r="1055" spans="1:24" x14ac:dyDescent="0.2">
      <c r="A1055" s="11" t="s">
        <v>137</v>
      </c>
      <c r="B1055" s="11" t="s">
        <v>62</v>
      </c>
      <c r="C1055" s="11" t="s">
        <v>67</v>
      </c>
      <c r="D1055" s="11" t="s">
        <v>74</v>
      </c>
      <c r="E1055" s="28">
        <v>5.1395150000000003</v>
      </c>
      <c r="F1055" s="28">
        <v>5.0199999999999996</v>
      </c>
      <c r="G1055" s="28">
        <v>5.577</v>
      </c>
      <c r="H1055" s="28">
        <v>6.07</v>
      </c>
      <c r="I1055" s="28">
        <v>6.52</v>
      </c>
      <c r="J1055" s="28">
        <v>6.5110000000000001</v>
      </c>
      <c r="K1055" s="28">
        <v>6.9470000000000001</v>
      </c>
      <c r="L1055" s="28">
        <v>8</v>
      </c>
      <c r="M1055" s="28">
        <v>8</v>
      </c>
      <c r="N1055" s="28">
        <v>6.72</v>
      </c>
      <c r="O1055" s="28">
        <v>8.4</v>
      </c>
      <c r="P1055" s="28">
        <v>8.5</v>
      </c>
      <c r="Q1055" s="28">
        <v>8.1</v>
      </c>
      <c r="R1055" s="28">
        <v>8.91</v>
      </c>
      <c r="S1055" s="28">
        <v>8.8654500000000027</v>
      </c>
      <c r="T1055" s="28">
        <v>9.2643952499999997</v>
      </c>
      <c r="U1055" s="28">
        <v>9.6442354552499996</v>
      </c>
      <c r="V1055" s="28">
        <v>10.039649108915249</v>
      </c>
      <c r="W1055" s="28">
        <v>10.441235073271859</v>
      </c>
      <c r="X1055" s="28">
        <v>10.83800200605619</v>
      </c>
    </row>
    <row r="1056" spans="1:24" x14ac:dyDescent="0.2">
      <c r="A1056" s="11" t="s">
        <v>138</v>
      </c>
      <c r="B1056" s="11" t="s">
        <v>62</v>
      </c>
      <c r="C1056" s="11" t="s">
        <v>50</v>
      </c>
      <c r="D1056" s="11" t="s">
        <v>72</v>
      </c>
      <c r="E1056" s="28">
        <v>1.3</v>
      </c>
      <c r="F1056" s="28">
        <v>1.3320000000000001</v>
      </c>
      <c r="G1056" s="28">
        <v>1.379</v>
      </c>
      <c r="H1056" s="28">
        <v>1.43</v>
      </c>
      <c r="I1056" s="28">
        <v>1.5183</v>
      </c>
      <c r="J1056" s="28">
        <v>1.6065999999999998</v>
      </c>
      <c r="K1056" s="28">
        <v>1.7503</v>
      </c>
      <c r="L1056" s="28">
        <v>1.8001309999999999</v>
      </c>
      <c r="M1056" s="28">
        <v>1.8499619999999999</v>
      </c>
      <c r="N1056" s="28">
        <v>1.966388</v>
      </c>
      <c r="O1056" s="28">
        <v>2.1446320760000002</v>
      </c>
      <c r="P1056" s="28">
        <v>2.3906049061760002</v>
      </c>
      <c r="Q1056" s="28">
        <v>2.6069927835216</v>
      </c>
      <c r="R1056" s="28">
        <v>2.7987949711500382</v>
      </c>
      <c r="S1056" s="28">
        <v>2.9901276691360366</v>
      </c>
      <c r="T1056" s="28">
        <v>3.1883398943582155</v>
      </c>
      <c r="U1056" s="28">
        <v>3.3960476975274689</v>
      </c>
      <c r="V1056" s="28">
        <v>3.6123302189041171</v>
      </c>
      <c r="W1056" s="28">
        <v>3.8343736518991856</v>
      </c>
      <c r="X1056" s="28">
        <v>4.0623593213865128</v>
      </c>
    </row>
    <row r="1057" spans="1:24" x14ac:dyDescent="0.2">
      <c r="A1057" s="11" t="s">
        <v>138</v>
      </c>
      <c r="B1057" s="11" t="s">
        <v>62</v>
      </c>
      <c r="C1057" s="11" t="s">
        <v>50</v>
      </c>
      <c r="D1057" s="11" t="s">
        <v>77</v>
      </c>
      <c r="E1057" s="28">
        <v>4.8328000000000003E-2</v>
      </c>
      <c r="F1057" s="28">
        <v>5.4073000000000003E-2</v>
      </c>
      <c r="G1057" s="28">
        <v>7.765699999999999E-2</v>
      </c>
      <c r="H1057" s="28">
        <v>7.5999999999999998E-2</v>
      </c>
      <c r="I1057" s="28">
        <v>9.1999999999999998E-2</v>
      </c>
      <c r="J1057" s="28">
        <v>0.122</v>
      </c>
      <c r="K1057" s="28">
        <v>0.16900000000000001</v>
      </c>
      <c r="L1057" s="28">
        <v>0.217</v>
      </c>
      <c r="M1057" s="28">
        <v>0.183</v>
      </c>
      <c r="N1057" s="28">
        <v>0.15708900000000001</v>
      </c>
      <c r="O1057" s="28">
        <v>0.223471</v>
      </c>
      <c r="P1057" s="28">
        <v>0.29744400000000004</v>
      </c>
      <c r="Q1057" s="28">
        <v>0.27615300000000004</v>
      </c>
      <c r="R1057" s="28">
        <v>0.25958399999999998</v>
      </c>
      <c r="S1057" s="28">
        <v>0.26746399999999998</v>
      </c>
      <c r="T1057" s="28">
        <v>0.28351199999999999</v>
      </c>
      <c r="U1057" s="28">
        <v>0.30335800000000002</v>
      </c>
      <c r="V1057" s="28">
        <v>0.32156000000000001</v>
      </c>
      <c r="W1057" s="28">
        <v>0.33763799999999999</v>
      </c>
      <c r="X1057" s="28">
        <v>0.35452</v>
      </c>
    </row>
    <row r="1058" spans="1:24" x14ac:dyDescent="0.2">
      <c r="A1058" s="11" t="s">
        <v>138</v>
      </c>
      <c r="B1058" s="11" t="s">
        <v>62</v>
      </c>
      <c r="C1058" s="11" t="s">
        <v>50</v>
      </c>
      <c r="D1058" s="11" t="s">
        <v>73</v>
      </c>
      <c r="E1058" s="28">
        <v>3.3401E-2</v>
      </c>
      <c r="F1058" s="28">
        <v>5.0809E-2</v>
      </c>
      <c r="G1058" s="28">
        <v>5.7460000000000004E-2</v>
      </c>
      <c r="H1058" s="28">
        <v>4.5999999999999999E-2</v>
      </c>
      <c r="I1058" s="28">
        <v>6.3E-2</v>
      </c>
      <c r="J1058" s="28">
        <v>7.5999999999999998E-2</v>
      </c>
      <c r="K1058" s="28">
        <v>0.106</v>
      </c>
      <c r="L1058" s="28">
        <v>0.14499999999999999</v>
      </c>
      <c r="M1058" s="28">
        <v>9.1999999999999998E-2</v>
      </c>
      <c r="N1058" s="28">
        <v>7.6350000000000001E-2</v>
      </c>
      <c r="O1058" s="28">
        <v>0.10670300000000001</v>
      </c>
      <c r="P1058" s="28">
        <v>0.13752600000000001</v>
      </c>
      <c r="Q1058" s="28">
        <v>0.13508900000000001</v>
      </c>
      <c r="R1058" s="28">
        <v>0.11831800000000001</v>
      </c>
      <c r="S1058" s="28">
        <v>0.12380800000000002</v>
      </c>
      <c r="T1058" s="28">
        <v>8.8461999999999999E-2</v>
      </c>
      <c r="U1058" s="28">
        <v>9.9965999999999999E-2</v>
      </c>
      <c r="V1058" s="28">
        <v>0.10280599999999999</v>
      </c>
      <c r="W1058" s="28">
        <v>0.104612</v>
      </c>
      <c r="X1058" s="28">
        <v>0.10520600000000001</v>
      </c>
    </row>
    <row r="1059" spans="1:24" x14ac:dyDescent="0.2">
      <c r="A1059" s="11" t="s">
        <v>138</v>
      </c>
      <c r="B1059" s="11" t="s">
        <v>62</v>
      </c>
      <c r="C1059" s="11" t="s">
        <v>50</v>
      </c>
      <c r="D1059" s="11" t="s">
        <v>70</v>
      </c>
      <c r="E1059" s="28">
        <v>0.16700499999999999</v>
      </c>
      <c r="F1059" s="28">
        <v>0.25404500000000002</v>
      </c>
      <c r="G1059" s="28">
        <v>0.2873</v>
      </c>
      <c r="H1059" s="28">
        <v>0.23</v>
      </c>
      <c r="I1059" s="28">
        <v>0.315</v>
      </c>
      <c r="J1059" s="28">
        <v>0.38</v>
      </c>
      <c r="K1059" s="28">
        <v>0.53</v>
      </c>
      <c r="L1059" s="28">
        <v>0.72499999999999998</v>
      </c>
      <c r="M1059" s="28">
        <v>0.46</v>
      </c>
      <c r="N1059" s="28">
        <v>0.38175000000000003</v>
      </c>
      <c r="O1059" s="28">
        <v>0.53351500000000007</v>
      </c>
      <c r="P1059" s="28">
        <v>0.68763000000000007</v>
      </c>
      <c r="Q1059" s="28">
        <v>0.67544500000000007</v>
      </c>
      <c r="R1059" s="28">
        <v>0.59159000000000017</v>
      </c>
      <c r="S1059" s="28">
        <v>0.61904000000000003</v>
      </c>
      <c r="T1059" s="28">
        <v>0.44230999999999998</v>
      </c>
      <c r="U1059" s="28">
        <v>0.49983</v>
      </c>
      <c r="V1059" s="28">
        <v>0.51402999999999999</v>
      </c>
      <c r="W1059" s="28">
        <v>0.52305999999999997</v>
      </c>
      <c r="X1059" s="28">
        <v>0.52603</v>
      </c>
    </row>
    <row r="1060" spans="1:24" x14ac:dyDescent="0.2">
      <c r="A1060" s="11" t="s">
        <v>138</v>
      </c>
      <c r="B1060" s="11" t="s">
        <v>62</v>
      </c>
      <c r="C1060" s="11" t="s">
        <v>50</v>
      </c>
      <c r="D1060" s="11" t="s">
        <v>71</v>
      </c>
      <c r="E1060" s="28">
        <v>1.4560000000000002</v>
      </c>
      <c r="F1060" s="28">
        <v>1.5184800000000001</v>
      </c>
      <c r="G1060" s="28">
        <v>1.7237499999999999</v>
      </c>
      <c r="H1060" s="28">
        <v>1.859</v>
      </c>
      <c r="I1060" s="28">
        <v>2.004156</v>
      </c>
      <c r="J1060" s="28">
        <v>2.1207119999999997</v>
      </c>
      <c r="K1060" s="28">
        <v>2.3103959999999999</v>
      </c>
      <c r="L1060" s="28">
        <v>2.3276844939624053</v>
      </c>
      <c r="M1060" s="28">
        <v>2.5106291860467769</v>
      </c>
      <c r="N1060" s="28">
        <v>2.3935436541181327</v>
      </c>
      <c r="O1060" s="28">
        <v>2.6410715381950349</v>
      </c>
      <c r="P1060" s="28">
        <v>2.8259465458686877</v>
      </c>
      <c r="Q1060" s="28">
        <v>2.9107249422447485</v>
      </c>
      <c r="R1060" s="28">
        <v>3.1435829376243287</v>
      </c>
      <c r="S1060" s="28">
        <v>3.4265054020105183</v>
      </c>
      <c r="T1060" s="28">
        <v>3.70062583417136</v>
      </c>
      <c r="U1060" s="28">
        <v>4.0752572370329627</v>
      </c>
      <c r="V1060" s="28">
        <v>4.3347962626849403</v>
      </c>
      <c r="W1060" s="28">
        <v>4.6012483822790227</v>
      </c>
      <c r="X1060" s="28">
        <v>4.8748311856638153</v>
      </c>
    </row>
    <row r="1061" spans="1:24" x14ac:dyDescent="0.2">
      <c r="A1061" s="11" t="s">
        <v>138</v>
      </c>
      <c r="B1061" s="11" t="s">
        <v>62</v>
      </c>
      <c r="C1061" s="11" t="s">
        <v>50</v>
      </c>
      <c r="D1061" s="11" t="s">
        <v>26</v>
      </c>
      <c r="E1061" s="28">
        <v>1.6230050000000003</v>
      </c>
      <c r="F1061" s="28">
        <v>1.7725250000000001</v>
      </c>
      <c r="G1061" s="28">
        <v>2.01105</v>
      </c>
      <c r="H1061" s="28">
        <v>2.089</v>
      </c>
      <c r="I1061" s="28">
        <v>2.319156</v>
      </c>
      <c r="J1061" s="28">
        <v>2.5007119999999996</v>
      </c>
      <c r="K1061" s="28">
        <v>2.8403960000000001</v>
      </c>
      <c r="L1061" s="28">
        <v>3.0526844939624054</v>
      </c>
      <c r="M1061" s="28">
        <v>2.9706291860467768</v>
      </c>
      <c r="N1061" s="28">
        <v>2.7752936541181326</v>
      </c>
      <c r="O1061" s="28">
        <v>3.1745865381950349</v>
      </c>
      <c r="P1061" s="28">
        <v>3.5135765458686876</v>
      </c>
      <c r="Q1061" s="28">
        <v>3.5861699422447488</v>
      </c>
      <c r="R1061" s="28">
        <v>3.7351729376243288</v>
      </c>
      <c r="S1061" s="28">
        <v>4.0455454020105179</v>
      </c>
      <c r="T1061" s="28">
        <v>4.14293583417136</v>
      </c>
      <c r="U1061" s="28">
        <v>4.5750872370329629</v>
      </c>
      <c r="V1061" s="28">
        <v>4.8488262626849403</v>
      </c>
      <c r="W1061" s="28">
        <v>5.1243083822790227</v>
      </c>
      <c r="X1061" s="28">
        <v>5.4008611856638158</v>
      </c>
    </row>
    <row r="1062" spans="1:24" x14ac:dyDescent="0.2">
      <c r="A1062" s="11" t="s">
        <v>138</v>
      </c>
      <c r="B1062" s="11" t="s">
        <v>62</v>
      </c>
      <c r="C1062" s="11" t="s">
        <v>50</v>
      </c>
      <c r="D1062" s="11" t="s">
        <v>75</v>
      </c>
      <c r="E1062" s="28">
        <v>2.0034749999999999</v>
      </c>
      <c r="F1062" s="28">
        <v>2.0695009999999998</v>
      </c>
      <c r="G1062" s="28">
        <v>2.5062700000000002</v>
      </c>
      <c r="H1062" s="28">
        <v>2.0912120000000001</v>
      </c>
      <c r="I1062" s="28">
        <v>2.4917549999999999</v>
      </c>
      <c r="J1062" s="28">
        <v>2.7909999999999999</v>
      </c>
      <c r="K1062" s="28">
        <v>2.8420000000000005</v>
      </c>
      <c r="L1062" s="28">
        <v>2.8309999999999995</v>
      </c>
      <c r="M1062" s="28">
        <v>2.8719999999999999</v>
      </c>
      <c r="N1062" s="28">
        <v>2.4196770000000001</v>
      </c>
      <c r="O1062" s="28">
        <v>3.580714</v>
      </c>
      <c r="P1062" s="28">
        <v>3.8900960000000002</v>
      </c>
      <c r="Q1062" s="28">
        <v>3.3575879999999998</v>
      </c>
      <c r="R1062" s="28">
        <v>3.8305820000000002</v>
      </c>
      <c r="S1062" s="28">
        <v>4.0607363062810364</v>
      </c>
      <c r="T1062" s="28">
        <v>3.9048821392272188</v>
      </c>
      <c r="U1062" s="28">
        <v>4.2275156587909795</v>
      </c>
      <c r="V1062" s="28">
        <v>4.4908015771820713</v>
      </c>
      <c r="W1062" s="28">
        <v>4.769861207350238</v>
      </c>
      <c r="X1062" s="28">
        <v>5.0280330985732222</v>
      </c>
    </row>
    <row r="1063" spans="1:24" x14ac:dyDescent="0.2">
      <c r="A1063" s="11" t="s">
        <v>138</v>
      </c>
      <c r="B1063" s="11" t="s">
        <v>62</v>
      </c>
      <c r="C1063" s="11" t="s">
        <v>50</v>
      </c>
      <c r="D1063" s="11" t="s">
        <v>76</v>
      </c>
      <c r="E1063" s="28">
        <v>0.95333100000000004</v>
      </c>
      <c r="F1063" s="28">
        <v>0.97897800000000001</v>
      </c>
      <c r="G1063" s="28">
        <v>0.49668099999999998</v>
      </c>
      <c r="H1063" s="28">
        <v>0.57223400000000002</v>
      </c>
      <c r="I1063" s="28">
        <v>0.52869600000000005</v>
      </c>
      <c r="J1063" s="28">
        <v>0.503</v>
      </c>
      <c r="K1063" s="28">
        <v>0.69799999999999995</v>
      </c>
      <c r="L1063" s="28">
        <v>0.97099999999999997</v>
      </c>
      <c r="M1063" s="28">
        <v>1.056</v>
      </c>
      <c r="N1063" s="28">
        <v>0.92228100000000002</v>
      </c>
      <c r="O1063" s="28">
        <v>1.0003580000000001</v>
      </c>
      <c r="P1063" s="28">
        <v>1.0168459999999999</v>
      </c>
      <c r="Q1063" s="28">
        <v>0.80252900000000005</v>
      </c>
      <c r="R1063" s="28">
        <v>0.246585</v>
      </c>
      <c r="S1063" s="28">
        <v>3.0870275963929949E-2</v>
      </c>
      <c r="T1063" s="28">
        <v>3.8338657302512034E-2</v>
      </c>
      <c r="U1063" s="28">
        <v>2.3406812560156269E-3</v>
      </c>
      <c r="V1063" s="28">
        <v>2.7888442434615842E-3</v>
      </c>
      <c r="W1063" s="28">
        <v>2.872509570765432E-3</v>
      </c>
      <c r="X1063" s="28">
        <v>2.9586848578883945E-3</v>
      </c>
    </row>
    <row r="1064" spans="1:24" x14ac:dyDescent="0.2">
      <c r="A1064" s="11" t="s">
        <v>138</v>
      </c>
      <c r="B1064" s="11" t="s">
        <v>62</v>
      </c>
      <c r="C1064" s="11" t="s">
        <v>50</v>
      </c>
      <c r="D1064" s="11" t="s">
        <v>74</v>
      </c>
      <c r="E1064" s="28">
        <v>0.6177528000000001</v>
      </c>
      <c r="F1064" s="28">
        <v>0.74130336000000008</v>
      </c>
      <c r="G1064" s="28">
        <v>0.44478201600000006</v>
      </c>
      <c r="H1064" s="28">
        <v>0.40030381440000007</v>
      </c>
      <c r="I1064" s="28">
        <v>0.39429925718400005</v>
      </c>
      <c r="J1064" s="28">
        <v>0.39824224975584005</v>
      </c>
      <c r="K1064" s="28">
        <v>0.67701182458492803</v>
      </c>
      <c r="L1064" s="28">
        <v>1.4217248316283488</v>
      </c>
      <c r="M1064" s="28">
        <v>1.3079868450980809</v>
      </c>
      <c r="N1064" s="28">
        <v>1.1902680290392538</v>
      </c>
      <c r="O1064" s="28">
        <v>1.2021707093296463</v>
      </c>
      <c r="P1064" s="28">
        <v>1.142062173863164</v>
      </c>
      <c r="Q1064" s="28">
        <v>1.0849590651700058</v>
      </c>
      <c r="R1064" s="28">
        <v>0.4</v>
      </c>
      <c r="S1064" s="28">
        <v>0.32</v>
      </c>
      <c r="T1064" s="28">
        <v>0.33600000000000008</v>
      </c>
      <c r="U1064" s="28">
        <v>0.34272000000000008</v>
      </c>
      <c r="V1064" s="28">
        <v>0.3564288000000001</v>
      </c>
      <c r="W1064" s="28">
        <v>0.3635573760000001</v>
      </c>
      <c r="X1064" s="28">
        <v>0.37446409728000013</v>
      </c>
    </row>
    <row r="1065" spans="1:24" x14ac:dyDescent="0.2">
      <c r="A1065" s="11" t="s">
        <v>138</v>
      </c>
      <c r="B1065" s="11" t="s">
        <v>62</v>
      </c>
      <c r="C1065" s="11" t="s">
        <v>65</v>
      </c>
      <c r="D1065" s="11" t="s">
        <v>72</v>
      </c>
      <c r="E1065" s="28">
        <v>0.68655999999999995</v>
      </c>
      <c r="F1065" s="28">
        <v>0.69620000000000004</v>
      </c>
      <c r="G1065" s="28">
        <v>0.70599999999999996</v>
      </c>
      <c r="H1065" s="28">
        <v>0.71410000000000007</v>
      </c>
      <c r="I1065" s="28">
        <v>0.76161500000000004</v>
      </c>
      <c r="J1065" s="28">
        <v>0.76324000000000003</v>
      </c>
      <c r="K1065" s="28">
        <v>0.76486500000000002</v>
      </c>
      <c r="L1065" s="28">
        <v>0.77256769999999997</v>
      </c>
      <c r="M1065" s="28">
        <v>0.79963322834149908</v>
      </c>
      <c r="N1065" s="28">
        <v>0.85174433367244562</v>
      </c>
      <c r="O1065" s="28">
        <v>0.86455344699899672</v>
      </c>
      <c r="P1065" s="28">
        <v>0.88002386998024318</v>
      </c>
      <c r="Q1065" s="28">
        <v>0.89653054496929974</v>
      </c>
      <c r="R1065" s="28">
        <v>0.9108177075541396</v>
      </c>
      <c r="S1065" s="28">
        <v>0.92688074585766467</v>
      </c>
      <c r="T1065" s="28">
        <v>0.94480822964230815</v>
      </c>
      <c r="U1065" s="28">
        <v>0.96533749372296895</v>
      </c>
      <c r="V1065" s="28">
        <v>0.98790897647966847</v>
      </c>
      <c r="W1065" s="28">
        <v>1.0121899548662066</v>
      </c>
      <c r="X1065" s="28">
        <v>1.0382531427240305</v>
      </c>
    </row>
    <row r="1066" spans="1:24" x14ac:dyDescent="0.2">
      <c r="A1066" s="11" t="s">
        <v>138</v>
      </c>
      <c r="B1066" s="11" t="s">
        <v>62</v>
      </c>
      <c r="C1066" s="11" t="s">
        <v>65</v>
      </c>
      <c r="D1066" s="11" t="s">
        <v>77</v>
      </c>
      <c r="E1066" s="28">
        <v>1.0791E-2</v>
      </c>
      <c r="F1066" s="28">
        <v>9.476E-3</v>
      </c>
      <c r="G1066" s="28">
        <v>7.6379999999999998E-3</v>
      </c>
      <c r="H1066" s="28">
        <v>1.0287000000000001E-2</v>
      </c>
      <c r="I1066" s="28">
        <v>1.2999999999999999E-2</v>
      </c>
      <c r="J1066" s="28">
        <v>1.6E-2</v>
      </c>
      <c r="K1066" s="28">
        <v>0.02</v>
      </c>
      <c r="L1066" s="28">
        <v>3.1E-2</v>
      </c>
      <c r="M1066" s="28">
        <v>2.6000000000000002E-2</v>
      </c>
      <c r="N1066" s="28">
        <v>1.8257000000000002E-2</v>
      </c>
      <c r="O1066" s="28">
        <v>2.9844000000000002E-2</v>
      </c>
      <c r="P1066" s="28">
        <v>3.6002000000000006E-2</v>
      </c>
      <c r="Q1066" s="28">
        <v>3.7368999999999999E-2</v>
      </c>
      <c r="R1066" s="28">
        <v>3.5500999999999998E-2</v>
      </c>
      <c r="S1066" s="28">
        <v>3.6472000000000004E-2</v>
      </c>
      <c r="T1066" s="28">
        <v>3.8661000000000001E-2</v>
      </c>
      <c r="U1066" s="28">
        <v>4.1367000000000001E-2</v>
      </c>
      <c r="V1066" s="28">
        <v>4.3848999999999999E-2</v>
      </c>
      <c r="W1066" s="28">
        <v>4.6042E-2</v>
      </c>
      <c r="X1066" s="28">
        <v>4.8344000000000005E-2</v>
      </c>
    </row>
    <row r="1067" spans="1:24" x14ac:dyDescent="0.2">
      <c r="A1067" s="11" t="s">
        <v>138</v>
      </c>
      <c r="B1067" s="11" t="s">
        <v>62</v>
      </c>
      <c r="C1067" s="11" t="s">
        <v>65</v>
      </c>
      <c r="D1067" s="11" t="s">
        <v>73</v>
      </c>
      <c r="E1067" s="28">
        <v>1.1644E-2</v>
      </c>
      <c r="F1067" s="28">
        <v>1.575E-2</v>
      </c>
      <c r="G1067" s="28">
        <v>1.4183999999999999E-2</v>
      </c>
      <c r="H1067" s="28">
        <v>1.0999999999999999E-2</v>
      </c>
      <c r="I1067" s="28">
        <v>1.9E-2</v>
      </c>
      <c r="J1067" s="28">
        <v>2.1999999999999999E-2</v>
      </c>
      <c r="K1067" s="28">
        <v>1.7999999999999999E-2</v>
      </c>
      <c r="L1067" s="28">
        <v>0.02</v>
      </c>
      <c r="M1067" s="28">
        <v>1.2E-2</v>
      </c>
      <c r="N1067" s="28">
        <v>4.8140000000000006E-3</v>
      </c>
      <c r="O1067" s="28">
        <v>7.1310000000000002E-3</v>
      </c>
      <c r="P1067" s="28">
        <v>5.5800000000000001E-4</v>
      </c>
      <c r="Q1067" s="28">
        <v>3.3900000000000005E-4</v>
      </c>
      <c r="R1067" s="28">
        <v>2.0799999999999999E-4</v>
      </c>
      <c r="S1067" s="28">
        <v>9.800000000000001E-5</v>
      </c>
      <c r="T1067" s="28">
        <v>0</v>
      </c>
      <c r="U1067" s="28">
        <v>0</v>
      </c>
      <c r="V1067" s="28">
        <v>0</v>
      </c>
      <c r="W1067" s="28">
        <v>0</v>
      </c>
      <c r="X1067" s="28">
        <v>0</v>
      </c>
    </row>
    <row r="1068" spans="1:24" x14ac:dyDescent="0.2">
      <c r="A1068" s="11" t="s">
        <v>138</v>
      </c>
      <c r="B1068" s="11" t="s">
        <v>62</v>
      </c>
      <c r="C1068" s="11" t="s">
        <v>65</v>
      </c>
      <c r="D1068" s="11" t="s">
        <v>70</v>
      </c>
      <c r="E1068" s="28">
        <v>5.8220000000000001E-2</v>
      </c>
      <c r="F1068" s="28">
        <v>7.8750000000000001E-2</v>
      </c>
      <c r="G1068" s="28">
        <v>7.0919999999999997E-2</v>
      </c>
      <c r="H1068" s="28">
        <v>5.5E-2</v>
      </c>
      <c r="I1068" s="28">
        <v>9.5000000000000001E-2</v>
      </c>
      <c r="J1068" s="28">
        <v>0.11</v>
      </c>
      <c r="K1068" s="28">
        <v>0.09</v>
      </c>
      <c r="L1068" s="28">
        <v>0.1</v>
      </c>
      <c r="M1068" s="28">
        <v>0.06</v>
      </c>
      <c r="N1068" s="28">
        <v>2.4070000000000001E-2</v>
      </c>
      <c r="O1068" s="28">
        <v>3.5654999999999999E-2</v>
      </c>
      <c r="P1068" s="28">
        <v>2.7899999999999999E-3</v>
      </c>
      <c r="Q1068" s="28">
        <v>1.6950000000000003E-3</v>
      </c>
      <c r="R1068" s="28">
        <v>1.0399999999999999E-3</v>
      </c>
      <c r="S1068" s="28">
        <v>4.9000000000000009E-4</v>
      </c>
      <c r="T1068" s="28">
        <v>0</v>
      </c>
      <c r="U1068" s="28">
        <v>0</v>
      </c>
      <c r="V1068" s="28">
        <v>0</v>
      </c>
      <c r="W1068" s="28">
        <v>0</v>
      </c>
      <c r="X1068" s="28">
        <v>0</v>
      </c>
    </row>
    <row r="1069" spans="1:24" x14ac:dyDescent="0.2">
      <c r="A1069" s="11" t="s">
        <v>138</v>
      </c>
      <c r="B1069" s="11" t="s">
        <v>62</v>
      </c>
      <c r="C1069" s="11" t="s">
        <v>65</v>
      </c>
      <c r="D1069" s="11" t="s">
        <v>71</v>
      </c>
      <c r="E1069" s="28">
        <v>0.77581279999999986</v>
      </c>
      <c r="F1069" s="28">
        <v>0.83544000000000007</v>
      </c>
      <c r="G1069" s="28">
        <v>0.85567199999999988</v>
      </c>
      <c r="H1069" s="28">
        <v>0.87414409199999998</v>
      </c>
      <c r="I1069" s="28">
        <v>0.88</v>
      </c>
      <c r="J1069" s="28">
        <v>0.90062319999999996</v>
      </c>
      <c r="K1069" s="28">
        <v>0.9331353</v>
      </c>
      <c r="L1069" s="28">
        <v>0.91935556299999988</v>
      </c>
      <c r="M1069" s="28">
        <v>0.96150194211999995</v>
      </c>
      <c r="N1069" s="28">
        <v>0.91012358175120001</v>
      </c>
      <c r="O1069" s="28">
        <v>0.96046432643808011</v>
      </c>
      <c r="P1069" s="28">
        <v>0.98927825623122256</v>
      </c>
      <c r="Q1069" s="28">
        <v>1.0070852648433846</v>
      </c>
      <c r="R1069" s="28">
        <v>1.036683869356152</v>
      </c>
      <c r="S1069" s="28">
        <v>1.0752191975627394</v>
      </c>
      <c r="T1069" s="28">
        <v>1.1020996775018077</v>
      </c>
      <c r="U1069" s="28">
        <v>1.1390982425931033</v>
      </c>
      <c r="V1069" s="28">
        <v>1.1756116820108051</v>
      </c>
      <c r="W1069" s="28">
        <v>1.2045060462907857</v>
      </c>
      <c r="X1069" s="28">
        <v>1.2355212398415962</v>
      </c>
    </row>
    <row r="1070" spans="1:24" x14ac:dyDescent="0.2">
      <c r="A1070" s="11" t="s">
        <v>138</v>
      </c>
      <c r="B1070" s="11" t="s">
        <v>62</v>
      </c>
      <c r="C1070" s="11" t="s">
        <v>65</v>
      </c>
      <c r="D1070" s="11" t="s">
        <v>26</v>
      </c>
      <c r="E1070" s="28">
        <v>0.83403279999999991</v>
      </c>
      <c r="F1070" s="28">
        <v>0.91419000000000006</v>
      </c>
      <c r="G1070" s="28">
        <v>0.92659199999999986</v>
      </c>
      <c r="H1070" s="28">
        <v>0.92914409200000003</v>
      </c>
      <c r="I1070" s="28">
        <v>0.97499999999999998</v>
      </c>
      <c r="J1070" s="28">
        <v>1.0106231999999999</v>
      </c>
      <c r="K1070" s="28">
        <v>1.0231353000000001</v>
      </c>
      <c r="L1070" s="28">
        <v>1.019355563</v>
      </c>
      <c r="M1070" s="28">
        <v>1.02150194212</v>
      </c>
      <c r="N1070" s="28">
        <v>0.93419358175120004</v>
      </c>
      <c r="O1070" s="28">
        <v>0.9961193264380801</v>
      </c>
      <c r="P1070" s="28">
        <v>0.99206825623122252</v>
      </c>
      <c r="Q1070" s="28">
        <v>1.0087802648433846</v>
      </c>
      <c r="R1070" s="28">
        <v>1.0377238693561519</v>
      </c>
      <c r="S1070" s="28">
        <v>1.0757091975627395</v>
      </c>
      <c r="T1070" s="28">
        <v>1.1020996775018077</v>
      </c>
      <c r="U1070" s="28">
        <v>1.1390982425931033</v>
      </c>
      <c r="V1070" s="28">
        <v>1.1756116820108051</v>
      </c>
      <c r="W1070" s="28">
        <v>1.2045060462907857</v>
      </c>
      <c r="X1070" s="28">
        <v>1.2355212398415962</v>
      </c>
    </row>
    <row r="1071" spans="1:24" x14ac:dyDescent="0.2">
      <c r="A1071" s="11" t="s">
        <v>138</v>
      </c>
      <c r="B1071" s="11" t="s">
        <v>62</v>
      </c>
      <c r="C1071" s="11" t="s">
        <v>65</v>
      </c>
      <c r="D1071" s="11" t="s">
        <v>75</v>
      </c>
      <c r="E1071" s="28">
        <v>0.19679090148981454</v>
      </c>
      <c r="F1071" s="28">
        <v>0.29518635223472178</v>
      </c>
      <c r="G1071" s="28">
        <v>0.30536637275767714</v>
      </c>
      <c r="H1071" s="28">
        <v>0.26005491790817881</v>
      </c>
      <c r="I1071" s="28">
        <v>0.34655739586500456</v>
      </c>
      <c r="J1071" s="28">
        <v>0.37264366068713894</v>
      </c>
      <c r="K1071" s="28">
        <v>0.39399513529948316</v>
      </c>
      <c r="L1071" s="28">
        <v>0.39198084524171484</v>
      </c>
      <c r="M1071" s="28">
        <v>0.40728944968075398</v>
      </c>
      <c r="N1071" s="28">
        <v>0.43589236850106405</v>
      </c>
      <c r="O1071" s="28">
        <v>0.38489296138643958</v>
      </c>
      <c r="P1071" s="28">
        <v>0.48</v>
      </c>
      <c r="Q1071" s="28">
        <v>0.48445850000000001</v>
      </c>
      <c r="R1071" s="28">
        <v>0.46321518</v>
      </c>
      <c r="S1071" s="28">
        <v>0.54196176060000001</v>
      </c>
      <c r="T1071" s="28">
        <v>0.558220613418</v>
      </c>
      <c r="U1071" s="28">
        <v>0.57887477611446592</v>
      </c>
      <c r="V1071" s="28">
        <v>0.59624101939789986</v>
      </c>
      <c r="W1071" s="28">
        <v>0.61412824997983684</v>
      </c>
      <c r="X1071" s="28">
        <v>0.63562273872913111</v>
      </c>
    </row>
    <row r="1072" spans="1:24" x14ac:dyDescent="0.2">
      <c r="A1072" s="11" t="s">
        <v>138</v>
      </c>
      <c r="B1072" s="11" t="s">
        <v>62</v>
      </c>
      <c r="C1072" s="11" t="s">
        <v>65</v>
      </c>
      <c r="D1072" s="11" t="s">
        <v>76</v>
      </c>
      <c r="E1072" s="28">
        <v>0.21</v>
      </c>
      <c r="F1072" s="28">
        <v>0.24791450000000001</v>
      </c>
      <c r="G1072" s="28">
        <v>0.20985085959595962</v>
      </c>
      <c r="H1072" s="28">
        <v>0.17758090593131315</v>
      </c>
      <c r="I1072" s="28">
        <v>0.3149100129727273</v>
      </c>
      <c r="J1072" s="28">
        <v>0.36561128282828287</v>
      </c>
      <c r="K1072" s="28">
        <v>0.31853256969696975</v>
      </c>
      <c r="L1072" s="28">
        <v>0.31552754545454548</v>
      </c>
      <c r="M1072" s="28">
        <v>0.28197144141414143</v>
      </c>
      <c r="N1072" s="28">
        <v>0.19</v>
      </c>
      <c r="O1072" s="28">
        <v>0.21</v>
      </c>
      <c r="P1072" s="28">
        <v>0.21</v>
      </c>
      <c r="Q1072" s="28">
        <v>0.29399999999999998</v>
      </c>
      <c r="R1072" s="28">
        <v>0.1176</v>
      </c>
      <c r="S1072" s="28">
        <v>7.0559999999999998E-2</v>
      </c>
      <c r="T1072" s="28">
        <v>7.26768E-2</v>
      </c>
      <c r="U1072" s="28">
        <v>7.4857104000000008E-2</v>
      </c>
      <c r="V1072" s="28">
        <v>7.710281712E-2</v>
      </c>
      <c r="W1072" s="28">
        <v>7.9415901633600017E-2</v>
      </c>
      <c r="X1072" s="28">
        <v>8.1798378682608017E-2</v>
      </c>
    </row>
    <row r="1073" spans="1:24" x14ac:dyDescent="0.2">
      <c r="A1073" s="11" t="s">
        <v>138</v>
      </c>
      <c r="B1073" s="11" t="s">
        <v>62</v>
      </c>
      <c r="C1073" s="11" t="s">
        <v>65</v>
      </c>
      <c r="D1073" s="11" t="s">
        <v>74</v>
      </c>
      <c r="E1073" s="28">
        <v>0.82</v>
      </c>
      <c r="F1073" s="28">
        <v>0.83639999999999992</v>
      </c>
      <c r="G1073" s="28">
        <v>0.85312799999999989</v>
      </c>
      <c r="H1073" s="28">
        <v>0.87019055999999995</v>
      </c>
      <c r="I1073" s="28">
        <v>0.92240199359999997</v>
      </c>
      <c r="J1073" s="28">
        <v>0.94085003347200002</v>
      </c>
      <c r="K1073" s="28">
        <v>0.95025853380671998</v>
      </c>
      <c r="L1073" s="28">
        <v>0.95976111914478723</v>
      </c>
      <c r="M1073" s="28">
        <v>0.89257784080465219</v>
      </c>
      <c r="N1073" s="28">
        <v>0.7140622726437218</v>
      </c>
      <c r="O1073" s="28">
        <v>0.82117161354028001</v>
      </c>
      <c r="P1073" s="28">
        <v>0.79991262001418995</v>
      </c>
      <c r="Q1073" s="28">
        <v>0.85</v>
      </c>
      <c r="R1073" s="28">
        <v>0.66352520273214599</v>
      </c>
      <c r="S1073" s="28">
        <v>0.62371369056821724</v>
      </c>
      <c r="T1073" s="28">
        <v>0.61747655366253507</v>
      </c>
      <c r="U1073" s="28">
        <v>0.63600085027241116</v>
      </c>
      <c r="V1073" s="28">
        <v>0.65698887833140052</v>
      </c>
      <c r="W1073" s="28">
        <v>0.67012865589802861</v>
      </c>
      <c r="X1073" s="28">
        <v>0.68353122901598928</v>
      </c>
    </row>
    <row r="1074" spans="1:24" x14ac:dyDescent="0.2">
      <c r="A1074" s="11" t="s">
        <v>138</v>
      </c>
      <c r="B1074" s="11" t="s">
        <v>62</v>
      </c>
      <c r="C1074" s="11" t="s">
        <v>67</v>
      </c>
      <c r="D1074" s="11" t="s">
        <v>72</v>
      </c>
      <c r="E1074" s="28">
        <v>0.22929999999999998</v>
      </c>
      <c r="F1074" s="28">
        <v>0.23326</v>
      </c>
      <c r="G1074" s="28">
        <v>0.23594000000000001</v>
      </c>
      <c r="H1074" s="28">
        <v>0.23839999999999997</v>
      </c>
      <c r="I1074" s="28">
        <v>0.23144000000000001</v>
      </c>
      <c r="J1074" s="28">
        <v>0.22447999999999999</v>
      </c>
      <c r="K1074" s="28">
        <v>0.23884</v>
      </c>
      <c r="L1074" s="28">
        <v>0.24889799999999998</v>
      </c>
      <c r="M1074" s="28">
        <v>0.25390369452946143</v>
      </c>
      <c r="N1074" s="28">
        <v>0.26520173701700978</v>
      </c>
      <c r="O1074" s="28">
        <v>0.27394165016615935</v>
      </c>
      <c r="P1074" s="28">
        <v>0.28224456765785139</v>
      </c>
      <c r="Q1074" s="28">
        <v>0.29013233927495885</v>
      </c>
      <c r="R1074" s="28">
        <v>0.29862572231121093</v>
      </c>
      <c r="S1074" s="28">
        <v>0.3066944361956504</v>
      </c>
      <c r="T1074" s="28">
        <v>0.31435971438586791</v>
      </c>
      <c r="U1074" s="28">
        <v>0.32321213080140859</v>
      </c>
      <c r="V1074" s="28">
        <v>0.33329955300340158</v>
      </c>
      <c r="W1074" s="28">
        <v>0.3446747762853698</v>
      </c>
      <c r="X1074" s="28">
        <v>0.35739577715997906</v>
      </c>
    </row>
    <row r="1075" spans="1:24" x14ac:dyDescent="0.2">
      <c r="A1075" s="11" t="s">
        <v>138</v>
      </c>
      <c r="B1075" s="11" t="s">
        <v>62</v>
      </c>
      <c r="C1075" s="11" t="s">
        <v>67</v>
      </c>
      <c r="D1075" s="11" t="s">
        <v>77</v>
      </c>
      <c r="E1075" s="28">
        <v>8.4489999999999999E-3</v>
      </c>
      <c r="F1075" s="28">
        <v>9.2059999999999989E-3</v>
      </c>
      <c r="G1075" s="28">
        <v>1.0002E-2</v>
      </c>
      <c r="H1075" s="28">
        <v>1.0999999999999999E-2</v>
      </c>
      <c r="I1075" s="28">
        <v>1.2999999999999999E-2</v>
      </c>
      <c r="J1075" s="28">
        <v>1.6E-2</v>
      </c>
      <c r="K1075" s="28">
        <v>0.02</v>
      </c>
      <c r="L1075" s="28">
        <v>2.1999999999999999E-2</v>
      </c>
      <c r="M1075" s="28">
        <v>0.02</v>
      </c>
      <c r="N1075" s="28">
        <v>2.1999999999999999E-2</v>
      </c>
      <c r="O1075" s="28">
        <v>2.1999999999999999E-2</v>
      </c>
      <c r="P1075" s="28">
        <v>2.1999999999999999E-2</v>
      </c>
      <c r="Q1075" s="28">
        <v>2.1999999999999999E-2</v>
      </c>
      <c r="R1075" s="28">
        <v>2.3E-2</v>
      </c>
      <c r="S1075" s="28">
        <v>2.3E-2</v>
      </c>
      <c r="T1075" s="28">
        <v>2.3E-2</v>
      </c>
      <c r="U1075" s="28">
        <v>2.4570402134834073E-2</v>
      </c>
      <c r="V1075" s="28">
        <v>2.6248028742063421E-2</v>
      </c>
      <c r="W1075" s="28">
        <v>2.8040200932138312E-2</v>
      </c>
      <c r="X1075" s="28">
        <v>2.995473968887772E-2</v>
      </c>
    </row>
    <row r="1076" spans="1:24" x14ac:dyDescent="0.2">
      <c r="A1076" s="11" t="s">
        <v>138</v>
      </c>
      <c r="B1076" s="11" t="s">
        <v>62</v>
      </c>
      <c r="C1076" s="11" t="s">
        <v>67</v>
      </c>
      <c r="D1076" s="11" t="s">
        <v>73</v>
      </c>
      <c r="E1076" s="28">
        <v>0</v>
      </c>
      <c r="F1076" s="28">
        <v>0</v>
      </c>
      <c r="G1076" s="28">
        <v>0</v>
      </c>
      <c r="H1076" s="28">
        <v>0</v>
      </c>
      <c r="I1076" s="28">
        <v>0</v>
      </c>
      <c r="J1076" s="28">
        <v>0</v>
      </c>
      <c r="K1076" s="28">
        <v>0</v>
      </c>
      <c r="L1076" s="28">
        <v>0</v>
      </c>
      <c r="M1076" s="28">
        <v>0</v>
      </c>
      <c r="N1076" s="28">
        <v>0</v>
      </c>
      <c r="O1076" s="28">
        <v>0</v>
      </c>
      <c r="P1076" s="28">
        <v>0</v>
      </c>
      <c r="Q1076" s="28">
        <v>0</v>
      </c>
      <c r="R1076" s="28">
        <v>0</v>
      </c>
      <c r="S1076" s="28">
        <v>0</v>
      </c>
      <c r="T1076" s="28">
        <v>0</v>
      </c>
      <c r="U1076" s="28">
        <v>0</v>
      </c>
      <c r="V1076" s="28">
        <v>0</v>
      </c>
      <c r="W1076" s="28">
        <v>0</v>
      </c>
      <c r="X1076" s="28">
        <v>0</v>
      </c>
    </row>
    <row r="1077" spans="1:24" x14ac:dyDescent="0.2">
      <c r="A1077" s="11" t="s">
        <v>138</v>
      </c>
      <c r="B1077" s="11" t="s">
        <v>62</v>
      </c>
      <c r="C1077" s="11" t="s">
        <v>67</v>
      </c>
      <c r="D1077" s="11" t="s">
        <v>70</v>
      </c>
      <c r="E1077" s="28">
        <v>0</v>
      </c>
      <c r="F1077" s="28">
        <v>0</v>
      </c>
      <c r="G1077" s="28">
        <v>0</v>
      </c>
      <c r="H1077" s="28">
        <v>0</v>
      </c>
      <c r="I1077" s="28">
        <v>0</v>
      </c>
      <c r="J1077" s="28">
        <v>0</v>
      </c>
      <c r="K1077" s="28">
        <v>0</v>
      </c>
      <c r="L1077" s="28">
        <v>0</v>
      </c>
      <c r="M1077" s="28">
        <v>0</v>
      </c>
      <c r="N1077" s="28">
        <v>0</v>
      </c>
      <c r="O1077" s="28">
        <v>0</v>
      </c>
      <c r="P1077" s="28">
        <v>0</v>
      </c>
      <c r="Q1077" s="28">
        <v>0</v>
      </c>
      <c r="R1077" s="28">
        <v>0</v>
      </c>
      <c r="S1077" s="28">
        <v>0</v>
      </c>
      <c r="T1077" s="28">
        <v>0</v>
      </c>
      <c r="U1077" s="28">
        <v>0</v>
      </c>
      <c r="V1077" s="28">
        <v>0</v>
      </c>
      <c r="W1077" s="28">
        <v>0</v>
      </c>
      <c r="X1077" s="28">
        <v>0</v>
      </c>
    </row>
    <row r="1078" spans="1:24" x14ac:dyDescent="0.2">
      <c r="A1078" s="11" t="s">
        <v>138</v>
      </c>
      <c r="B1078" s="11" t="s">
        <v>62</v>
      </c>
      <c r="C1078" s="11" t="s">
        <v>67</v>
      </c>
      <c r="D1078" s="11" t="s">
        <v>71</v>
      </c>
      <c r="E1078" s="28">
        <v>0.80254999999999987</v>
      </c>
      <c r="F1078" s="28">
        <v>0.81640999999999997</v>
      </c>
      <c r="G1078" s="28">
        <v>0.84938400000000003</v>
      </c>
      <c r="H1078" s="28">
        <v>0.87540479999999998</v>
      </c>
      <c r="I1078" s="28">
        <v>0.86684463360000008</v>
      </c>
      <c r="J1078" s="28">
        <v>0.85759189862400009</v>
      </c>
      <c r="K1078" s="28">
        <v>0.93070114953984007</v>
      </c>
      <c r="L1078" s="28">
        <v>0.94581239999999989</v>
      </c>
      <c r="M1078" s="28">
        <v>0.87194053999999999</v>
      </c>
      <c r="N1078" s="28">
        <v>0.87658046849999993</v>
      </c>
      <c r="O1078" s="28">
        <v>0.93278633735000005</v>
      </c>
      <c r="P1078" s="28">
        <v>0.97476172253075</v>
      </c>
      <c r="Q1078" s="28">
        <v>0.90652840195359741</v>
      </c>
      <c r="R1078" s="28">
        <v>0.96998539009034923</v>
      </c>
      <c r="S1078" s="28">
        <v>1.0378843673966738</v>
      </c>
      <c r="T1078" s="28">
        <v>1.0897785857665074</v>
      </c>
      <c r="U1078" s="28">
        <v>1.1797242774251413</v>
      </c>
      <c r="V1078" s="28">
        <v>1.233208346112586</v>
      </c>
      <c r="W1078" s="28">
        <v>1.3097641498844053</v>
      </c>
      <c r="X1078" s="28">
        <v>1.3581039532079204</v>
      </c>
    </row>
    <row r="1079" spans="1:24" x14ac:dyDescent="0.2">
      <c r="A1079" s="11" t="s">
        <v>138</v>
      </c>
      <c r="B1079" s="11" t="s">
        <v>62</v>
      </c>
      <c r="C1079" s="11" t="s">
        <v>67</v>
      </c>
      <c r="D1079" s="11" t="s">
        <v>26</v>
      </c>
      <c r="E1079" s="28">
        <v>0.80254999999999987</v>
      </c>
      <c r="F1079" s="28">
        <v>0.81640999999999997</v>
      </c>
      <c r="G1079" s="28">
        <v>0.84938400000000003</v>
      </c>
      <c r="H1079" s="28">
        <v>0.87540479999999998</v>
      </c>
      <c r="I1079" s="28">
        <v>0.86684463360000008</v>
      </c>
      <c r="J1079" s="28">
        <v>0.85759189862400009</v>
      </c>
      <c r="K1079" s="28">
        <v>0.93070114953984007</v>
      </c>
      <c r="L1079" s="28">
        <v>0.94581239999999989</v>
      </c>
      <c r="M1079" s="28">
        <v>0.87194053999999999</v>
      </c>
      <c r="N1079" s="28">
        <v>0.87658046849999993</v>
      </c>
      <c r="O1079" s="28">
        <v>0.93278633735000005</v>
      </c>
      <c r="P1079" s="28">
        <v>0.97476172253075</v>
      </c>
      <c r="Q1079" s="28">
        <v>0.90652840195359741</v>
      </c>
      <c r="R1079" s="28">
        <v>0.96998539009034923</v>
      </c>
      <c r="S1079" s="28">
        <v>1.0378843673966738</v>
      </c>
      <c r="T1079" s="28">
        <v>1.0897785857665074</v>
      </c>
      <c r="U1079" s="28">
        <v>1.1797242774251413</v>
      </c>
      <c r="V1079" s="28">
        <v>1.233208346112586</v>
      </c>
      <c r="W1079" s="28">
        <v>1.3097641498844053</v>
      </c>
      <c r="X1079" s="28">
        <v>1.3581039532079204</v>
      </c>
    </row>
    <row r="1080" spans="1:24" x14ac:dyDescent="0.2">
      <c r="A1080" s="11" t="s">
        <v>138</v>
      </c>
      <c r="B1080" s="11" t="s">
        <v>62</v>
      </c>
      <c r="C1080" s="11" t="s">
        <v>67</v>
      </c>
      <c r="D1080" s="11" t="s">
        <v>75</v>
      </c>
      <c r="E1080" s="28">
        <v>0.29169609851018546</v>
      </c>
      <c r="F1080" s="28">
        <v>0.43754414776527817</v>
      </c>
      <c r="G1080" s="28">
        <v>0.45263362724232292</v>
      </c>
      <c r="H1080" s="28">
        <v>0.38547008209182121</v>
      </c>
      <c r="I1080" s="28">
        <v>0.51368960413499543</v>
      </c>
      <c r="J1080" s="28">
        <v>0.5523563393128611</v>
      </c>
      <c r="K1080" s="28">
        <v>0.58400486470051682</v>
      </c>
      <c r="L1080" s="28">
        <v>0.58101915475828514</v>
      </c>
      <c r="M1080" s="28">
        <v>0.60371055031924592</v>
      </c>
      <c r="N1080" s="28">
        <v>0.6461076314989358</v>
      </c>
      <c r="O1080" s="28">
        <v>0.57051303861356029</v>
      </c>
      <c r="P1080" s="28">
        <v>0.69</v>
      </c>
      <c r="Q1080" s="28">
        <v>0.69</v>
      </c>
      <c r="R1080" s="28">
        <v>0.58649999999999991</v>
      </c>
      <c r="S1080" s="28">
        <v>0.73312500000000003</v>
      </c>
      <c r="T1080" s="28">
        <v>0.79324125000000001</v>
      </c>
      <c r="U1080" s="28">
        <v>0.85670055000000012</v>
      </c>
      <c r="V1080" s="28">
        <v>0.90124897860000019</v>
      </c>
      <c r="W1080" s="28">
        <v>0.9733488968880003</v>
      </c>
      <c r="X1080" s="28">
        <v>1.0142295505572962</v>
      </c>
    </row>
    <row r="1081" spans="1:24" x14ac:dyDescent="0.2">
      <c r="A1081" s="11" t="s">
        <v>138</v>
      </c>
      <c r="B1081" s="11" t="s">
        <v>62</v>
      </c>
      <c r="C1081" s="11" t="s">
        <v>67</v>
      </c>
      <c r="D1081" s="11" t="s">
        <v>76</v>
      </c>
      <c r="E1081" s="28">
        <v>0.21</v>
      </c>
      <c r="F1081" s="28">
        <v>0.24791450000000001</v>
      </c>
      <c r="G1081" s="28">
        <v>0.20914914040404037</v>
      </c>
      <c r="H1081" s="28">
        <v>0.17698709406868685</v>
      </c>
      <c r="I1081" s="28">
        <v>0.31385698702727266</v>
      </c>
      <c r="J1081" s="28">
        <v>0.36438871717171711</v>
      </c>
      <c r="K1081" s="28">
        <v>0.31746743030303026</v>
      </c>
      <c r="L1081" s="28">
        <v>0.31447245454545453</v>
      </c>
      <c r="M1081" s="28">
        <v>0.28102855858585851</v>
      </c>
      <c r="N1081" s="28">
        <v>0.18</v>
      </c>
      <c r="O1081" s="28">
        <v>0.21</v>
      </c>
      <c r="P1081" s="28">
        <v>0.2268</v>
      </c>
      <c r="Q1081" s="28">
        <v>0.15875999999999998</v>
      </c>
      <c r="R1081" s="28">
        <v>0.11113199999999998</v>
      </c>
      <c r="S1081" s="28">
        <v>8.8905599999999987E-2</v>
      </c>
      <c r="T1081" s="28">
        <v>9.0683711999999986E-2</v>
      </c>
      <c r="U1081" s="28">
        <v>9.2497386239999993E-2</v>
      </c>
      <c r="V1081" s="28">
        <v>9.4347333964799995E-2</v>
      </c>
      <c r="W1081" s="28">
        <v>9.6234280644095976E-2</v>
      </c>
      <c r="X1081" s="28">
        <v>9.9121309063418872E-2</v>
      </c>
    </row>
    <row r="1082" spans="1:24" x14ac:dyDescent="0.2">
      <c r="A1082" s="11" t="s">
        <v>138</v>
      </c>
      <c r="B1082" s="11" t="s">
        <v>62</v>
      </c>
      <c r="C1082" s="11" t="s">
        <v>67</v>
      </c>
      <c r="D1082" s="11" t="s">
        <v>74</v>
      </c>
      <c r="E1082" s="28">
        <v>0.70155109382009428</v>
      </c>
      <c r="F1082" s="28">
        <v>0.69860280869624913</v>
      </c>
      <c r="G1082" s="28">
        <v>0.7055888367832116</v>
      </c>
      <c r="H1082" s="28">
        <v>0.71264472515104371</v>
      </c>
      <c r="I1082" s="28">
        <v>0.71977117240255417</v>
      </c>
      <c r="J1082" s="28">
        <v>0.72696888412657967</v>
      </c>
      <c r="K1082" s="28">
        <v>0.73423857296784545</v>
      </c>
      <c r="L1082" s="28">
        <v>0.73423857296784545</v>
      </c>
      <c r="M1082" s="28">
        <v>0.646129944211704</v>
      </c>
      <c r="N1082" s="28">
        <v>0.45229096094819277</v>
      </c>
      <c r="O1082" s="28">
        <v>0.62</v>
      </c>
      <c r="P1082" s="28">
        <v>0.63</v>
      </c>
      <c r="Q1082" s="28">
        <v>0.55000000000000004</v>
      </c>
      <c r="R1082" s="28">
        <v>0.44887499999999997</v>
      </c>
      <c r="S1082" s="28">
        <v>0.3815437499999999</v>
      </c>
      <c r="T1082" s="28">
        <v>0.3929900624999999</v>
      </c>
      <c r="U1082" s="28">
        <v>0.42049936687499995</v>
      </c>
      <c r="V1082" s="28">
        <v>0.42890935421249993</v>
      </c>
      <c r="W1082" s="28">
        <v>0.43748754129674994</v>
      </c>
      <c r="X1082" s="28">
        <v>0.44623729212268493</v>
      </c>
    </row>
    <row r="1083" spans="1:24" x14ac:dyDescent="0.2">
      <c r="A1083" s="11" t="s">
        <v>139</v>
      </c>
      <c r="B1083" s="11" t="s">
        <v>62</v>
      </c>
      <c r="C1083" s="11" t="s">
        <v>50</v>
      </c>
      <c r="D1083" s="11" t="s">
        <v>72</v>
      </c>
      <c r="E1083" s="28">
        <v>1.93732802</v>
      </c>
      <c r="F1083" s="28">
        <v>2.0532380386</v>
      </c>
      <c r="G1083" s="28">
        <v>2.098184277828</v>
      </c>
      <c r="H1083" s="28">
        <v>2.0952205922714402</v>
      </c>
      <c r="I1083" s="28">
        <v>2.1303161804260111</v>
      </c>
      <c r="J1083" s="28">
        <v>2.216709856817491</v>
      </c>
      <c r="K1083" s="28">
        <v>2.2928743639766163</v>
      </c>
      <c r="L1083" s="28">
        <v>2.4602306457777852</v>
      </c>
      <c r="M1083" s="28">
        <v>2.4812191134888959</v>
      </c>
      <c r="N1083" s="28">
        <v>2.4737825400842293</v>
      </c>
      <c r="O1083" s="28">
        <v>2.4683730638817023</v>
      </c>
      <c r="P1083" s="28">
        <v>2.4599588719652514</v>
      </c>
      <c r="Q1083" s="28">
        <v>2.4492221058062937</v>
      </c>
      <c r="R1083" s="28">
        <v>2.4849789952772623</v>
      </c>
      <c r="S1083" s="28">
        <v>2.477954100300876</v>
      </c>
      <c r="T1083" s="28">
        <v>2.4618145592978675</v>
      </c>
      <c r="U1083" s="28">
        <v>2.4518844137048887</v>
      </c>
      <c r="V1083" s="28">
        <v>2.45086656956784</v>
      </c>
      <c r="W1083" s="28">
        <v>2.4616089038721616</v>
      </c>
      <c r="X1083" s="28">
        <v>2.47929381483344</v>
      </c>
    </row>
    <row r="1084" spans="1:24" x14ac:dyDescent="0.2">
      <c r="A1084" s="11" t="s">
        <v>139</v>
      </c>
      <c r="B1084" s="11" t="s">
        <v>62</v>
      </c>
      <c r="C1084" s="11" t="s">
        <v>50</v>
      </c>
      <c r="D1084" s="11" t="s">
        <v>77</v>
      </c>
      <c r="E1084" s="28">
        <v>0.10193600000000001</v>
      </c>
      <c r="F1084" s="28">
        <v>0.15465657899999999</v>
      </c>
      <c r="G1084" s="28">
        <v>8.601099999999999E-2</v>
      </c>
      <c r="H1084" s="28">
        <v>3.9E-2</v>
      </c>
      <c r="I1084" s="28">
        <v>7.6999999999999999E-2</v>
      </c>
      <c r="J1084" s="28">
        <v>0.129</v>
      </c>
      <c r="K1084" s="28">
        <v>0.187</v>
      </c>
      <c r="L1084" s="28">
        <v>0.28200000000000003</v>
      </c>
      <c r="M1084" s="28">
        <v>0.14400000000000002</v>
      </c>
      <c r="N1084" s="28">
        <v>6.6915000000000002E-2</v>
      </c>
      <c r="O1084" s="28">
        <v>6.8804000000000004E-2</v>
      </c>
      <c r="P1084" s="28">
        <v>6.5637000000000001E-2</v>
      </c>
      <c r="Q1084" s="28">
        <v>6.3061999999999993E-2</v>
      </c>
      <c r="R1084" s="28">
        <v>4.8003000000000004E-2</v>
      </c>
      <c r="S1084" s="28">
        <v>5.4000000000000003E-3</v>
      </c>
      <c r="T1084" s="28">
        <v>8.6400000000000001E-3</v>
      </c>
      <c r="U1084" s="28">
        <v>1.4688000000000001E-2</v>
      </c>
      <c r="V1084" s="28">
        <v>2.3501000000000001E-2</v>
      </c>
      <c r="W1084" s="28">
        <v>3.5250999999999998E-2</v>
      </c>
      <c r="X1084" s="28">
        <v>4.2301000000000005E-2</v>
      </c>
    </row>
    <row r="1085" spans="1:24" x14ac:dyDescent="0.2">
      <c r="A1085" s="11" t="s">
        <v>139</v>
      </c>
      <c r="B1085" s="11" t="s">
        <v>62</v>
      </c>
      <c r="C1085" s="11" t="s">
        <v>50</v>
      </c>
      <c r="D1085" s="11" t="s">
        <v>73</v>
      </c>
      <c r="E1085" s="28">
        <v>5.8396999999999998E-2</v>
      </c>
      <c r="F1085" s="28">
        <v>9.6412999999999999E-2</v>
      </c>
      <c r="G1085" s="28">
        <v>5.4098E-2</v>
      </c>
      <c r="H1085" s="28">
        <v>2.7E-2</v>
      </c>
      <c r="I1085" s="28">
        <v>5.7000000000000002E-2</v>
      </c>
      <c r="J1085" s="28">
        <v>8.3000000000000004E-2</v>
      </c>
      <c r="K1085" s="28">
        <v>9.1999999999999998E-2</v>
      </c>
      <c r="L1085" s="28">
        <v>0.106</v>
      </c>
      <c r="M1085" s="28">
        <v>7.1000000000000008E-2</v>
      </c>
      <c r="N1085" s="28">
        <v>5.6014000000000001E-2</v>
      </c>
      <c r="O1085" s="28">
        <v>5.9839000000000003E-2</v>
      </c>
      <c r="P1085" s="28">
        <v>7.8525999999999999E-2</v>
      </c>
      <c r="Q1085" s="28">
        <v>7.8510999999999997E-2</v>
      </c>
      <c r="R1085" s="28">
        <v>5.389E-2</v>
      </c>
      <c r="S1085" s="28">
        <v>1.4339000000000001E-2</v>
      </c>
      <c r="T1085" s="28">
        <v>3.2802999999999999E-2</v>
      </c>
      <c r="U1085" s="28">
        <v>4.1311E-2</v>
      </c>
      <c r="V1085" s="28">
        <v>5.4438E-2</v>
      </c>
      <c r="W1085" s="28">
        <v>6.810200000000001E-2</v>
      </c>
      <c r="X1085" s="28">
        <v>6.9081000000000004E-2</v>
      </c>
    </row>
    <row r="1086" spans="1:24" x14ac:dyDescent="0.2">
      <c r="A1086" s="11" t="s">
        <v>139</v>
      </c>
      <c r="B1086" s="11" t="s">
        <v>62</v>
      </c>
      <c r="C1086" s="11" t="s">
        <v>50</v>
      </c>
      <c r="D1086" s="11" t="s">
        <v>70</v>
      </c>
      <c r="E1086" s="28">
        <v>0.29198499999999999</v>
      </c>
      <c r="F1086" s="28">
        <v>0.48206499999999997</v>
      </c>
      <c r="G1086" s="28">
        <v>0.27049000000000001</v>
      </c>
      <c r="H1086" s="28">
        <v>0.13500000000000001</v>
      </c>
      <c r="I1086" s="28">
        <v>0.28499999999999998</v>
      </c>
      <c r="J1086" s="28">
        <v>0.41499999999999998</v>
      </c>
      <c r="K1086" s="28">
        <v>0.46</v>
      </c>
      <c r="L1086" s="28">
        <v>0.53</v>
      </c>
      <c r="M1086" s="28">
        <v>0.35499999999999998</v>
      </c>
      <c r="N1086" s="28">
        <v>0.28006999999999999</v>
      </c>
      <c r="O1086" s="28">
        <v>0.29919499999999999</v>
      </c>
      <c r="P1086" s="28">
        <v>0.39262999999999998</v>
      </c>
      <c r="Q1086" s="28">
        <v>0.39255499999999999</v>
      </c>
      <c r="R1086" s="28">
        <v>0.26945000000000002</v>
      </c>
      <c r="S1086" s="28">
        <v>7.1695000000000009E-2</v>
      </c>
      <c r="T1086" s="28">
        <v>0.16401499999999999</v>
      </c>
      <c r="U1086" s="28">
        <v>0.20655499999999999</v>
      </c>
      <c r="V1086" s="28">
        <v>0.27218999999999999</v>
      </c>
      <c r="W1086" s="28">
        <v>0.34051000000000003</v>
      </c>
      <c r="X1086" s="28">
        <v>0.34540500000000002</v>
      </c>
    </row>
    <row r="1087" spans="1:24" x14ac:dyDescent="0.2">
      <c r="A1087" s="11" t="s">
        <v>139</v>
      </c>
      <c r="B1087" s="11" t="s">
        <v>62</v>
      </c>
      <c r="C1087" s="11" t="s">
        <v>50</v>
      </c>
      <c r="D1087" s="11" t="s">
        <v>71</v>
      </c>
      <c r="E1087" s="28">
        <v>2.6347661072000004</v>
      </c>
      <c r="F1087" s="28">
        <v>2.6486770697940001</v>
      </c>
      <c r="G1087" s="28">
        <v>2.4129119195022</v>
      </c>
      <c r="H1087" s="28">
        <v>2.8914044173345874</v>
      </c>
      <c r="I1087" s="28">
        <v>3.238080594247537</v>
      </c>
      <c r="J1087" s="28">
        <v>3.1698950952490121</v>
      </c>
      <c r="K1087" s="28">
        <v>3.2788103404865612</v>
      </c>
      <c r="L1087" s="28">
        <v>3.3459136782577881</v>
      </c>
      <c r="M1087" s="28">
        <v>3.2255848475355648</v>
      </c>
      <c r="N1087" s="28">
        <v>3.2653929529111827</v>
      </c>
      <c r="O1087" s="28">
        <v>3.25</v>
      </c>
      <c r="P1087" s="28">
        <v>3.3149999999999999</v>
      </c>
      <c r="Q1087" s="28">
        <v>3.41445</v>
      </c>
      <c r="R1087" s="28">
        <v>3</v>
      </c>
      <c r="S1087" s="28">
        <v>1.8</v>
      </c>
      <c r="T1087" s="28">
        <v>1.98</v>
      </c>
      <c r="U1087" s="28">
        <v>2.2066959723344</v>
      </c>
      <c r="V1087" s="28">
        <v>2.45086656956784</v>
      </c>
      <c r="W1087" s="28">
        <v>2.7077697942593781</v>
      </c>
      <c r="X1087" s="28">
        <v>2.8511878870584559</v>
      </c>
    </row>
    <row r="1088" spans="1:24" x14ac:dyDescent="0.2">
      <c r="A1088" s="11" t="s">
        <v>139</v>
      </c>
      <c r="B1088" s="11" t="s">
        <v>62</v>
      </c>
      <c r="C1088" s="11" t="s">
        <v>50</v>
      </c>
      <c r="D1088" s="11" t="s">
        <v>26</v>
      </c>
      <c r="E1088" s="28">
        <v>2.9267511072000003</v>
      </c>
      <c r="F1088" s="28">
        <v>3.130742069794</v>
      </c>
      <c r="G1088" s="28">
        <v>2.6834019195022001</v>
      </c>
      <c r="H1088" s="28">
        <v>3.0264044173345876</v>
      </c>
      <c r="I1088" s="28">
        <v>3.5230805942475372</v>
      </c>
      <c r="J1088" s="28">
        <v>3.5848950952490122</v>
      </c>
      <c r="K1088" s="28">
        <v>3.7388103404865611</v>
      </c>
      <c r="L1088" s="28">
        <v>3.8759136782577883</v>
      </c>
      <c r="M1088" s="28">
        <v>3.5805848475355648</v>
      </c>
      <c r="N1088" s="28">
        <v>3.5454629529111825</v>
      </c>
      <c r="O1088" s="28">
        <v>3.5491950000000001</v>
      </c>
      <c r="P1088" s="28">
        <v>3.70763</v>
      </c>
      <c r="Q1088" s="28">
        <v>3.8070050000000002</v>
      </c>
      <c r="R1088" s="28">
        <v>3.26945</v>
      </c>
      <c r="S1088" s="28">
        <v>1.8716949999999999</v>
      </c>
      <c r="T1088" s="28">
        <v>2.144015</v>
      </c>
      <c r="U1088" s="28">
        <v>2.4132509723343998</v>
      </c>
      <c r="V1088" s="28">
        <v>2.7230565695678401</v>
      </c>
      <c r="W1088" s="28">
        <v>3.0482797942593782</v>
      </c>
      <c r="X1088" s="28">
        <v>3.1965928870584559</v>
      </c>
    </row>
    <row r="1089" spans="1:24" x14ac:dyDescent="0.2">
      <c r="A1089" s="11" t="s">
        <v>139</v>
      </c>
      <c r="B1089" s="11" t="s">
        <v>62</v>
      </c>
      <c r="C1089" s="11" t="s">
        <v>50</v>
      </c>
      <c r="D1089" s="11" t="s">
        <v>75</v>
      </c>
      <c r="E1089" s="28">
        <v>2.1309999999999998</v>
      </c>
      <c r="F1089" s="28">
        <v>2.4550000000000001</v>
      </c>
      <c r="G1089" s="28">
        <v>0.95</v>
      </c>
      <c r="H1089" s="28">
        <v>0.56883700000000004</v>
      </c>
      <c r="I1089" s="28">
        <v>1.2872760000000001</v>
      </c>
      <c r="J1089" s="28">
        <v>2.3740000000000001</v>
      </c>
      <c r="K1089" s="28">
        <v>2.5590000000000002</v>
      </c>
      <c r="L1089" s="28">
        <v>1.7569999999999999</v>
      </c>
      <c r="M1089" s="28">
        <v>1.351</v>
      </c>
      <c r="N1089" s="28">
        <v>2.113</v>
      </c>
      <c r="O1089" s="28">
        <v>1.7689999999999999</v>
      </c>
      <c r="P1089" s="28">
        <v>2.351</v>
      </c>
      <c r="Q1089" s="28">
        <v>2.9387500000000002</v>
      </c>
      <c r="R1089" s="28">
        <v>1.3224374999999997</v>
      </c>
      <c r="S1089" s="28">
        <v>0.97860374999999977</v>
      </c>
      <c r="T1089" s="28">
        <v>1.1058222374999997</v>
      </c>
      <c r="U1089" s="28">
        <v>1.2274626836249998</v>
      </c>
      <c r="V1089" s="28">
        <v>1.3563462654056246</v>
      </c>
      <c r="W1089" s="28">
        <v>1.4987626232732152</v>
      </c>
      <c r="X1089" s="28">
        <v>1.6186636331350726</v>
      </c>
    </row>
    <row r="1090" spans="1:24" x14ac:dyDescent="0.2">
      <c r="A1090" s="11" t="s">
        <v>139</v>
      </c>
      <c r="B1090" s="11" t="s">
        <v>62</v>
      </c>
      <c r="C1090" s="11" t="s">
        <v>50</v>
      </c>
      <c r="D1090" s="11" t="s">
        <v>76</v>
      </c>
      <c r="E1090" s="28">
        <v>2.73</v>
      </c>
      <c r="F1090" s="28">
        <v>1.5674999999999999</v>
      </c>
      <c r="G1090" s="28">
        <v>1.792</v>
      </c>
      <c r="H1090" s="28">
        <v>2.6038890000000001</v>
      </c>
      <c r="I1090" s="28">
        <v>2.7515339999999999</v>
      </c>
      <c r="J1090" s="28">
        <v>2.754</v>
      </c>
      <c r="K1090" s="28">
        <v>2.597</v>
      </c>
      <c r="L1090" s="28">
        <v>2.0148999999999999</v>
      </c>
      <c r="M1090" s="28">
        <v>0.878</v>
      </c>
      <c r="N1090" s="28">
        <v>0.112</v>
      </c>
      <c r="O1090" s="28">
        <v>0.106</v>
      </c>
      <c r="P1090" s="28">
        <v>3.3951000000000002E-2</v>
      </c>
      <c r="Q1090" s="28">
        <v>1.6975500000000001E-2</v>
      </c>
      <c r="R1090" s="28">
        <v>1.6975499999999997E-3</v>
      </c>
      <c r="S1090" s="28">
        <v>1.7315009999999997E-3</v>
      </c>
      <c r="T1090" s="28">
        <v>1.7661310199999999E-3</v>
      </c>
      <c r="U1090" s="28">
        <v>1.8014536403999997E-3</v>
      </c>
      <c r="V1090" s="28">
        <v>1.8374827132079997E-3</v>
      </c>
      <c r="W1090" s="28">
        <v>1.8742323674721597E-3</v>
      </c>
      <c r="X1090" s="28">
        <v>1.911717014821603E-3</v>
      </c>
    </row>
    <row r="1091" spans="1:24" x14ac:dyDescent="0.2">
      <c r="A1091" s="11" t="s">
        <v>139</v>
      </c>
      <c r="B1091" s="11" t="s">
        <v>62</v>
      </c>
      <c r="C1091" s="11" t="s">
        <v>50</v>
      </c>
      <c r="D1091" s="11" t="s">
        <v>74</v>
      </c>
      <c r="E1091" s="28">
        <v>3.3286419712000002</v>
      </c>
      <c r="F1091" s="28">
        <v>2.6629135769600003</v>
      </c>
      <c r="G1091" s="28">
        <v>3.4617876500480005</v>
      </c>
      <c r="H1091" s="28">
        <v>5.0195920925696003</v>
      </c>
      <c r="I1091" s="28">
        <v>5.0195920925696003</v>
      </c>
      <c r="J1091" s="28">
        <v>4.0156736740556802</v>
      </c>
      <c r="K1091" s="28">
        <v>3.8148899903528961</v>
      </c>
      <c r="L1091" s="28">
        <v>4.1200811895811285</v>
      </c>
      <c r="M1091" s="28">
        <v>3.0076592683942236</v>
      </c>
      <c r="N1091" s="28">
        <v>1.9549785244562454</v>
      </c>
      <c r="O1091" s="28">
        <v>2.15047637690187</v>
      </c>
      <c r="P1091" s="28">
        <v>1.74</v>
      </c>
      <c r="Q1091" s="28">
        <v>2</v>
      </c>
      <c r="R1091" s="28">
        <v>1</v>
      </c>
      <c r="S1091" s="28">
        <v>0.9</v>
      </c>
      <c r="T1091" s="28">
        <v>1.0349999999999999</v>
      </c>
      <c r="U1091" s="28">
        <v>1.1902499999999998</v>
      </c>
      <c r="V1091" s="28">
        <v>1.3687874999999996</v>
      </c>
      <c r="W1091" s="28">
        <v>1.5467298749999994</v>
      </c>
      <c r="X1091" s="28">
        <v>1.5776644724999993</v>
      </c>
    </row>
    <row r="1092" spans="1:24" x14ac:dyDescent="0.2">
      <c r="A1092" s="11" t="s">
        <v>139</v>
      </c>
      <c r="B1092" s="11" t="s">
        <v>62</v>
      </c>
      <c r="C1092" s="11" t="s">
        <v>65</v>
      </c>
      <c r="D1092" s="11" t="s">
        <v>72</v>
      </c>
      <c r="E1092" s="28">
        <v>0.49351363983498947</v>
      </c>
      <c r="F1092" s="28">
        <v>0.50826050495228303</v>
      </c>
      <c r="G1092" s="28">
        <v>0.53412199232847601</v>
      </c>
      <c r="H1092" s="28">
        <v>0.54016679406345203</v>
      </c>
      <c r="I1092" s="28">
        <v>0.55212569740842321</v>
      </c>
      <c r="J1092" s="28">
        <v>0.57393772607985316</v>
      </c>
      <c r="K1092" s="28">
        <v>0.6036920542944233</v>
      </c>
      <c r="L1092" s="28">
        <v>0.63678223744953977</v>
      </c>
      <c r="M1092" s="28">
        <v>0.66862134932201689</v>
      </c>
      <c r="N1092" s="28">
        <v>0.70205241678811769</v>
      </c>
      <c r="O1092" s="28">
        <v>0.73153736845235529</v>
      </c>
      <c r="P1092" s="28">
        <v>0.75656875700299864</v>
      </c>
      <c r="Q1092" s="28">
        <v>0.79264238186293867</v>
      </c>
      <c r="R1092" s="28">
        <v>0.81139453422567986</v>
      </c>
      <c r="S1092" s="28">
        <v>0.80116664354116629</v>
      </c>
      <c r="T1092" s="28">
        <v>0.79474331067034298</v>
      </c>
      <c r="U1092" s="28">
        <v>0.79516844445693613</v>
      </c>
      <c r="V1092" s="28">
        <v>0.80537707556779736</v>
      </c>
      <c r="W1092" s="28">
        <v>0.82038376330076335</v>
      </c>
      <c r="X1092" s="28">
        <v>0.84277425040174037</v>
      </c>
    </row>
    <row r="1093" spans="1:24" x14ac:dyDescent="0.2">
      <c r="A1093" s="11" t="s">
        <v>139</v>
      </c>
      <c r="B1093" s="11" t="s">
        <v>62</v>
      </c>
      <c r="C1093" s="11" t="s">
        <v>65</v>
      </c>
      <c r="D1093" s="11" t="s">
        <v>77</v>
      </c>
      <c r="E1093" s="28">
        <v>3.943E-2</v>
      </c>
      <c r="F1093" s="28">
        <v>5.4562411999999998E-2</v>
      </c>
      <c r="G1093" s="28">
        <v>3.8567999999999998E-2</v>
      </c>
      <c r="H1093" s="28">
        <v>2.1999999999999999E-2</v>
      </c>
      <c r="I1093" s="28">
        <v>4.7E-2</v>
      </c>
      <c r="J1093" s="28">
        <v>8.1000000000000003E-2</v>
      </c>
      <c r="K1093" s="28">
        <v>0.13400000000000001</v>
      </c>
      <c r="L1093" s="28">
        <v>0.17899999999999999</v>
      </c>
      <c r="M1093" s="28">
        <v>0.107</v>
      </c>
      <c r="N1093" s="28">
        <v>5.0210000000000005E-2</v>
      </c>
      <c r="O1093" s="28">
        <v>4.3526000000000002E-2</v>
      </c>
      <c r="P1093" s="28">
        <v>4.2042999999999997E-2</v>
      </c>
      <c r="Q1093" s="28">
        <v>5.1205000000000001E-2</v>
      </c>
      <c r="R1093" s="28">
        <v>3.4604999999999997E-2</v>
      </c>
      <c r="S1093" s="28">
        <v>6.0000000000000001E-3</v>
      </c>
      <c r="T1093" s="28">
        <v>9.5999999999999992E-3</v>
      </c>
      <c r="U1093" s="28">
        <v>1.6320000000000001E-2</v>
      </c>
      <c r="V1093" s="28">
        <v>2.6112E-2</v>
      </c>
      <c r="W1093" s="28">
        <v>3.9168000000000001E-2</v>
      </c>
      <c r="X1093" s="28">
        <v>4.7002000000000002E-2</v>
      </c>
    </row>
    <row r="1094" spans="1:24" x14ac:dyDescent="0.2">
      <c r="A1094" s="11" t="s">
        <v>139</v>
      </c>
      <c r="B1094" s="11" t="s">
        <v>62</v>
      </c>
      <c r="C1094" s="11" t="s">
        <v>65</v>
      </c>
      <c r="D1094" s="11" t="s">
        <v>73</v>
      </c>
      <c r="E1094" s="28">
        <v>2.0419E-2</v>
      </c>
      <c r="F1094" s="28">
        <v>3.0287999999999999E-2</v>
      </c>
      <c r="G1094" s="28">
        <v>4.2610000000000002E-2</v>
      </c>
      <c r="H1094" s="28">
        <v>6.6000000000000003E-2</v>
      </c>
      <c r="I1094" s="28">
        <v>8.5999999999999993E-2</v>
      </c>
      <c r="J1094" s="28">
        <v>0.1</v>
      </c>
      <c r="K1094" s="28">
        <v>0.152</v>
      </c>
      <c r="L1094" s="28">
        <v>0.05</v>
      </c>
      <c r="M1094" s="28">
        <v>5.1000000000000004E-2</v>
      </c>
      <c r="N1094" s="28">
        <v>4.0467000000000003E-2</v>
      </c>
      <c r="O1094" s="28">
        <v>3.3985999999999995E-2</v>
      </c>
      <c r="P1094" s="28">
        <v>1.1795E-2</v>
      </c>
      <c r="Q1094" s="28">
        <v>1.3390000000000001E-2</v>
      </c>
      <c r="R1094" s="28">
        <v>9.3430000000000006E-3</v>
      </c>
      <c r="S1094" s="28">
        <v>3.3790000000000001E-3</v>
      </c>
      <c r="T1094" s="28">
        <v>9.4240000000000001E-3</v>
      </c>
      <c r="U1094" s="28">
        <v>1.3081000000000001E-2</v>
      </c>
      <c r="V1094" s="28">
        <v>1.7252E-2</v>
      </c>
      <c r="W1094" s="28">
        <v>2.1085E-2</v>
      </c>
      <c r="X1094" s="28">
        <v>2.2977000000000001E-2</v>
      </c>
    </row>
    <row r="1095" spans="1:24" x14ac:dyDescent="0.2">
      <c r="A1095" s="11" t="s">
        <v>139</v>
      </c>
      <c r="B1095" s="11" t="s">
        <v>62</v>
      </c>
      <c r="C1095" s="11" t="s">
        <v>65</v>
      </c>
      <c r="D1095" s="11" t="s">
        <v>70</v>
      </c>
      <c r="E1095" s="28">
        <v>0.10209499999999999</v>
      </c>
      <c r="F1095" s="28">
        <v>0.15143999999999999</v>
      </c>
      <c r="G1095" s="28">
        <v>0.21305000000000002</v>
      </c>
      <c r="H1095" s="28">
        <v>0.33</v>
      </c>
      <c r="I1095" s="28">
        <v>0.43</v>
      </c>
      <c r="J1095" s="28">
        <v>0.5</v>
      </c>
      <c r="K1095" s="28">
        <v>0.76</v>
      </c>
      <c r="L1095" s="28">
        <v>0.25</v>
      </c>
      <c r="M1095" s="28">
        <v>0.255</v>
      </c>
      <c r="N1095" s="28">
        <v>0.20233500000000004</v>
      </c>
      <c r="O1095" s="28">
        <v>0.16992999999999997</v>
      </c>
      <c r="P1095" s="28">
        <v>5.8975E-2</v>
      </c>
      <c r="Q1095" s="28">
        <v>6.695000000000001E-2</v>
      </c>
      <c r="R1095" s="28">
        <v>4.6715000000000007E-2</v>
      </c>
      <c r="S1095" s="28">
        <v>1.6895E-2</v>
      </c>
      <c r="T1095" s="28">
        <v>4.7120000000000002E-2</v>
      </c>
      <c r="U1095" s="28">
        <v>6.5405000000000005E-2</v>
      </c>
      <c r="V1095" s="28">
        <v>8.6260000000000003E-2</v>
      </c>
      <c r="W1095" s="28">
        <v>0.10542499999999999</v>
      </c>
      <c r="X1095" s="28">
        <v>0.114885</v>
      </c>
    </row>
    <row r="1096" spans="1:24" x14ac:dyDescent="0.2">
      <c r="A1096" s="11" t="s">
        <v>139</v>
      </c>
      <c r="B1096" s="11" t="s">
        <v>62</v>
      </c>
      <c r="C1096" s="11" t="s">
        <v>65</v>
      </c>
      <c r="D1096" s="11" t="s">
        <v>71</v>
      </c>
      <c r="E1096" s="28">
        <v>0.64156773178548632</v>
      </c>
      <c r="F1096" s="28">
        <v>0.62007781604178525</v>
      </c>
      <c r="G1096" s="28">
        <v>0.56616931186818464</v>
      </c>
      <c r="H1096" s="28">
        <v>0.65360182081677698</v>
      </c>
      <c r="I1096" s="28">
        <v>0.80058226124221366</v>
      </c>
      <c r="J1096" s="28">
        <v>0.8322097028157871</v>
      </c>
      <c r="K1096" s="28">
        <v>0.86327963764102533</v>
      </c>
      <c r="L1096" s="28">
        <v>0.85965602055687873</v>
      </c>
      <c r="M1096" s="28">
        <v>0.80234561918642022</v>
      </c>
      <c r="N1096" s="28">
        <v>0.73715503762752366</v>
      </c>
      <c r="O1096" s="28">
        <v>0.78138433988517508</v>
      </c>
      <c r="P1096" s="28">
        <v>0.81263971348058206</v>
      </c>
      <c r="Q1096" s="28">
        <v>0.82889250775019374</v>
      </c>
      <c r="R1096" s="28">
        <v>0.76258110713017824</v>
      </c>
      <c r="S1096" s="28">
        <v>0.68632299641716032</v>
      </c>
      <c r="T1096" s="28">
        <v>0.69283133085089588</v>
      </c>
      <c r="U1096" s="28">
        <v>0.71565160001124251</v>
      </c>
      <c r="V1096" s="28">
        <v>0.76510822178940741</v>
      </c>
      <c r="W1096" s="28">
        <v>0.82038376330076335</v>
      </c>
      <c r="X1096" s="28">
        <v>0.91019619043387967</v>
      </c>
    </row>
    <row r="1097" spans="1:24" x14ac:dyDescent="0.2">
      <c r="A1097" s="11" t="s">
        <v>139</v>
      </c>
      <c r="B1097" s="11" t="s">
        <v>62</v>
      </c>
      <c r="C1097" s="11" t="s">
        <v>65</v>
      </c>
      <c r="D1097" s="11" t="s">
        <v>26</v>
      </c>
      <c r="E1097" s="28">
        <v>0.74366273178548625</v>
      </c>
      <c r="F1097" s="28">
        <v>0.77151781604178526</v>
      </c>
      <c r="G1097" s="28">
        <v>0.77921931186818472</v>
      </c>
      <c r="H1097" s="28">
        <v>0.98360182081677694</v>
      </c>
      <c r="I1097" s="28">
        <v>1.2305822612422137</v>
      </c>
      <c r="J1097" s="28">
        <v>1.3322097028157871</v>
      </c>
      <c r="K1097" s="28">
        <v>1.6232796376410255</v>
      </c>
      <c r="L1097" s="28">
        <v>1.1096560205568786</v>
      </c>
      <c r="M1097" s="28">
        <v>1.0573456191864201</v>
      </c>
      <c r="N1097" s="28">
        <v>0.9394900376275237</v>
      </c>
      <c r="O1097" s="28">
        <v>0.95131433988517511</v>
      </c>
      <c r="P1097" s="28">
        <v>0.87161471348058206</v>
      </c>
      <c r="Q1097" s="28">
        <v>0.8958425077501937</v>
      </c>
      <c r="R1097" s="28">
        <v>0.8092961071301783</v>
      </c>
      <c r="S1097" s="28">
        <v>0.70321799641716032</v>
      </c>
      <c r="T1097" s="28">
        <v>0.73995133085089593</v>
      </c>
      <c r="U1097" s="28">
        <v>0.78105660001124255</v>
      </c>
      <c r="V1097" s="28">
        <v>0.85136822178940741</v>
      </c>
      <c r="W1097" s="28">
        <v>0.92580876330076334</v>
      </c>
      <c r="X1097" s="28">
        <v>1.0250811904338797</v>
      </c>
    </row>
    <row r="1098" spans="1:24" x14ac:dyDescent="0.2">
      <c r="A1098" s="11" t="s">
        <v>139</v>
      </c>
      <c r="B1098" s="11" t="s">
        <v>62</v>
      </c>
      <c r="C1098" s="11" t="s">
        <v>65</v>
      </c>
      <c r="D1098" s="11" t="s">
        <v>75</v>
      </c>
      <c r="E1098" s="28">
        <v>0.50825556173415631</v>
      </c>
      <c r="F1098" s="28">
        <v>0.63732950434876368</v>
      </c>
      <c r="G1098" s="28">
        <v>0.38837507383689462</v>
      </c>
      <c r="H1098" s="28">
        <v>0.34143202218539032</v>
      </c>
      <c r="I1098" s="28">
        <v>0.52935476347180899</v>
      </c>
      <c r="J1098" s="28">
        <v>0.56190601742911428</v>
      </c>
      <c r="K1098" s="28">
        <v>0.69783729327202737</v>
      </c>
      <c r="L1098" s="28">
        <v>0.31</v>
      </c>
      <c r="M1098" s="28">
        <v>0.41</v>
      </c>
      <c r="N1098" s="28">
        <v>0.48</v>
      </c>
      <c r="O1098" s="28">
        <v>0.26600000000000001</v>
      </c>
      <c r="P1098" s="28">
        <v>0.26400000000000001</v>
      </c>
      <c r="Q1098" s="28">
        <v>0.34320000000000001</v>
      </c>
      <c r="R1098" s="28">
        <v>0.20591999999999999</v>
      </c>
      <c r="S1098" s="28">
        <v>0.17503199999999999</v>
      </c>
      <c r="T1098" s="28">
        <v>0.17503199999999999</v>
      </c>
      <c r="U1098" s="28">
        <v>0.18378360000000002</v>
      </c>
      <c r="V1098" s="28">
        <v>0.196648452</v>
      </c>
      <c r="W1098" s="28">
        <v>0.21041384364000001</v>
      </c>
      <c r="X1098" s="28">
        <v>0.22514281269480002</v>
      </c>
    </row>
    <row r="1099" spans="1:24" x14ac:dyDescent="0.2">
      <c r="A1099" s="11" t="s">
        <v>139</v>
      </c>
      <c r="B1099" s="11" t="s">
        <v>62</v>
      </c>
      <c r="C1099" s="11" t="s">
        <v>65</v>
      </c>
      <c r="D1099" s="11" t="s">
        <v>76</v>
      </c>
      <c r="E1099" s="28">
        <v>0</v>
      </c>
      <c r="F1099" s="28">
        <v>0</v>
      </c>
      <c r="G1099" s="28">
        <v>0</v>
      </c>
      <c r="H1099" s="28">
        <v>0</v>
      </c>
      <c r="I1099" s="28">
        <v>0</v>
      </c>
      <c r="J1099" s="28">
        <v>0</v>
      </c>
      <c r="K1099" s="28">
        <v>0</v>
      </c>
      <c r="L1099" s="28">
        <v>0</v>
      </c>
      <c r="M1099" s="28">
        <v>0</v>
      </c>
      <c r="N1099" s="28">
        <v>0</v>
      </c>
      <c r="O1099" s="28">
        <v>0</v>
      </c>
      <c r="P1099" s="28">
        <v>0</v>
      </c>
      <c r="Q1099" s="28">
        <v>0</v>
      </c>
      <c r="R1099" s="28">
        <v>0</v>
      </c>
      <c r="S1099" s="28">
        <v>0</v>
      </c>
      <c r="T1099" s="28">
        <v>0</v>
      </c>
      <c r="U1099" s="28">
        <v>0</v>
      </c>
      <c r="V1099" s="28">
        <v>0</v>
      </c>
      <c r="W1099" s="28">
        <v>0</v>
      </c>
      <c r="X1099" s="28">
        <v>0</v>
      </c>
    </row>
    <row r="1100" spans="1:24" x14ac:dyDescent="0.2">
      <c r="A1100" s="11" t="s">
        <v>139</v>
      </c>
      <c r="B1100" s="11" t="s">
        <v>62</v>
      </c>
      <c r="C1100" s="11" t="s">
        <v>65</v>
      </c>
      <c r="D1100" s="11" t="s">
        <v>74</v>
      </c>
      <c r="E1100" s="28">
        <v>0.39</v>
      </c>
      <c r="F1100" s="28">
        <v>0.35</v>
      </c>
      <c r="G1100" s="28">
        <v>0.35174999999999995</v>
      </c>
      <c r="H1100" s="28">
        <v>0.7034999999999999</v>
      </c>
      <c r="I1100" s="28">
        <v>0.7034999999999999</v>
      </c>
      <c r="J1100" s="28">
        <v>0.77384999999999993</v>
      </c>
      <c r="K1100" s="28">
        <v>0.92861999999999989</v>
      </c>
      <c r="L1100" s="28">
        <v>1.0679129999999999</v>
      </c>
      <c r="M1100" s="28">
        <v>0.96112169999999997</v>
      </c>
      <c r="N1100" s="28">
        <v>1.0572338700000001</v>
      </c>
      <c r="O1100" s="28">
        <v>1.0783785474000001</v>
      </c>
      <c r="P1100" s="28">
        <v>0.97054069266000009</v>
      </c>
      <c r="Q1100" s="28">
        <v>0.79584336798120014</v>
      </c>
      <c r="R1100" s="28">
        <v>0.67646686278402013</v>
      </c>
      <c r="S1100" s="28">
        <v>0.54117349022721617</v>
      </c>
      <c r="T1100" s="28">
        <v>0.56823216473857696</v>
      </c>
      <c r="U1100" s="28">
        <v>0.59664377297550586</v>
      </c>
      <c r="V1100" s="28">
        <v>0.65630815027305645</v>
      </c>
      <c r="W1100" s="28">
        <v>0.71537588379763162</v>
      </c>
      <c r="X1100" s="28">
        <v>0.80122098985334744</v>
      </c>
    </row>
    <row r="1101" spans="1:24" x14ac:dyDescent="0.2">
      <c r="A1101" s="11" t="s">
        <v>139</v>
      </c>
      <c r="B1101" s="11" t="s">
        <v>62</v>
      </c>
      <c r="C1101" s="11" t="s">
        <v>67</v>
      </c>
      <c r="D1101" s="11" t="s">
        <v>72</v>
      </c>
      <c r="E1101" s="28">
        <v>0.15414957659520934</v>
      </c>
      <c r="F1101" s="28">
        <v>0.17171882271922645</v>
      </c>
      <c r="G1101" s="28">
        <v>0.19357741683282256</v>
      </c>
      <c r="H1101" s="28">
        <v>0.21764530391698667</v>
      </c>
      <c r="I1101" s="28">
        <v>0.22088077352528801</v>
      </c>
      <c r="J1101" s="28">
        <v>0.22679269617275921</v>
      </c>
      <c r="K1101" s="28">
        <v>0.23211342655548328</v>
      </c>
      <c r="L1101" s="28">
        <v>0.23690208389993495</v>
      </c>
      <c r="M1101" s="28">
        <v>0.24121187550994144</v>
      </c>
      <c r="N1101" s="28">
        <v>0.24509068795894731</v>
      </c>
      <c r="O1101" s="28">
        <v>0.24858161916305258</v>
      </c>
      <c r="P1101" s="28">
        <v>0.25172345724674733</v>
      </c>
      <c r="Q1101" s="28">
        <v>0.2545511115220726</v>
      </c>
      <c r="R1101" s="28">
        <v>0.25709600036986535</v>
      </c>
      <c r="S1101" s="28">
        <v>0.25938640033287885</v>
      </c>
      <c r="T1101" s="28">
        <v>0.26144776029959099</v>
      </c>
      <c r="U1101" s="28">
        <v>0.26330298426963189</v>
      </c>
      <c r="V1101" s="28">
        <v>0.2649726858426687</v>
      </c>
      <c r="W1101" s="28">
        <v>0.26647541725840185</v>
      </c>
      <c r="X1101" s="28">
        <v>0.26782787553256165</v>
      </c>
    </row>
    <row r="1102" spans="1:24" x14ac:dyDescent="0.2">
      <c r="A1102" s="11" t="s">
        <v>139</v>
      </c>
      <c r="B1102" s="11" t="s">
        <v>62</v>
      </c>
      <c r="C1102" s="11" t="s">
        <v>67</v>
      </c>
      <c r="D1102" s="11" t="s">
        <v>77</v>
      </c>
      <c r="E1102" s="28">
        <v>0.02</v>
      </c>
      <c r="F1102" s="28">
        <v>2.1000000000000001E-2</v>
      </c>
      <c r="G1102" s="28">
        <v>2.1000000000000001E-2</v>
      </c>
      <c r="H1102" s="28">
        <v>2.3E-2</v>
      </c>
      <c r="I1102" s="28">
        <v>2.5000000000000001E-2</v>
      </c>
      <c r="J1102" s="28">
        <v>2.8000000000000001E-2</v>
      </c>
      <c r="K1102" s="28">
        <v>2.8000000000000001E-2</v>
      </c>
      <c r="L1102" s="28">
        <v>2.8000000000000001E-2</v>
      </c>
      <c r="M1102" s="28">
        <v>2.8000000000000001E-2</v>
      </c>
      <c r="N1102" s="28">
        <v>2.8000000000000001E-2</v>
      </c>
      <c r="O1102" s="28">
        <v>2.8000000000000001E-2</v>
      </c>
      <c r="P1102" s="28">
        <v>2.8000000000000001E-2</v>
      </c>
      <c r="Q1102" s="28">
        <v>2.8000000000000001E-2</v>
      </c>
      <c r="R1102" s="28">
        <v>2.8000000000000001E-2</v>
      </c>
      <c r="S1102" s="28">
        <v>2.8000000000000001E-2</v>
      </c>
      <c r="T1102" s="28">
        <v>2.8000000000000001E-2</v>
      </c>
      <c r="U1102" s="28">
        <v>2.8000000000000001E-2</v>
      </c>
      <c r="V1102" s="28">
        <v>2.8000000000000001E-2</v>
      </c>
      <c r="W1102" s="28">
        <v>2.8000000000000001E-2</v>
      </c>
      <c r="X1102" s="28">
        <v>2.8000000000000001E-2</v>
      </c>
    </row>
    <row r="1103" spans="1:24" x14ac:dyDescent="0.2">
      <c r="A1103" s="11" t="s">
        <v>139</v>
      </c>
      <c r="B1103" s="11" t="s">
        <v>62</v>
      </c>
      <c r="C1103" s="11" t="s">
        <v>67</v>
      </c>
      <c r="D1103" s="11" t="s">
        <v>73</v>
      </c>
      <c r="E1103" s="28">
        <v>0</v>
      </c>
      <c r="F1103" s="28">
        <v>0</v>
      </c>
      <c r="G1103" s="28">
        <v>0</v>
      </c>
      <c r="H1103" s="28">
        <v>0</v>
      </c>
      <c r="I1103" s="28">
        <v>0</v>
      </c>
      <c r="J1103" s="28">
        <v>0</v>
      </c>
      <c r="K1103" s="28">
        <v>0</v>
      </c>
      <c r="L1103" s="28">
        <v>0</v>
      </c>
      <c r="M1103" s="28">
        <v>0</v>
      </c>
      <c r="N1103" s="28">
        <v>0</v>
      </c>
      <c r="O1103" s="28">
        <v>0</v>
      </c>
      <c r="P1103" s="28">
        <v>0</v>
      </c>
      <c r="Q1103" s="28">
        <v>0</v>
      </c>
      <c r="R1103" s="28">
        <v>0</v>
      </c>
      <c r="S1103" s="28">
        <v>0</v>
      </c>
      <c r="T1103" s="28">
        <v>0</v>
      </c>
      <c r="U1103" s="28">
        <v>0</v>
      </c>
      <c r="V1103" s="28">
        <v>0</v>
      </c>
      <c r="W1103" s="28">
        <v>0</v>
      </c>
      <c r="X1103" s="28">
        <v>0</v>
      </c>
    </row>
    <row r="1104" spans="1:24" x14ac:dyDescent="0.2">
      <c r="A1104" s="11" t="s">
        <v>139</v>
      </c>
      <c r="B1104" s="11" t="s">
        <v>62</v>
      </c>
      <c r="C1104" s="11" t="s">
        <v>67</v>
      </c>
      <c r="D1104" s="11" t="s">
        <v>70</v>
      </c>
      <c r="E1104" s="28">
        <v>0</v>
      </c>
      <c r="F1104" s="28">
        <v>0</v>
      </c>
      <c r="G1104" s="28">
        <v>0</v>
      </c>
      <c r="H1104" s="28">
        <v>0</v>
      </c>
      <c r="I1104" s="28">
        <v>0</v>
      </c>
      <c r="J1104" s="28">
        <v>0</v>
      </c>
      <c r="K1104" s="28">
        <v>0</v>
      </c>
      <c r="L1104" s="28">
        <v>0</v>
      </c>
      <c r="M1104" s="28">
        <v>0</v>
      </c>
      <c r="N1104" s="28">
        <v>0</v>
      </c>
      <c r="O1104" s="28">
        <v>0</v>
      </c>
      <c r="P1104" s="28">
        <v>0</v>
      </c>
      <c r="Q1104" s="28">
        <v>0</v>
      </c>
      <c r="R1104" s="28">
        <v>0</v>
      </c>
      <c r="S1104" s="28">
        <v>0</v>
      </c>
      <c r="T1104" s="28">
        <v>0</v>
      </c>
      <c r="U1104" s="28">
        <v>0</v>
      </c>
      <c r="V1104" s="28">
        <v>0</v>
      </c>
      <c r="W1104" s="28">
        <v>0</v>
      </c>
      <c r="X1104" s="28">
        <v>0</v>
      </c>
    </row>
    <row r="1105" spans="1:24" x14ac:dyDescent="0.2">
      <c r="A1105" s="11" t="s">
        <v>139</v>
      </c>
      <c r="B1105" s="11" t="s">
        <v>62</v>
      </c>
      <c r="C1105" s="11" t="s">
        <v>67</v>
      </c>
      <c r="D1105" s="11" t="s">
        <v>71</v>
      </c>
      <c r="E1105" s="28">
        <v>0.50098612393443032</v>
      </c>
      <c r="F1105" s="28">
        <v>0.56667211497344727</v>
      </c>
      <c r="G1105" s="28">
        <v>0.46458580039877412</v>
      </c>
      <c r="H1105" s="28">
        <v>0.48970193381322003</v>
      </c>
      <c r="I1105" s="28">
        <v>0.57429001116574885</v>
      </c>
      <c r="J1105" s="28">
        <v>0.63501954928372573</v>
      </c>
      <c r="K1105" s="28">
        <v>0.64991759435535312</v>
      </c>
      <c r="L1105" s="28">
        <v>0.67517093911481463</v>
      </c>
      <c r="M1105" s="28">
        <v>0.66574477640743834</v>
      </c>
      <c r="N1105" s="28">
        <v>0.56370858230557874</v>
      </c>
      <c r="O1105" s="28">
        <v>0.58699999999999997</v>
      </c>
      <c r="P1105" s="28">
        <v>0.60460999999999998</v>
      </c>
      <c r="Q1105" s="28">
        <v>0.58042559999999999</v>
      </c>
      <c r="R1105" s="28">
        <v>0.46434048</v>
      </c>
      <c r="S1105" s="28">
        <v>0.40861962239999999</v>
      </c>
      <c r="T1105" s="28">
        <v>0.4601480581272801</v>
      </c>
      <c r="U1105" s="28">
        <v>0.52660596853926378</v>
      </c>
      <c r="V1105" s="28">
        <v>0.59618854314600456</v>
      </c>
      <c r="W1105" s="28">
        <v>0.63954100142016446</v>
      </c>
      <c r="X1105" s="28">
        <v>0.69635247638466036</v>
      </c>
    </row>
    <row r="1106" spans="1:24" x14ac:dyDescent="0.2">
      <c r="A1106" s="11" t="s">
        <v>139</v>
      </c>
      <c r="B1106" s="11" t="s">
        <v>62</v>
      </c>
      <c r="C1106" s="11" t="s">
        <v>67</v>
      </c>
      <c r="D1106" s="11" t="s">
        <v>26</v>
      </c>
      <c r="E1106" s="28">
        <v>0.50098612393443032</v>
      </c>
      <c r="F1106" s="28">
        <v>0.56667211497344727</v>
      </c>
      <c r="G1106" s="28">
        <v>0.46458580039877412</v>
      </c>
      <c r="H1106" s="28">
        <v>0.48970193381322003</v>
      </c>
      <c r="I1106" s="28">
        <v>0.57429001116574885</v>
      </c>
      <c r="J1106" s="28">
        <v>0.63501954928372573</v>
      </c>
      <c r="K1106" s="28">
        <v>0.64991759435535312</v>
      </c>
      <c r="L1106" s="28">
        <v>0.67517093911481463</v>
      </c>
      <c r="M1106" s="28">
        <v>0.66574477640743834</v>
      </c>
      <c r="N1106" s="28">
        <v>0.56370858230557874</v>
      </c>
      <c r="O1106" s="28">
        <v>0.58699999999999997</v>
      </c>
      <c r="P1106" s="28">
        <v>0.60460999999999998</v>
      </c>
      <c r="Q1106" s="28">
        <v>0.58042559999999999</v>
      </c>
      <c r="R1106" s="28">
        <v>0.46434048</v>
      </c>
      <c r="S1106" s="28">
        <v>0.40861962239999999</v>
      </c>
      <c r="T1106" s="28">
        <v>0.4601480581272801</v>
      </c>
      <c r="U1106" s="28">
        <v>0.52660596853926378</v>
      </c>
      <c r="V1106" s="28">
        <v>0.59618854314600456</v>
      </c>
      <c r="W1106" s="28">
        <v>0.63954100142016446</v>
      </c>
      <c r="X1106" s="28">
        <v>0.69635247638466036</v>
      </c>
    </row>
    <row r="1107" spans="1:24" x14ac:dyDescent="0.2">
      <c r="A1107" s="11" t="s">
        <v>139</v>
      </c>
      <c r="B1107" s="11" t="s">
        <v>62</v>
      </c>
      <c r="C1107" s="11" t="s">
        <v>67</v>
      </c>
      <c r="D1107" s="11" t="s">
        <v>75</v>
      </c>
      <c r="E1107" s="28">
        <v>0.15157683094402008</v>
      </c>
      <c r="F1107" s="28">
        <v>0.19007049565123635</v>
      </c>
      <c r="G1107" s="28">
        <v>0.11582492616310536</v>
      </c>
      <c r="H1107" s="28">
        <v>0.10182512067175253</v>
      </c>
      <c r="I1107" s="28">
        <v>0.15786923652819107</v>
      </c>
      <c r="J1107" s="28">
        <v>0.16757698257088571</v>
      </c>
      <c r="K1107" s="28">
        <v>0.20811570672797264</v>
      </c>
      <c r="L1107" s="28">
        <v>0.19647486518019552</v>
      </c>
      <c r="M1107" s="28">
        <v>0.25705690673644366</v>
      </c>
      <c r="N1107" s="28">
        <v>0.18997424288633682</v>
      </c>
      <c r="O1107" s="28">
        <v>0.15197939430906945</v>
      </c>
      <c r="P1107" s="28">
        <v>0.18237527317088334</v>
      </c>
      <c r="Q1107" s="28">
        <v>0.21520282234164234</v>
      </c>
      <c r="R1107" s="28">
        <v>0.12912169340498539</v>
      </c>
      <c r="S1107" s="28">
        <v>0.11879195793258657</v>
      </c>
      <c r="T1107" s="28">
        <v>0.14255034951910386</v>
      </c>
      <c r="U1107" s="28">
        <v>0.16678390893735151</v>
      </c>
      <c r="V1107" s="28">
        <v>0.20681204708231588</v>
      </c>
      <c r="W1107" s="28">
        <v>0.23473167343842852</v>
      </c>
      <c r="X1107" s="28">
        <v>0.26759410771980852</v>
      </c>
    </row>
    <row r="1108" spans="1:24" x14ac:dyDescent="0.2">
      <c r="A1108" s="11" t="s">
        <v>139</v>
      </c>
      <c r="B1108" s="11" t="s">
        <v>62</v>
      </c>
      <c r="C1108" s="11" t="s">
        <v>67</v>
      </c>
      <c r="D1108" s="11" t="s">
        <v>76</v>
      </c>
      <c r="E1108" s="28">
        <v>0.14078260869565218</v>
      </c>
      <c r="F1108" s="28">
        <v>0.10995652173913044</v>
      </c>
      <c r="G1108" s="28">
        <v>0.15640999999999999</v>
      </c>
      <c r="H1108" s="28">
        <v>0.180394</v>
      </c>
      <c r="I1108" s="28">
        <v>0.206403</v>
      </c>
      <c r="J1108" s="28">
        <v>0.21287700000000001</v>
      </c>
      <c r="K1108" s="28">
        <v>0.16539199999999998</v>
      </c>
      <c r="L1108" s="28">
        <v>0.115173</v>
      </c>
      <c r="M1108" s="28">
        <v>2.0077999999999999E-2</v>
      </c>
      <c r="N1108" s="28">
        <v>5.1060000000000003E-3</v>
      </c>
      <c r="O1108" s="28">
        <v>5.05494E-3</v>
      </c>
      <c r="P1108" s="28">
        <v>5.0043906000000003E-3</v>
      </c>
      <c r="Q1108" s="28">
        <v>4.9543466939999999E-3</v>
      </c>
      <c r="R1108" s="28">
        <v>4.9048032270600003E-3</v>
      </c>
      <c r="S1108" s="28">
        <v>4.9538512593306E-3</v>
      </c>
      <c r="T1108" s="28">
        <v>5.0033897719239063E-3</v>
      </c>
      <c r="U1108" s="28">
        <v>5.1284745162220036E-3</v>
      </c>
      <c r="V1108" s="28">
        <v>5.2566863791275531E-3</v>
      </c>
      <c r="W1108" s="28">
        <v>5.3881035386057416E-3</v>
      </c>
      <c r="X1108" s="28">
        <v>5.522806127070885E-3</v>
      </c>
    </row>
    <row r="1109" spans="1:24" x14ac:dyDescent="0.2">
      <c r="A1109" s="11" t="s">
        <v>139</v>
      </c>
      <c r="B1109" s="11" t="s">
        <v>62</v>
      </c>
      <c r="C1109" s="11" t="s">
        <v>67</v>
      </c>
      <c r="D1109" s="11" t="s">
        <v>74</v>
      </c>
      <c r="E1109" s="28">
        <v>0.58420504800159967</v>
      </c>
      <c r="F1109" s="28">
        <v>0.59004709848161552</v>
      </c>
      <c r="G1109" s="28">
        <v>0.59594756946643157</v>
      </c>
      <c r="H1109" s="28">
        <v>0.60190704516109605</v>
      </c>
      <c r="I1109" s="28">
        <v>0.61394518606431803</v>
      </c>
      <c r="J1109" s="28">
        <v>0.6262240897856044</v>
      </c>
      <c r="K1109" s="28">
        <v>0.6262240897856044</v>
      </c>
      <c r="L1109" s="28">
        <v>0.61369960798989232</v>
      </c>
      <c r="M1109" s="28">
        <v>0.42958972559292458</v>
      </c>
      <c r="N1109" s="28">
        <v>0.38663075303363215</v>
      </c>
      <c r="O1109" s="28">
        <v>0.5</v>
      </c>
      <c r="P1109" s="28">
        <v>0.45003819653114779</v>
      </c>
      <c r="Q1109" s="28">
        <v>0.39603361294741007</v>
      </c>
      <c r="R1109" s="28">
        <v>0.27722352906318704</v>
      </c>
      <c r="S1109" s="28">
        <v>0.25227341144750021</v>
      </c>
      <c r="T1109" s="28">
        <v>0.30272809373700021</v>
      </c>
      <c r="U1109" s="28">
        <v>0.36327371248440027</v>
      </c>
      <c r="V1109" s="28">
        <v>0.39596834660799635</v>
      </c>
      <c r="W1109" s="28">
        <v>0.41180708047231623</v>
      </c>
      <c r="X1109" s="28">
        <v>0.43651550530065525</v>
      </c>
    </row>
    <row r="1110" spans="1:24" x14ac:dyDescent="0.2">
      <c r="A1110" s="11" t="s">
        <v>140</v>
      </c>
      <c r="B1110" s="11" t="s">
        <v>62</v>
      </c>
      <c r="C1110" s="11" t="s">
        <v>50</v>
      </c>
      <c r="D1110" s="11" t="s">
        <v>72</v>
      </c>
      <c r="E1110" s="28">
        <v>1.3163880000000001</v>
      </c>
      <c r="F1110" s="28">
        <v>1.3556529999999998</v>
      </c>
      <c r="G1110" s="28">
        <v>1.3783420000000002</v>
      </c>
      <c r="H1110" s="28">
        <v>1.41245</v>
      </c>
      <c r="I1110" s="28">
        <v>1.5017879999999999</v>
      </c>
      <c r="J1110" s="28">
        <v>1.6091439999999999</v>
      </c>
      <c r="K1110" s="28">
        <v>1.72252385605425</v>
      </c>
      <c r="L1110" s="28">
        <v>1.8307370000000001</v>
      </c>
      <c r="M1110" s="28">
        <v>1.9599500000000001</v>
      </c>
      <c r="N1110" s="28">
        <v>2.0417930000000002</v>
      </c>
      <c r="O1110" s="28">
        <v>2.1720000000000002</v>
      </c>
      <c r="P1110" s="28">
        <v>2.3639999999999999</v>
      </c>
      <c r="Q1110" s="28">
        <v>2.581</v>
      </c>
      <c r="R1110" s="28">
        <v>2.7879999999999998</v>
      </c>
      <c r="S1110" s="28">
        <v>2.9489729999999996</v>
      </c>
      <c r="T1110" s="28">
        <v>3.1114059179999995</v>
      </c>
      <c r="U1110" s="28">
        <v>3.2804823049519993</v>
      </c>
      <c r="V1110" s="28">
        <v>3.4565869773638229</v>
      </c>
      <c r="W1110" s="28">
        <v>3.6341244982692698</v>
      </c>
      <c r="X1110" s="28">
        <v>3.8130822693419604</v>
      </c>
    </row>
    <row r="1111" spans="1:24" x14ac:dyDescent="0.2">
      <c r="A1111" s="11" t="s">
        <v>140</v>
      </c>
      <c r="B1111" s="11" t="s">
        <v>62</v>
      </c>
      <c r="C1111" s="11" t="s">
        <v>50</v>
      </c>
      <c r="D1111" s="11" t="s">
        <v>77</v>
      </c>
      <c r="E1111" s="28">
        <v>7.1498999999999993E-2</v>
      </c>
      <c r="F1111" s="28">
        <v>6.4269000000000007E-2</v>
      </c>
      <c r="G1111" s="28">
        <v>7.1204000000000003E-2</v>
      </c>
      <c r="H1111" s="28">
        <v>8.8013999999999995E-2</v>
      </c>
      <c r="I1111" s="28">
        <v>0.111</v>
      </c>
      <c r="J1111" s="28">
        <v>0.13500000000000001</v>
      </c>
      <c r="K1111" s="28">
        <v>0.14299999999999999</v>
      </c>
      <c r="L1111" s="28">
        <v>0.17300000000000001</v>
      </c>
      <c r="M1111" s="28">
        <v>0.182</v>
      </c>
      <c r="N1111" s="28">
        <v>0.13074700000000003</v>
      </c>
      <c r="O1111" s="28">
        <v>0.212367</v>
      </c>
      <c r="P1111" s="28">
        <v>0.24458500000000002</v>
      </c>
      <c r="Q1111" s="28">
        <v>0.25650200000000001</v>
      </c>
      <c r="R1111" s="28">
        <v>0.28593000000000002</v>
      </c>
      <c r="S1111" s="28">
        <v>0.25018899999999999</v>
      </c>
      <c r="T1111" s="28">
        <v>0.26269799999999999</v>
      </c>
      <c r="U1111" s="28">
        <v>0.28108699999999998</v>
      </c>
      <c r="V1111" s="28">
        <v>0.300763</v>
      </c>
      <c r="W1111" s="28">
        <v>0.315801</v>
      </c>
      <c r="X1111" s="28">
        <v>0.33159100000000002</v>
      </c>
    </row>
    <row r="1112" spans="1:24" x14ac:dyDescent="0.2">
      <c r="A1112" s="11" t="s">
        <v>140</v>
      </c>
      <c r="B1112" s="11" t="s">
        <v>62</v>
      </c>
      <c r="C1112" s="11" t="s">
        <v>50</v>
      </c>
      <c r="D1112" s="11" t="s">
        <v>73</v>
      </c>
      <c r="E1112" s="28">
        <v>5.2380000000000005E-3</v>
      </c>
      <c r="F1112" s="28">
        <v>4.4299999999999999E-3</v>
      </c>
      <c r="G1112" s="28">
        <v>6.3150000000000003E-3</v>
      </c>
      <c r="H1112" s="28">
        <v>2E-3</v>
      </c>
      <c r="I1112" s="28">
        <v>0</v>
      </c>
      <c r="J1112" s="28">
        <v>0</v>
      </c>
      <c r="K1112" s="28">
        <v>0</v>
      </c>
      <c r="L1112" s="28">
        <v>0</v>
      </c>
      <c r="M1112" s="28">
        <v>0</v>
      </c>
      <c r="N1112" s="28">
        <v>0</v>
      </c>
      <c r="O1112" s="28">
        <v>0</v>
      </c>
      <c r="P1112" s="28">
        <v>0</v>
      </c>
      <c r="Q1112" s="28">
        <v>0</v>
      </c>
      <c r="R1112" s="28">
        <v>0</v>
      </c>
      <c r="S1112" s="28">
        <v>0</v>
      </c>
      <c r="T1112" s="28">
        <v>0</v>
      </c>
      <c r="U1112" s="28">
        <v>0</v>
      </c>
      <c r="V1112" s="28">
        <v>0</v>
      </c>
      <c r="W1112" s="28">
        <v>0</v>
      </c>
      <c r="X1112" s="28">
        <v>0</v>
      </c>
    </row>
    <row r="1113" spans="1:24" x14ac:dyDescent="0.2">
      <c r="A1113" s="11" t="s">
        <v>140</v>
      </c>
      <c r="B1113" s="11" t="s">
        <v>62</v>
      </c>
      <c r="C1113" s="11" t="s">
        <v>50</v>
      </c>
      <c r="D1113" s="11" t="s">
        <v>70</v>
      </c>
      <c r="E1113" s="28">
        <v>2.6190000000000001E-2</v>
      </c>
      <c r="F1113" s="28">
        <v>2.215E-2</v>
      </c>
      <c r="G1113" s="28">
        <v>3.1574999999999999E-2</v>
      </c>
      <c r="H1113" s="28">
        <v>0.01</v>
      </c>
      <c r="I1113" s="28">
        <v>0</v>
      </c>
      <c r="J1113" s="28">
        <v>0</v>
      </c>
      <c r="K1113" s="28">
        <v>0</v>
      </c>
      <c r="L1113" s="28">
        <v>0</v>
      </c>
      <c r="M1113" s="28">
        <v>0</v>
      </c>
      <c r="N1113" s="28">
        <v>0</v>
      </c>
      <c r="O1113" s="28">
        <v>0</v>
      </c>
      <c r="P1113" s="28">
        <v>0</v>
      </c>
      <c r="Q1113" s="28">
        <v>0</v>
      </c>
      <c r="R1113" s="28">
        <v>0</v>
      </c>
      <c r="S1113" s="28">
        <v>0</v>
      </c>
      <c r="T1113" s="28">
        <v>0</v>
      </c>
      <c r="U1113" s="28">
        <v>0</v>
      </c>
      <c r="V1113" s="28">
        <v>0</v>
      </c>
      <c r="W1113" s="28">
        <v>0</v>
      </c>
      <c r="X1113" s="28">
        <v>0</v>
      </c>
    </row>
    <row r="1114" spans="1:24" x14ac:dyDescent="0.2">
      <c r="A1114" s="11" t="s">
        <v>140</v>
      </c>
      <c r="B1114" s="11" t="s">
        <v>62</v>
      </c>
      <c r="C1114" s="11" t="s">
        <v>50</v>
      </c>
      <c r="D1114" s="11" t="s">
        <v>71</v>
      </c>
      <c r="E1114" s="28">
        <v>0.8688160800000001</v>
      </c>
      <c r="F1114" s="28">
        <v>0.89473097999999984</v>
      </c>
      <c r="G1114" s="28">
        <v>0.90970572000000016</v>
      </c>
      <c r="H1114" s="28">
        <v>0.93221700000000007</v>
      </c>
      <c r="I1114" s="28">
        <v>0.99118008000000013</v>
      </c>
      <c r="J1114" s="28">
        <v>1.06203504</v>
      </c>
      <c r="K1114" s="28">
        <v>1.1368657449958051</v>
      </c>
      <c r="L1114" s="28">
        <v>1.2673953455855824</v>
      </c>
      <c r="M1114" s="28">
        <v>1.2471353821399851</v>
      </c>
      <c r="N1114" s="28">
        <v>1.2001247699986117</v>
      </c>
      <c r="O1114" s="28">
        <v>1.33382811563593</v>
      </c>
      <c r="P1114" s="28">
        <v>1.4138578025740858</v>
      </c>
      <c r="Q1114" s="28">
        <v>1.4845506927027901</v>
      </c>
      <c r="R1114" s="28">
        <v>1.6033147481190133</v>
      </c>
      <c r="S1114" s="28">
        <v>1.7315799279685344</v>
      </c>
      <c r="T1114" s="28">
        <v>1.8701063222060172</v>
      </c>
      <c r="U1114" s="28">
        <v>2.0338990290702395</v>
      </c>
      <c r="V1114" s="28">
        <v>2.1430839259655703</v>
      </c>
      <c r="W1114" s="28">
        <v>2.2531571889269473</v>
      </c>
      <c r="X1114" s="28">
        <v>2.3641110069920153</v>
      </c>
    </row>
    <row r="1115" spans="1:24" x14ac:dyDescent="0.2">
      <c r="A1115" s="11" t="s">
        <v>140</v>
      </c>
      <c r="B1115" s="11" t="s">
        <v>62</v>
      </c>
      <c r="C1115" s="11" t="s">
        <v>50</v>
      </c>
      <c r="D1115" s="11" t="s">
        <v>26</v>
      </c>
      <c r="E1115" s="28">
        <v>0.89500608000000015</v>
      </c>
      <c r="F1115" s="28">
        <v>0.91688097999999985</v>
      </c>
      <c r="G1115" s="28">
        <v>0.94128072000000018</v>
      </c>
      <c r="H1115" s="28">
        <v>0.94221700000000008</v>
      </c>
      <c r="I1115" s="28">
        <v>0.99118008000000013</v>
      </c>
      <c r="J1115" s="28">
        <v>1.06203504</v>
      </c>
      <c r="K1115" s="28">
        <v>1.1368657449958051</v>
      </c>
      <c r="L1115" s="28">
        <v>1.2673953455855824</v>
      </c>
      <c r="M1115" s="28">
        <v>1.2471353821399851</v>
      </c>
      <c r="N1115" s="28">
        <v>1.2001247699986117</v>
      </c>
      <c r="O1115" s="28">
        <v>1.33382811563593</v>
      </c>
      <c r="P1115" s="28">
        <v>1.4138578025740858</v>
      </c>
      <c r="Q1115" s="28">
        <v>1.4845506927027901</v>
      </c>
      <c r="R1115" s="28">
        <v>1.6033147481190133</v>
      </c>
      <c r="S1115" s="28">
        <v>1.7315799279685344</v>
      </c>
      <c r="T1115" s="28">
        <v>1.8701063222060172</v>
      </c>
      <c r="U1115" s="28">
        <v>2.0338990290702395</v>
      </c>
      <c r="V1115" s="28">
        <v>2.1430839259655703</v>
      </c>
      <c r="W1115" s="28">
        <v>2.2531571889269473</v>
      </c>
      <c r="X1115" s="28">
        <v>2.3641110069920153</v>
      </c>
    </row>
    <row r="1116" spans="1:24" x14ac:dyDescent="0.2">
      <c r="A1116" s="11" t="s">
        <v>140</v>
      </c>
      <c r="B1116" s="11" t="s">
        <v>62</v>
      </c>
      <c r="C1116" s="11" t="s">
        <v>50</v>
      </c>
      <c r="D1116" s="11" t="s">
        <v>75</v>
      </c>
      <c r="E1116" s="28">
        <v>0.77004700000000004</v>
      </c>
      <c r="F1116" s="28">
        <v>0.67958499999999999</v>
      </c>
      <c r="G1116" s="28">
        <v>0.75304300000000002</v>
      </c>
      <c r="H1116" s="28">
        <v>0.72028300000000001</v>
      </c>
      <c r="I1116" s="28">
        <v>0.88003299999999995</v>
      </c>
      <c r="J1116" s="28">
        <v>1.0069999999999999</v>
      </c>
      <c r="K1116" s="28">
        <v>0.86699999999999999</v>
      </c>
      <c r="L1116" s="28">
        <v>1.202</v>
      </c>
      <c r="M1116" s="28">
        <v>1.26</v>
      </c>
      <c r="N1116" s="28">
        <v>1.121891</v>
      </c>
      <c r="O1116" s="28">
        <v>1.7517389999999999</v>
      </c>
      <c r="P1116" s="28">
        <v>1.6480870000000001</v>
      </c>
      <c r="Q1116" s="28">
        <v>1.7909029999999999</v>
      </c>
      <c r="R1116" s="28">
        <v>1.972415</v>
      </c>
      <c r="S1116" s="28">
        <v>2.1997346689957857</v>
      </c>
      <c r="T1116" s="28">
        <v>2.3428255096494728</v>
      </c>
      <c r="U1116" s="28">
        <v>2.4204765332982232</v>
      </c>
      <c r="V1116" s="28">
        <v>2.5383570883630315</v>
      </c>
      <c r="W1116" s="28">
        <v>2.6703516569579091</v>
      </c>
      <c r="X1116" s="28">
        <v>2.8092099431197206</v>
      </c>
    </row>
    <row r="1117" spans="1:24" x14ac:dyDescent="0.2">
      <c r="A1117" s="11" t="s">
        <v>140</v>
      </c>
      <c r="B1117" s="11" t="s">
        <v>62</v>
      </c>
      <c r="C1117" s="11" t="s">
        <v>50</v>
      </c>
      <c r="D1117" s="11" t="s">
        <v>76</v>
      </c>
      <c r="E1117" s="28">
        <v>1.3251550000000001</v>
      </c>
      <c r="F1117" s="28">
        <v>1.510049</v>
      </c>
      <c r="G1117" s="28">
        <v>2.1425809999999998</v>
      </c>
      <c r="H1117" s="28">
        <v>3.084508</v>
      </c>
      <c r="I1117" s="28">
        <v>4.8759680000000003</v>
      </c>
      <c r="J1117" s="28">
        <v>5.0739999999999998</v>
      </c>
      <c r="K1117" s="28">
        <v>4.2587999999999999</v>
      </c>
      <c r="L1117" s="28">
        <v>4.109</v>
      </c>
      <c r="M1117" s="28">
        <v>3.5579999999999998</v>
      </c>
      <c r="N1117" s="28">
        <v>2.0410370000000002</v>
      </c>
      <c r="O1117" s="28">
        <v>3.5157150000000001</v>
      </c>
      <c r="P1117" s="28">
        <v>4.6779390000000003</v>
      </c>
      <c r="Q1117" s="28">
        <v>4.8940270000000003</v>
      </c>
      <c r="R1117" s="28">
        <v>5.8668480000000001</v>
      </c>
      <c r="S1117" s="28">
        <v>6.7748608909057531</v>
      </c>
      <c r="T1117" s="28">
        <v>6.8091007389647729</v>
      </c>
      <c r="U1117" s="28">
        <v>6.9579243677074691</v>
      </c>
      <c r="V1117" s="28">
        <v>7.1088465984503193</v>
      </c>
      <c r="W1117" s="28">
        <v>7.3158433769215643</v>
      </c>
      <c r="X1117" s="28">
        <v>7.5353186782292125</v>
      </c>
    </row>
    <row r="1118" spans="1:24" x14ac:dyDescent="0.2">
      <c r="A1118" s="11" t="s">
        <v>140</v>
      </c>
      <c r="B1118" s="11" t="s">
        <v>62</v>
      </c>
      <c r="C1118" s="11" t="s">
        <v>50</v>
      </c>
      <c r="D1118" s="11" t="s">
        <v>74</v>
      </c>
      <c r="E1118" s="28">
        <v>1.5348166593212875</v>
      </c>
      <c r="F1118" s="28">
        <v>1.73609519612164</v>
      </c>
      <c r="G1118" s="28">
        <v>2.3360951961216401</v>
      </c>
      <c r="H1118" s="28">
        <v>3.3360951961216401</v>
      </c>
      <c r="I1118" s="28">
        <v>4.9360951961216397</v>
      </c>
      <c r="J1118" s="28">
        <v>5.0594975760246799</v>
      </c>
      <c r="K1118" s="28">
        <v>4.6547377699427059</v>
      </c>
      <c r="L1118" s="28">
        <v>4.1427166152490082</v>
      </c>
      <c r="M1118" s="28">
        <v>3.5213091229616564</v>
      </c>
      <c r="N1118" s="28">
        <v>2.1479985650066107</v>
      </c>
      <c r="O1118" s="28">
        <v>3.0394179694843544</v>
      </c>
      <c r="P1118" s="28">
        <v>4.2247909775832531</v>
      </c>
      <c r="Q1118" s="28">
        <v>4.3937826166865834</v>
      </c>
      <c r="R1118" s="28">
        <v>5.2725391400239001</v>
      </c>
      <c r="S1118" s="28">
        <v>6.1161454024277235</v>
      </c>
      <c r="T1118" s="28">
        <v>6.3607912185248336</v>
      </c>
      <c r="U1118" s="28">
        <v>6.5834189111732018</v>
      </c>
      <c r="V1118" s="28">
        <v>6.7282541272190119</v>
      </c>
      <c r="W1118" s="28">
        <v>6.9132811157175356</v>
      </c>
      <c r="X1118" s="28">
        <v>7.1068529869576267</v>
      </c>
    </row>
    <row r="1119" spans="1:24" x14ac:dyDescent="0.2">
      <c r="A1119" s="11" t="s">
        <v>140</v>
      </c>
      <c r="B1119" s="11" t="s">
        <v>62</v>
      </c>
      <c r="C1119" s="11" t="s">
        <v>65</v>
      </c>
      <c r="D1119" s="11" t="s">
        <v>72</v>
      </c>
      <c r="E1119" s="28">
        <v>0.43715999999999999</v>
      </c>
      <c r="F1119" s="28">
        <v>0.44914599999999999</v>
      </c>
      <c r="G1119" s="28">
        <v>0.46475399999999994</v>
      </c>
      <c r="H1119" s="28">
        <v>0.46800000000000003</v>
      </c>
      <c r="I1119" s="28">
        <v>0.47439999999999999</v>
      </c>
      <c r="J1119" s="28">
        <v>0.49580000000000002</v>
      </c>
      <c r="K1119" s="28">
        <v>0.51876599999999995</v>
      </c>
      <c r="L1119" s="28">
        <v>0.54292799999999997</v>
      </c>
      <c r="M1119" s="28">
        <v>0.57143100000000002</v>
      </c>
      <c r="N1119" s="28">
        <v>0.58757100000000007</v>
      </c>
      <c r="O1119" s="28">
        <v>0.63</v>
      </c>
      <c r="P1119" s="28">
        <v>0.68797599999999992</v>
      </c>
      <c r="Q1119" s="28">
        <v>0.73590119999999981</v>
      </c>
      <c r="R1119" s="28">
        <v>0.79141613999999982</v>
      </c>
      <c r="S1119" s="28">
        <v>0.83307833299999978</v>
      </c>
      <c r="T1119" s="28">
        <v>0.8767184163499997</v>
      </c>
      <c r="U1119" s="28">
        <v>0.92414749553249975</v>
      </c>
      <c r="V1119" s="28">
        <v>0.97559412075587471</v>
      </c>
      <c r="W1119" s="28">
        <v>1.029350414718081</v>
      </c>
      <c r="X1119" s="28">
        <v>1.0855458939821769</v>
      </c>
    </row>
    <row r="1120" spans="1:24" x14ac:dyDescent="0.2">
      <c r="A1120" s="11" t="s">
        <v>140</v>
      </c>
      <c r="B1120" s="11" t="s">
        <v>62</v>
      </c>
      <c r="C1120" s="11" t="s">
        <v>65</v>
      </c>
      <c r="D1120" s="11" t="s">
        <v>77</v>
      </c>
      <c r="E1120" s="28">
        <v>2.1025800000000094E-2</v>
      </c>
      <c r="F1120" s="28">
        <v>3.4062000000000002E-2</v>
      </c>
      <c r="G1120" s="28">
        <v>3.1312E-2</v>
      </c>
      <c r="H1120" s="28">
        <v>3.1511999999999998E-2</v>
      </c>
      <c r="I1120" s="28">
        <v>3.5996E-2</v>
      </c>
      <c r="J1120" s="28">
        <v>4.1049000000000002E-2</v>
      </c>
      <c r="K1120" s="28">
        <v>4.7E-2</v>
      </c>
      <c r="L1120" s="28">
        <v>5.5E-2</v>
      </c>
      <c r="M1120" s="28">
        <v>5.8000000000000003E-2</v>
      </c>
      <c r="N1120" s="28">
        <v>4.1654000000000004E-2</v>
      </c>
      <c r="O1120" s="28">
        <v>7.6943999999999999E-2</v>
      </c>
      <c r="P1120" s="28">
        <v>8.9476E-2</v>
      </c>
      <c r="Q1120" s="28">
        <v>8.2323999999999994E-2</v>
      </c>
      <c r="R1120" s="28">
        <v>9.2310000000000003E-2</v>
      </c>
      <c r="S1120" s="28">
        <v>8.1233E-2</v>
      </c>
      <c r="T1120" s="28">
        <v>8.5293999999999995E-2</v>
      </c>
      <c r="U1120" s="28">
        <v>9.1264999999999999E-2</v>
      </c>
      <c r="V1120" s="28">
        <v>9.7654000000000005E-2</v>
      </c>
      <c r="W1120" s="28">
        <v>0.102536</v>
      </c>
      <c r="X1120" s="28">
        <v>0.10766299999999999</v>
      </c>
    </row>
    <row r="1121" spans="1:24" x14ac:dyDescent="0.2">
      <c r="A1121" s="11" t="s">
        <v>140</v>
      </c>
      <c r="B1121" s="11" t="s">
        <v>62</v>
      </c>
      <c r="C1121" s="11" t="s">
        <v>65</v>
      </c>
      <c r="D1121" s="11" t="s">
        <v>73</v>
      </c>
      <c r="E1121" s="28">
        <v>1.4178000000000001E-2</v>
      </c>
      <c r="F1121" s="28">
        <v>1.0473000000000001E-2</v>
      </c>
      <c r="G1121" s="28">
        <v>1.1731999999999999E-2</v>
      </c>
      <c r="H1121" s="28">
        <v>8.9999999999999993E-3</v>
      </c>
      <c r="I1121" s="28">
        <v>8.0000000000000002E-3</v>
      </c>
      <c r="J1121" s="28">
        <v>8.9999999999999993E-3</v>
      </c>
      <c r="K1121" s="28">
        <v>5.0000000000000001E-3</v>
      </c>
      <c r="L1121" s="28">
        <v>0.01</v>
      </c>
      <c r="M1121" s="28">
        <v>4.0000000000000001E-3</v>
      </c>
      <c r="N1121" s="28">
        <v>0</v>
      </c>
      <c r="O1121" s="28">
        <v>0</v>
      </c>
      <c r="P1121" s="28">
        <v>0</v>
      </c>
      <c r="Q1121" s="28">
        <v>0</v>
      </c>
      <c r="R1121" s="28">
        <v>0</v>
      </c>
      <c r="S1121" s="28">
        <v>0</v>
      </c>
      <c r="T1121" s="28">
        <v>0</v>
      </c>
      <c r="U1121" s="28">
        <v>0</v>
      </c>
      <c r="V1121" s="28">
        <v>0</v>
      </c>
      <c r="W1121" s="28">
        <v>0</v>
      </c>
      <c r="X1121" s="28">
        <v>0</v>
      </c>
    </row>
    <row r="1122" spans="1:24" x14ac:dyDescent="0.2">
      <c r="A1122" s="11" t="s">
        <v>140</v>
      </c>
      <c r="B1122" s="11" t="s">
        <v>62</v>
      </c>
      <c r="C1122" s="11" t="s">
        <v>65</v>
      </c>
      <c r="D1122" s="11" t="s">
        <v>70</v>
      </c>
      <c r="E1122" s="28">
        <v>7.0890000000000009E-2</v>
      </c>
      <c r="F1122" s="28">
        <v>5.2365000000000009E-2</v>
      </c>
      <c r="G1122" s="28">
        <v>5.8659999999999997E-2</v>
      </c>
      <c r="H1122" s="28">
        <v>4.4999999999999998E-2</v>
      </c>
      <c r="I1122" s="28">
        <v>0.04</v>
      </c>
      <c r="J1122" s="28">
        <v>4.4999999999999998E-2</v>
      </c>
      <c r="K1122" s="28">
        <v>2.5000000000000001E-2</v>
      </c>
      <c r="L1122" s="28">
        <v>0.05</v>
      </c>
      <c r="M1122" s="28">
        <v>0.02</v>
      </c>
      <c r="N1122" s="28">
        <v>0</v>
      </c>
      <c r="O1122" s="28">
        <v>0</v>
      </c>
      <c r="P1122" s="28">
        <v>0</v>
      </c>
      <c r="Q1122" s="28">
        <v>0</v>
      </c>
      <c r="R1122" s="28">
        <v>0</v>
      </c>
      <c r="S1122" s="28">
        <v>0</v>
      </c>
      <c r="T1122" s="28">
        <v>0</v>
      </c>
      <c r="U1122" s="28">
        <v>0</v>
      </c>
      <c r="V1122" s="28">
        <v>0</v>
      </c>
      <c r="W1122" s="28">
        <v>0</v>
      </c>
      <c r="X1122" s="28">
        <v>0</v>
      </c>
    </row>
    <row r="1123" spans="1:24" x14ac:dyDescent="0.2">
      <c r="A1123" s="11" t="s">
        <v>140</v>
      </c>
      <c r="B1123" s="11" t="s">
        <v>62</v>
      </c>
      <c r="C1123" s="11" t="s">
        <v>65</v>
      </c>
      <c r="D1123" s="11" t="s">
        <v>71</v>
      </c>
      <c r="E1123" s="28">
        <v>0.6120239999999999</v>
      </c>
      <c r="F1123" s="28">
        <v>0.62880439999999993</v>
      </c>
      <c r="G1123" s="28">
        <v>0.65065559999999989</v>
      </c>
      <c r="H1123" s="28">
        <v>0.66223961999999981</v>
      </c>
      <c r="I1123" s="28">
        <v>0.67952203899999974</v>
      </c>
      <c r="J1123" s="28">
        <v>0.70301453704999961</v>
      </c>
      <c r="K1123" s="28">
        <v>0.73366381019749971</v>
      </c>
      <c r="L1123" s="28">
        <v>0.71869628970993737</v>
      </c>
      <c r="M1123" s="28">
        <v>0.78148952061596177</v>
      </c>
      <c r="N1123" s="28">
        <v>0.73909093678030069</v>
      </c>
      <c r="O1123" s="28">
        <v>0.81054595090713355</v>
      </c>
      <c r="P1123" s="28">
        <v>0.87538962697970424</v>
      </c>
      <c r="Q1123" s="28">
        <v>0.91040521205889247</v>
      </c>
      <c r="R1123" s="28">
        <v>0.9832376290236039</v>
      </c>
      <c r="S1123" s="28">
        <v>1.0618966393454923</v>
      </c>
      <c r="T1123" s="28">
        <v>1.1468483704931318</v>
      </c>
      <c r="U1123" s="28">
        <v>1.2198746941028997</v>
      </c>
      <c r="V1123" s="28">
        <v>1.2877842393977548</v>
      </c>
      <c r="W1123" s="28">
        <v>1.3587425474278669</v>
      </c>
      <c r="X1123" s="28">
        <v>1.4329205800564737</v>
      </c>
    </row>
    <row r="1124" spans="1:24" x14ac:dyDescent="0.2">
      <c r="A1124" s="11" t="s">
        <v>140</v>
      </c>
      <c r="B1124" s="11" t="s">
        <v>62</v>
      </c>
      <c r="C1124" s="11" t="s">
        <v>65</v>
      </c>
      <c r="D1124" s="11" t="s">
        <v>26</v>
      </c>
      <c r="E1124" s="28">
        <v>0.68291399999999991</v>
      </c>
      <c r="F1124" s="28">
        <v>0.68116939999999992</v>
      </c>
      <c r="G1124" s="28">
        <v>0.70931559999999994</v>
      </c>
      <c r="H1124" s="28">
        <v>0.70723961999999985</v>
      </c>
      <c r="I1124" s="28">
        <v>0.71952203899999978</v>
      </c>
      <c r="J1124" s="28">
        <v>0.74801453704999965</v>
      </c>
      <c r="K1124" s="28">
        <v>0.75866381019749973</v>
      </c>
      <c r="L1124" s="28">
        <v>0.76869628970993742</v>
      </c>
      <c r="M1124" s="28">
        <v>0.80148952061596179</v>
      </c>
      <c r="N1124" s="28">
        <v>0.73909093678030069</v>
      </c>
      <c r="O1124" s="28">
        <v>0.81054595090713355</v>
      </c>
      <c r="P1124" s="28">
        <v>0.87538962697970424</v>
      </c>
      <c r="Q1124" s="28">
        <v>0.91040521205889247</v>
      </c>
      <c r="R1124" s="28">
        <v>0.9832376290236039</v>
      </c>
      <c r="S1124" s="28">
        <v>1.0618966393454923</v>
      </c>
      <c r="T1124" s="28">
        <v>1.1468483704931318</v>
      </c>
      <c r="U1124" s="28">
        <v>1.2198746941028997</v>
      </c>
      <c r="V1124" s="28">
        <v>1.2877842393977548</v>
      </c>
      <c r="W1124" s="28">
        <v>1.3587425474278669</v>
      </c>
      <c r="X1124" s="28">
        <v>1.4329205800564737</v>
      </c>
    </row>
    <row r="1125" spans="1:24" x14ac:dyDescent="0.2">
      <c r="A1125" s="11" t="s">
        <v>140</v>
      </c>
      <c r="B1125" s="11" t="s">
        <v>62</v>
      </c>
      <c r="C1125" s="11" t="s">
        <v>65</v>
      </c>
      <c r="D1125" s="11" t="s">
        <v>75</v>
      </c>
      <c r="E1125" s="28">
        <v>8.4213499999999997E-2</v>
      </c>
      <c r="F1125" s="28">
        <v>9.0680000000000011E-2</v>
      </c>
      <c r="G1125" s="28">
        <v>9.0840000000000004E-2</v>
      </c>
      <c r="H1125" s="28">
        <v>0.11136649999999999</v>
      </c>
      <c r="I1125" s="28">
        <v>0.13748125</v>
      </c>
      <c r="J1125" s="28">
        <v>0.16325000000000001</v>
      </c>
      <c r="K1125" s="28">
        <v>0.156</v>
      </c>
      <c r="L1125" s="28">
        <v>0.29714999999999991</v>
      </c>
      <c r="M1125" s="28">
        <v>0.38880000000000003</v>
      </c>
      <c r="N1125" s="28">
        <v>0.32564800000000005</v>
      </c>
      <c r="O1125" s="28">
        <v>0.49690280000000003</v>
      </c>
      <c r="P1125" s="28">
        <v>0.54136601591101363</v>
      </c>
      <c r="Q1125" s="28">
        <v>0.59056960000000014</v>
      </c>
      <c r="R1125" s="28">
        <v>0.66448200000000002</v>
      </c>
      <c r="S1125" s="28">
        <v>0.64842065651895431</v>
      </c>
      <c r="T1125" s="28">
        <v>0.71886207614540565</v>
      </c>
      <c r="U1125" s="28">
        <v>0.75462834491704589</v>
      </c>
      <c r="V1125" s="28">
        <v>0.78017074090279281</v>
      </c>
      <c r="W1125" s="28">
        <v>0.80242885660384411</v>
      </c>
      <c r="X1125" s="28">
        <v>0.83904559752231345</v>
      </c>
    </row>
    <row r="1126" spans="1:24" x14ac:dyDescent="0.2">
      <c r="A1126" s="11" t="s">
        <v>140</v>
      </c>
      <c r="B1126" s="11" t="s">
        <v>62</v>
      </c>
      <c r="C1126" s="11" t="s">
        <v>65</v>
      </c>
      <c r="D1126" s="11" t="s">
        <v>76</v>
      </c>
      <c r="E1126" s="28">
        <v>7.1135000000000004E-2</v>
      </c>
      <c r="F1126" s="28">
        <v>0.21711800000000001</v>
      </c>
      <c r="G1126" s="28">
        <v>0.29460199999999997</v>
      </c>
      <c r="H1126" s="28">
        <v>0.25584299999999999</v>
      </c>
      <c r="I1126" s="28">
        <v>0.19658100000000001</v>
      </c>
      <c r="J1126" s="28">
        <v>0.108</v>
      </c>
      <c r="K1126" s="28">
        <v>4.3471999999999997E-2</v>
      </c>
      <c r="L1126" s="28">
        <v>0.63100000000000001</v>
      </c>
      <c r="M1126" s="28">
        <v>0.442</v>
      </c>
      <c r="N1126" s="28">
        <v>0.22699080000000002</v>
      </c>
      <c r="O1126" s="28">
        <v>0.20552830000000002</v>
      </c>
      <c r="P1126" s="28">
        <v>0.13522395000000001</v>
      </c>
      <c r="Q1126" s="28">
        <v>9.0825900000000015E-2</v>
      </c>
      <c r="R1126" s="28">
        <v>1.8308999999999999E-2</v>
      </c>
      <c r="S1126" s="28">
        <v>5.737708731174173E-2</v>
      </c>
      <c r="T1126" s="28">
        <v>5.7953288660513441E-2</v>
      </c>
      <c r="U1126" s="28">
        <v>6.4218402633236887E-2</v>
      </c>
      <c r="V1126" s="28">
        <v>6.5401001111346835E-2</v>
      </c>
      <c r="W1126" s="28">
        <v>6.7133406279455743E-2</v>
      </c>
      <c r="X1126" s="28">
        <v>6.7979762058106019E-2</v>
      </c>
    </row>
    <row r="1127" spans="1:24" x14ac:dyDescent="0.2">
      <c r="A1127" s="11" t="s">
        <v>140</v>
      </c>
      <c r="B1127" s="11" t="s">
        <v>62</v>
      </c>
      <c r="C1127" s="11" t="s">
        <v>65</v>
      </c>
      <c r="D1127" s="11" t="s">
        <v>74</v>
      </c>
      <c r="E1127" s="28">
        <v>0.78548699867783167</v>
      </c>
      <c r="F1127" s="28">
        <v>0.88849713530189522</v>
      </c>
      <c r="G1127" s="28">
        <v>0.90626707800793305</v>
      </c>
      <c r="H1127" s="28">
        <v>0.86095372410753646</v>
      </c>
      <c r="I1127" s="28">
        <v>0.77485835169678285</v>
      </c>
      <c r="J1127" s="28">
        <v>0.73611543411194369</v>
      </c>
      <c r="K1127" s="28">
        <v>0.65514273635962994</v>
      </c>
      <c r="L1127" s="28">
        <v>1.2551427363596299</v>
      </c>
      <c r="M1127" s="28">
        <v>0.87859991545174088</v>
      </c>
      <c r="N1127" s="28">
        <v>0.65894993658880563</v>
      </c>
      <c r="O1127" s="28">
        <v>0.67800000000000005</v>
      </c>
      <c r="P1127" s="28">
        <v>0.65</v>
      </c>
      <c r="Q1127" s="28">
        <v>0.59800000000000009</v>
      </c>
      <c r="R1127" s="28">
        <v>0.5130840000000001</v>
      </c>
      <c r="S1127" s="28">
        <v>0.48742980000000008</v>
      </c>
      <c r="T1127" s="28">
        <v>0.50692699200000013</v>
      </c>
      <c r="U1127" s="28">
        <v>0.5474811513600002</v>
      </c>
      <c r="V1127" s="28">
        <v>0.58580483195520028</v>
      </c>
      <c r="W1127" s="28">
        <v>0.62974019435184025</v>
      </c>
      <c r="X1127" s="28">
        <v>0.66563538542989509</v>
      </c>
    </row>
    <row r="1128" spans="1:24" x14ac:dyDescent="0.2">
      <c r="A1128" s="11" t="s">
        <v>140</v>
      </c>
      <c r="B1128" s="11" t="s">
        <v>62</v>
      </c>
      <c r="C1128" s="11" t="s">
        <v>67</v>
      </c>
      <c r="D1128" s="11" t="s">
        <v>72</v>
      </c>
      <c r="E1128" s="28">
        <v>0.147006</v>
      </c>
      <c r="F1128" s="28">
        <v>0.148151</v>
      </c>
      <c r="G1128" s="28">
        <v>0.15051699999999998</v>
      </c>
      <c r="H1128" s="28">
        <v>0.14899999999999999</v>
      </c>
      <c r="I1128" s="28">
        <v>0.15656</v>
      </c>
      <c r="J1128" s="28">
        <v>0.16363999999999998</v>
      </c>
      <c r="K1128" s="28">
        <v>0.16944200000000001</v>
      </c>
      <c r="L1128" s="28">
        <v>0.17932200000000001</v>
      </c>
      <c r="M1128" s="28">
        <v>0.18759700000000001</v>
      </c>
      <c r="N1128" s="28">
        <v>0.19002699999999997</v>
      </c>
      <c r="O1128" s="28">
        <v>0.19400000000000001</v>
      </c>
      <c r="P1128" s="28">
        <v>0.20300000000000001</v>
      </c>
      <c r="Q1128" s="28">
        <v>0.215</v>
      </c>
      <c r="R1128" s="28">
        <v>0.22700000000000001</v>
      </c>
      <c r="S1128" s="28">
        <v>0.23269789081032477</v>
      </c>
      <c r="T1128" s="28">
        <v>0.23805589220274281</v>
      </c>
      <c r="U1128" s="28">
        <v>0.24308947910189058</v>
      </c>
      <c r="V1128" s="28">
        <v>0.24782284427321807</v>
      </c>
      <c r="W1128" s="28">
        <v>0.25227248856864648</v>
      </c>
      <c r="X1128" s="28">
        <v>0.25645486756063618</v>
      </c>
    </row>
    <row r="1129" spans="1:24" x14ac:dyDescent="0.2">
      <c r="A1129" s="11" t="s">
        <v>140</v>
      </c>
      <c r="B1129" s="11" t="s">
        <v>62</v>
      </c>
      <c r="C1129" s="11" t="s">
        <v>67</v>
      </c>
      <c r="D1129" s="11" t="s">
        <v>77</v>
      </c>
      <c r="E1129" s="28">
        <v>2.0234000000000002E-2</v>
      </c>
      <c r="F1129" s="28">
        <v>1.3137999999999997E-2</v>
      </c>
      <c r="G1129" s="28">
        <v>1.0388000000000001E-2</v>
      </c>
      <c r="H1129" s="28">
        <v>1.3706521149229919E-2</v>
      </c>
      <c r="I1129" s="28">
        <v>1.3447738909084052E-2</v>
      </c>
      <c r="J1129" s="28">
        <v>1.4690624638137403E-2</v>
      </c>
      <c r="K1129" s="28">
        <v>1.6782119241638308E-2</v>
      </c>
      <c r="L1129" s="28">
        <v>1.7939578211813686E-2</v>
      </c>
      <c r="M1129" s="28">
        <v>1.9262469968937129E-2</v>
      </c>
      <c r="N1129" s="28">
        <v>1.9380778790344121E-2</v>
      </c>
      <c r="O1129" s="28">
        <v>1.9293315754007938E-2</v>
      </c>
      <c r="P1129" s="28">
        <v>1.9312437385274633E-2</v>
      </c>
      <c r="Q1129" s="28">
        <v>1.9328927118864664E-2</v>
      </c>
      <c r="R1129" s="28">
        <v>1.9311560086049076E-2</v>
      </c>
      <c r="S1129" s="28">
        <v>1.9317890810324798E-2</v>
      </c>
      <c r="T1129" s="28">
        <v>1.9319874841037522E-2</v>
      </c>
      <c r="U1129" s="28">
        <v>1.9316940431312352E-2</v>
      </c>
      <c r="V1129" s="28">
        <v>1.9318733917440937E-2</v>
      </c>
      <c r="W1129" s="28">
        <v>1.9319014951821492E-2</v>
      </c>
      <c r="X1129" s="28">
        <v>1.9318728306108493E-2</v>
      </c>
    </row>
    <row r="1130" spans="1:24" x14ac:dyDescent="0.2">
      <c r="A1130" s="11" t="s">
        <v>140</v>
      </c>
      <c r="B1130" s="11" t="s">
        <v>62</v>
      </c>
      <c r="C1130" s="11" t="s">
        <v>67</v>
      </c>
      <c r="D1130" s="11" t="s">
        <v>73</v>
      </c>
      <c r="E1130" s="28">
        <v>0</v>
      </c>
      <c r="F1130" s="28">
        <v>0</v>
      </c>
      <c r="G1130" s="28">
        <v>0</v>
      </c>
      <c r="H1130" s="28">
        <v>0</v>
      </c>
      <c r="I1130" s="28">
        <v>0</v>
      </c>
      <c r="J1130" s="28">
        <v>0</v>
      </c>
      <c r="K1130" s="28">
        <v>0</v>
      </c>
      <c r="L1130" s="28">
        <v>0</v>
      </c>
      <c r="M1130" s="28">
        <v>0</v>
      </c>
      <c r="N1130" s="28">
        <v>0</v>
      </c>
      <c r="O1130" s="28">
        <v>0</v>
      </c>
      <c r="P1130" s="28">
        <v>0</v>
      </c>
      <c r="Q1130" s="28">
        <v>0</v>
      </c>
      <c r="R1130" s="28">
        <v>0</v>
      </c>
      <c r="S1130" s="28">
        <v>0</v>
      </c>
      <c r="T1130" s="28">
        <v>0</v>
      </c>
      <c r="U1130" s="28">
        <v>0</v>
      </c>
      <c r="V1130" s="28">
        <v>0</v>
      </c>
      <c r="W1130" s="28">
        <v>0</v>
      </c>
      <c r="X1130" s="28">
        <v>0</v>
      </c>
    </row>
    <row r="1131" spans="1:24" x14ac:dyDescent="0.2">
      <c r="A1131" s="11" t="s">
        <v>140</v>
      </c>
      <c r="B1131" s="11" t="s">
        <v>62</v>
      </c>
      <c r="C1131" s="11" t="s">
        <v>67</v>
      </c>
      <c r="D1131" s="11" t="s">
        <v>70</v>
      </c>
      <c r="E1131" s="28">
        <v>0</v>
      </c>
      <c r="F1131" s="28">
        <v>0</v>
      </c>
      <c r="G1131" s="28">
        <v>0</v>
      </c>
      <c r="H1131" s="28">
        <v>0</v>
      </c>
      <c r="I1131" s="28">
        <v>0</v>
      </c>
      <c r="J1131" s="28">
        <v>0</v>
      </c>
      <c r="K1131" s="28">
        <v>0</v>
      </c>
      <c r="L1131" s="28">
        <v>0</v>
      </c>
      <c r="M1131" s="28">
        <v>0</v>
      </c>
      <c r="N1131" s="28">
        <v>0</v>
      </c>
      <c r="O1131" s="28">
        <v>0</v>
      </c>
      <c r="P1131" s="28">
        <v>0</v>
      </c>
      <c r="Q1131" s="28">
        <v>0</v>
      </c>
      <c r="R1131" s="28">
        <v>0</v>
      </c>
      <c r="S1131" s="28">
        <v>0</v>
      </c>
      <c r="T1131" s="28">
        <v>0</v>
      </c>
      <c r="U1131" s="28">
        <v>0</v>
      </c>
      <c r="V1131" s="28">
        <v>0</v>
      </c>
      <c r="W1131" s="28">
        <v>0</v>
      </c>
      <c r="X1131" s="28">
        <v>0</v>
      </c>
    </row>
    <row r="1132" spans="1:24" x14ac:dyDescent="0.2">
      <c r="A1132" s="11" t="s">
        <v>140</v>
      </c>
      <c r="B1132" s="11" t="s">
        <v>62</v>
      </c>
      <c r="C1132" s="11" t="s">
        <v>67</v>
      </c>
      <c r="D1132" s="11" t="s">
        <v>71</v>
      </c>
      <c r="E1132" s="28">
        <v>0.64682640000000002</v>
      </c>
      <c r="F1132" s="28">
        <v>0.65186440000000012</v>
      </c>
      <c r="G1132" s="28">
        <v>0.66227479999999994</v>
      </c>
      <c r="H1132" s="28">
        <v>0.68946975305661162</v>
      </c>
      <c r="I1132" s="28">
        <v>0.71416631660375074</v>
      </c>
      <c r="J1132" s="28">
        <v>0.7430967491813677</v>
      </c>
      <c r="K1132" s="28">
        <v>0.69117150497806368</v>
      </c>
      <c r="L1132" s="28">
        <v>0.78246784512102108</v>
      </c>
      <c r="M1132" s="28">
        <v>0.74574712895026729</v>
      </c>
      <c r="N1132" s="28">
        <v>0.69977970749489715</v>
      </c>
      <c r="O1132" s="28">
        <v>0.77</v>
      </c>
      <c r="P1132" s="28">
        <v>0.84583460739423011</v>
      </c>
      <c r="Q1132" s="28">
        <v>0.85</v>
      </c>
      <c r="R1132" s="28">
        <v>0.97</v>
      </c>
      <c r="S1132" s="28">
        <v>0.99909999999999999</v>
      </c>
      <c r="T1132" s="28">
        <v>1.0270748000000001</v>
      </c>
      <c r="U1132" s="28">
        <v>1.0331302861830349</v>
      </c>
      <c r="V1132" s="28">
        <v>1.0532470881611768</v>
      </c>
      <c r="W1132" s="28">
        <v>1.0721580764167475</v>
      </c>
      <c r="X1132" s="28">
        <v>1.0899331871327038</v>
      </c>
    </row>
    <row r="1133" spans="1:24" x14ac:dyDescent="0.2">
      <c r="A1133" s="11" t="s">
        <v>140</v>
      </c>
      <c r="B1133" s="11" t="s">
        <v>62</v>
      </c>
      <c r="C1133" s="11" t="s">
        <v>67</v>
      </c>
      <c r="D1133" s="11" t="s">
        <v>26</v>
      </c>
      <c r="E1133" s="28">
        <v>0.64682640000000002</v>
      </c>
      <c r="F1133" s="28">
        <v>0.65186440000000012</v>
      </c>
      <c r="G1133" s="28">
        <v>0.66227479999999994</v>
      </c>
      <c r="H1133" s="28">
        <v>0.68946975305661162</v>
      </c>
      <c r="I1133" s="28">
        <v>0.71416631660375074</v>
      </c>
      <c r="J1133" s="28">
        <v>0.7430967491813677</v>
      </c>
      <c r="K1133" s="28">
        <v>0.69117150497806368</v>
      </c>
      <c r="L1133" s="28">
        <v>0.78246784512102108</v>
      </c>
      <c r="M1133" s="28">
        <v>0.74574712895026729</v>
      </c>
      <c r="N1133" s="28">
        <v>0.69977970749489715</v>
      </c>
      <c r="O1133" s="28">
        <v>0.77</v>
      </c>
      <c r="P1133" s="28">
        <v>0.84583460739423011</v>
      </c>
      <c r="Q1133" s="28">
        <v>0.85</v>
      </c>
      <c r="R1133" s="28">
        <v>0.97</v>
      </c>
      <c r="S1133" s="28">
        <v>0.99909999999999999</v>
      </c>
      <c r="T1133" s="28">
        <v>1.0270748000000001</v>
      </c>
      <c r="U1133" s="28">
        <v>1.0331302861830349</v>
      </c>
      <c r="V1133" s="28">
        <v>1.0532470881611768</v>
      </c>
      <c r="W1133" s="28">
        <v>1.0721580764167475</v>
      </c>
      <c r="X1133" s="28">
        <v>1.0899331871327038</v>
      </c>
    </row>
    <row r="1134" spans="1:24" x14ac:dyDescent="0.2">
      <c r="A1134" s="11" t="s">
        <v>140</v>
      </c>
      <c r="B1134" s="11" t="s">
        <v>62</v>
      </c>
      <c r="C1134" s="11" t="s">
        <v>67</v>
      </c>
      <c r="D1134" s="11" t="s">
        <v>75</v>
      </c>
      <c r="E1134" s="28">
        <v>0.25264049999999999</v>
      </c>
      <c r="F1134" s="28">
        <v>0.27204000000000006</v>
      </c>
      <c r="G1134" s="28">
        <v>0.27251999999999998</v>
      </c>
      <c r="H1134" s="28">
        <v>0.33409949999999999</v>
      </c>
      <c r="I1134" s="28">
        <v>0.41244375</v>
      </c>
      <c r="J1134" s="28">
        <v>0.48975000000000002</v>
      </c>
      <c r="K1134" s="28">
        <v>0.46800000000000003</v>
      </c>
      <c r="L1134" s="28">
        <v>0.55184999999999995</v>
      </c>
      <c r="M1134" s="28">
        <v>0.58319999999999983</v>
      </c>
      <c r="N1134" s="28">
        <v>0.48847200000000002</v>
      </c>
      <c r="O1134" s="28">
        <v>0.74535419999999986</v>
      </c>
      <c r="P1134" s="28">
        <v>0.81204902386652023</v>
      </c>
      <c r="Q1134" s="28">
        <v>0.88585539999999996</v>
      </c>
      <c r="R1134" s="28">
        <v>0.99672299999999991</v>
      </c>
      <c r="S1134" s="28">
        <v>0.97949033355688253</v>
      </c>
      <c r="T1134" s="28">
        <v>1.063887858938168</v>
      </c>
      <c r="U1134" s="28">
        <v>1.0505725170376361</v>
      </c>
      <c r="V1134" s="28">
        <v>1.0656164246710782</v>
      </c>
      <c r="W1134" s="28">
        <v>1.0864462627729135</v>
      </c>
      <c r="X1134" s="28">
        <v>1.103480807938471</v>
      </c>
    </row>
    <row r="1135" spans="1:24" x14ac:dyDescent="0.2">
      <c r="A1135" s="11" t="s">
        <v>140</v>
      </c>
      <c r="B1135" s="11" t="s">
        <v>62</v>
      </c>
      <c r="C1135" s="11" t="s">
        <v>67</v>
      </c>
      <c r="D1135" s="11" t="s">
        <v>76</v>
      </c>
      <c r="E1135" s="28">
        <v>0</v>
      </c>
      <c r="F1135" s="28">
        <v>0</v>
      </c>
      <c r="G1135" s="28">
        <v>0</v>
      </c>
      <c r="H1135" s="28">
        <v>0</v>
      </c>
      <c r="I1135" s="28">
        <v>0</v>
      </c>
      <c r="J1135" s="28">
        <v>0</v>
      </c>
      <c r="K1135" s="28">
        <v>0</v>
      </c>
      <c r="L1135" s="28">
        <v>9.099999999999997E-2</v>
      </c>
      <c r="M1135" s="28">
        <v>7.8000000000000014E-2</v>
      </c>
      <c r="N1135" s="28">
        <v>4.0057200000000001E-2</v>
      </c>
      <c r="O1135" s="28">
        <v>3.6269700000000002E-2</v>
      </c>
      <c r="P1135" s="28">
        <v>2.3863050000000004E-2</v>
      </c>
      <c r="Q1135" s="28">
        <v>1.6028100000000003E-2</v>
      </c>
      <c r="R1135" s="28">
        <v>3.2310000000000004E-3</v>
      </c>
      <c r="S1135" s="28">
        <v>1.0214499241844461E-2</v>
      </c>
      <c r="T1135" s="28">
        <v>1.1159593365659352E-2</v>
      </c>
      <c r="U1135" s="28">
        <v>1.2439350000000002E-2</v>
      </c>
      <c r="V1135" s="28">
        <v>1.2439350000000002E-2</v>
      </c>
      <c r="W1135" s="28">
        <v>1.2439350000000002E-2</v>
      </c>
      <c r="X1135" s="28">
        <v>1.2439350000000002E-2</v>
      </c>
    </row>
    <row r="1136" spans="1:24" x14ac:dyDescent="0.2">
      <c r="A1136" s="11" t="s">
        <v>140</v>
      </c>
      <c r="B1136" s="11" t="s">
        <v>62</v>
      </c>
      <c r="C1136" s="11" t="s">
        <v>67</v>
      </c>
      <c r="D1136" s="11" t="s">
        <v>74</v>
      </c>
      <c r="E1136" s="28">
        <v>0.42525050683120313</v>
      </c>
      <c r="F1136" s="28">
        <v>0.42950301189951517</v>
      </c>
      <c r="G1136" s="28">
        <v>0.43379804201851035</v>
      </c>
      <c r="H1136" s="28">
        <v>0.43813602243869548</v>
      </c>
      <c r="I1136" s="28">
        <v>0.41622922131676071</v>
      </c>
      <c r="J1136" s="28">
        <v>0.42039151352992832</v>
      </c>
      <c r="K1136" s="28">
        <v>0.37835236217693552</v>
      </c>
      <c r="L1136" s="28">
        <v>0.37835236217693552</v>
      </c>
      <c r="M1136" s="28">
        <v>0.30268188974154842</v>
      </c>
      <c r="N1136" s="28">
        <v>0.21187732281908389</v>
      </c>
      <c r="O1136" s="28">
        <v>0</v>
      </c>
      <c r="P1136" s="28">
        <v>0</v>
      </c>
      <c r="Q1136" s="28">
        <v>0</v>
      </c>
      <c r="R1136" s="28">
        <v>0</v>
      </c>
      <c r="S1136" s="28">
        <v>0</v>
      </c>
      <c r="T1136" s="28">
        <v>0</v>
      </c>
      <c r="U1136" s="28">
        <v>0</v>
      </c>
      <c r="V1136" s="28">
        <v>0</v>
      </c>
      <c r="W1136" s="28">
        <v>0</v>
      </c>
      <c r="X1136" s="28">
        <v>0</v>
      </c>
    </row>
    <row r="1137" spans="1:24" x14ac:dyDescent="0.2">
      <c r="A1137" s="11" t="s">
        <v>141</v>
      </c>
      <c r="B1137" s="11" t="s">
        <v>62</v>
      </c>
      <c r="C1137" s="11" t="s">
        <v>50</v>
      </c>
      <c r="D1137" s="11" t="s">
        <v>72</v>
      </c>
      <c r="E1137" s="28">
        <v>5.3886279999999998</v>
      </c>
      <c r="F1137" s="28">
        <v>5.6501436999999992</v>
      </c>
      <c r="G1137" s="28">
        <v>5.9283412924999981</v>
      </c>
      <c r="H1137" s="28">
        <v>6.2257508248124971</v>
      </c>
      <c r="I1137" s="28">
        <v>6.5475445954328091</v>
      </c>
      <c r="J1137" s="28">
        <v>6.8840292103186282</v>
      </c>
      <c r="K1137" s="28">
        <v>7.2358377805765928</v>
      </c>
      <c r="L1137" s="28">
        <v>7.6036298786910068</v>
      </c>
      <c r="M1137" s="28">
        <v>7.988092625402281</v>
      </c>
      <c r="N1137" s="28">
        <v>8.3432925408325378</v>
      </c>
      <c r="O1137" s="28">
        <v>8.7073724541485511</v>
      </c>
      <c r="P1137" s="28">
        <v>9.0867742692892719</v>
      </c>
      <c r="Q1137" s="28">
        <v>9.482129829959991</v>
      </c>
      <c r="R1137" s="28">
        <v>9.8940967278050174</v>
      </c>
      <c r="S1137" s="28">
        <v>10.323359344180011</v>
      </c>
      <c r="T1137" s="28">
        <v>10.770629933891577</v>
      </c>
      <c r="U1137" s="28">
        <v>11.236649752590212</v>
      </c>
      <c r="V1137" s="28">
        <v>11.722190229570367</v>
      </c>
      <c r="W1137" s="28">
        <v>12.228054187801641</v>
      </c>
      <c r="X1137" s="28">
        <v>12.755077113088378</v>
      </c>
    </row>
    <row r="1138" spans="1:24" x14ac:dyDescent="0.2">
      <c r="A1138" s="11" t="s">
        <v>141</v>
      </c>
      <c r="B1138" s="11" t="s">
        <v>62</v>
      </c>
      <c r="C1138" s="11" t="s">
        <v>50</v>
      </c>
      <c r="D1138" s="11" t="s">
        <v>77</v>
      </c>
      <c r="E1138" s="28">
        <v>0.124264</v>
      </c>
      <c r="F1138" s="28">
        <v>0.1268</v>
      </c>
      <c r="G1138" s="28">
        <v>0.13694400000000001</v>
      </c>
      <c r="H1138" s="28">
        <v>0.14920100000000003</v>
      </c>
      <c r="I1138" s="28">
        <v>0.16614999999999999</v>
      </c>
      <c r="J1138" s="28">
        <v>0.17279600000000001</v>
      </c>
      <c r="K1138" s="28">
        <v>0.17970784000000001</v>
      </c>
      <c r="L1138" s="28">
        <v>0.1868961536</v>
      </c>
      <c r="M1138" s="28">
        <v>0.19437199974400002</v>
      </c>
      <c r="N1138" s="28">
        <v>0.15549759979520003</v>
      </c>
      <c r="O1138" s="28">
        <v>0.15549759979520003</v>
      </c>
      <c r="P1138" s="28">
        <v>0.16171750378700803</v>
      </c>
      <c r="Q1138" s="28">
        <v>0.16818620393848835</v>
      </c>
      <c r="R1138" s="28">
        <v>0.17491365209602788</v>
      </c>
      <c r="S1138" s="28">
        <v>0.181910198179869</v>
      </c>
      <c r="T1138" s="28">
        <v>0.18918660610706378</v>
      </c>
      <c r="U1138" s="28">
        <v>0.19675407035134634</v>
      </c>
      <c r="V1138" s="28">
        <v>0.20462423316540021</v>
      </c>
      <c r="W1138" s="28">
        <v>0.21280920249201624</v>
      </c>
      <c r="X1138" s="28">
        <v>0.22132157059169688</v>
      </c>
    </row>
    <row r="1139" spans="1:24" x14ac:dyDescent="0.2">
      <c r="A1139" s="11" t="s">
        <v>141</v>
      </c>
      <c r="B1139" s="11" t="s">
        <v>62</v>
      </c>
      <c r="C1139" s="11" t="s">
        <v>50</v>
      </c>
      <c r="D1139" s="11" t="s">
        <v>73</v>
      </c>
      <c r="E1139" s="28">
        <v>1.2359999999999999E-3</v>
      </c>
      <c r="F1139" s="28">
        <v>2.735E-3</v>
      </c>
      <c r="G1139" s="28">
        <v>5.973E-3</v>
      </c>
      <c r="H1139" s="28">
        <v>1.4990999999999999E-2</v>
      </c>
      <c r="I1139" s="28">
        <v>1.4404999999999999E-2</v>
      </c>
      <c r="J1139" s="28">
        <v>1.6884E-2</v>
      </c>
      <c r="K1139" s="28">
        <v>1.7000000000000001E-2</v>
      </c>
      <c r="L1139" s="28">
        <v>2.1000000000000001E-2</v>
      </c>
      <c r="M1139" s="28">
        <v>2.1000000000000001E-2</v>
      </c>
      <c r="N1139" s="28">
        <v>1.7999999999999999E-2</v>
      </c>
      <c r="O1139" s="28">
        <v>2.7790000000000002E-2</v>
      </c>
      <c r="P1139" s="28">
        <v>7.5296000000000002E-2</v>
      </c>
      <c r="Q1139" s="28">
        <v>7.6583999999999999E-2</v>
      </c>
      <c r="R1139" s="28">
        <v>6.9682000000000008E-2</v>
      </c>
      <c r="S1139" s="28">
        <v>7.420800000000001E-2</v>
      </c>
      <c r="T1139" s="28">
        <v>7.9607999999999998E-2</v>
      </c>
      <c r="U1139" s="28">
        <v>8.9914999999999995E-2</v>
      </c>
      <c r="V1139" s="28">
        <v>9.1696E-2</v>
      </c>
      <c r="W1139" s="28">
        <v>9.9409999999999998E-2</v>
      </c>
      <c r="X1139" s="28">
        <v>0.107295</v>
      </c>
    </row>
    <row r="1140" spans="1:24" x14ac:dyDescent="0.2">
      <c r="A1140" s="11" t="s">
        <v>141</v>
      </c>
      <c r="B1140" s="11" t="s">
        <v>62</v>
      </c>
      <c r="C1140" s="11" t="s">
        <v>50</v>
      </c>
      <c r="D1140" s="11" t="s">
        <v>70</v>
      </c>
      <c r="E1140" s="28">
        <v>6.1799999999999997E-3</v>
      </c>
      <c r="F1140" s="28">
        <v>1.3675E-2</v>
      </c>
      <c r="G1140" s="28">
        <v>2.9864999999999999E-2</v>
      </c>
      <c r="H1140" s="28">
        <v>7.4954999999999994E-2</v>
      </c>
      <c r="I1140" s="28">
        <v>7.2024999999999992E-2</v>
      </c>
      <c r="J1140" s="28">
        <v>8.4419999999999995E-2</v>
      </c>
      <c r="K1140" s="28">
        <v>8.5000000000000006E-2</v>
      </c>
      <c r="L1140" s="28">
        <v>0.105</v>
      </c>
      <c r="M1140" s="28">
        <v>0.105</v>
      </c>
      <c r="N1140" s="28">
        <v>0.09</v>
      </c>
      <c r="O1140" s="28">
        <v>0.13895000000000002</v>
      </c>
      <c r="P1140" s="28">
        <v>0.37648000000000004</v>
      </c>
      <c r="Q1140" s="28">
        <v>0.38291999999999998</v>
      </c>
      <c r="R1140" s="28">
        <v>0.34841000000000005</v>
      </c>
      <c r="S1140" s="28">
        <v>0.37104000000000004</v>
      </c>
      <c r="T1140" s="28">
        <v>0.39804</v>
      </c>
      <c r="U1140" s="28">
        <v>0.44957499999999995</v>
      </c>
      <c r="V1140" s="28">
        <v>0.45848</v>
      </c>
      <c r="W1140" s="28">
        <v>0.49704999999999999</v>
      </c>
      <c r="X1140" s="28">
        <v>0.53647500000000004</v>
      </c>
    </row>
    <row r="1141" spans="1:24" x14ac:dyDescent="0.2">
      <c r="A1141" s="11" t="s">
        <v>141</v>
      </c>
      <c r="B1141" s="11" t="s">
        <v>62</v>
      </c>
      <c r="C1141" s="11" t="s">
        <v>50</v>
      </c>
      <c r="D1141" s="11" t="s">
        <v>71</v>
      </c>
      <c r="E1141" s="28">
        <v>5.3886279999999998</v>
      </c>
      <c r="F1141" s="28">
        <v>6.1021551959999991</v>
      </c>
      <c r="G1141" s="28">
        <v>6.8175924863749975</v>
      </c>
      <c r="H1141" s="28">
        <v>7.3463859732787462</v>
      </c>
      <c r="I1141" s="28">
        <v>7.8570535145193707</v>
      </c>
      <c r="J1141" s="28">
        <v>8.3985156365887264</v>
      </c>
      <c r="K1141" s="28">
        <v>8.9000804701092093</v>
      </c>
      <c r="L1141" s="28">
        <v>9.4285010495768482</v>
      </c>
      <c r="M1141" s="28">
        <v>9.9052348554988292</v>
      </c>
      <c r="N1141" s="28">
        <v>9.5947864219574175</v>
      </c>
      <c r="O1141" s="28">
        <v>10.82</v>
      </c>
      <c r="P1141" s="28">
        <v>11.46</v>
      </c>
      <c r="Q1141" s="28">
        <v>11.6892</v>
      </c>
      <c r="R1141" s="28">
        <v>11.922984</v>
      </c>
      <c r="S1141" s="28">
        <v>12.542979168</v>
      </c>
      <c r="T1141" s="28">
        <v>13.463287417364471</v>
      </c>
      <c r="U1141" s="28">
        <v>14.270545185789571</v>
      </c>
      <c r="V1141" s="28">
        <v>14.887181591554366</v>
      </c>
      <c r="W1141" s="28">
        <v>15.529628818508085</v>
      </c>
      <c r="X1141" s="28">
        <v>16.19894793362224</v>
      </c>
    </row>
    <row r="1142" spans="1:24" x14ac:dyDescent="0.2">
      <c r="A1142" s="11" t="s">
        <v>141</v>
      </c>
      <c r="B1142" s="11" t="s">
        <v>62</v>
      </c>
      <c r="C1142" s="11" t="s">
        <v>50</v>
      </c>
      <c r="D1142" s="11" t="s">
        <v>26</v>
      </c>
      <c r="E1142" s="28">
        <v>5.3948079999999994</v>
      </c>
      <c r="F1142" s="28">
        <v>6.1158301959999992</v>
      </c>
      <c r="G1142" s="28">
        <v>6.8474574863749975</v>
      </c>
      <c r="H1142" s="28">
        <v>7.4213409732787463</v>
      </c>
      <c r="I1142" s="28">
        <v>7.9290785145193707</v>
      </c>
      <c r="J1142" s="28">
        <v>8.4829356365887261</v>
      </c>
      <c r="K1142" s="28">
        <v>8.9850804701092102</v>
      </c>
      <c r="L1142" s="28">
        <v>9.5335010495768486</v>
      </c>
      <c r="M1142" s="28">
        <v>10.01023485549883</v>
      </c>
      <c r="N1142" s="28">
        <v>9.6847864219574173</v>
      </c>
      <c r="O1142" s="28">
        <v>10.95895</v>
      </c>
      <c r="P1142" s="28">
        <v>11.836480000000002</v>
      </c>
      <c r="Q1142" s="28">
        <v>12.07212</v>
      </c>
      <c r="R1142" s="28">
        <v>12.271393999999999</v>
      </c>
      <c r="S1142" s="28">
        <v>12.914019168000001</v>
      </c>
      <c r="T1142" s="28">
        <v>13.861327417364471</v>
      </c>
      <c r="U1142" s="28">
        <v>14.72012018578957</v>
      </c>
      <c r="V1142" s="28">
        <v>15.345661591554366</v>
      </c>
      <c r="W1142" s="28">
        <v>16.026678818508085</v>
      </c>
      <c r="X1142" s="28">
        <v>16.735422933622239</v>
      </c>
    </row>
    <row r="1143" spans="1:24" x14ac:dyDescent="0.2">
      <c r="A1143" s="11" t="s">
        <v>141</v>
      </c>
      <c r="B1143" s="11" t="s">
        <v>62</v>
      </c>
      <c r="C1143" s="11" t="s">
        <v>50</v>
      </c>
      <c r="D1143" s="11" t="s">
        <v>75</v>
      </c>
      <c r="E1143" s="28">
        <v>5.0420000000000007</v>
      </c>
      <c r="F1143" s="28">
        <v>5.7460000000000004</v>
      </c>
      <c r="G1143" s="28">
        <v>6.255453000000001</v>
      </c>
      <c r="H1143" s="28">
        <v>6.0278999999999998</v>
      </c>
      <c r="I1143" s="28">
        <v>7.0786860000000003</v>
      </c>
      <c r="J1143" s="28">
        <v>7.7797000000000001</v>
      </c>
      <c r="K1143" s="28">
        <v>8.4697630000000004</v>
      </c>
      <c r="L1143" s="28">
        <v>8.6719569999999973</v>
      </c>
      <c r="M1143" s="28">
        <v>10.37</v>
      </c>
      <c r="N1143" s="28">
        <v>9.33</v>
      </c>
      <c r="O1143" s="28">
        <v>12.64</v>
      </c>
      <c r="P1143" s="28">
        <v>13.67</v>
      </c>
      <c r="Q1143" s="28">
        <v>13.19</v>
      </c>
      <c r="R1143" s="28">
        <v>13.39</v>
      </c>
      <c r="S1143" s="28">
        <v>14.180009999999999</v>
      </c>
      <c r="T1143" s="28">
        <v>15.208060724999999</v>
      </c>
      <c r="U1143" s="28">
        <v>16.310645127562498</v>
      </c>
      <c r="V1143" s="28">
        <v>17.04462415830281</v>
      </c>
      <c r="W1143" s="28">
        <v>17.845721493743042</v>
      </c>
      <c r="X1143" s="28">
        <v>18.684470403948964</v>
      </c>
    </row>
    <row r="1144" spans="1:24" x14ac:dyDescent="0.2">
      <c r="A1144" s="11" t="s">
        <v>141</v>
      </c>
      <c r="B1144" s="11" t="s">
        <v>62</v>
      </c>
      <c r="C1144" s="11" t="s">
        <v>50</v>
      </c>
      <c r="D1144" s="11" t="s">
        <v>76</v>
      </c>
      <c r="E1144" s="28">
        <v>1.35</v>
      </c>
      <c r="F1144" s="28">
        <v>1.3720000000000001</v>
      </c>
      <c r="G1144" s="28">
        <v>1.3889990000000001</v>
      </c>
      <c r="H1144" s="28">
        <v>1.5030000000000003</v>
      </c>
      <c r="I1144" s="28">
        <v>3.0444699999999996</v>
      </c>
      <c r="J1144" s="28">
        <v>3.5802999999999998</v>
      </c>
      <c r="K1144" s="28">
        <v>3.4339999999999993</v>
      </c>
      <c r="L1144" s="28">
        <v>3.9046180000000006</v>
      </c>
      <c r="M1144" s="28">
        <v>4.218</v>
      </c>
      <c r="N1144" s="28">
        <v>4.05</v>
      </c>
      <c r="O1144" s="28">
        <v>5.68</v>
      </c>
      <c r="P1144" s="28">
        <v>6.1</v>
      </c>
      <c r="Q1144" s="28">
        <v>5.7169999999999996</v>
      </c>
      <c r="R1144" s="28">
        <v>5.8513000000000002</v>
      </c>
      <c r="S1144" s="28">
        <v>6.1380137000000001</v>
      </c>
      <c r="T1144" s="28">
        <v>6.4817424672000001</v>
      </c>
      <c r="U1144" s="28">
        <v>6.8447200453632009</v>
      </c>
      <c r="V1144" s="28">
        <v>7.2280243679035401</v>
      </c>
      <c r="W1144" s="28">
        <v>7.6327937325061388</v>
      </c>
      <c r="X1144" s="28">
        <v>8.083128562724001</v>
      </c>
    </row>
    <row r="1145" spans="1:24" x14ac:dyDescent="0.2">
      <c r="A1145" s="11" t="s">
        <v>141</v>
      </c>
      <c r="B1145" s="11" t="s">
        <v>62</v>
      </c>
      <c r="C1145" s="11" t="s">
        <v>50</v>
      </c>
      <c r="D1145" s="11" t="s">
        <v>74</v>
      </c>
      <c r="E1145" s="28">
        <v>1.9255292056000002</v>
      </c>
      <c r="F1145" s="28">
        <v>1.9447844976560003</v>
      </c>
      <c r="G1145" s="28">
        <v>1.9642323426325603</v>
      </c>
      <c r="H1145" s="28">
        <v>2.5099999999999998</v>
      </c>
      <c r="I1145" s="28">
        <v>4.0196000000000005</v>
      </c>
      <c r="J1145" s="28">
        <v>4.2083000000000004</v>
      </c>
      <c r="K1145" s="28">
        <v>4.3205999999999998</v>
      </c>
      <c r="L1145" s="28">
        <v>4.28</v>
      </c>
      <c r="M1145" s="28">
        <v>4.43</v>
      </c>
      <c r="N1145" s="28">
        <v>3.94</v>
      </c>
      <c r="O1145" s="28">
        <v>4.5110000000000001</v>
      </c>
      <c r="P1145" s="28">
        <v>4.46</v>
      </c>
      <c r="Q1145" s="28">
        <v>4.26</v>
      </c>
      <c r="R1145" s="28">
        <v>4.5199999999999996</v>
      </c>
      <c r="S1145" s="28">
        <v>4.7731199999999996</v>
      </c>
      <c r="T1145" s="28">
        <v>5.0260953599999993</v>
      </c>
      <c r="U1145" s="28">
        <v>5.2924784140799987</v>
      </c>
      <c r="V1145" s="28">
        <v>5.5729797700262385</v>
      </c>
      <c r="W1145" s="28">
        <v>5.8683476978376286</v>
      </c>
      <c r="X1145" s="28">
        <v>6.1793701258230227</v>
      </c>
    </row>
    <row r="1146" spans="1:24" x14ac:dyDescent="0.2">
      <c r="A1146" s="11" t="s">
        <v>141</v>
      </c>
      <c r="B1146" s="11" t="s">
        <v>62</v>
      </c>
      <c r="C1146" s="11" t="s">
        <v>65</v>
      </c>
      <c r="D1146" s="11" t="s">
        <v>72</v>
      </c>
      <c r="E1146" s="28">
        <v>1.5427260636278657</v>
      </c>
      <c r="F1146" s="28">
        <v>1.6198322125991065</v>
      </c>
      <c r="G1146" s="28">
        <v>1.7010489875650081</v>
      </c>
      <c r="H1146" s="28">
        <v>1.8035835728213701</v>
      </c>
      <c r="I1146" s="28">
        <v>1.9111468566005247</v>
      </c>
      <c r="J1146" s="28">
        <v>2.0239901298440897</v>
      </c>
      <c r="K1146" s="28">
        <v>2.1221368350758785</v>
      </c>
      <c r="L1146" s="28">
        <v>2.2255261776023296</v>
      </c>
      <c r="M1146" s="28">
        <v>2.3344064702682092</v>
      </c>
      <c r="N1146" s="28">
        <v>2.4224557463547174</v>
      </c>
      <c r="O1146" s="28">
        <v>2.5078635441586301</v>
      </c>
      <c r="P1146" s="28">
        <v>2.5970323668362076</v>
      </c>
      <c r="Q1146" s="28">
        <v>2.6966785031536449</v>
      </c>
      <c r="R1146" s="28">
        <v>2.8075398239673608</v>
      </c>
      <c r="S1146" s="28">
        <v>2.9304162392293311</v>
      </c>
      <c r="T1146" s="28">
        <v>3.0661745708319219</v>
      </c>
      <c r="U1146" s="28">
        <v>3.2157538179887926</v>
      </c>
      <c r="V1146" s="28">
        <v>3.3801708464735034</v>
      </c>
      <c r="W1146" s="28">
        <v>3.5605265355456233</v>
      </c>
      <c r="X1146" s="28">
        <v>3.7580124191028852</v>
      </c>
    </row>
    <row r="1147" spans="1:24" x14ac:dyDescent="0.2">
      <c r="A1147" s="11" t="s">
        <v>141</v>
      </c>
      <c r="B1147" s="11" t="s">
        <v>62</v>
      </c>
      <c r="C1147" s="11" t="s">
        <v>65</v>
      </c>
      <c r="D1147" s="11" t="s">
        <v>77</v>
      </c>
      <c r="E1147" s="28">
        <v>0.11726929146296479</v>
      </c>
      <c r="F1147" s="28">
        <v>0.12338793088007671</v>
      </c>
      <c r="G1147" s="28">
        <v>0.12981174134387483</v>
      </c>
      <c r="H1147" s="28">
        <v>0.13655556500766231</v>
      </c>
      <c r="I1147" s="28">
        <v>0.14363495523558223</v>
      </c>
      <c r="J1147" s="28">
        <v>0.15106621037557566</v>
      </c>
      <c r="K1147" s="28">
        <v>0.15886640912711142</v>
      </c>
      <c r="L1147" s="28">
        <v>0.16705344757872775</v>
      </c>
      <c r="M1147" s="28">
        <v>0.1756460779939493</v>
      </c>
      <c r="N1147" s="28">
        <v>0.15808147019455437</v>
      </c>
      <c r="O1147" s="28">
        <v>0.15808147019455401</v>
      </c>
      <c r="P1147" s="28">
        <v>0.16440472900233655</v>
      </c>
      <c r="Q1147" s="28">
        <v>0.17755710732252347</v>
      </c>
      <c r="R1147" s="28">
        <v>0.19176167590832535</v>
      </c>
      <c r="S1147" s="28">
        <v>0.20710260998099139</v>
      </c>
      <c r="T1147" s="28">
        <v>0.22367081877947073</v>
      </c>
      <c r="U1147" s="28">
        <v>0.24156448428182842</v>
      </c>
      <c r="V1147" s="28">
        <v>0.26088964302437473</v>
      </c>
      <c r="W1147" s="28">
        <v>0.28176081446632473</v>
      </c>
      <c r="X1147" s="28">
        <v>0.30430167962363075</v>
      </c>
    </row>
    <row r="1148" spans="1:24" x14ac:dyDescent="0.2">
      <c r="A1148" s="11" t="s">
        <v>141</v>
      </c>
      <c r="B1148" s="11" t="s">
        <v>62</v>
      </c>
      <c r="C1148" s="11" t="s">
        <v>65</v>
      </c>
      <c r="D1148" s="11" t="s">
        <v>73</v>
      </c>
      <c r="E1148" s="28">
        <v>4.1439216000000001E-2</v>
      </c>
      <c r="F1148" s="28">
        <v>4.2682392480000005E-2</v>
      </c>
      <c r="G1148" s="28">
        <v>4.3962864254400005E-2</v>
      </c>
      <c r="H1148" s="28">
        <v>4.528175018203201E-2</v>
      </c>
      <c r="I1148" s="28">
        <v>4.6640202687492971E-2</v>
      </c>
      <c r="J1148" s="28">
        <v>4.8039408768117763E-2</v>
      </c>
      <c r="K1148" s="28">
        <v>4.94805910311613E-2</v>
      </c>
      <c r="L1148" s="28">
        <v>5.0965008762096142E-2</v>
      </c>
      <c r="M1148" s="28">
        <v>0.05</v>
      </c>
      <c r="N1148" s="28">
        <v>3.6999999999999998E-2</v>
      </c>
      <c r="O1148" s="28">
        <v>5.6485E-2</v>
      </c>
      <c r="P1148" s="28">
        <v>1.4901999999999999E-2</v>
      </c>
      <c r="Q1148" s="28">
        <v>1.5921000000000001E-2</v>
      </c>
      <c r="R1148" s="28">
        <v>1.5424E-2</v>
      </c>
      <c r="S1148" s="28">
        <v>1.6205000000000001E-2</v>
      </c>
      <c r="T1148" s="28">
        <v>1.7096E-2</v>
      </c>
      <c r="U1148" s="28">
        <v>1.7100000000000001E-2</v>
      </c>
      <c r="V1148" s="28">
        <v>1.7475999999999998E-2</v>
      </c>
      <c r="W1148" s="28">
        <v>1.7977E-2</v>
      </c>
      <c r="X1148" s="28">
        <v>1.8204999999999999E-2</v>
      </c>
    </row>
    <row r="1149" spans="1:24" x14ac:dyDescent="0.2">
      <c r="A1149" s="11" t="s">
        <v>141</v>
      </c>
      <c r="B1149" s="11" t="s">
        <v>62</v>
      </c>
      <c r="C1149" s="11" t="s">
        <v>65</v>
      </c>
      <c r="D1149" s="11" t="s">
        <v>70</v>
      </c>
      <c r="E1149" s="28">
        <v>0.20719608</v>
      </c>
      <c r="F1149" s="28">
        <v>0.21341196240000002</v>
      </c>
      <c r="G1149" s="28">
        <v>0.21981432127200001</v>
      </c>
      <c r="H1149" s="28">
        <v>0.22640875091016005</v>
      </c>
      <c r="I1149" s="28">
        <v>0.23320101343746485</v>
      </c>
      <c r="J1149" s="28">
        <v>0.24019704384058882</v>
      </c>
      <c r="K1149" s="28">
        <v>0.24740295515580654</v>
      </c>
      <c r="L1149" s="28">
        <v>0.25482504381048071</v>
      </c>
      <c r="M1149" s="28">
        <v>0.25</v>
      </c>
      <c r="N1149" s="28">
        <v>0.185</v>
      </c>
      <c r="O1149" s="28">
        <v>0.28242499999999998</v>
      </c>
      <c r="P1149" s="28">
        <v>7.4510000000000007E-2</v>
      </c>
      <c r="Q1149" s="28">
        <v>7.9605000000000009E-2</v>
      </c>
      <c r="R1149" s="28">
        <v>7.7119999999999994E-2</v>
      </c>
      <c r="S1149" s="28">
        <v>8.1025E-2</v>
      </c>
      <c r="T1149" s="28">
        <v>8.548E-2</v>
      </c>
      <c r="U1149" s="28">
        <v>8.5500000000000007E-2</v>
      </c>
      <c r="V1149" s="28">
        <v>8.7379999999999985E-2</v>
      </c>
      <c r="W1149" s="28">
        <v>8.9884999999999979E-2</v>
      </c>
      <c r="X1149" s="28">
        <v>9.1024999999999995E-2</v>
      </c>
    </row>
    <row r="1150" spans="1:24" x14ac:dyDescent="0.2">
      <c r="A1150" s="11" t="s">
        <v>141</v>
      </c>
      <c r="B1150" s="11" t="s">
        <v>62</v>
      </c>
      <c r="C1150" s="11" t="s">
        <v>65</v>
      </c>
      <c r="D1150" s="11" t="s">
        <v>71</v>
      </c>
      <c r="E1150" s="28">
        <v>1.7549397381916754</v>
      </c>
      <c r="F1150" s="28">
        <v>1.8426524229507231</v>
      </c>
      <c r="G1150" s="28">
        <v>1.9543915933118838</v>
      </c>
      <c r="H1150" s="28">
        <v>2.0929189484303525</v>
      </c>
      <c r="I1150" s="28">
        <v>2.2177378024991019</v>
      </c>
      <c r="J1150" s="28">
        <v>2.3486836751125422</v>
      </c>
      <c r="K1150" s="28">
        <v>2.4625753196146536</v>
      </c>
      <c r="L1150" s="28">
        <v>2.582550638363466</v>
      </c>
      <c r="M1150" s="28">
        <v>2.708897779169694</v>
      </c>
      <c r="N1150" s="28">
        <v>2.640476763526642</v>
      </c>
      <c r="O1150" s="28">
        <v>2.78</v>
      </c>
      <c r="P1150" s="28">
        <v>2.93</v>
      </c>
      <c r="Q1150" s="28">
        <v>3.0765000000000007</v>
      </c>
      <c r="R1150" s="28">
        <v>3.2515896246365035</v>
      </c>
      <c r="S1150" s="28">
        <v>3.3992828375060244</v>
      </c>
      <c r="T1150" s="28">
        <v>3.5567625021650295</v>
      </c>
      <c r="U1150" s="28">
        <v>3.7302744288669993</v>
      </c>
      <c r="V1150" s="28">
        <v>3.9209981819092636</v>
      </c>
      <c r="W1150" s="28">
        <v>4.1302107812329227</v>
      </c>
      <c r="X1150" s="28">
        <v>4.3592944061593464</v>
      </c>
    </row>
    <row r="1151" spans="1:24" x14ac:dyDescent="0.2">
      <c r="A1151" s="11" t="s">
        <v>141</v>
      </c>
      <c r="B1151" s="11" t="s">
        <v>62</v>
      </c>
      <c r="C1151" s="11" t="s">
        <v>65</v>
      </c>
      <c r="D1151" s="11" t="s">
        <v>26</v>
      </c>
      <c r="E1151" s="28">
        <v>1.9621358181916753</v>
      </c>
      <c r="F1151" s="28">
        <v>2.056064385350723</v>
      </c>
      <c r="G1151" s="28">
        <v>2.1742059145838839</v>
      </c>
      <c r="H1151" s="28">
        <v>2.3193276993405125</v>
      </c>
      <c r="I1151" s="28">
        <v>2.4509388159365666</v>
      </c>
      <c r="J1151" s="28">
        <v>2.5888807189531309</v>
      </c>
      <c r="K1151" s="28">
        <v>2.7099782747704602</v>
      </c>
      <c r="L1151" s="28">
        <v>2.8373756821739469</v>
      </c>
      <c r="M1151" s="28">
        <v>2.958897779169694</v>
      </c>
      <c r="N1151" s="28">
        <v>2.825476763526642</v>
      </c>
      <c r="O1151" s="28">
        <v>3.0624249999999997</v>
      </c>
      <c r="P1151" s="28">
        <v>3.0045100000000002</v>
      </c>
      <c r="Q1151" s="28">
        <v>3.1561050000000006</v>
      </c>
      <c r="R1151" s="28">
        <v>3.3287096246365033</v>
      </c>
      <c r="S1151" s="28">
        <v>3.4803078375060243</v>
      </c>
      <c r="T1151" s="28">
        <v>3.6422425021650295</v>
      </c>
      <c r="U1151" s="28">
        <v>3.8157744288669995</v>
      </c>
      <c r="V1151" s="28">
        <v>4.0083781819092632</v>
      </c>
      <c r="W1151" s="28">
        <v>4.2200957812329225</v>
      </c>
      <c r="X1151" s="28">
        <v>4.4503194061593465</v>
      </c>
    </row>
    <row r="1152" spans="1:24" x14ac:dyDescent="0.2">
      <c r="A1152" s="11" t="s">
        <v>141</v>
      </c>
      <c r="B1152" s="11" t="s">
        <v>62</v>
      </c>
      <c r="C1152" s="11" t="s">
        <v>65</v>
      </c>
      <c r="D1152" s="11" t="s">
        <v>75</v>
      </c>
      <c r="E1152" s="28">
        <v>1.390179831044392</v>
      </c>
      <c r="F1152" s="28">
        <v>1.5121078408375483</v>
      </c>
      <c r="G1152" s="28">
        <v>1.4606587434247202</v>
      </c>
      <c r="H1152" s="28">
        <v>1.799757426527667</v>
      </c>
      <c r="I1152" s="28">
        <v>1.917638620077402</v>
      </c>
      <c r="J1152" s="28">
        <v>2.1887443192250302</v>
      </c>
      <c r="K1152" s="28">
        <v>2.3947038618022933</v>
      </c>
      <c r="L1152" s="28">
        <v>2.72167438530649</v>
      </c>
      <c r="M1152" s="28">
        <v>2.7506187577682164</v>
      </c>
      <c r="N1152" s="28">
        <v>2.2289222847096468</v>
      </c>
      <c r="O1152" s="28">
        <v>2.8</v>
      </c>
      <c r="P1152" s="28">
        <v>2.7334999999999998</v>
      </c>
      <c r="Q1152" s="28">
        <v>2.6335944381844199</v>
      </c>
      <c r="R1152" s="28">
        <v>3.0260000094738984</v>
      </c>
      <c r="S1152" s="28">
        <v>2.9957400093791593</v>
      </c>
      <c r="T1152" s="28">
        <v>3.1485227498574964</v>
      </c>
      <c r="U1152" s="28">
        <v>3.3153944555999435</v>
      </c>
      <c r="V1152" s="28">
        <v>3.4877949672911406</v>
      </c>
      <c r="W1152" s="28">
        <v>3.6621847156556977</v>
      </c>
      <c r="X1152" s="28">
        <v>3.8672670597324168</v>
      </c>
    </row>
    <row r="1153" spans="1:24" x14ac:dyDescent="0.2">
      <c r="A1153" s="11" t="s">
        <v>141</v>
      </c>
      <c r="B1153" s="11" t="s">
        <v>62</v>
      </c>
      <c r="C1153" s="11" t="s">
        <v>65</v>
      </c>
      <c r="D1153" s="11" t="s">
        <v>76</v>
      </c>
      <c r="E1153" s="28">
        <v>0.32462525697605382</v>
      </c>
      <c r="F1153" s="28">
        <v>0.28999538339310976</v>
      </c>
      <c r="G1153" s="28">
        <v>0.46718646372746619</v>
      </c>
      <c r="H1153" s="28">
        <v>0.30594253034571328</v>
      </c>
      <c r="I1153" s="28">
        <v>0.31206138095262748</v>
      </c>
      <c r="J1153" s="28">
        <v>0.31830260857168002</v>
      </c>
      <c r="K1153" s="28">
        <v>0.32466866074311362</v>
      </c>
      <c r="L1153" s="28">
        <v>0.48116203395797585</v>
      </c>
      <c r="M1153" s="28">
        <v>0.53778527463713544</v>
      </c>
      <c r="N1153" s="28">
        <v>0.4840067471734219</v>
      </c>
      <c r="O1153" s="28">
        <v>0.5</v>
      </c>
      <c r="P1153" s="28">
        <v>0.49</v>
      </c>
      <c r="Q1153" s="28">
        <v>0.45205000000000001</v>
      </c>
      <c r="R1153" s="28">
        <v>0.47239224999999996</v>
      </c>
      <c r="S1153" s="28">
        <v>0.49364990124999991</v>
      </c>
      <c r="T1153" s="28">
        <v>0.51586414680624992</v>
      </c>
      <c r="U1153" s="28">
        <v>0.53907803341253113</v>
      </c>
      <c r="V1153" s="28">
        <v>0.56333654491609497</v>
      </c>
      <c r="W1153" s="28">
        <v>0.58868668943731917</v>
      </c>
      <c r="X1153" s="28">
        <v>0.61517759046199849</v>
      </c>
    </row>
    <row r="1154" spans="1:24" x14ac:dyDescent="0.2">
      <c r="A1154" s="11" t="s">
        <v>141</v>
      </c>
      <c r="B1154" s="11" t="s">
        <v>62</v>
      </c>
      <c r="C1154" s="11" t="s">
        <v>65</v>
      </c>
      <c r="D1154" s="11" t="s">
        <v>74</v>
      </c>
      <c r="E1154" s="28">
        <v>0.93079906865016848</v>
      </c>
      <c r="F1154" s="28">
        <v>0.9307660960657852</v>
      </c>
      <c r="G1154" s="28">
        <v>0.9675740503007777</v>
      </c>
      <c r="H1154" s="28">
        <v>0.87081664527069991</v>
      </c>
      <c r="I1154" s="28">
        <v>0.75789830979777006</v>
      </c>
      <c r="J1154" s="28">
        <v>0.76547729289574773</v>
      </c>
      <c r="K1154" s="28">
        <v>0.78078683875366273</v>
      </c>
      <c r="L1154" s="28">
        <v>0.79640257552873595</v>
      </c>
      <c r="M1154" s="28">
        <v>0.81233062703931069</v>
      </c>
      <c r="N1154" s="28">
        <v>0.73109756433537965</v>
      </c>
      <c r="O1154" s="28">
        <v>0.87731707720245555</v>
      </c>
      <c r="P1154" s="28">
        <v>0.91240976029055376</v>
      </c>
      <c r="Q1154" s="28">
        <v>0.94890615070217599</v>
      </c>
      <c r="R1154" s="28">
        <v>0.9868623967302631</v>
      </c>
      <c r="S1154" s="28">
        <v>0.9868623967302631</v>
      </c>
      <c r="T1154" s="28">
        <v>1.0263368925994736</v>
      </c>
      <c r="U1154" s="28">
        <v>1.0673903683034525</v>
      </c>
      <c r="V1154" s="28">
        <v>1.1100859830355907</v>
      </c>
      <c r="W1154" s="28">
        <v>1.1655902821873703</v>
      </c>
      <c r="X1154" s="28">
        <v>1.2180418448858019</v>
      </c>
    </row>
    <row r="1155" spans="1:24" x14ac:dyDescent="0.2">
      <c r="A1155" s="11" t="s">
        <v>141</v>
      </c>
      <c r="B1155" s="11" t="s">
        <v>62</v>
      </c>
      <c r="C1155" s="11" t="s">
        <v>67</v>
      </c>
      <c r="D1155" s="11" t="s">
        <v>72</v>
      </c>
      <c r="E1155" s="28">
        <v>0.72896244209065386</v>
      </c>
      <c r="F1155" s="28">
        <v>0.76066974068160975</v>
      </c>
      <c r="G1155" s="28">
        <v>0.79322987397701206</v>
      </c>
      <c r="H1155" s="28">
        <v>0.82666941086052681</v>
      </c>
      <c r="I1155" s="28">
        <v>0.86101570744390499</v>
      </c>
      <c r="J1155" s="28">
        <v>0.89629693078220884</v>
      </c>
      <c r="K1155" s="28">
        <v>0.93254208329951194</v>
      </c>
      <c r="L1155" s="28">
        <v>0.96978102794639576</v>
      </c>
      <c r="M1155" s="28">
        <v>1.0032483844667797</v>
      </c>
      <c r="N1155" s="28">
        <v>1.0191150007020204</v>
      </c>
      <c r="O1155" s="28">
        <v>1.0598059900927319</v>
      </c>
      <c r="P1155" s="28">
        <v>1.1016165337714678</v>
      </c>
      <c r="Q1155" s="28">
        <v>1.1445812301208067</v>
      </c>
      <c r="R1155" s="28">
        <v>1.1887357053572638</v>
      </c>
      <c r="S1155" s="28">
        <v>1.2341166444674863</v>
      </c>
      <c r="T1155" s="28">
        <v>1.2807618230715201</v>
      </c>
      <c r="U1155" s="28">
        <v>1.3287101402409751</v>
      </c>
      <c r="V1155" s="28">
        <v>1.3780016523007406</v>
      </c>
      <c r="W1155" s="28">
        <v>1.4286776076437737</v>
      </c>
      <c r="X1155" s="28">
        <v>1.4807804825893578</v>
      </c>
    </row>
    <row r="1156" spans="1:24" x14ac:dyDescent="0.2">
      <c r="A1156" s="11" t="s">
        <v>141</v>
      </c>
      <c r="B1156" s="11" t="s">
        <v>62</v>
      </c>
      <c r="C1156" s="11" t="s">
        <v>67</v>
      </c>
      <c r="D1156" s="11" t="s">
        <v>77</v>
      </c>
      <c r="E1156" s="28">
        <v>3.786109030277908E-2</v>
      </c>
      <c r="F1156" s="28">
        <v>3.8996923011862451E-2</v>
      </c>
      <c r="G1156" s="28">
        <v>4.0166830702218326E-2</v>
      </c>
      <c r="H1156" s="28">
        <v>4.1371835623284878E-2</v>
      </c>
      <c r="I1156" s="28">
        <v>4.2612990691983425E-2</v>
      </c>
      <c r="J1156" s="28">
        <v>4.3891380412742931E-2</v>
      </c>
      <c r="K1156" s="28">
        <v>4.5208121825125222E-2</v>
      </c>
      <c r="L1156" s="28">
        <v>4.656436547987898E-2</v>
      </c>
      <c r="M1156" s="28">
        <v>4.3165166799847818E-2</v>
      </c>
      <c r="N1156" s="28">
        <v>2.5899100079908689E-2</v>
      </c>
      <c r="O1156" s="28">
        <v>5.0882139397731729E-2</v>
      </c>
      <c r="P1156" s="28">
        <v>5.2408603579663683E-2</v>
      </c>
      <c r="Q1156" s="28">
        <v>5.3980861687053593E-2</v>
      </c>
      <c r="R1156" s="28">
        <v>5.5600287537665202E-2</v>
      </c>
      <c r="S1156" s="28">
        <v>5.7268296163795161E-2</v>
      </c>
      <c r="T1156" s="28">
        <v>5.8986345048709019E-2</v>
      </c>
      <c r="U1156" s="28">
        <v>6.075593540017029E-2</v>
      </c>
      <c r="V1156" s="28">
        <v>6.25786134621754E-2</v>
      </c>
      <c r="W1156" s="28">
        <v>6.4455971866040671E-2</v>
      </c>
      <c r="X1156" s="28">
        <v>6.6389651022021892E-2</v>
      </c>
    </row>
    <row r="1157" spans="1:24" x14ac:dyDescent="0.2">
      <c r="A1157" s="11" t="s">
        <v>141</v>
      </c>
      <c r="B1157" s="11" t="s">
        <v>62</v>
      </c>
      <c r="C1157" s="11" t="s">
        <v>67</v>
      </c>
      <c r="D1157" s="11" t="s">
        <v>73</v>
      </c>
      <c r="E1157" s="28">
        <v>0</v>
      </c>
      <c r="F1157" s="28">
        <v>0</v>
      </c>
      <c r="G1157" s="28">
        <v>0</v>
      </c>
      <c r="H1157" s="28">
        <v>0</v>
      </c>
      <c r="I1157" s="28">
        <v>0</v>
      </c>
      <c r="J1157" s="28">
        <v>0</v>
      </c>
      <c r="K1157" s="28">
        <v>0</v>
      </c>
      <c r="L1157" s="28">
        <v>0</v>
      </c>
      <c r="M1157" s="28">
        <v>0</v>
      </c>
      <c r="N1157" s="28">
        <v>0</v>
      </c>
      <c r="O1157" s="28">
        <v>0</v>
      </c>
      <c r="P1157" s="28">
        <v>0</v>
      </c>
      <c r="Q1157" s="28">
        <v>0</v>
      </c>
      <c r="R1157" s="28">
        <v>0</v>
      </c>
      <c r="S1157" s="28">
        <v>0</v>
      </c>
      <c r="T1157" s="28">
        <v>0</v>
      </c>
      <c r="U1157" s="28">
        <v>0</v>
      </c>
      <c r="V1157" s="28">
        <v>0</v>
      </c>
      <c r="W1157" s="28">
        <v>0</v>
      </c>
      <c r="X1157" s="28">
        <v>0</v>
      </c>
    </row>
    <row r="1158" spans="1:24" x14ac:dyDescent="0.2">
      <c r="A1158" s="11" t="s">
        <v>141</v>
      </c>
      <c r="B1158" s="11" t="s">
        <v>62</v>
      </c>
      <c r="C1158" s="11" t="s">
        <v>67</v>
      </c>
      <c r="D1158" s="11" t="s">
        <v>70</v>
      </c>
      <c r="E1158" s="28">
        <v>0</v>
      </c>
      <c r="F1158" s="28">
        <v>0</v>
      </c>
      <c r="G1158" s="28">
        <v>0</v>
      </c>
      <c r="H1158" s="28">
        <v>0</v>
      </c>
      <c r="I1158" s="28">
        <v>0</v>
      </c>
      <c r="J1158" s="28">
        <v>0</v>
      </c>
      <c r="K1158" s="28">
        <v>0</v>
      </c>
      <c r="L1158" s="28">
        <v>0</v>
      </c>
      <c r="M1158" s="28">
        <v>0</v>
      </c>
      <c r="N1158" s="28">
        <v>0</v>
      </c>
      <c r="O1158" s="28">
        <v>0</v>
      </c>
      <c r="P1158" s="28">
        <v>0</v>
      </c>
      <c r="Q1158" s="28">
        <v>0</v>
      </c>
      <c r="R1158" s="28">
        <v>0</v>
      </c>
      <c r="S1158" s="28">
        <v>0</v>
      </c>
      <c r="T1158" s="28">
        <v>0</v>
      </c>
      <c r="U1158" s="28">
        <v>0</v>
      </c>
      <c r="V1158" s="28">
        <v>0</v>
      </c>
      <c r="W1158" s="28">
        <v>0</v>
      </c>
      <c r="X1158" s="28">
        <v>0</v>
      </c>
    </row>
    <row r="1159" spans="1:24" x14ac:dyDescent="0.2">
      <c r="A1159" s="11" t="s">
        <v>141</v>
      </c>
      <c r="B1159" s="11" t="s">
        <v>62</v>
      </c>
      <c r="C1159" s="11" t="s">
        <v>67</v>
      </c>
      <c r="D1159" s="11" t="s">
        <v>71</v>
      </c>
      <c r="E1159" s="28">
        <v>1.541867583505498</v>
      </c>
      <c r="F1159" s="28">
        <v>1.5959861717141528</v>
      </c>
      <c r="G1159" s="28">
        <v>1.6395493466666573</v>
      </c>
      <c r="H1159" s="28">
        <v>1.7938726215673431</v>
      </c>
      <c r="I1159" s="28">
        <v>1.8684040851532737</v>
      </c>
      <c r="J1159" s="28">
        <v>1.944964339797393</v>
      </c>
      <c r="K1159" s="28">
        <v>2.0236163207599409</v>
      </c>
      <c r="L1159" s="28">
        <v>2.1044248306436786</v>
      </c>
      <c r="M1159" s="28">
        <v>2.35</v>
      </c>
      <c r="N1159" s="28">
        <v>2.0382300014040409</v>
      </c>
      <c r="O1159" s="28">
        <v>2.27</v>
      </c>
      <c r="P1159" s="28">
        <v>2.3133947209200829</v>
      </c>
      <c r="Q1159" s="28">
        <v>2.2671268265016811</v>
      </c>
      <c r="R1159" s="28">
        <v>2.4938395091518495</v>
      </c>
      <c r="S1159" s="28">
        <v>2.7094644762657558</v>
      </c>
      <c r="T1159" s="28">
        <v>2.8176760107573444</v>
      </c>
      <c r="U1159" s="28">
        <v>2.9231623085301455</v>
      </c>
      <c r="V1159" s="28">
        <v>3.0316036350616296</v>
      </c>
      <c r="W1159" s="28">
        <v>3.1430907368163026</v>
      </c>
      <c r="X1159" s="28">
        <v>3.2577170616965878</v>
      </c>
    </row>
    <row r="1160" spans="1:24" x14ac:dyDescent="0.2">
      <c r="A1160" s="11" t="s">
        <v>141</v>
      </c>
      <c r="B1160" s="11" t="s">
        <v>62</v>
      </c>
      <c r="C1160" s="11" t="s">
        <v>67</v>
      </c>
      <c r="D1160" s="11" t="s">
        <v>26</v>
      </c>
      <c r="E1160" s="28">
        <v>1.541867583505498</v>
      </c>
      <c r="F1160" s="28">
        <v>1.5959861717141528</v>
      </c>
      <c r="G1160" s="28">
        <v>1.6395493466666573</v>
      </c>
      <c r="H1160" s="28">
        <v>1.7938726215673431</v>
      </c>
      <c r="I1160" s="28">
        <v>1.8684040851532737</v>
      </c>
      <c r="J1160" s="28">
        <v>1.944964339797393</v>
      </c>
      <c r="K1160" s="28">
        <v>2.0236163207599409</v>
      </c>
      <c r="L1160" s="28">
        <v>2.1044248306436786</v>
      </c>
      <c r="M1160" s="28">
        <v>2.35</v>
      </c>
      <c r="N1160" s="28">
        <v>2.0382300014040409</v>
      </c>
      <c r="O1160" s="28">
        <v>2.27</v>
      </c>
      <c r="P1160" s="28">
        <v>2.3133947209200829</v>
      </c>
      <c r="Q1160" s="28">
        <v>2.2671268265016811</v>
      </c>
      <c r="R1160" s="28">
        <v>2.4938395091518495</v>
      </c>
      <c r="S1160" s="28">
        <v>2.7094644762657558</v>
      </c>
      <c r="T1160" s="28">
        <v>2.8176760107573444</v>
      </c>
      <c r="U1160" s="28">
        <v>2.9231623085301455</v>
      </c>
      <c r="V1160" s="28">
        <v>3.0316036350616296</v>
      </c>
      <c r="W1160" s="28">
        <v>3.1430907368163026</v>
      </c>
      <c r="X1160" s="28">
        <v>3.2577170616965878</v>
      </c>
    </row>
    <row r="1161" spans="1:24" x14ac:dyDescent="0.2">
      <c r="A1161" s="11" t="s">
        <v>141</v>
      </c>
      <c r="B1161" s="11" t="s">
        <v>62</v>
      </c>
      <c r="C1161" s="11" t="s">
        <v>67</v>
      </c>
      <c r="D1161" s="11" t="s">
        <v>75</v>
      </c>
      <c r="E1161" s="28">
        <v>1.0954694440081083</v>
      </c>
      <c r="F1161" s="28">
        <v>1.1823190729664372</v>
      </c>
      <c r="G1161" s="28">
        <v>1.2545570266147594</v>
      </c>
      <c r="H1161" s="28">
        <v>1.4602425734723328</v>
      </c>
      <c r="I1161" s="28">
        <v>1.5170553799225983</v>
      </c>
      <c r="J1161" s="28">
        <v>1.6768556807749708</v>
      </c>
      <c r="K1161" s="28">
        <v>1.7861271381977062</v>
      </c>
      <c r="L1161" s="28">
        <v>1.9710256146935103</v>
      </c>
      <c r="M1161" s="28">
        <v>2.1973812422317858</v>
      </c>
      <c r="N1161" s="28">
        <v>2.2000000000000002</v>
      </c>
      <c r="O1161" s="28">
        <v>2.35</v>
      </c>
      <c r="P1161" s="28">
        <v>2.0372499999999998</v>
      </c>
      <c r="Q1161" s="28">
        <v>2.1779950000000001</v>
      </c>
      <c r="R1161" s="28">
        <v>2.27</v>
      </c>
      <c r="S1161" s="28">
        <v>2.4629499999999998</v>
      </c>
      <c r="T1161" s="28">
        <v>2.5860974999999997</v>
      </c>
      <c r="U1161" s="28">
        <v>2.6895414</v>
      </c>
      <c r="V1161" s="28">
        <v>2.7836753489999992</v>
      </c>
      <c r="W1161" s="28">
        <v>2.9089407397049993</v>
      </c>
      <c r="X1161" s="28">
        <v>3.0252983692931994</v>
      </c>
    </row>
    <row r="1162" spans="1:24" x14ac:dyDescent="0.2">
      <c r="A1162" s="11" t="s">
        <v>141</v>
      </c>
      <c r="B1162" s="11" t="s">
        <v>62</v>
      </c>
      <c r="C1162" s="11" t="s">
        <v>67</v>
      </c>
      <c r="D1162" s="11" t="s">
        <v>76</v>
      </c>
      <c r="E1162" s="28">
        <v>0.24133087801787356</v>
      </c>
      <c r="F1162" s="28">
        <v>0.21584361660689028</v>
      </c>
      <c r="G1162" s="28">
        <v>0.3410435362725337</v>
      </c>
      <c r="H1162" s="28">
        <v>0.21905746965428669</v>
      </c>
      <c r="I1162" s="28">
        <v>0.63171761904737256</v>
      </c>
      <c r="J1162" s="28">
        <v>0.48369739142832002</v>
      </c>
      <c r="K1162" s="28">
        <v>0.49764633925688639</v>
      </c>
      <c r="L1162" s="28">
        <v>0.62183796604202413</v>
      </c>
      <c r="M1162" s="28">
        <v>0.46121472536286451</v>
      </c>
      <c r="N1162" s="28">
        <v>0.22011901987012186</v>
      </c>
      <c r="O1162" s="28">
        <v>0.30816662781817061</v>
      </c>
      <c r="P1162" s="28">
        <v>0.33898329059998772</v>
      </c>
      <c r="Q1162" s="28">
        <v>0.32288161965998702</v>
      </c>
      <c r="R1162" s="28">
        <v>0.34871214923278598</v>
      </c>
      <c r="S1162" s="28">
        <v>0.36266063520209746</v>
      </c>
      <c r="T1162" s="28">
        <v>0.3699138479061394</v>
      </c>
      <c r="U1162" s="28">
        <v>0.37731212486426219</v>
      </c>
      <c r="V1162" s="28">
        <v>0.38485836736154744</v>
      </c>
      <c r="W1162" s="28">
        <v>0.39255553470877841</v>
      </c>
      <c r="X1162" s="28">
        <v>0.40040664540295401</v>
      </c>
    </row>
    <row r="1163" spans="1:24" x14ac:dyDescent="0.2">
      <c r="A1163" s="11" t="s">
        <v>141</v>
      </c>
      <c r="B1163" s="11" t="s">
        <v>62</v>
      </c>
      <c r="C1163" s="11" t="s">
        <v>67</v>
      </c>
      <c r="D1163" s="11" t="s">
        <v>74</v>
      </c>
      <c r="E1163" s="28">
        <v>0.62666676024079693</v>
      </c>
      <c r="F1163" s="28">
        <v>0.68552929119680517</v>
      </c>
      <c r="G1163" s="28">
        <v>0.71468523017069963</v>
      </c>
      <c r="H1163" s="28">
        <v>0.71779999999999999</v>
      </c>
      <c r="I1163" s="28">
        <v>0.72839999999999994</v>
      </c>
      <c r="J1163" s="28">
        <v>0.73568399999999989</v>
      </c>
      <c r="K1163" s="28">
        <v>0.74304083999999992</v>
      </c>
      <c r="L1163" s="28">
        <v>0.7504712483999999</v>
      </c>
      <c r="M1163" s="28">
        <v>0.67542412355999992</v>
      </c>
      <c r="N1163" s="28">
        <v>0.50656809266999991</v>
      </c>
      <c r="O1163" s="28">
        <v>0.58255330657049986</v>
      </c>
      <c r="P1163" s="28">
        <v>0.62915757109613979</v>
      </c>
      <c r="Q1163" s="28">
        <v>0.59769969254133293</v>
      </c>
      <c r="R1163" s="28">
        <v>0.60367668946674624</v>
      </c>
      <c r="S1163" s="28">
        <v>0.60971345636141372</v>
      </c>
      <c r="T1163" s="28">
        <v>0.61581059092502788</v>
      </c>
      <c r="U1163" s="28">
        <v>0.62196869683427813</v>
      </c>
      <c r="V1163" s="28">
        <v>0.62818838380262088</v>
      </c>
      <c r="W1163" s="28">
        <v>0.63447026764064707</v>
      </c>
      <c r="X1163" s="28">
        <v>0.64081497031705359</v>
      </c>
    </row>
    <row r="1164" spans="1:24" x14ac:dyDescent="0.2">
      <c r="A1164" s="11" t="s">
        <v>142</v>
      </c>
      <c r="B1164" s="11" t="s">
        <v>63</v>
      </c>
      <c r="C1164" s="11" t="s">
        <v>50</v>
      </c>
      <c r="D1164" s="11" t="s">
        <v>72</v>
      </c>
      <c r="E1164" s="28">
        <v>1.8519290000000002</v>
      </c>
      <c r="F1164" s="28">
        <v>1.872862</v>
      </c>
      <c r="G1164" s="28">
        <v>1.899699</v>
      </c>
      <c r="H1164" s="28">
        <v>1.933594</v>
      </c>
      <c r="I1164" s="28">
        <v>1.978</v>
      </c>
      <c r="J1164" s="28">
        <v>2.0289999999999999</v>
      </c>
      <c r="K1164" s="28">
        <v>2.085</v>
      </c>
      <c r="L1164" s="28">
        <v>2.1548370000000001</v>
      </c>
      <c r="M1164" s="28">
        <v>2.1971930000000004</v>
      </c>
      <c r="N1164" s="28">
        <v>2.2440390000000003</v>
      </c>
      <c r="O1164" s="28">
        <v>2.3079999999999998</v>
      </c>
      <c r="P1164" s="28">
        <v>2.3759999999999999</v>
      </c>
      <c r="Q1164" s="28">
        <v>2.4420000000000002</v>
      </c>
      <c r="R1164" s="28">
        <v>2.5</v>
      </c>
      <c r="S1164" s="28">
        <v>2.5566970000000002</v>
      </c>
      <c r="T1164" s="28">
        <v>2.6111272109999999</v>
      </c>
      <c r="U1164" s="28">
        <v>2.6728823769819998</v>
      </c>
      <c r="V1164" s="28">
        <v>2.7341649642797017</v>
      </c>
      <c r="W1164" s="28">
        <v>2.7917143657085135</v>
      </c>
      <c r="X1164" s="28">
        <v>2.8452670767144643</v>
      </c>
    </row>
    <row r="1165" spans="1:24" x14ac:dyDescent="0.2">
      <c r="A1165" s="11" t="s">
        <v>142</v>
      </c>
      <c r="B1165" s="11" t="s">
        <v>63</v>
      </c>
      <c r="C1165" s="11" t="s">
        <v>50</v>
      </c>
      <c r="D1165" s="11" t="s">
        <v>77</v>
      </c>
      <c r="E1165" s="28">
        <v>9.7641999999999993E-2</v>
      </c>
      <c r="F1165" s="28">
        <v>9.1656000000000001E-2</v>
      </c>
      <c r="G1165" s="28">
        <v>8.8719999999999993E-2</v>
      </c>
      <c r="H1165" s="28">
        <v>0.09</v>
      </c>
      <c r="I1165" s="28">
        <v>0.11600000000000001</v>
      </c>
      <c r="J1165" s="28">
        <v>0.11</v>
      </c>
      <c r="K1165" s="28">
        <v>0.109</v>
      </c>
      <c r="L1165" s="28">
        <v>0.129</v>
      </c>
      <c r="M1165" s="28">
        <v>0.111</v>
      </c>
      <c r="N1165" s="28">
        <v>9.8674999999999999E-2</v>
      </c>
      <c r="O1165" s="28">
        <v>0.12775400000000001</v>
      </c>
      <c r="P1165" s="28">
        <v>0.13966000000000001</v>
      </c>
      <c r="Q1165" s="28">
        <v>0.13827799999999998</v>
      </c>
      <c r="R1165" s="28">
        <v>0.14244800000000002</v>
      </c>
      <c r="S1165" s="28">
        <v>0.14419700000000002</v>
      </c>
      <c r="T1165" s="28">
        <v>0.14902799999999999</v>
      </c>
      <c r="U1165" s="28">
        <v>0.16097800000000001</v>
      </c>
      <c r="V1165" s="28">
        <v>0.16552500000000001</v>
      </c>
      <c r="W1165" s="28">
        <v>0.16691600000000001</v>
      </c>
      <c r="X1165" s="28">
        <v>0.168013</v>
      </c>
    </row>
    <row r="1166" spans="1:24" x14ac:dyDescent="0.2">
      <c r="A1166" s="11" t="s">
        <v>142</v>
      </c>
      <c r="B1166" s="11" t="s">
        <v>63</v>
      </c>
      <c r="C1166" s="11" t="s">
        <v>50</v>
      </c>
      <c r="D1166" s="11" t="s">
        <v>73</v>
      </c>
      <c r="E1166" s="28">
        <v>0</v>
      </c>
      <c r="F1166" s="28">
        <v>0</v>
      </c>
      <c r="G1166" s="28">
        <v>0</v>
      </c>
      <c r="H1166" s="28">
        <v>0</v>
      </c>
      <c r="I1166" s="28">
        <v>0</v>
      </c>
      <c r="J1166" s="28">
        <v>0</v>
      </c>
      <c r="K1166" s="28">
        <v>0</v>
      </c>
      <c r="L1166" s="28">
        <v>0</v>
      </c>
      <c r="M1166" s="28">
        <v>4.0000000000000001E-3</v>
      </c>
      <c r="N1166" s="28">
        <v>0</v>
      </c>
      <c r="O1166" s="28">
        <v>0</v>
      </c>
      <c r="P1166" s="28">
        <v>0</v>
      </c>
      <c r="Q1166" s="28">
        <v>0</v>
      </c>
      <c r="R1166" s="28">
        <v>0</v>
      </c>
      <c r="S1166" s="28">
        <v>0</v>
      </c>
      <c r="T1166" s="28">
        <v>0</v>
      </c>
      <c r="U1166" s="28">
        <v>0</v>
      </c>
      <c r="V1166" s="28">
        <v>0</v>
      </c>
      <c r="W1166" s="28">
        <v>0</v>
      </c>
      <c r="X1166" s="28">
        <v>0</v>
      </c>
    </row>
    <row r="1167" spans="1:24" x14ac:dyDescent="0.2">
      <c r="A1167" s="11" t="s">
        <v>142</v>
      </c>
      <c r="B1167" s="11" t="s">
        <v>63</v>
      </c>
      <c r="C1167" s="11" t="s">
        <v>50</v>
      </c>
      <c r="D1167" s="11" t="s">
        <v>70</v>
      </c>
      <c r="E1167" s="28">
        <v>0</v>
      </c>
      <c r="F1167" s="28">
        <v>0</v>
      </c>
      <c r="G1167" s="28">
        <v>0</v>
      </c>
      <c r="H1167" s="28">
        <v>0</v>
      </c>
      <c r="I1167" s="28">
        <v>0</v>
      </c>
      <c r="J1167" s="28">
        <v>0</v>
      </c>
      <c r="K1167" s="28">
        <v>0</v>
      </c>
      <c r="L1167" s="28">
        <v>0</v>
      </c>
      <c r="M1167" s="28">
        <v>0</v>
      </c>
      <c r="N1167" s="28">
        <v>0</v>
      </c>
      <c r="O1167" s="28">
        <v>0</v>
      </c>
      <c r="P1167" s="28">
        <v>0</v>
      </c>
      <c r="Q1167" s="28">
        <v>0</v>
      </c>
      <c r="R1167" s="28">
        <v>0</v>
      </c>
      <c r="S1167" s="28">
        <v>0</v>
      </c>
      <c r="T1167" s="28">
        <v>0</v>
      </c>
      <c r="U1167" s="28">
        <v>0</v>
      </c>
      <c r="V1167" s="28">
        <v>0</v>
      </c>
      <c r="W1167" s="28">
        <v>0</v>
      </c>
      <c r="X1167" s="28">
        <v>0</v>
      </c>
    </row>
    <row r="1168" spans="1:24" x14ac:dyDescent="0.2">
      <c r="A1168" s="11" t="s">
        <v>142</v>
      </c>
      <c r="B1168" s="11" t="s">
        <v>63</v>
      </c>
      <c r="C1168" s="11" t="s">
        <v>50</v>
      </c>
      <c r="D1168" s="11" t="s">
        <v>71</v>
      </c>
      <c r="E1168" s="28">
        <v>2.5379999999999998</v>
      </c>
      <c r="F1168" s="28">
        <v>2.3740000000000001</v>
      </c>
      <c r="G1168" s="28">
        <v>2.508</v>
      </c>
      <c r="H1168" s="28">
        <v>2.63</v>
      </c>
      <c r="I1168" s="28">
        <v>2.9079999999999999</v>
      </c>
      <c r="J1168" s="28">
        <v>2.7063392500000005</v>
      </c>
      <c r="K1168" s="28">
        <v>2.65806276</v>
      </c>
      <c r="L1168" s="28">
        <v>2.9325031799999999</v>
      </c>
      <c r="M1168" s="28">
        <v>2.7464724500000002</v>
      </c>
      <c r="N1168" s="28">
        <v>2.5262771750000002</v>
      </c>
      <c r="O1168" s="28">
        <v>3.0177042000000003</v>
      </c>
      <c r="P1168" s="28">
        <v>2.7808964999999994</v>
      </c>
      <c r="Q1168" s="28">
        <v>2.9209048750000006</v>
      </c>
      <c r="R1168" s="28">
        <v>2.7976105250000001</v>
      </c>
      <c r="S1168" s="28">
        <v>2.7851063249999997</v>
      </c>
      <c r="T1168" s="28">
        <v>2.9023993386210094</v>
      </c>
      <c r="U1168" s="28">
        <v>3.0738147335292996</v>
      </c>
      <c r="V1168" s="28">
        <v>3.1989730082072509</v>
      </c>
      <c r="W1168" s="28">
        <v>3.2663058078789602</v>
      </c>
      <c r="X1168" s="28">
        <v>3.3289624797559232</v>
      </c>
    </row>
    <row r="1169" spans="1:24" x14ac:dyDescent="0.2">
      <c r="A1169" s="11" t="s">
        <v>142</v>
      </c>
      <c r="B1169" s="11" t="s">
        <v>63</v>
      </c>
      <c r="C1169" s="11" t="s">
        <v>50</v>
      </c>
      <c r="D1169" s="11" t="s">
        <v>26</v>
      </c>
      <c r="E1169" s="28">
        <v>2.5379999999999998</v>
      </c>
      <c r="F1169" s="28">
        <v>2.3740000000000001</v>
      </c>
      <c r="G1169" s="28">
        <v>2.508</v>
      </c>
      <c r="H1169" s="28">
        <v>2.63</v>
      </c>
      <c r="I1169" s="28">
        <v>2.9079999999999999</v>
      </c>
      <c r="J1169" s="28">
        <v>2.7063392500000005</v>
      </c>
      <c r="K1169" s="28">
        <v>2.65806276</v>
      </c>
      <c r="L1169" s="28">
        <v>2.9325031799999999</v>
      </c>
      <c r="M1169" s="28">
        <v>2.7464724500000002</v>
      </c>
      <c r="N1169" s="28">
        <v>2.5262771750000002</v>
      </c>
      <c r="O1169" s="28">
        <v>3.0177042000000003</v>
      </c>
      <c r="P1169" s="28">
        <v>2.7808964999999994</v>
      </c>
      <c r="Q1169" s="28">
        <v>2.9209048750000006</v>
      </c>
      <c r="R1169" s="28">
        <v>2.7976105250000001</v>
      </c>
      <c r="S1169" s="28">
        <v>2.7851063249999997</v>
      </c>
      <c r="T1169" s="28">
        <v>2.9023993386210094</v>
      </c>
      <c r="U1169" s="28">
        <v>3.0738147335292996</v>
      </c>
      <c r="V1169" s="28">
        <v>3.1989730082072509</v>
      </c>
      <c r="W1169" s="28">
        <v>3.2663058078789602</v>
      </c>
      <c r="X1169" s="28">
        <v>3.3289624797559232</v>
      </c>
    </row>
    <row r="1170" spans="1:24" x14ac:dyDescent="0.2">
      <c r="A1170" s="11" t="s">
        <v>142</v>
      </c>
      <c r="B1170" s="11" t="s">
        <v>63</v>
      </c>
      <c r="C1170" s="11" t="s">
        <v>50</v>
      </c>
      <c r="D1170" s="11" t="s">
        <v>75</v>
      </c>
      <c r="E1170" s="28">
        <v>2.8876979999999999</v>
      </c>
      <c r="F1170" s="28">
        <v>3.1204490000000003</v>
      </c>
      <c r="G1170" s="28">
        <v>3.0549299999999997</v>
      </c>
      <c r="H1170" s="28">
        <v>3.2476539999999998</v>
      </c>
      <c r="I1170" s="28">
        <v>3.6635180000000003</v>
      </c>
      <c r="J1170" s="28">
        <v>3.734</v>
      </c>
      <c r="K1170" s="28">
        <v>3.2910000000000004</v>
      </c>
      <c r="L1170" s="28">
        <v>3.7319999999999998</v>
      </c>
      <c r="M1170" s="28">
        <v>3.66</v>
      </c>
      <c r="N1170" s="28">
        <v>3.1131458999999992</v>
      </c>
      <c r="O1170" s="28">
        <v>3.9168161999999995</v>
      </c>
      <c r="P1170" s="28">
        <v>3.4925400000000004</v>
      </c>
      <c r="Q1170" s="28">
        <v>3.6530207999999997</v>
      </c>
      <c r="R1170" s="28">
        <v>3.4732880999999995</v>
      </c>
      <c r="S1170" s="28">
        <v>3.5004330000000001</v>
      </c>
      <c r="T1170" s="28">
        <v>3.5241480889833534</v>
      </c>
      <c r="U1170" s="28">
        <v>3.6150177689147061</v>
      </c>
      <c r="V1170" s="28">
        <v>3.6874331763759387</v>
      </c>
      <c r="W1170" s="28">
        <v>3.7321115647985241</v>
      </c>
      <c r="X1170" s="28">
        <v>3.7852519814035226</v>
      </c>
    </row>
    <row r="1171" spans="1:24" x14ac:dyDescent="0.2">
      <c r="A1171" s="11" t="s">
        <v>142</v>
      </c>
      <c r="B1171" s="11" t="s">
        <v>63</v>
      </c>
      <c r="C1171" s="11" t="s">
        <v>50</v>
      </c>
      <c r="D1171" s="11" t="s">
        <v>76</v>
      </c>
      <c r="E1171" s="28">
        <v>3.5048999999999997E-2</v>
      </c>
      <c r="F1171" s="28">
        <v>1.9618E-2</v>
      </c>
      <c r="G1171" s="28">
        <v>2.1051E-2</v>
      </c>
      <c r="H1171" s="28">
        <v>5.2791999999999999E-2</v>
      </c>
      <c r="I1171" s="28">
        <v>7.3425000000000004E-2</v>
      </c>
      <c r="J1171" s="28">
        <v>0.13029199999999999</v>
      </c>
      <c r="K1171" s="28">
        <v>0.15127699999999999</v>
      </c>
      <c r="L1171" s="28">
        <v>4.1938999999999997E-2</v>
      </c>
      <c r="M1171" s="28">
        <v>2.3203000000000001E-2</v>
      </c>
      <c r="N1171" s="28">
        <v>2.8757999999999999E-2</v>
      </c>
      <c r="O1171" s="28">
        <v>5.7221000000000001E-2</v>
      </c>
      <c r="P1171" s="28">
        <v>3.4301999999999999E-2</v>
      </c>
      <c r="Q1171" s="28">
        <v>1.6809000000000001E-2</v>
      </c>
      <c r="R1171" s="28">
        <v>3.7923999999999999E-2</v>
      </c>
      <c r="S1171" s="28">
        <v>2.2832000000000002E-2</v>
      </c>
      <c r="T1171" s="28">
        <v>2.1818517271046865E-2</v>
      </c>
      <c r="U1171" s="28">
        <v>2.123744E-2</v>
      </c>
      <c r="V1171" s="28">
        <v>2.123744E-2</v>
      </c>
      <c r="W1171" s="28">
        <v>2.123744E-2</v>
      </c>
      <c r="X1171" s="28">
        <v>2.123744E-2</v>
      </c>
    </row>
    <row r="1172" spans="1:24" x14ac:dyDescent="0.2">
      <c r="A1172" s="11" t="s">
        <v>142</v>
      </c>
      <c r="B1172" s="11" t="s">
        <v>63</v>
      </c>
      <c r="C1172" s="11" t="s">
        <v>50</v>
      </c>
      <c r="D1172" s="11" t="s">
        <v>74</v>
      </c>
      <c r="E1172" s="28">
        <v>0</v>
      </c>
      <c r="F1172" s="28">
        <v>0</v>
      </c>
      <c r="G1172" s="28">
        <v>0</v>
      </c>
      <c r="H1172" s="28">
        <v>0</v>
      </c>
      <c r="I1172" s="28">
        <v>0</v>
      </c>
      <c r="J1172" s="28">
        <v>0</v>
      </c>
      <c r="K1172" s="28">
        <v>0</v>
      </c>
      <c r="L1172" s="28">
        <v>0</v>
      </c>
      <c r="M1172" s="28">
        <v>0</v>
      </c>
      <c r="N1172" s="28">
        <v>0</v>
      </c>
      <c r="O1172" s="28">
        <v>0</v>
      </c>
      <c r="P1172" s="28">
        <v>0</v>
      </c>
      <c r="Q1172" s="28">
        <v>0</v>
      </c>
      <c r="R1172" s="28">
        <v>0</v>
      </c>
      <c r="S1172" s="28">
        <v>0</v>
      </c>
      <c r="T1172" s="28">
        <v>0</v>
      </c>
      <c r="U1172" s="28">
        <v>0</v>
      </c>
      <c r="V1172" s="28">
        <v>0</v>
      </c>
      <c r="W1172" s="28">
        <v>0</v>
      </c>
      <c r="X1172" s="28">
        <v>0</v>
      </c>
    </row>
    <row r="1173" spans="1:24" x14ac:dyDescent="0.2">
      <c r="A1173" s="11" t="s">
        <v>142</v>
      </c>
      <c r="B1173" s="11" t="s">
        <v>63</v>
      </c>
      <c r="C1173" s="11" t="s">
        <v>65</v>
      </c>
      <c r="D1173" s="11" t="s">
        <v>72</v>
      </c>
      <c r="E1173" s="28">
        <v>0.40747342151541599</v>
      </c>
      <c r="F1173" s="28">
        <v>0.42029810326108186</v>
      </c>
      <c r="G1173" s="28">
        <v>0.42371973805044683</v>
      </c>
      <c r="H1173" s="28">
        <v>0.43166030937780309</v>
      </c>
      <c r="I1173" s="28">
        <v>0.44443935015817521</v>
      </c>
      <c r="J1173" s="28">
        <v>0.45959015735446562</v>
      </c>
      <c r="K1173" s="28">
        <v>0.48099613197135965</v>
      </c>
      <c r="L1173" s="28">
        <v>0.50434976217637983</v>
      </c>
      <c r="M1173" s="28">
        <v>0.5105921683207173</v>
      </c>
      <c r="N1173" s="28">
        <v>0.50937716229566199</v>
      </c>
      <c r="O1173" s="28">
        <v>0.51191050925015347</v>
      </c>
      <c r="P1173" s="28">
        <v>0.51797995906414174</v>
      </c>
      <c r="Q1173" s="28">
        <v>0.52353818326595736</v>
      </c>
      <c r="R1173" s="28">
        <v>0.52724392040704438</v>
      </c>
      <c r="S1173" s="28">
        <v>0.5302332192059418</v>
      </c>
      <c r="T1173" s="28">
        <v>0.53708990276027102</v>
      </c>
      <c r="U1173" s="28">
        <v>0.54519553528757259</v>
      </c>
      <c r="V1173" s="28">
        <v>0.55440386537041597</v>
      </c>
      <c r="W1173" s="28">
        <v>0.56471648896691584</v>
      </c>
      <c r="X1173" s="28">
        <v>0.57607670394266908</v>
      </c>
    </row>
    <row r="1174" spans="1:24" x14ac:dyDescent="0.2">
      <c r="A1174" s="11" t="s">
        <v>142</v>
      </c>
      <c r="B1174" s="11" t="s">
        <v>63</v>
      </c>
      <c r="C1174" s="11" t="s">
        <v>65</v>
      </c>
      <c r="D1174" s="11" t="s">
        <v>77</v>
      </c>
      <c r="E1174" s="28">
        <v>3.1905999999999997E-2</v>
      </c>
      <c r="F1174" s="28">
        <v>3.3996999999999999E-2</v>
      </c>
      <c r="G1174" s="28">
        <v>2.4923999999999998E-2</v>
      </c>
      <c r="H1174" s="28">
        <v>2.7E-2</v>
      </c>
      <c r="I1174" s="28">
        <v>3.4000000000000002E-2</v>
      </c>
      <c r="J1174" s="28">
        <v>3.6999999999999998E-2</v>
      </c>
      <c r="K1174" s="28">
        <v>4.3999999999999997E-2</v>
      </c>
      <c r="L1174" s="28">
        <v>4.7E-2</v>
      </c>
      <c r="M1174" s="28">
        <v>3.6000000000000004E-2</v>
      </c>
      <c r="N1174" s="28">
        <v>2.4619000000000002E-2</v>
      </c>
      <c r="O1174" s="28">
        <v>3.0541000000000002E-2</v>
      </c>
      <c r="P1174" s="28">
        <v>3.7155000000000001E-2</v>
      </c>
      <c r="Q1174" s="28">
        <v>3.4973999999999998E-2</v>
      </c>
      <c r="R1174" s="28">
        <v>3.2375999999999995E-2</v>
      </c>
      <c r="S1174" s="28">
        <v>3.1789000000000005E-2</v>
      </c>
      <c r="T1174" s="28">
        <v>3.4803000000000001E-2</v>
      </c>
      <c r="U1174" s="28">
        <v>3.5976000000000001E-2</v>
      </c>
      <c r="V1174" s="28">
        <v>3.7086000000000001E-2</v>
      </c>
      <c r="W1174" s="28">
        <v>3.8270000000000005E-2</v>
      </c>
      <c r="X1174" s="28">
        <v>3.9467000000000002E-2</v>
      </c>
    </row>
    <row r="1175" spans="1:24" x14ac:dyDescent="0.2">
      <c r="A1175" s="11" t="s">
        <v>142</v>
      </c>
      <c r="B1175" s="11" t="s">
        <v>63</v>
      </c>
      <c r="C1175" s="11" t="s">
        <v>65</v>
      </c>
      <c r="D1175" s="11" t="s">
        <v>73</v>
      </c>
      <c r="E1175" s="28">
        <v>0</v>
      </c>
      <c r="F1175" s="28">
        <v>0</v>
      </c>
      <c r="G1175" s="28">
        <v>0</v>
      </c>
      <c r="H1175" s="28">
        <v>0</v>
      </c>
      <c r="I1175" s="28">
        <v>0</v>
      </c>
      <c r="J1175" s="28">
        <v>0</v>
      </c>
      <c r="K1175" s="28">
        <v>0</v>
      </c>
      <c r="L1175" s="28">
        <v>0</v>
      </c>
      <c r="M1175" s="28">
        <v>0</v>
      </c>
      <c r="N1175" s="28">
        <v>0</v>
      </c>
      <c r="O1175" s="28">
        <v>0</v>
      </c>
      <c r="P1175" s="28">
        <v>0</v>
      </c>
      <c r="Q1175" s="28">
        <v>0</v>
      </c>
      <c r="R1175" s="28">
        <v>0</v>
      </c>
      <c r="S1175" s="28">
        <v>0</v>
      </c>
      <c r="T1175" s="28">
        <v>0</v>
      </c>
      <c r="U1175" s="28">
        <v>0</v>
      </c>
      <c r="V1175" s="28">
        <v>0</v>
      </c>
      <c r="W1175" s="28">
        <v>0</v>
      </c>
      <c r="X1175" s="28">
        <v>0</v>
      </c>
    </row>
    <row r="1176" spans="1:24" x14ac:dyDescent="0.2">
      <c r="A1176" s="11" t="s">
        <v>142</v>
      </c>
      <c r="B1176" s="11" t="s">
        <v>63</v>
      </c>
      <c r="C1176" s="11" t="s">
        <v>65</v>
      </c>
      <c r="D1176" s="11" t="s">
        <v>70</v>
      </c>
      <c r="E1176" s="28">
        <v>0</v>
      </c>
      <c r="F1176" s="28">
        <v>0</v>
      </c>
      <c r="G1176" s="28">
        <v>0</v>
      </c>
      <c r="H1176" s="28">
        <v>0</v>
      </c>
      <c r="I1176" s="28">
        <v>0</v>
      </c>
      <c r="J1176" s="28">
        <v>0</v>
      </c>
      <c r="K1176" s="28">
        <v>0</v>
      </c>
      <c r="L1176" s="28">
        <v>0</v>
      </c>
      <c r="M1176" s="28">
        <v>0</v>
      </c>
      <c r="N1176" s="28">
        <v>0</v>
      </c>
      <c r="O1176" s="28">
        <v>0</v>
      </c>
      <c r="P1176" s="28">
        <v>0</v>
      </c>
      <c r="Q1176" s="28">
        <v>0</v>
      </c>
      <c r="R1176" s="28">
        <v>0</v>
      </c>
      <c r="S1176" s="28">
        <v>0</v>
      </c>
      <c r="T1176" s="28">
        <v>0</v>
      </c>
      <c r="U1176" s="28">
        <v>0</v>
      </c>
      <c r="V1176" s="28">
        <v>0</v>
      </c>
      <c r="W1176" s="28">
        <v>0</v>
      </c>
      <c r="X1176" s="28">
        <v>0</v>
      </c>
    </row>
    <row r="1177" spans="1:24" x14ac:dyDescent="0.2">
      <c r="A1177" s="11" t="s">
        <v>142</v>
      </c>
      <c r="B1177" s="11" t="s">
        <v>63</v>
      </c>
      <c r="C1177" s="11" t="s">
        <v>65</v>
      </c>
      <c r="D1177" s="11" t="s">
        <v>71</v>
      </c>
      <c r="E1177" s="28">
        <v>0.2676848214971958</v>
      </c>
      <c r="F1177" s="28">
        <v>0.30128106804088095</v>
      </c>
      <c r="G1177" s="28">
        <v>0.28980523339889447</v>
      </c>
      <c r="H1177" s="28">
        <v>0.30621465405287973</v>
      </c>
      <c r="I1177" s="28">
        <v>0.33332951261863142</v>
      </c>
      <c r="J1177" s="28">
        <v>0.34300641373436158</v>
      </c>
      <c r="K1177" s="28">
        <v>0.39901828065622702</v>
      </c>
      <c r="L1177" s="28">
        <v>0.43210859877051272</v>
      </c>
      <c r="M1177" s="28">
        <v>0.42808131020298357</v>
      </c>
      <c r="N1177" s="28">
        <v>0.37345749024206498</v>
      </c>
      <c r="O1177" s="28">
        <v>0.45368848553078733</v>
      </c>
      <c r="P1177" s="28">
        <v>0.48689006125278739</v>
      </c>
      <c r="Q1177" s="28">
        <v>0.51304542519999996</v>
      </c>
      <c r="R1177" s="28">
        <v>0.47721175039999997</v>
      </c>
      <c r="S1177" s="28">
        <v>0.51127417880000003</v>
      </c>
      <c r="T1177" s="28">
        <v>0.50788387684654213</v>
      </c>
      <c r="U1177" s="28">
        <v>0.51793575852319407</v>
      </c>
      <c r="V1177" s="28">
        <v>0.52668367210189537</v>
      </c>
      <c r="W1177" s="28">
        <v>0.53648066451857013</v>
      </c>
      <c r="X1177" s="28">
        <v>0.54727286874553571</v>
      </c>
    </row>
    <row r="1178" spans="1:24" x14ac:dyDescent="0.2">
      <c r="A1178" s="11" t="s">
        <v>142</v>
      </c>
      <c r="B1178" s="11" t="s">
        <v>63</v>
      </c>
      <c r="C1178" s="11" t="s">
        <v>65</v>
      </c>
      <c r="D1178" s="11" t="s">
        <v>26</v>
      </c>
      <c r="E1178" s="28">
        <v>0.2676848214971958</v>
      </c>
      <c r="F1178" s="28">
        <v>0.30128106804088095</v>
      </c>
      <c r="G1178" s="28">
        <v>0.28980523339889447</v>
      </c>
      <c r="H1178" s="28">
        <v>0.30621465405287973</v>
      </c>
      <c r="I1178" s="28">
        <v>0.33332951261863142</v>
      </c>
      <c r="J1178" s="28">
        <v>0.34300641373436158</v>
      </c>
      <c r="K1178" s="28">
        <v>0.39901828065622702</v>
      </c>
      <c r="L1178" s="28">
        <v>0.43210859877051272</v>
      </c>
      <c r="M1178" s="28">
        <v>0.42808131020298357</v>
      </c>
      <c r="N1178" s="28">
        <v>0.37345749024206498</v>
      </c>
      <c r="O1178" s="28">
        <v>0.45368848553078733</v>
      </c>
      <c r="P1178" s="28">
        <v>0.48689006125278739</v>
      </c>
      <c r="Q1178" s="28">
        <v>0.51304542519999996</v>
      </c>
      <c r="R1178" s="28">
        <v>0.47721175039999997</v>
      </c>
      <c r="S1178" s="28">
        <v>0.51127417880000003</v>
      </c>
      <c r="T1178" s="28">
        <v>0.50788387684654213</v>
      </c>
      <c r="U1178" s="28">
        <v>0.51793575852319407</v>
      </c>
      <c r="V1178" s="28">
        <v>0.52668367210189537</v>
      </c>
      <c r="W1178" s="28">
        <v>0.53648066451857013</v>
      </c>
      <c r="X1178" s="28">
        <v>0.54727286874553571</v>
      </c>
    </row>
    <row r="1179" spans="1:24" x14ac:dyDescent="0.2">
      <c r="A1179" s="11" t="s">
        <v>142</v>
      </c>
      <c r="B1179" s="11" t="s">
        <v>63</v>
      </c>
      <c r="C1179" s="11" t="s">
        <v>65</v>
      </c>
      <c r="D1179" s="11" t="s">
        <v>75</v>
      </c>
      <c r="E1179" s="28">
        <v>0.26337510722982843</v>
      </c>
      <c r="F1179" s="28">
        <v>0.21433830915821039</v>
      </c>
      <c r="G1179" s="28">
        <v>0.28211295488945293</v>
      </c>
      <c r="H1179" s="28">
        <v>0.29359057703745223</v>
      </c>
      <c r="I1179" s="28">
        <v>0.31218540933539241</v>
      </c>
      <c r="J1179" s="28">
        <v>0.27006524670327758</v>
      </c>
      <c r="K1179" s="28">
        <v>0.39346774037951388</v>
      </c>
      <c r="L1179" s="28">
        <v>0.44448114772463976</v>
      </c>
      <c r="M1179" s="28">
        <v>0.44596464036695033</v>
      </c>
      <c r="N1179" s="28">
        <v>0.4114297424142711</v>
      </c>
      <c r="O1179" s="28">
        <v>0.47444018992600778</v>
      </c>
      <c r="P1179" s="28">
        <v>0.56503424612309838</v>
      </c>
      <c r="Q1179" s="28">
        <v>0.48611279239310151</v>
      </c>
      <c r="R1179" s="28">
        <v>0.46739473972448731</v>
      </c>
      <c r="S1179" s="28">
        <v>0.58088796354600791</v>
      </c>
      <c r="T1179" s="28">
        <v>0.50515434821720606</v>
      </c>
      <c r="U1179" s="28">
        <v>0.52211298174689991</v>
      </c>
      <c r="V1179" s="28">
        <v>0.5333388814178236</v>
      </c>
      <c r="W1179" s="28">
        <v>0.54413318187060711</v>
      </c>
      <c r="X1179" s="28">
        <v>0.55802499629396096</v>
      </c>
    </row>
    <row r="1180" spans="1:24" x14ac:dyDescent="0.2">
      <c r="A1180" s="11" t="s">
        <v>142</v>
      </c>
      <c r="B1180" s="11" t="s">
        <v>63</v>
      </c>
      <c r="C1180" s="11" t="s">
        <v>65</v>
      </c>
      <c r="D1180" s="11" t="s">
        <v>76</v>
      </c>
      <c r="E1180" s="28">
        <v>0</v>
      </c>
      <c r="F1180" s="28">
        <v>0</v>
      </c>
      <c r="G1180" s="28">
        <v>0</v>
      </c>
      <c r="H1180" s="28">
        <v>0</v>
      </c>
      <c r="I1180" s="28">
        <v>0</v>
      </c>
      <c r="J1180" s="28">
        <v>0</v>
      </c>
      <c r="K1180" s="28">
        <v>0</v>
      </c>
      <c r="L1180" s="28">
        <v>0</v>
      </c>
      <c r="M1180" s="28">
        <v>0</v>
      </c>
      <c r="N1180" s="28">
        <v>0</v>
      </c>
      <c r="O1180" s="28">
        <v>0</v>
      </c>
      <c r="P1180" s="28">
        <v>0</v>
      </c>
      <c r="Q1180" s="28">
        <v>0</v>
      </c>
      <c r="R1180" s="28">
        <v>0</v>
      </c>
      <c r="S1180" s="28">
        <v>0</v>
      </c>
      <c r="T1180" s="28">
        <v>0</v>
      </c>
      <c r="U1180" s="28">
        <v>0</v>
      </c>
      <c r="V1180" s="28">
        <v>0</v>
      </c>
      <c r="W1180" s="28">
        <v>0</v>
      </c>
      <c r="X1180" s="28">
        <v>0</v>
      </c>
    </row>
    <row r="1181" spans="1:24" x14ac:dyDescent="0.2">
      <c r="A1181" s="11" t="s">
        <v>142</v>
      </c>
      <c r="B1181" s="11" t="s">
        <v>63</v>
      </c>
      <c r="C1181" s="11" t="s">
        <v>65</v>
      </c>
      <c r="D1181" s="11" t="s">
        <v>74</v>
      </c>
      <c r="E1181" s="28">
        <v>0</v>
      </c>
      <c r="F1181" s="28">
        <v>0</v>
      </c>
      <c r="G1181" s="28">
        <v>0</v>
      </c>
      <c r="H1181" s="28">
        <v>0</v>
      </c>
      <c r="I1181" s="28">
        <v>0</v>
      </c>
      <c r="J1181" s="28">
        <v>0</v>
      </c>
      <c r="K1181" s="28">
        <v>0</v>
      </c>
      <c r="L1181" s="28">
        <v>0</v>
      </c>
      <c r="M1181" s="28">
        <v>0</v>
      </c>
      <c r="N1181" s="28">
        <v>0</v>
      </c>
      <c r="O1181" s="28">
        <v>0</v>
      </c>
      <c r="P1181" s="28">
        <v>0</v>
      </c>
      <c r="Q1181" s="28">
        <v>0</v>
      </c>
      <c r="R1181" s="28">
        <v>0</v>
      </c>
      <c r="S1181" s="28">
        <v>0</v>
      </c>
      <c r="T1181" s="28">
        <v>0</v>
      </c>
      <c r="U1181" s="28">
        <v>0</v>
      </c>
      <c r="V1181" s="28">
        <v>0</v>
      </c>
      <c r="W1181" s="28">
        <v>0</v>
      </c>
      <c r="X1181" s="28">
        <v>0</v>
      </c>
    </row>
    <row r="1182" spans="1:24" x14ac:dyDescent="0.2">
      <c r="A1182" s="11" t="s">
        <v>142</v>
      </c>
      <c r="B1182" s="11" t="s">
        <v>63</v>
      </c>
      <c r="C1182" s="11" t="s">
        <v>67</v>
      </c>
      <c r="D1182" s="11" t="s">
        <v>72</v>
      </c>
      <c r="E1182" s="28">
        <v>4.3552578484584027E-2</v>
      </c>
      <c r="F1182" s="28">
        <v>4.1936896738918157E-2</v>
      </c>
      <c r="G1182" s="28">
        <v>4.1034261949553182E-2</v>
      </c>
      <c r="H1182" s="28">
        <v>4.0639303503391268E-2</v>
      </c>
      <c r="I1182" s="28">
        <v>4.0286646925872104E-2</v>
      </c>
      <c r="J1182" s="28">
        <v>4.0971761492034478E-2</v>
      </c>
      <c r="K1182" s="28">
        <v>4.1583497132730969E-2</v>
      </c>
      <c r="L1182" s="28">
        <v>4.3129713068840045E-2</v>
      </c>
      <c r="M1182" s="28">
        <v>4.4081831679282688E-2</v>
      </c>
      <c r="N1182" s="28">
        <v>4.3247837704337995E-2</v>
      </c>
      <c r="O1182" s="28">
        <v>4.363926090824171E-2</v>
      </c>
      <c r="P1182" s="28">
        <v>4.3968727426499953E-2</v>
      </c>
      <c r="Q1182" s="28">
        <v>4.5060541958114958E-2</v>
      </c>
      <c r="R1182" s="28">
        <v>4.6075093181884609E-2</v>
      </c>
      <c r="S1182" s="28">
        <v>4.6693959329605572E-2</v>
      </c>
      <c r="T1182" s="28">
        <v>4.7068033193293043E-2</v>
      </c>
      <c r="U1182" s="28">
        <v>4.7596433973543621E-2</v>
      </c>
      <c r="V1182" s="28">
        <v>4.8395387010162806E-2</v>
      </c>
      <c r="W1182" s="28">
        <v>4.9493452922136361E-2</v>
      </c>
      <c r="X1182" s="28">
        <v>5.082661106350482E-2</v>
      </c>
    </row>
    <row r="1183" spans="1:24" x14ac:dyDescent="0.2">
      <c r="A1183" s="11" t="s">
        <v>142</v>
      </c>
      <c r="B1183" s="11" t="s">
        <v>63</v>
      </c>
      <c r="C1183" s="11" t="s">
        <v>67</v>
      </c>
      <c r="D1183" s="11" t="s">
        <v>77</v>
      </c>
      <c r="E1183" s="28">
        <v>3.7370474335593029E-3</v>
      </c>
      <c r="F1183" s="28">
        <v>3.0490000000000001E-3</v>
      </c>
      <c r="G1183" s="28">
        <v>3.5890000000000002E-3</v>
      </c>
      <c r="H1183" s="28">
        <v>4.0000000000000001E-3</v>
      </c>
      <c r="I1183" s="28">
        <v>4.0000000000000001E-3</v>
      </c>
      <c r="J1183" s="28">
        <v>5.0000000000000001E-3</v>
      </c>
      <c r="K1183" s="28">
        <v>5.0000000000000001E-3</v>
      </c>
      <c r="L1183" s="28">
        <v>6.0000000000000001E-3</v>
      </c>
      <c r="M1183" s="28">
        <v>6.0000000000000001E-3</v>
      </c>
      <c r="N1183" s="28">
        <v>4.1842403307514944E-3</v>
      </c>
      <c r="O1183" s="28">
        <v>3.851250220250753E-3</v>
      </c>
      <c r="P1183" s="28">
        <v>4.2569999999999995E-3</v>
      </c>
      <c r="Q1183" s="28">
        <v>5.0490000000000005E-3</v>
      </c>
      <c r="R1183" s="28">
        <v>5.0700000000000007E-3</v>
      </c>
      <c r="S1183" s="28">
        <v>4.9960000000000004E-3</v>
      </c>
      <c r="T1183" s="28">
        <v>4.81E-3</v>
      </c>
      <c r="U1183" s="28">
        <v>5.0940000000000004E-3</v>
      </c>
      <c r="V1183" s="28">
        <v>5.5110000000000003E-3</v>
      </c>
      <c r="W1183" s="28">
        <v>5.986E-3</v>
      </c>
      <c r="X1183" s="28">
        <v>6.4409999999999997E-3</v>
      </c>
    </row>
    <row r="1184" spans="1:24" x14ac:dyDescent="0.2">
      <c r="A1184" s="11" t="s">
        <v>142</v>
      </c>
      <c r="B1184" s="11" t="s">
        <v>63</v>
      </c>
      <c r="C1184" s="11" t="s">
        <v>67</v>
      </c>
      <c r="D1184" s="11" t="s">
        <v>73</v>
      </c>
      <c r="E1184" s="28">
        <v>0</v>
      </c>
      <c r="F1184" s="28">
        <v>0</v>
      </c>
      <c r="G1184" s="28">
        <v>0</v>
      </c>
      <c r="H1184" s="28">
        <v>0</v>
      </c>
      <c r="I1184" s="28">
        <v>0</v>
      </c>
      <c r="J1184" s="28">
        <v>0</v>
      </c>
      <c r="K1184" s="28">
        <v>0</v>
      </c>
      <c r="L1184" s="28">
        <v>0</v>
      </c>
      <c r="M1184" s="28">
        <v>0</v>
      </c>
      <c r="N1184" s="28">
        <v>0</v>
      </c>
      <c r="O1184" s="28">
        <v>0</v>
      </c>
      <c r="P1184" s="28">
        <v>0</v>
      </c>
      <c r="Q1184" s="28">
        <v>0</v>
      </c>
      <c r="R1184" s="28">
        <v>0</v>
      </c>
      <c r="S1184" s="28">
        <v>0</v>
      </c>
      <c r="T1184" s="28">
        <v>0</v>
      </c>
      <c r="U1184" s="28">
        <v>0</v>
      </c>
      <c r="V1184" s="28">
        <v>0</v>
      </c>
      <c r="W1184" s="28">
        <v>0</v>
      </c>
      <c r="X1184" s="28">
        <v>0</v>
      </c>
    </row>
    <row r="1185" spans="1:24" x14ac:dyDescent="0.2">
      <c r="A1185" s="11" t="s">
        <v>142</v>
      </c>
      <c r="B1185" s="11" t="s">
        <v>63</v>
      </c>
      <c r="C1185" s="11" t="s">
        <v>67</v>
      </c>
      <c r="D1185" s="11" t="s">
        <v>70</v>
      </c>
      <c r="E1185" s="28">
        <v>0</v>
      </c>
      <c r="F1185" s="28">
        <v>0</v>
      </c>
      <c r="G1185" s="28">
        <v>0</v>
      </c>
      <c r="H1185" s="28">
        <v>0</v>
      </c>
      <c r="I1185" s="28">
        <v>0</v>
      </c>
      <c r="J1185" s="28">
        <v>0</v>
      </c>
      <c r="K1185" s="28">
        <v>0</v>
      </c>
      <c r="L1185" s="28">
        <v>0</v>
      </c>
      <c r="M1185" s="28">
        <v>0</v>
      </c>
      <c r="N1185" s="28">
        <v>0</v>
      </c>
      <c r="O1185" s="28">
        <v>0</v>
      </c>
      <c r="P1185" s="28">
        <v>0</v>
      </c>
      <c r="Q1185" s="28">
        <v>0</v>
      </c>
      <c r="R1185" s="28">
        <v>0</v>
      </c>
      <c r="S1185" s="28">
        <v>0</v>
      </c>
      <c r="T1185" s="28">
        <v>0</v>
      </c>
      <c r="U1185" s="28">
        <v>0</v>
      </c>
      <c r="V1185" s="28">
        <v>0</v>
      </c>
      <c r="W1185" s="28">
        <v>0</v>
      </c>
      <c r="X1185" s="28">
        <v>0</v>
      </c>
    </row>
    <row r="1186" spans="1:24" x14ac:dyDescent="0.2">
      <c r="A1186" s="11" t="s">
        <v>142</v>
      </c>
      <c r="B1186" s="11" t="s">
        <v>63</v>
      </c>
      <c r="C1186" s="11" t="s">
        <v>67</v>
      </c>
      <c r="D1186" s="11" t="s">
        <v>71</v>
      </c>
      <c r="E1186" s="28">
        <v>0.13267089277017149</v>
      </c>
      <c r="F1186" s="28">
        <v>0.13933369084178962</v>
      </c>
      <c r="G1186" s="28">
        <v>0.14043604511054708</v>
      </c>
      <c r="H1186" s="28">
        <v>0.15036542296254771</v>
      </c>
      <c r="I1186" s="28">
        <v>0.1551035906646076</v>
      </c>
      <c r="J1186" s="28">
        <v>0.14322961572403242</v>
      </c>
      <c r="K1186" s="28">
        <v>0.14877478280239387</v>
      </c>
      <c r="L1186" s="28">
        <v>0.17016535096594462</v>
      </c>
      <c r="M1186" s="28">
        <v>0.1722317835450414</v>
      </c>
      <c r="N1186" s="28">
        <v>0.13484262393729679</v>
      </c>
      <c r="O1186" s="28">
        <v>0.15268544820461741</v>
      </c>
      <c r="P1186" s="28">
        <v>0.17243985662493</v>
      </c>
      <c r="Q1186" s="28">
        <v>0.19990092079999999</v>
      </c>
      <c r="R1186" s="28">
        <v>0.19550032160000003</v>
      </c>
      <c r="S1186" s="28">
        <v>0.25794713520000001</v>
      </c>
      <c r="T1186" s="28">
        <v>0.23208825730663019</v>
      </c>
      <c r="U1186" s="28">
        <v>0.22941481175248027</v>
      </c>
      <c r="V1186" s="28">
        <v>0.23326576538898475</v>
      </c>
      <c r="W1186" s="28">
        <v>0.23855844308469731</v>
      </c>
      <c r="X1186" s="28">
        <v>0.24498426532609324</v>
      </c>
    </row>
    <row r="1187" spans="1:24" x14ac:dyDescent="0.2">
      <c r="A1187" s="11" t="s">
        <v>142</v>
      </c>
      <c r="B1187" s="11" t="s">
        <v>63</v>
      </c>
      <c r="C1187" s="11" t="s">
        <v>67</v>
      </c>
      <c r="D1187" s="11" t="s">
        <v>26</v>
      </c>
      <c r="E1187" s="28">
        <v>0.13267089277017149</v>
      </c>
      <c r="F1187" s="28">
        <v>0.13933369084178962</v>
      </c>
      <c r="G1187" s="28">
        <v>0.14043604511054708</v>
      </c>
      <c r="H1187" s="28">
        <v>0.15036542296254771</v>
      </c>
      <c r="I1187" s="28">
        <v>0.1551035906646076</v>
      </c>
      <c r="J1187" s="28">
        <v>0.14322961572403242</v>
      </c>
      <c r="K1187" s="28">
        <v>0.14877478280239387</v>
      </c>
      <c r="L1187" s="28">
        <v>0.17016535096594462</v>
      </c>
      <c r="M1187" s="28">
        <v>0.1722317835450414</v>
      </c>
      <c r="N1187" s="28">
        <v>0.13484262393729679</v>
      </c>
      <c r="O1187" s="28">
        <v>0.15268544820461741</v>
      </c>
      <c r="P1187" s="28">
        <v>0.17243985662493</v>
      </c>
      <c r="Q1187" s="28">
        <v>0.19990092079999999</v>
      </c>
      <c r="R1187" s="28">
        <v>0.19550032160000003</v>
      </c>
      <c r="S1187" s="28">
        <v>0.25794713520000001</v>
      </c>
      <c r="T1187" s="28">
        <v>0.23208825730663019</v>
      </c>
      <c r="U1187" s="28">
        <v>0.22941481175248027</v>
      </c>
      <c r="V1187" s="28">
        <v>0.23326576538898475</v>
      </c>
      <c r="W1187" s="28">
        <v>0.23855844308469731</v>
      </c>
      <c r="X1187" s="28">
        <v>0.24498426532609324</v>
      </c>
    </row>
    <row r="1188" spans="1:24" x14ac:dyDescent="0.2">
      <c r="A1188" s="11" t="s">
        <v>142</v>
      </c>
      <c r="B1188" s="11" t="s">
        <v>63</v>
      </c>
      <c r="C1188" s="11" t="s">
        <v>67</v>
      </c>
      <c r="D1188" s="11" t="s">
        <v>75</v>
      </c>
      <c r="E1188" s="28">
        <v>0.13267089277017149</v>
      </c>
      <c r="F1188" s="28">
        <v>0.13933369084178962</v>
      </c>
      <c r="G1188" s="28">
        <v>0.14043604511054708</v>
      </c>
      <c r="H1188" s="28">
        <v>0.15036542296254771</v>
      </c>
      <c r="I1188" s="28">
        <v>0.1551035906646076</v>
      </c>
      <c r="J1188" s="28">
        <v>0.14544975329672238</v>
      </c>
      <c r="K1188" s="28">
        <v>0.15053225962048611</v>
      </c>
      <c r="L1188" s="28">
        <v>0.17251885227536018</v>
      </c>
      <c r="M1188" s="28">
        <v>0.17403535963304972</v>
      </c>
      <c r="N1188" s="28">
        <v>0.13505926250172204</v>
      </c>
      <c r="O1188" s="28">
        <v>0.15666175095734733</v>
      </c>
      <c r="P1188" s="28">
        <v>0.18657621387917106</v>
      </c>
      <c r="Q1188" s="28">
        <v>0.16051608366261236</v>
      </c>
      <c r="R1188" s="28">
        <v>0.15433531953714</v>
      </c>
      <c r="S1188" s="28">
        <v>0.19181116484536839</v>
      </c>
      <c r="T1188" s="28">
        <v>0.21801321659301012</v>
      </c>
      <c r="U1188" s="28">
        <v>0.23154560081824546</v>
      </c>
      <c r="V1188" s="28">
        <v>0.2373516989222903</v>
      </c>
      <c r="W1188" s="28">
        <v>0.24054998805395758</v>
      </c>
      <c r="X1188" s="28">
        <v>0.24711147073303136</v>
      </c>
    </row>
    <row r="1189" spans="1:24" x14ac:dyDescent="0.2">
      <c r="A1189" s="11" t="s">
        <v>142</v>
      </c>
      <c r="B1189" s="11" t="s">
        <v>63</v>
      </c>
      <c r="C1189" s="11" t="s">
        <v>67</v>
      </c>
      <c r="D1189" s="11" t="s">
        <v>76</v>
      </c>
      <c r="E1189" s="28">
        <v>0</v>
      </c>
      <c r="F1189" s="28">
        <v>0</v>
      </c>
      <c r="G1189" s="28">
        <v>0</v>
      </c>
      <c r="H1189" s="28">
        <v>0</v>
      </c>
      <c r="I1189" s="28">
        <v>0</v>
      </c>
      <c r="J1189" s="28">
        <v>0</v>
      </c>
      <c r="K1189" s="28">
        <v>0</v>
      </c>
      <c r="L1189" s="28">
        <v>0</v>
      </c>
      <c r="M1189" s="28">
        <v>0</v>
      </c>
      <c r="N1189" s="28">
        <v>0</v>
      </c>
      <c r="O1189" s="28">
        <v>0</v>
      </c>
      <c r="P1189" s="28">
        <v>0</v>
      </c>
      <c r="Q1189" s="28">
        <v>0</v>
      </c>
      <c r="R1189" s="28">
        <v>0</v>
      </c>
      <c r="S1189" s="28">
        <v>0</v>
      </c>
      <c r="T1189" s="28">
        <v>0</v>
      </c>
      <c r="U1189" s="28">
        <v>0</v>
      </c>
      <c r="V1189" s="28">
        <v>0</v>
      </c>
      <c r="W1189" s="28">
        <v>0</v>
      </c>
      <c r="X1189" s="28">
        <v>0</v>
      </c>
    </row>
    <row r="1190" spans="1:24" x14ac:dyDescent="0.2">
      <c r="A1190" s="11" t="s">
        <v>142</v>
      </c>
      <c r="B1190" s="11" t="s">
        <v>63</v>
      </c>
      <c r="C1190" s="11" t="s">
        <v>67</v>
      </c>
      <c r="D1190" s="11" t="s">
        <v>74</v>
      </c>
      <c r="E1190" s="28">
        <v>0</v>
      </c>
      <c r="F1190" s="28">
        <v>0</v>
      </c>
      <c r="G1190" s="28">
        <v>0</v>
      </c>
      <c r="H1190" s="28">
        <v>0</v>
      </c>
      <c r="I1190" s="28">
        <v>0</v>
      </c>
      <c r="J1190" s="28">
        <v>0</v>
      </c>
      <c r="K1190" s="28">
        <v>0</v>
      </c>
      <c r="L1190" s="28">
        <v>0</v>
      </c>
      <c r="M1190" s="28">
        <v>0</v>
      </c>
      <c r="N1190" s="28">
        <v>0</v>
      </c>
      <c r="O1190" s="28">
        <v>0</v>
      </c>
      <c r="P1190" s="28">
        <v>0</v>
      </c>
      <c r="Q1190" s="28">
        <v>0</v>
      </c>
      <c r="R1190" s="28">
        <v>0</v>
      </c>
      <c r="S1190" s="28">
        <v>0</v>
      </c>
      <c r="T1190" s="28">
        <v>0</v>
      </c>
      <c r="U1190" s="28">
        <v>0</v>
      </c>
      <c r="V1190" s="28">
        <v>0</v>
      </c>
      <c r="W1190" s="28">
        <v>0</v>
      </c>
      <c r="X1190" s="28">
        <v>0</v>
      </c>
    </row>
    <row r="1191" spans="1:24" x14ac:dyDescent="0.2">
      <c r="A1191" s="11" t="s">
        <v>143</v>
      </c>
      <c r="B1191" s="11" t="s">
        <v>63</v>
      </c>
      <c r="C1191" s="11" t="s">
        <v>50</v>
      </c>
      <c r="D1191" s="11" t="s">
        <v>72</v>
      </c>
      <c r="E1191" s="28">
        <v>3.5452469999999998</v>
      </c>
      <c r="F1191" s="28">
        <v>3.6297130000000002</v>
      </c>
      <c r="G1191" s="28">
        <v>3.7009509999999999</v>
      </c>
      <c r="H1191" s="28">
        <v>3.7538899999999997</v>
      </c>
      <c r="I1191" s="28">
        <v>3.8109999999999999</v>
      </c>
      <c r="J1191" s="28">
        <v>3.8639999999999999</v>
      </c>
      <c r="K1191" s="28">
        <v>3.9</v>
      </c>
      <c r="L1191" s="28">
        <v>3.9558</v>
      </c>
      <c r="M1191" s="28">
        <v>3.99</v>
      </c>
      <c r="N1191" s="28">
        <v>4.01</v>
      </c>
      <c r="O1191" s="28">
        <v>4.0750000000000002</v>
      </c>
      <c r="P1191" s="28">
        <v>4.1630000000000003</v>
      </c>
      <c r="Q1191" s="28">
        <v>4.2546999999999997</v>
      </c>
      <c r="R1191" s="28">
        <v>4.3208849999999996</v>
      </c>
      <c r="S1191" s="28">
        <v>4.3661136699999998</v>
      </c>
      <c r="T1191" s="28">
        <v>4.4095958950805683</v>
      </c>
      <c r="U1191" s="28">
        <v>4.4440107348159801</v>
      </c>
      <c r="V1191" s="28">
        <v>4.4810466262770854</v>
      </c>
      <c r="W1191" s="28">
        <v>4.5191665188644041</v>
      </c>
      <c r="X1191" s="28">
        <v>4.557744345460339</v>
      </c>
    </row>
    <row r="1192" spans="1:24" x14ac:dyDescent="0.2">
      <c r="A1192" s="11" t="s">
        <v>143</v>
      </c>
      <c r="B1192" s="11" t="s">
        <v>63</v>
      </c>
      <c r="C1192" s="11" t="s">
        <v>50</v>
      </c>
      <c r="D1192" s="11" t="s">
        <v>77</v>
      </c>
      <c r="E1192" s="28">
        <v>0.314473</v>
      </c>
      <c r="F1192" s="28">
        <v>0.314579</v>
      </c>
      <c r="G1192" s="28">
        <v>0.29303400000000002</v>
      </c>
      <c r="H1192" s="28">
        <v>0.27</v>
      </c>
      <c r="I1192" s="28">
        <v>0.26700000000000002</v>
      </c>
      <c r="J1192" s="28">
        <v>0.25700000000000001</v>
      </c>
      <c r="K1192" s="28">
        <v>0.26</v>
      </c>
      <c r="L1192" s="28">
        <v>0.28200000000000003</v>
      </c>
      <c r="M1192" s="28">
        <v>0.28600000000000003</v>
      </c>
      <c r="N1192" s="28">
        <v>0.26554500000000003</v>
      </c>
      <c r="O1192" s="28">
        <v>0.29074</v>
      </c>
      <c r="P1192" s="28">
        <v>0.31561900000000004</v>
      </c>
      <c r="Q1192" s="28">
        <v>0.32580399999999998</v>
      </c>
      <c r="R1192" s="28">
        <v>0.30808300000000005</v>
      </c>
      <c r="S1192" s="28">
        <v>0.29583999999999999</v>
      </c>
      <c r="T1192" s="28">
        <v>0.30006900000000003</v>
      </c>
      <c r="U1192" s="28">
        <v>0.29932999999999998</v>
      </c>
      <c r="V1192" s="28">
        <v>0.30117500000000003</v>
      </c>
      <c r="W1192" s="28">
        <v>0.30162099999999997</v>
      </c>
      <c r="X1192" s="28">
        <v>0.301485</v>
      </c>
    </row>
    <row r="1193" spans="1:24" x14ac:dyDescent="0.2">
      <c r="A1193" s="11" t="s">
        <v>143</v>
      </c>
      <c r="B1193" s="11" t="s">
        <v>63</v>
      </c>
      <c r="C1193" s="11" t="s">
        <v>50</v>
      </c>
      <c r="D1193" s="11" t="s">
        <v>73</v>
      </c>
      <c r="E1193" s="28">
        <v>0</v>
      </c>
      <c r="F1193" s="28">
        <v>0</v>
      </c>
      <c r="G1193" s="28">
        <v>0</v>
      </c>
      <c r="H1193" s="28">
        <v>0</v>
      </c>
      <c r="I1193" s="28">
        <v>0</v>
      </c>
      <c r="J1193" s="28">
        <v>0</v>
      </c>
      <c r="K1193" s="28">
        <v>0</v>
      </c>
      <c r="L1193" s="28">
        <v>0</v>
      </c>
      <c r="M1193" s="28">
        <v>0</v>
      </c>
      <c r="N1193" s="28">
        <v>0</v>
      </c>
      <c r="O1193" s="28">
        <v>0</v>
      </c>
      <c r="P1193" s="28">
        <v>0</v>
      </c>
      <c r="Q1193" s="28">
        <v>0</v>
      </c>
      <c r="R1193" s="28">
        <v>0</v>
      </c>
      <c r="S1193" s="28">
        <v>0</v>
      </c>
      <c r="T1193" s="28">
        <v>0</v>
      </c>
      <c r="U1193" s="28">
        <v>0</v>
      </c>
      <c r="V1193" s="28">
        <v>0</v>
      </c>
      <c r="W1193" s="28">
        <v>0</v>
      </c>
      <c r="X1193" s="28">
        <v>0</v>
      </c>
    </row>
    <row r="1194" spans="1:24" x14ac:dyDescent="0.2">
      <c r="A1194" s="11" t="s">
        <v>143</v>
      </c>
      <c r="B1194" s="11" t="s">
        <v>63</v>
      </c>
      <c r="C1194" s="11" t="s">
        <v>50</v>
      </c>
      <c r="D1194" s="11" t="s">
        <v>70</v>
      </c>
      <c r="E1194" s="28">
        <v>0</v>
      </c>
      <c r="F1194" s="28">
        <v>0</v>
      </c>
      <c r="G1194" s="28">
        <v>0</v>
      </c>
      <c r="H1194" s="28">
        <v>0</v>
      </c>
      <c r="I1194" s="28">
        <v>0</v>
      </c>
      <c r="J1194" s="28">
        <v>0</v>
      </c>
      <c r="K1194" s="28">
        <v>0</v>
      </c>
      <c r="L1194" s="28">
        <v>0</v>
      </c>
      <c r="M1194" s="28">
        <v>0</v>
      </c>
      <c r="N1194" s="28">
        <v>0</v>
      </c>
      <c r="O1194" s="28">
        <v>0</v>
      </c>
      <c r="P1194" s="28">
        <v>0</v>
      </c>
      <c r="Q1194" s="28">
        <v>0</v>
      </c>
      <c r="R1194" s="28">
        <v>0</v>
      </c>
      <c r="S1194" s="28">
        <v>0</v>
      </c>
      <c r="T1194" s="28">
        <v>0</v>
      </c>
      <c r="U1194" s="28">
        <v>0</v>
      </c>
      <c r="V1194" s="28">
        <v>0</v>
      </c>
      <c r="W1194" s="28">
        <v>0</v>
      </c>
      <c r="X1194" s="28">
        <v>0</v>
      </c>
    </row>
    <row r="1195" spans="1:24" x14ac:dyDescent="0.2">
      <c r="A1195" s="11" t="s">
        <v>143</v>
      </c>
      <c r="B1195" s="11" t="s">
        <v>63</v>
      </c>
      <c r="C1195" s="11" t="s">
        <v>50</v>
      </c>
      <c r="D1195" s="11" t="s">
        <v>71</v>
      </c>
      <c r="E1195" s="28">
        <v>5.6159999999999997</v>
      </c>
      <c r="F1195" s="28">
        <v>5.3860000000000001</v>
      </c>
      <c r="G1195" s="28">
        <v>5.2030000000000003</v>
      </c>
      <c r="H1195" s="28">
        <v>5.3109999999999999</v>
      </c>
      <c r="I1195" s="28">
        <v>5.492</v>
      </c>
      <c r="J1195" s="28">
        <v>5.575142416585261</v>
      </c>
      <c r="K1195" s="28">
        <v>5.580105978404486</v>
      </c>
      <c r="L1195" s="28">
        <v>5.5436082542086709</v>
      </c>
      <c r="M1195" s="28">
        <v>5.557527027136957</v>
      </c>
      <c r="N1195" s="28">
        <v>5.4115303500000005</v>
      </c>
      <c r="O1195" s="28">
        <v>5.6684250499999997</v>
      </c>
      <c r="P1195" s="28">
        <v>5.74029145</v>
      </c>
      <c r="Q1195" s="28">
        <v>5.0774426500000001</v>
      </c>
      <c r="R1195" s="28">
        <v>4.7936593250000001</v>
      </c>
      <c r="S1195" s="28">
        <v>5.1387996585076969</v>
      </c>
      <c r="T1195" s="28">
        <v>5.5352271248360116</v>
      </c>
      <c r="U1195" s="28">
        <v>5.9549743846534122</v>
      </c>
      <c r="V1195" s="28">
        <v>6.004602479211294</v>
      </c>
      <c r="W1195" s="28">
        <v>6.0556831352783007</v>
      </c>
      <c r="X1195" s="28">
        <v>6.1073774229168549</v>
      </c>
    </row>
    <row r="1196" spans="1:24" x14ac:dyDescent="0.2">
      <c r="A1196" s="11" t="s">
        <v>143</v>
      </c>
      <c r="B1196" s="11" t="s">
        <v>63</v>
      </c>
      <c r="C1196" s="11" t="s">
        <v>50</v>
      </c>
      <c r="D1196" s="11" t="s">
        <v>26</v>
      </c>
      <c r="E1196" s="28">
        <v>5.6159999999999997</v>
      </c>
      <c r="F1196" s="28">
        <v>5.3860000000000001</v>
      </c>
      <c r="G1196" s="28">
        <v>5.2030000000000003</v>
      </c>
      <c r="H1196" s="28">
        <v>5.3109999999999999</v>
      </c>
      <c r="I1196" s="28">
        <v>5.492</v>
      </c>
      <c r="J1196" s="28">
        <v>5.575142416585261</v>
      </c>
      <c r="K1196" s="28">
        <v>5.580105978404486</v>
      </c>
      <c r="L1196" s="28">
        <v>5.5436082542086709</v>
      </c>
      <c r="M1196" s="28">
        <v>5.557527027136957</v>
      </c>
      <c r="N1196" s="28">
        <v>5.4115303500000005</v>
      </c>
      <c r="O1196" s="28">
        <v>5.6684250499999997</v>
      </c>
      <c r="P1196" s="28">
        <v>5.74029145</v>
      </c>
      <c r="Q1196" s="28">
        <v>5.0774426500000001</v>
      </c>
      <c r="R1196" s="28">
        <v>4.7936593250000001</v>
      </c>
      <c r="S1196" s="28">
        <v>5.1387996585076969</v>
      </c>
      <c r="T1196" s="28">
        <v>5.5352271248360116</v>
      </c>
      <c r="U1196" s="28">
        <v>5.9549743846534122</v>
      </c>
      <c r="V1196" s="28">
        <v>6.004602479211294</v>
      </c>
      <c r="W1196" s="28">
        <v>6.0556831352783007</v>
      </c>
      <c r="X1196" s="28">
        <v>6.1073774229168549</v>
      </c>
    </row>
    <row r="1197" spans="1:24" x14ac:dyDescent="0.2">
      <c r="A1197" s="11" t="s">
        <v>143</v>
      </c>
      <c r="B1197" s="11" t="s">
        <v>63</v>
      </c>
      <c r="C1197" s="11" t="s">
        <v>50</v>
      </c>
      <c r="D1197" s="11" t="s">
        <v>75</v>
      </c>
      <c r="E1197" s="28">
        <v>6.2255760000000002</v>
      </c>
      <c r="F1197" s="28">
        <v>5.6989720000000004</v>
      </c>
      <c r="G1197" s="28">
        <v>5.6941100000000002</v>
      </c>
      <c r="H1197" s="28">
        <v>5.9480329999999997</v>
      </c>
      <c r="I1197" s="28">
        <v>6.4060439999999996</v>
      </c>
      <c r="J1197" s="28">
        <v>6.8449999999999998</v>
      </c>
      <c r="K1197" s="28">
        <v>6.6909999999999998</v>
      </c>
      <c r="L1197" s="28">
        <v>6.8360000000000003</v>
      </c>
      <c r="M1197" s="28">
        <v>6.7959509999999996</v>
      </c>
      <c r="N1197" s="28">
        <v>6.9134250000000002</v>
      </c>
      <c r="O1197" s="28">
        <v>7.5251570000000001</v>
      </c>
      <c r="P1197" s="28">
        <v>8.1428010000000004</v>
      </c>
      <c r="Q1197" s="28">
        <v>7.2415620000000001</v>
      </c>
      <c r="R1197" s="28">
        <v>7.1513900000000001</v>
      </c>
      <c r="S1197" s="28">
        <v>7.3794009401135368</v>
      </c>
      <c r="T1197" s="28">
        <v>7.3926500048627632</v>
      </c>
      <c r="U1197" s="28">
        <v>7.3575163090012961</v>
      </c>
      <c r="V1197" s="28">
        <v>7.394060571084708</v>
      </c>
      <c r="W1197" s="28">
        <v>7.4198959271369489</v>
      </c>
      <c r="X1197" s="28">
        <v>7.4425909614035621</v>
      </c>
    </row>
    <row r="1198" spans="1:24" x14ac:dyDescent="0.2">
      <c r="A1198" s="11" t="s">
        <v>143</v>
      </c>
      <c r="B1198" s="11" t="s">
        <v>63</v>
      </c>
      <c r="C1198" s="11" t="s">
        <v>50</v>
      </c>
      <c r="D1198" s="11" t="s">
        <v>76</v>
      </c>
      <c r="E1198" s="28">
        <v>0.125308</v>
      </c>
      <c r="F1198" s="28">
        <v>0.177896</v>
      </c>
      <c r="G1198" s="28">
        <v>0.26078200000000001</v>
      </c>
      <c r="H1198" s="28">
        <v>0.25203500000000001</v>
      </c>
      <c r="I1198" s="28">
        <v>0.27198699999999998</v>
      </c>
      <c r="J1198" s="28">
        <v>0.26888499999999999</v>
      </c>
      <c r="K1198" s="28">
        <v>0.37396299999999999</v>
      </c>
      <c r="L1198" s="28">
        <v>0.48</v>
      </c>
      <c r="M1198" s="28">
        <v>0.38542900000000002</v>
      </c>
      <c r="N1198" s="28">
        <v>0.54237100000000005</v>
      </c>
      <c r="O1198" s="28">
        <v>0.57081999999999999</v>
      </c>
      <c r="P1198" s="28">
        <v>0.577183</v>
      </c>
      <c r="Q1198" s="28">
        <v>0.57839799999999997</v>
      </c>
      <c r="R1198" s="28">
        <v>0.570743</v>
      </c>
      <c r="S1198" s="28">
        <v>0.57257646838765963</v>
      </c>
      <c r="T1198" s="28">
        <v>0.63398750983659935</v>
      </c>
      <c r="U1198" s="28">
        <v>0.64167621646810435</v>
      </c>
      <c r="V1198" s="28">
        <v>0.64809297863278537</v>
      </c>
      <c r="W1198" s="28">
        <v>0.65457390841911323</v>
      </c>
      <c r="X1198" s="28">
        <v>0.66111964750330443</v>
      </c>
    </row>
    <row r="1199" spans="1:24" x14ac:dyDescent="0.2">
      <c r="A1199" s="11" t="s">
        <v>143</v>
      </c>
      <c r="B1199" s="11" t="s">
        <v>63</v>
      </c>
      <c r="C1199" s="11" t="s">
        <v>50</v>
      </c>
      <c r="D1199" s="11" t="s">
        <v>74</v>
      </c>
      <c r="E1199" s="28">
        <v>0</v>
      </c>
      <c r="F1199" s="28">
        <v>0</v>
      </c>
      <c r="G1199" s="28">
        <v>0</v>
      </c>
      <c r="H1199" s="28">
        <v>0</v>
      </c>
      <c r="I1199" s="28">
        <v>0</v>
      </c>
      <c r="J1199" s="28">
        <v>0</v>
      </c>
      <c r="K1199" s="28">
        <v>0</v>
      </c>
      <c r="L1199" s="28">
        <v>0</v>
      </c>
      <c r="M1199" s="28">
        <v>0</v>
      </c>
      <c r="N1199" s="28">
        <v>0</v>
      </c>
      <c r="O1199" s="28">
        <v>0</v>
      </c>
      <c r="P1199" s="28">
        <v>0</v>
      </c>
      <c r="Q1199" s="28">
        <v>0</v>
      </c>
      <c r="R1199" s="28">
        <v>0</v>
      </c>
      <c r="S1199" s="28">
        <v>0</v>
      </c>
      <c r="T1199" s="28">
        <v>0</v>
      </c>
      <c r="U1199" s="28">
        <v>0</v>
      </c>
      <c r="V1199" s="28">
        <v>0</v>
      </c>
      <c r="W1199" s="28">
        <v>0</v>
      </c>
      <c r="X1199" s="28">
        <v>0</v>
      </c>
    </row>
    <row r="1200" spans="1:24" x14ac:dyDescent="0.2">
      <c r="A1200" s="11" t="s">
        <v>143</v>
      </c>
      <c r="B1200" s="11" t="s">
        <v>63</v>
      </c>
      <c r="C1200" s="11" t="s">
        <v>65</v>
      </c>
      <c r="D1200" s="11" t="s">
        <v>72</v>
      </c>
      <c r="E1200" s="28">
        <v>0.27919873072141649</v>
      </c>
      <c r="F1200" s="28">
        <v>0.28509176363519562</v>
      </c>
      <c r="G1200" s="28">
        <v>0.29131729063345885</v>
      </c>
      <c r="H1200" s="28">
        <v>0.29784411220107748</v>
      </c>
      <c r="I1200" s="28">
        <v>0.30357119427848139</v>
      </c>
      <c r="J1200" s="28">
        <v>0.31326437634570997</v>
      </c>
      <c r="K1200" s="28">
        <v>0.3196943691930571</v>
      </c>
      <c r="L1200" s="28">
        <v>0.32651270704147367</v>
      </c>
      <c r="M1200" s="28">
        <v>0.33382529727396243</v>
      </c>
      <c r="N1200" s="28">
        <v>0.33794496757511555</v>
      </c>
      <c r="O1200" s="28">
        <v>0.3442582382410424</v>
      </c>
      <c r="P1200" s="28">
        <v>0.35493584394694516</v>
      </c>
      <c r="Q1200" s="28">
        <v>0.36744169331012844</v>
      </c>
      <c r="R1200" s="28">
        <v>0.37733842943874152</v>
      </c>
      <c r="S1200" s="28">
        <v>0.38565343197836072</v>
      </c>
      <c r="T1200" s="28">
        <v>0.39497107313545171</v>
      </c>
      <c r="U1200" s="28">
        <v>0.40498501199715486</v>
      </c>
      <c r="V1200" s="28">
        <v>0.41575635641065234</v>
      </c>
      <c r="W1200" s="28">
        <v>0.42729448189326169</v>
      </c>
      <c r="X1200" s="28">
        <v>0.43958794589055361</v>
      </c>
    </row>
    <row r="1201" spans="1:24" x14ac:dyDescent="0.2">
      <c r="A1201" s="11" t="s">
        <v>143</v>
      </c>
      <c r="B1201" s="11" t="s">
        <v>63</v>
      </c>
      <c r="C1201" s="11" t="s">
        <v>65</v>
      </c>
      <c r="D1201" s="11" t="s">
        <v>77</v>
      </c>
      <c r="E1201" s="28">
        <v>2.4642000000000001E-2</v>
      </c>
      <c r="F1201" s="28">
        <v>2.7456000000000001E-2</v>
      </c>
      <c r="G1201" s="28">
        <v>2.3318999999999999E-2</v>
      </c>
      <c r="H1201" s="28">
        <v>2.1000000000000001E-2</v>
      </c>
      <c r="I1201" s="28">
        <v>2.3E-2</v>
      </c>
      <c r="J1201" s="28">
        <v>2.3E-2</v>
      </c>
      <c r="K1201" s="28">
        <v>2.3E-2</v>
      </c>
      <c r="L1201" s="28">
        <v>2.6000000000000002E-2</v>
      </c>
      <c r="M1201" s="28">
        <v>2.7E-2</v>
      </c>
      <c r="N1201" s="28">
        <v>2.4248000000000002E-2</v>
      </c>
      <c r="O1201" s="28">
        <v>2.6690000000000002E-2</v>
      </c>
      <c r="P1201" s="28">
        <v>3.1434999999999998E-2</v>
      </c>
      <c r="Q1201" s="28">
        <v>3.3801999999999999E-2</v>
      </c>
      <c r="R1201" s="28">
        <v>3.2051999999999997E-2</v>
      </c>
      <c r="S1201" s="28">
        <v>3.1067000000000001E-2</v>
      </c>
      <c r="T1201" s="28">
        <v>3.2570999999999996E-2</v>
      </c>
      <c r="U1201" s="28">
        <v>3.3792999999999997E-2</v>
      </c>
      <c r="V1201" s="28">
        <v>3.5136000000000001E-2</v>
      </c>
      <c r="W1201" s="28">
        <v>3.6552000000000001E-2</v>
      </c>
      <c r="X1201" s="28">
        <v>3.8020999999999999E-2</v>
      </c>
    </row>
    <row r="1202" spans="1:24" x14ac:dyDescent="0.2">
      <c r="A1202" s="11" t="s">
        <v>143</v>
      </c>
      <c r="B1202" s="11" t="s">
        <v>63</v>
      </c>
      <c r="C1202" s="11" t="s">
        <v>65</v>
      </c>
      <c r="D1202" s="11" t="s">
        <v>73</v>
      </c>
      <c r="E1202" s="28">
        <v>0</v>
      </c>
      <c r="F1202" s="28">
        <v>0</v>
      </c>
      <c r="G1202" s="28">
        <v>0</v>
      </c>
      <c r="H1202" s="28">
        <v>0</v>
      </c>
      <c r="I1202" s="28">
        <v>0</v>
      </c>
      <c r="J1202" s="28">
        <v>0</v>
      </c>
      <c r="K1202" s="28">
        <v>0</v>
      </c>
      <c r="L1202" s="28">
        <v>0</v>
      </c>
      <c r="M1202" s="28">
        <v>0</v>
      </c>
      <c r="N1202" s="28">
        <v>0</v>
      </c>
      <c r="O1202" s="28">
        <v>0</v>
      </c>
      <c r="P1202" s="28">
        <v>0</v>
      </c>
      <c r="Q1202" s="28">
        <v>0</v>
      </c>
      <c r="R1202" s="28">
        <v>0</v>
      </c>
      <c r="S1202" s="28">
        <v>0</v>
      </c>
      <c r="T1202" s="28">
        <v>0</v>
      </c>
      <c r="U1202" s="28">
        <v>0</v>
      </c>
      <c r="V1202" s="28">
        <v>0</v>
      </c>
      <c r="W1202" s="28">
        <v>0</v>
      </c>
      <c r="X1202" s="28">
        <v>0</v>
      </c>
    </row>
    <row r="1203" spans="1:24" x14ac:dyDescent="0.2">
      <c r="A1203" s="11" t="s">
        <v>143</v>
      </c>
      <c r="B1203" s="11" t="s">
        <v>63</v>
      </c>
      <c r="C1203" s="11" t="s">
        <v>65</v>
      </c>
      <c r="D1203" s="11" t="s">
        <v>70</v>
      </c>
      <c r="E1203" s="28">
        <v>0</v>
      </c>
      <c r="F1203" s="28">
        <v>0</v>
      </c>
      <c r="G1203" s="28">
        <v>0</v>
      </c>
      <c r="H1203" s="28">
        <v>0</v>
      </c>
      <c r="I1203" s="28">
        <v>0</v>
      </c>
      <c r="J1203" s="28">
        <v>0</v>
      </c>
      <c r="K1203" s="28">
        <v>0</v>
      </c>
      <c r="L1203" s="28">
        <v>0</v>
      </c>
      <c r="M1203" s="28">
        <v>0</v>
      </c>
      <c r="N1203" s="28">
        <v>0</v>
      </c>
      <c r="O1203" s="28">
        <v>0</v>
      </c>
      <c r="P1203" s="28">
        <v>0</v>
      </c>
      <c r="Q1203" s="28">
        <v>0</v>
      </c>
      <c r="R1203" s="28">
        <v>0</v>
      </c>
      <c r="S1203" s="28">
        <v>0</v>
      </c>
      <c r="T1203" s="28">
        <v>0</v>
      </c>
      <c r="U1203" s="28">
        <v>0</v>
      </c>
      <c r="V1203" s="28">
        <v>0</v>
      </c>
      <c r="W1203" s="28">
        <v>0</v>
      </c>
      <c r="X1203" s="28">
        <v>0</v>
      </c>
    </row>
    <row r="1204" spans="1:24" x14ac:dyDescent="0.2">
      <c r="A1204" s="11" t="s">
        <v>143</v>
      </c>
      <c r="B1204" s="11" t="s">
        <v>63</v>
      </c>
      <c r="C1204" s="11" t="s">
        <v>65</v>
      </c>
      <c r="D1204" s="11" t="s">
        <v>71</v>
      </c>
      <c r="E1204" s="28">
        <v>0.39631292972982873</v>
      </c>
      <c r="F1204" s="28">
        <v>0.40688513967239898</v>
      </c>
      <c r="G1204" s="28">
        <v>0.419167279970035</v>
      </c>
      <c r="H1204" s="28">
        <v>0.43763636668857792</v>
      </c>
      <c r="I1204" s="28">
        <v>0.47552992726667698</v>
      </c>
      <c r="J1204" s="28">
        <v>0.53052933548000591</v>
      </c>
      <c r="K1204" s="28">
        <v>0.53825968097490084</v>
      </c>
      <c r="L1204" s="28">
        <v>0.60305800708751534</v>
      </c>
      <c r="M1204" s="28">
        <v>0.60179574779659017</v>
      </c>
      <c r="N1204" s="28">
        <v>0.57888614268968175</v>
      </c>
      <c r="O1204" s="28">
        <v>0.59237778791735829</v>
      </c>
      <c r="P1204" s="28">
        <v>0.68328175223609922</v>
      </c>
      <c r="Q1204" s="28">
        <v>0.66893061119999997</v>
      </c>
      <c r="R1204" s="28">
        <v>0.54562254160000001</v>
      </c>
      <c r="S1204" s="28">
        <v>0.5650526896195982</v>
      </c>
      <c r="T1204" s="28">
        <v>0.59816967801809939</v>
      </c>
      <c r="U1204" s="28">
        <v>0.6398763189555049</v>
      </c>
      <c r="V1204" s="28">
        <v>0.67352529738525668</v>
      </c>
      <c r="W1204" s="28">
        <v>0.71785472958067975</v>
      </c>
      <c r="X1204" s="28">
        <v>0.76927890530846887</v>
      </c>
    </row>
    <row r="1205" spans="1:24" x14ac:dyDescent="0.2">
      <c r="A1205" s="11" t="s">
        <v>143</v>
      </c>
      <c r="B1205" s="11" t="s">
        <v>63</v>
      </c>
      <c r="C1205" s="11" t="s">
        <v>65</v>
      </c>
      <c r="D1205" s="11" t="s">
        <v>26</v>
      </c>
      <c r="E1205" s="28">
        <v>0.39631292972982873</v>
      </c>
      <c r="F1205" s="28">
        <v>0.40688513967239898</v>
      </c>
      <c r="G1205" s="28">
        <v>0.419167279970035</v>
      </c>
      <c r="H1205" s="28">
        <v>0.43763636668857792</v>
      </c>
      <c r="I1205" s="28">
        <v>0.47552992726667698</v>
      </c>
      <c r="J1205" s="28">
        <v>0.53052933548000591</v>
      </c>
      <c r="K1205" s="28">
        <v>0.53825968097490084</v>
      </c>
      <c r="L1205" s="28">
        <v>0.60305800708751534</v>
      </c>
      <c r="M1205" s="28">
        <v>0.60179574779659017</v>
      </c>
      <c r="N1205" s="28">
        <v>0.57888614268968175</v>
      </c>
      <c r="O1205" s="28">
        <v>0.59237778791735829</v>
      </c>
      <c r="P1205" s="28">
        <v>0.68328175223609922</v>
      </c>
      <c r="Q1205" s="28">
        <v>0.66893061119999997</v>
      </c>
      <c r="R1205" s="28">
        <v>0.54562254160000001</v>
      </c>
      <c r="S1205" s="28">
        <v>0.5650526896195982</v>
      </c>
      <c r="T1205" s="28">
        <v>0.59816967801809939</v>
      </c>
      <c r="U1205" s="28">
        <v>0.6398763189555049</v>
      </c>
      <c r="V1205" s="28">
        <v>0.67352529738525668</v>
      </c>
      <c r="W1205" s="28">
        <v>0.71785472958067975</v>
      </c>
      <c r="X1205" s="28">
        <v>0.76927890530846887</v>
      </c>
    </row>
    <row r="1206" spans="1:24" x14ac:dyDescent="0.2">
      <c r="A1206" s="11" t="s">
        <v>143</v>
      </c>
      <c r="B1206" s="11" t="s">
        <v>63</v>
      </c>
      <c r="C1206" s="11" t="s">
        <v>65</v>
      </c>
      <c r="D1206" s="11" t="s">
        <v>75</v>
      </c>
      <c r="E1206" s="28">
        <v>0.40263099907652844</v>
      </c>
      <c r="F1206" s="28">
        <v>0.36911843542636774</v>
      </c>
      <c r="G1206" s="28">
        <v>0.3759196592869154</v>
      </c>
      <c r="H1206" s="28">
        <v>0.38640858353624641</v>
      </c>
      <c r="I1206" s="28">
        <v>0.4376373199993176</v>
      </c>
      <c r="J1206" s="28">
        <v>0.45006546646526024</v>
      </c>
      <c r="K1206" s="28">
        <v>0.48499999999999999</v>
      </c>
      <c r="L1206" s="28">
        <v>0.52085899999999996</v>
      </c>
      <c r="M1206" s="28">
        <v>0.49225200000000002</v>
      </c>
      <c r="N1206" s="28">
        <v>0.53923078644760525</v>
      </c>
      <c r="O1206" s="28">
        <v>0.57642586891999281</v>
      </c>
      <c r="P1206" s="28">
        <v>0.59647806412897153</v>
      </c>
      <c r="Q1206" s="28">
        <v>0.57114313216666401</v>
      </c>
      <c r="R1206" s="28">
        <v>0.49022275978396612</v>
      </c>
      <c r="S1206" s="28">
        <v>0.5254822868372615</v>
      </c>
      <c r="T1206" s="28">
        <v>0.56046091864983216</v>
      </c>
      <c r="U1206" s="28">
        <v>0.6037168389195664</v>
      </c>
      <c r="V1206" s="28">
        <v>0.64458707638771373</v>
      </c>
      <c r="W1206" s="28">
        <v>0.67951364569213391</v>
      </c>
      <c r="X1206" s="28">
        <v>0.72263198132023077</v>
      </c>
    </row>
    <row r="1207" spans="1:24" x14ac:dyDescent="0.2">
      <c r="A1207" s="11" t="s">
        <v>143</v>
      </c>
      <c r="B1207" s="11" t="s">
        <v>63</v>
      </c>
      <c r="C1207" s="11" t="s">
        <v>65</v>
      </c>
      <c r="D1207" s="11" t="s">
        <v>76</v>
      </c>
      <c r="E1207" s="28">
        <v>1.107E-2</v>
      </c>
      <c r="F1207" s="28">
        <v>5.5519999999999996E-3</v>
      </c>
      <c r="G1207" s="28">
        <v>2.8558E-2</v>
      </c>
      <c r="H1207" s="28">
        <v>9.3919999999999993E-3</v>
      </c>
      <c r="I1207" s="28">
        <v>1.1069000000000001E-2</v>
      </c>
      <c r="J1207" s="28">
        <v>1.8636E-2</v>
      </c>
      <c r="K1207" s="28">
        <v>1.11816E-2</v>
      </c>
      <c r="L1207" s="28">
        <v>2.7550000000000002E-2</v>
      </c>
      <c r="M1207" s="28">
        <v>3.9981999999999997E-2</v>
      </c>
      <c r="N1207" s="28">
        <v>1.6285000000000001E-2</v>
      </c>
      <c r="O1207" s="28">
        <v>2.2595000000000001E-2</v>
      </c>
      <c r="P1207" s="28">
        <v>1.4815999999999999E-2</v>
      </c>
      <c r="Q1207" s="28">
        <v>7.0089999999999996E-3</v>
      </c>
      <c r="R1207" s="28">
        <v>9.7149999999999997E-3</v>
      </c>
      <c r="S1207" s="28">
        <v>2.3144963611317432E-2</v>
      </c>
      <c r="T1207" s="28">
        <v>8.5231699762950818E-3</v>
      </c>
      <c r="U1207" s="28">
        <v>8.4928529999999999E-3</v>
      </c>
      <c r="V1207" s="28">
        <v>8.4928529999999999E-3</v>
      </c>
      <c r="W1207" s="28">
        <v>8.4928529999999999E-3</v>
      </c>
      <c r="X1207" s="28">
        <v>8.4928529999999999E-3</v>
      </c>
    </row>
    <row r="1208" spans="1:24" x14ac:dyDescent="0.2">
      <c r="A1208" s="11" t="s">
        <v>143</v>
      </c>
      <c r="B1208" s="11" t="s">
        <v>63</v>
      </c>
      <c r="C1208" s="11" t="s">
        <v>65</v>
      </c>
      <c r="D1208" s="11" t="s">
        <v>74</v>
      </c>
      <c r="E1208" s="28">
        <v>0</v>
      </c>
      <c r="F1208" s="28">
        <v>0</v>
      </c>
      <c r="G1208" s="28">
        <v>0</v>
      </c>
      <c r="H1208" s="28">
        <v>0</v>
      </c>
      <c r="I1208" s="28">
        <v>0</v>
      </c>
      <c r="J1208" s="28">
        <v>0</v>
      </c>
      <c r="K1208" s="28">
        <v>0</v>
      </c>
      <c r="L1208" s="28">
        <v>0</v>
      </c>
      <c r="M1208" s="28">
        <v>0</v>
      </c>
      <c r="N1208" s="28">
        <v>0</v>
      </c>
      <c r="O1208" s="28">
        <v>0</v>
      </c>
      <c r="P1208" s="28">
        <v>0</v>
      </c>
      <c r="Q1208" s="28">
        <v>0</v>
      </c>
      <c r="R1208" s="28">
        <v>0</v>
      </c>
      <c r="S1208" s="28">
        <v>0</v>
      </c>
      <c r="T1208" s="28">
        <v>0</v>
      </c>
      <c r="U1208" s="28">
        <v>0</v>
      </c>
      <c r="V1208" s="28">
        <v>0</v>
      </c>
      <c r="W1208" s="28">
        <v>0</v>
      </c>
      <c r="X1208" s="28">
        <v>0</v>
      </c>
    </row>
    <row r="1209" spans="1:24" x14ac:dyDescent="0.2">
      <c r="A1209" s="11" t="s">
        <v>143</v>
      </c>
      <c r="B1209" s="11" t="s">
        <v>63</v>
      </c>
      <c r="C1209" s="11" t="s">
        <v>67</v>
      </c>
      <c r="D1209" s="11" t="s">
        <v>72</v>
      </c>
      <c r="E1209" s="28">
        <v>3.9579269278583504E-2</v>
      </c>
      <c r="F1209" s="28">
        <v>4.1496236364804401E-2</v>
      </c>
      <c r="G1209" s="28">
        <v>4.1225709366541151E-2</v>
      </c>
      <c r="H1209" s="28">
        <v>3.9698887798922479E-2</v>
      </c>
      <c r="I1209" s="28">
        <v>3.9428805721518585E-2</v>
      </c>
      <c r="J1209" s="28">
        <v>3.9735623654290009E-2</v>
      </c>
      <c r="K1209" s="28">
        <v>4.0705630806942908E-2</v>
      </c>
      <c r="L1209" s="28">
        <v>4.1635067726248615E-2</v>
      </c>
      <c r="M1209" s="28">
        <v>4.3471560953623756E-2</v>
      </c>
      <c r="N1209" s="28">
        <v>4.4197963523749724E-2</v>
      </c>
      <c r="O1209" s="28">
        <v>4.3971651539378806E-2</v>
      </c>
      <c r="P1209" s="28">
        <v>4.456448638544093E-2</v>
      </c>
      <c r="Q1209" s="28">
        <v>4.397004777106038E-2</v>
      </c>
      <c r="R1209" s="28">
        <v>4.3108881958083378E-2</v>
      </c>
      <c r="S1209" s="28">
        <v>4.37732771371519E-2</v>
      </c>
      <c r="T1209" s="28">
        <v>4.332371787899561E-2</v>
      </c>
      <c r="U1209" s="28">
        <v>4.3474522830140146E-2</v>
      </c>
      <c r="V1209" s="28">
        <v>4.4003768524553039E-2</v>
      </c>
      <c r="W1209" s="28">
        <v>4.4717899977613856E-2</v>
      </c>
      <c r="X1209" s="28">
        <v>4.5577615662613813E-2</v>
      </c>
    </row>
    <row r="1210" spans="1:24" x14ac:dyDescent="0.2">
      <c r="A1210" s="11" t="s">
        <v>143</v>
      </c>
      <c r="B1210" s="11" t="s">
        <v>63</v>
      </c>
      <c r="C1210" s="11" t="s">
        <v>67</v>
      </c>
      <c r="D1210" s="11" t="s">
        <v>77</v>
      </c>
      <c r="E1210" s="28">
        <v>4.5300867906513378E-3</v>
      </c>
      <c r="F1210" s="28">
        <v>6.2629999999999995E-3</v>
      </c>
      <c r="G1210" s="28">
        <v>4.2859999999999999E-3</v>
      </c>
      <c r="H1210" s="28">
        <v>3.0000000000000001E-3</v>
      </c>
      <c r="I1210" s="28">
        <v>4.0000000000000001E-3</v>
      </c>
      <c r="J1210" s="28">
        <v>4.0000000000000001E-3</v>
      </c>
      <c r="K1210" s="28">
        <v>5.0000000000000001E-3</v>
      </c>
      <c r="L1210" s="28">
        <v>5.0000000000000001E-3</v>
      </c>
      <c r="M1210" s="28">
        <v>6.0000000000000001E-3</v>
      </c>
      <c r="N1210" s="28">
        <v>5.0735586654883447E-3</v>
      </c>
      <c r="O1210" s="28">
        <v>4.1934843680040534E-3</v>
      </c>
      <c r="P1210" s="28">
        <v>4.9900000000000005E-3</v>
      </c>
      <c r="Q1210" s="28">
        <v>4.2990000000000007E-3</v>
      </c>
      <c r="R1210" s="28">
        <v>3.967E-3</v>
      </c>
      <c r="S1210" s="28">
        <v>5.398E-3</v>
      </c>
      <c r="T1210" s="28">
        <v>4.3570000000000006E-3</v>
      </c>
      <c r="U1210" s="28">
        <v>4.908E-3</v>
      </c>
      <c r="V1210" s="28">
        <v>5.3030000000000004E-3</v>
      </c>
      <c r="W1210" s="28">
        <v>5.5460000000000006E-3</v>
      </c>
      <c r="X1210" s="28">
        <v>5.77E-3</v>
      </c>
    </row>
    <row r="1211" spans="1:24" x14ac:dyDescent="0.2">
      <c r="A1211" s="11" t="s">
        <v>143</v>
      </c>
      <c r="B1211" s="11" t="s">
        <v>63</v>
      </c>
      <c r="C1211" s="11" t="s">
        <v>67</v>
      </c>
      <c r="D1211" s="11" t="s">
        <v>73</v>
      </c>
      <c r="E1211" s="28">
        <v>0</v>
      </c>
      <c r="F1211" s="28">
        <v>0</v>
      </c>
      <c r="G1211" s="28">
        <v>0</v>
      </c>
      <c r="H1211" s="28">
        <v>0</v>
      </c>
      <c r="I1211" s="28">
        <v>0</v>
      </c>
      <c r="J1211" s="28">
        <v>0</v>
      </c>
      <c r="K1211" s="28">
        <v>0</v>
      </c>
      <c r="L1211" s="28">
        <v>0</v>
      </c>
      <c r="M1211" s="28">
        <v>0</v>
      </c>
      <c r="N1211" s="28">
        <v>0</v>
      </c>
      <c r="O1211" s="28">
        <v>0</v>
      </c>
      <c r="P1211" s="28">
        <v>0</v>
      </c>
      <c r="Q1211" s="28">
        <v>0</v>
      </c>
      <c r="R1211" s="28">
        <v>0</v>
      </c>
      <c r="S1211" s="28">
        <v>0</v>
      </c>
      <c r="T1211" s="28">
        <v>0</v>
      </c>
      <c r="U1211" s="28">
        <v>0</v>
      </c>
      <c r="V1211" s="28">
        <v>0</v>
      </c>
      <c r="W1211" s="28">
        <v>0</v>
      </c>
      <c r="X1211" s="28">
        <v>0</v>
      </c>
    </row>
    <row r="1212" spans="1:24" x14ac:dyDescent="0.2">
      <c r="A1212" s="11" t="s">
        <v>143</v>
      </c>
      <c r="B1212" s="11" t="s">
        <v>63</v>
      </c>
      <c r="C1212" s="11" t="s">
        <v>67</v>
      </c>
      <c r="D1212" s="11" t="s">
        <v>70</v>
      </c>
      <c r="E1212" s="28">
        <v>0</v>
      </c>
      <c r="F1212" s="28">
        <v>0</v>
      </c>
      <c r="G1212" s="28">
        <v>0</v>
      </c>
      <c r="H1212" s="28">
        <v>0</v>
      </c>
      <c r="I1212" s="28">
        <v>0</v>
      </c>
      <c r="J1212" s="28">
        <v>0</v>
      </c>
      <c r="K1212" s="28">
        <v>0</v>
      </c>
      <c r="L1212" s="28">
        <v>0</v>
      </c>
      <c r="M1212" s="28">
        <v>0</v>
      </c>
      <c r="N1212" s="28">
        <v>0</v>
      </c>
      <c r="O1212" s="28">
        <v>0</v>
      </c>
      <c r="P1212" s="28">
        <v>0</v>
      </c>
      <c r="Q1212" s="28">
        <v>0</v>
      </c>
      <c r="R1212" s="28">
        <v>0</v>
      </c>
      <c r="S1212" s="28">
        <v>0</v>
      </c>
      <c r="T1212" s="28">
        <v>0</v>
      </c>
      <c r="U1212" s="28">
        <v>0</v>
      </c>
      <c r="V1212" s="28">
        <v>0</v>
      </c>
      <c r="W1212" s="28">
        <v>0</v>
      </c>
      <c r="X1212" s="28">
        <v>0</v>
      </c>
    </row>
    <row r="1213" spans="1:24" x14ac:dyDescent="0.2">
      <c r="A1213" s="11" t="s">
        <v>143</v>
      </c>
      <c r="B1213" s="11" t="s">
        <v>63</v>
      </c>
      <c r="C1213" s="11" t="s">
        <v>67</v>
      </c>
      <c r="D1213" s="11" t="s">
        <v>71</v>
      </c>
      <c r="E1213" s="28">
        <v>0.17199999999999999</v>
      </c>
      <c r="F1213" s="28">
        <v>0.16900000000000001</v>
      </c>
      <c r="G1213" s="28">
        <v>0.14499999999999999</v>
      </c>
      <c r="H1213" s="28">
        <v>0.14699999999999999</v>
      </c>
      <c r="I1213" s="28">
        <v>0.14299999999999999</v>
      </c>
      <c r="J1213" s="28">
        <v>0.16871890605212583</v>
      </c>
      <c r="K1213" s="28">
        <v>0.17254958750433882</v>
      </c>
      <c r="L1213" s="28">
        <v>0.18354867994704271</v>
      </c>
      <c r="M1213" s="28">
        <v>0.17437178045300311</v>
      </c>
      <c r="N1213" s="28">
        <v>0.15240114091198081</v>
      </c>
      <c r="O1213" s="28">
        <v>0.17855948005173786</v>
      </c>
      <c r="P1213" s="28">
        <v>0.17615060720515111</v>
      </c>
      <c r="Q1213" s="28">
        <v>0.15928805200000001</v>
      </c>
      <c r="R1213" s="28">
        <v>0.17720258600000002</v>
      </c>
      <c r="S1213" s="28">
        <v>0.18467161970369023</v>
      </c>
      <c r="T1213" s="28">
        <v>0.17891728191083811</v>
      </c>
      <c r="U1213" s="28">
        <v>0.17215911040735496</v>
      </c>
      <c r="V1213" s="28">
        <v>0.17425492335723003</v>
      </c>
      <c r="W1213" s="28">
        <v>0.17708288391135085</v>
      </c>
      <c r="X1213" s="28">
        <v>0.18048735802395069</v>
      </c>
    </row>
    <row r="1214" spans="1:24" x14ac:dyDescent="0.2">
      <c r="A1214" s="11" t="s">
        <v>143</v>
      </c>
      <c r="B1214" s="11" t="s">
        <v>63</v>
      </c>
      <c r="C1214" s="11" t="s">
        <v>67</v>
      </c>
      <c r="D1214" s="11" t="s">
        <v>26</v>
      </c>
      <c r="E1214" s="28">
        <v>0.17199999999999999</v>
      </c>
      <c r="F1214" s="28">
        <v>0.16900000000000001</v>
      </c>
      <c r="G1214" s="28">
        <v>0.14499999999999999</v>
      </c>
      <c r="H1214" s="28">
        <v>0.14699999999999999</v>
      </c>
      <c r="I1214" s="28">
        <v>0.14299999999999999</v>
      </c>
      <c r="J1214" s="28">
        <v>0.16871890605212583</v>
      </c>
      <c r="K1214" s="28">
        <v>0.17254958750433882</v>
      </c>
      <c r="L1214" s="28">
        <v>0.18354867994704271</v>
      </c>
      <c r="M1214" s="28">
        <v>0.17437178045300311</v>
      </c>
      <c r="N1214" s="28">
        <v>0.15240114091198081</v>
      </c>
      <c r="O1214" s="28">
        <v>0.17855948005173786</v>
      </c>
      <c r="P1214" s="28">
        <v>0.17615060720515111</v>
      </c>
      <c r="Q1214" s="28">
        <v>0.15928805200000001</v>
      </c>
      <c r="R1214" s="28">
        <v>0.17720258600000002</v>
      </c>
      <c r="S1214" s="28">
        <v>0.18467161970369023</v>
      </c>
      <c r="T1214" s="28">
        <v>0.17891728191083811</v>
      </c>
      <c r="U1214" s="28">
        <v>0.17215911040735496</v>
      </c>
      <c r="V1214" s="28">
        <v>0.17425492335723003</v>
      </c>
      <c r="W1214" s="28">
        <v>0.17708288391135085</v>
      </c>
      <c r="X1214" s="28">
        <v>0.18048735802395069</v>
      </c>
    </row>
    <row r="1215" spans="1:24" x14ac:dyDescent="0.2">
      <c r="A1215" s="11" t="s">
        <v>143</v>
      </c>
      <c r="B1215" s="11" t="s">
        <v>63</v>
      </c>
      <c r="C1215" s="11" t="s">
        <v>67</v>
      </c>
      <c r="D1215" s="11" t="s">
        <v>75</v>
      </c>
      <c r="E1215" s="28">
        <v>0.13436900092347165</v>
      </c>
      <c r="F1215" s="28">
        <v>0.11788156457363223</v>
      </c>
      <c r="G1215" s="28">
        <v>0.10403334071308462</v>
      </c>
      <c r="H1215" s="28">
        <v>9.7339416463753603E-2</v>
      </c>
      <c r="I1215" s="28">
        <v>0.122</v>
      </c>
      <c r="J1215" s="28">
        <v>0.13</v>
      </c>
      <c r="K1215" s="28">
        <v>9.1200000000000003E-2</v>
      </c>
      <c r="L1215" s="28">
        <v>9.0577000000000005E-2</v>
      </c>
      <c r="M1215" s="28">
        <v>9.3924999999999995E-2</v>
      </c>
      <c r="N1215" s="28">
        <v>7.760321355239469E-2</v>
      </c>
      <c r="O1215" s="28">
        <v>8.2956131080007142E-2</v>
      </c>
      <c r="P1215" s="28">
        <v>8.5841935871028438E-2</v>
      </c>
      <c r="Q1215" s="28">
        <v>8.2195867833336045E-2</v>
      </c>
      <c r="R1215" s="28">
        <v>7.0550240216033872E-2</v>
      </c>
      <c r="S1215" s="28">
        <v>7.567367886704876E-2</v>
      </c>
      <c r="T1215" s="28">
        <v>7.8623567538650005E-2</v>
      </c>
      <c r="U1215" s="28">
        <v>7.673199973025524E-2</v>
      </c>
      <c r="V1215" s="28">
        <v>7.8708287330502696E-2</v>
      </c>
      <c r="W1215" s="28">
        <v>8.1553288317307224E-2</v>
      </c>
      <c r="X1215" s="28">
        <v>8.514609959406895E-2</v>
      </c>
    </row>
    <row r="1216" spans="1:24" x14ac:dyDescent="0.2">
      <c r="A1216" s="11" t="s">
        <v>143</v>
      </c>
      <c r="B1216" s="11" t="s">
        <v>63</v>
      </c>
      <c r="C1216" s="11" t="s">
        <v>67</v>
      </c>
      <c r="D1216" s="11" t="s">
        <v>76</v>
      </c>
      <c r="E1216" s="28">
        <v>0</v>
      </c>
      <c r="F1216" s="28">
        <v>0</v>
      </c>
      <c r="G1216" s="28">
        <v>0</v>
      </c>
      <c r="H1216" s="28">
        <v>0</v>
      </c>
      <c r="I1216" s="28">
        <v>0</v>
      </c>
      <c r="J1216" s="28">
        <v>0</v>
      </c>
      <c r="K1216" s="28">
        <v>0</v>
      </c>
      <c r="L1216" s="28">
        <v>0</v>
      </c>
      <c r="M1216" s="28">
        <v>0</v>
      </c>
      <c r="N1216" s="28">
        <v>0</v>
      </c>
      <c r="O1216" s="28">
        <v>0</v>
      </c>
      <c r="P1216" s="28">
        <v>0</v>
      </c>
      <c r="Q1216" s="28">
        <v>0</v>
      </c>
      <c r="R1216" s="28">
        <v>0</v>
      </c>
      <c r="S1216" s="28">
        <v>0</v>
      </c>
      <c r="T1216" s="28">
        <v>0</v>
      </c>
      <c r="U1216" s="28">
        <v>0</v>
      </c>
      <c r="V1216" s="28">
        <v>0</v>
      </c>
      <c r="W1216" s="28">
        <v>0</v>
      </c>
      <c r="X1216" s="28">
        <v>0</v>
      </c>
    </row>
    <row r="1217" spans="1:24" x14ac:dyDescent="0.2">
      <c r="A1217" s="11" t="s">
        <v>143</v>
      </c>
      <c r="B1217" s="11" t="s">
        <v>63</v>
      </c>
      <c r="C1217" s="11" t="s">
        <v>67</v>
      </c>
      <c r="D1217" s="11" t="s">
        <v>74</v>
      </c>
      <c r="E1217" s="28">
        <v>0</v>
      </c>
      <c r="F1217" s="28">
        <v>0</v>
      </c>
      <c r="G1217" s="28">
        <v>0</v>
      </c>
      <c r="H1217" s="28">
        <v>0</v>
      </c>
      <c r="I1217" s="28">
        <v>0</v>
      </c>
      <c r="J1217" s="28">
        <v>0</v>
      </c>
      <c r="K1217" s="28">
        <v>0</v>
      </c>
      <c r="L1217" s="28">
        <v>0</v>
      </c>
      <c r="M1217" s="28">
        <v>0</v>
      </c>
      <c r="N1217" s="28">
        <v>0</v>
      </c>
      <c r="O1217" s="28">
        <v>0</v>
      </c>
      <c r="P1217" s="28">
        <v>0</v>
      </c>
      <c r="Q1217" s="28">
        <v>0</v>
      </c>
      <c r="R1217" s="28">
        <v>0</v>
      </c>
      <c r="S1217" s="28">
        <v>0</v>
      </c>
      <c r="T1217" s="28">
        <v>0</v>
      </c>
      <c r="U1217" s="28">
        <v>0</v>
      </c>
      <c r="V1217" s="28">
        <v>0</v>
      </c>
      <c r="W1217" s="28">
        <v>0</v>
      </c>
      <c r="X1217" s="28">
        <v>0</v>
      </c>
    </row>
    <row r="1218" spans="1:24" x14ac:dyDescent="0.2">
      <c r="A1218" s="11" t="s">
        <v>144</v>
      </c>
      <c r="B1218" s="11" t="s">
        <v>63</v>
      </c>
      <c r="C1218" s="11" t="s">
        <v>50</v>
      </c>
      <c r="D1218" s="11" t="s">
        <v>72</v>
      </c>
      <c r="E1218" s="28">
        <v>0.14474763870296117</v>
      </c>
      <c r="F1218" s="28">
        <v>0.15133419991899622</v>
      </c>
      <c r="G1218" s="28">
        <v>0.15776468309278024</v>
      </c>
      <c r="H1218" s="28">
        <v>0.16481159434937903</v>
      </c>
      <c r="I1218" s="28">
        <v>0.17445354218862541</v>
      </c>
      <c r="J1218" s="28">
        <v>0.187</v>
      </c>
      <c r="K1218" s="28">
        <v>0.19700000000000001</v>
      </c>
      <c r="L1218" s="28">
        <v>0.20799999999999999</v>
      </c>
      <c r="M1218" s="28">
        <v>0.21</v>
      </c>
      <c r="N1218" s="28">
        <v>0.20499999999999999</v>
      </c>
      <c r="O1218" s="28">
        <v>0.20499999999999999</v>
      </c>
      <c r="P1218" s="28">
        <v>0.20599999999999999</v>
      </c>
      <c r="Q1218" s="28">
        <v>0.187</v>
      </c>
      <c r="R1218" s="28">
        <v>0.188664</v>
      </c>
      <c r="S1218" s="28">
        <v>0.19091259248544093</v>
      </c>
      <c r="T1218" s="28">
        <v>0.19381164952739652</v>
      </c>
      <c r="U1218" s="28">
        <v>0.19732349149937845</v>
      </c>
      <c r="V1218" s="28">
        <v>0.20155490502432205</v>
      </c>
      <c r="W1218" s="28">
        <v>0.20665231028392009</v>
      </c>
      <c r="X1218" s="28">
        <v>0.21261308490041089</v>
      </c>
    </row>
    <row r="1219" spans="1:24" x14ac:dyDescent="0.2">
      <c r="A1219" s="11" t="s">
        <v>144</v>
      </c>
      <c r="B1219" s="11" t="s">
        <v>63</v>
      </c>
      <c r="C1219" s="11" t="s">
        <v>50</v>
      </c>
      <c r="D1219" s="11" t="s">
        <v>77</v>
      </c>
      <c r="E1219" s="28">
        <v>9.9880194782440857E-3</v>
      </c>
      <c r="F1219" s="28">
        <v>1.1161258884425046E-2</v>
      </c>
      <c r="G1219" s="28">
        <v>1.1213346768110387E-2</v>
      </c>
      <c r="H1219" s="28">
        <v>1.2033007985816555E-2</v>
      </c>
      <c r="I1219" s="28">
        <v>1.4850759693793868E-2</v>
      </c>
      <c r="J1219" s="28">
        <v>1.806E-2</v>
      </c>
      <c r="K1219" s="28">
        <v>1.7128999999999998E-2</v>
      </c>
      <c r="L1219" s="28">
        <v>1.5942000000000001E-2</v>
      </c>
      <c r="M1219" s="28">
        <v>9.0329999999999994E-3</v>
      </c>
      <c r="N1219" s="28">
        <v>2.1129999999999999E-3</v>
      </c>
      <c r="O1219" s="28">
        <v>3.1059999999999998E-3</v>
      </c>
      <c r="P1219" s="28">
        <v>5.0379999999999999E-3</v>
      </c>
      <c r="Q1219" s="28">
        <v>7.9019999999999993E-3</v>
      </c>
      <c r="R1219" s="28">
        <v>7.2740000000000001E-3</v>
      </c>
      <c r="S1219" s="28">
        <v>7.9085124854409387E-3</v>
      </c>
      <c r="T1219" s="28">
        <v>8.6264348165188045E-3</v>
      </c>
      <c r="U1219" s="28">
        <v>9.3261914578038271E-3</v>
      </c>
      <c r="V1219" s="28">
        <v>1.0151118269924961E-2</v>
      </c>
      <c r="W1219" s="28">
        <v>1.1144052410327695E-2</v>
      </c>
      <c r="X1219" s="28">
        <v>1.2160343925008423E-2</v>
      </c>
    </row>
    <row r="1220" spans="1:24" x14ac:dyDescent="0.2">
      <c r="A1220" s="11" t="s">
        <v>144</v>
      </c>
      <c r="B1220" s="11" t="s">
        <v>63</v>
      </c>
      <c r="C1220" s="11" t="s">
        <v>50</v>
      </c>
      <c r="D1220" s="11" t="s">
        <v>73</v>
      </c>
      <c r="E1220" s="28">
        <v>0</v>
      </c>
      <c r="F1220" s="28">
        <v>0</v>
      </c>
      <c r="G1220" s="28">
        <v>0</v>
      </c>
      <c r="H1220" s="28">
        <v>0</v>
      </c>
      <c r="I1220" s="28">
        <v>0</v>
      </c>
      <c r="J1220" s="28">
        <v>0</v>
      </c>
      <c r="K1220" s="28">
        <v>0</v>
      </c>
      <c r="L1220" s="28">
        <v>0</v>
      </c>
      <c r="M1220" s="28">
        <v>0</v>
      </c>
      <c r="N1220" s="28">
        <v>0</v>
      </c>
      <c r="O1220" s="28">
        <v>0</v>
      </c>
      <c r="P1220" s="28">
        <v>0</v>
      </c>
      <c r="Q1220" s="28">
        <v>0</v>
      </c>
      <c r="R1220" s="28">
        <v>0</v>
      </c>
      <c r="S1220" s="28">
        <v>0</v>
      </c>
      <c r="T1220" s="28">
        <v>0</v>
      </c>
      <c r="U1220" s="28">
        <v>0</v>
      </c>
      <c r="V1220" s="28">
        <v>0</v>
      </c>
      <c r="W1220" s="28">
        <v>0</v>
      </c>
      <c r="X1220" s="28">
        <v>0</v>
      </c>
    </row>
    <row r="1221" spans="1:24" x14ac:dyDescent="0.2">
      <c r="A1221" s="11" t="s">
        <v>144</v>
      </c>
      <c r="B1221" s="11" t="s">
        <v>63</v>
      </c>
      <c r="C1221" s="11" t="s">
        <v>50</v>
      </c>
      <c r="D1221" s="11" t="s">
        <v>70</v>
      </c>
      <c r="E1221" s="28">
        <v>0</v>
      </c>
      <c r="F1221" s="28">
        <v>0</v>
      </c>
      <c r="G1221" s="28">
        <v>0</v>
      </c>
      <c r="H1221" s="28">
        <v>0</v>
      </c>
      <c r="I1221" s="28">
        <v>0</v>
      </c>
      <c r="J1221" s="28">
        <v>0</v>
      </c>
      <c r="K1221" s="28">
        <v>0</v>
      </c>
      <c r="L1221" s="28">
        <v>0</v>
      </c>
      <c r="M1221" s="28">
        <v>0</v>
      </c>
      <c r="N1221" s="28">
        <v>0</v>
      </c>
      <c r="O1221" s="28">
        <v>0</v>
      </c>
      <c r="P1221" s="28">
        <v>0</v>
      </c>
      <c r="Q1221" s="28">
        <v>0</v>
      </c>
      <c r="R1221" s="28">
        <v>0</v>
      </c>
      <c r="S1221" s="28">
        <v>0</v>
      </c>
      <c r="T1221" s="28">
        <v>0</v>
      </c>
      <c r="U1221" s="28">
        <v>0</v>
      </c>
      <c r="V1221" s="28">
        <v>0</v>
      </c>
      <c r="W1221" s="28">
        <v>0</v>
      </c>
      <c r="X1221" s="28">
        <v>0</v>
      </c>
    </row>
    <row r="1222" spans="1:24" x14ac:dyDescent="0.2">
      <c r="A1222" s="11" t="s">
        <v>144</v>
      </c>
      <c r="B1222" s="11" t="s">
        <v>63</v>
      </c>
      <c r="C1222" s="11" t="s">
        <v>50</v>
      </c>
      <c r="D1222" s="11" t="s">
        <v>71</v>
      </c>
      <c r="E1222" s="28">
        <v>0.31292599999999998</v>
      </c>
      <c r="F1222" s="28">
        <v>0.23042599999999999</v>
      </c>
      <c r="G1222" s="28">
        <v>0.238094</v>
      </c>
      <c r="H1222" s="28">
        <v>0.31304100000000001</v>
      </c>
      <c r="I1222" s="28">
        <v>0.35951100000000002</v>
      </c>
      <c r="J1222" s="28">
        <v>0.47266950000000002</v>
      </c>
      <c r="K1222" s="28">
        <v>0.40226039999999996</v>
      </c>
      <c r="L1222" s="28">
        <v>0.36983520000000003</v>
      </c>
      <c r="M1222" s="28">
        <v>0.32984099999999994</v>
      </c>
      <c r="N1222" s="28">
        <v>0.139458</v>
      </c>
      <c r="O1222" s="28">
        <v>0.23869289999999999</v>
      </c>
      <c r="P1222" s="28">
        <v>0.28473929999999992</v>
      </c>
      <c r="Q1222" s="28">
        <v>0.28513859999999996</v>
      </c>
      <c r="R1222" s="28">
        <v>0.26314859999999995</v>
      </c>
      <c r="S1222" s="28">
        <v>0.27111968273994885</v>
      </c>
      <c r="T1222" s="28">
        <v>0.27789714385916758</v>
      </c>
      <c r="U1222" s="28">
        <v>0.27625288809912979</v>
      </c>
      <c r="V1222" s="28">
        <v>0.28217686703405082</v>
      </c>
      <c r="W1222" s="28">
        <v>0.28931323439748807</v>
      </c>
      <c r="X1222" s="28">
        <v>0.29765831886057526</v>
      </c>
    </row>
    <row r="1223" spans="1:24" x14ac:dyDescent="0.2">
      <c r="A1223" s="11" t="s">
        <v>144</v>
      </c>
      <c r="B1223" s="11" t="s">
        <v>63</v>
      </c>
      <c r="C1223" s="11" t="s">
        <v>50</v>
      </c>
      <c r="D1223" s="11" t="s">
        <v>26</v>
      </c>
      <c r="E1223" s="28">
        <v>0.31292599999999998</v>
      </c>
      <c r="F1223" s="28">
        <v>0.23042599999999999</v>
      </c>
      <c r="G1223" s="28">
        <v>0.238094</v>
      </c>
      <c r="H1223" s="28">
        <v>0.31304100000000001</v>
      </c>
      <c r="I1223" s="28">
        <v>0.35951100000000002</v>
      </c>
      <c r="J1223" s="28">
        <v>0.47266950000000002</v>
      </c>
      <c r="K1223" s="28">
        <v>0.40226039999999996</v>
      </c>
      <c r="L1223" s="28">
        <v>0.36983520000000003</v>
      </c>
      <c r="M1223" s="28">
        <v>0.32984099999999994</v>
      </c>
      <c r="N1223" s="28">
        <v>0.139458</v>
      </c>
      <c r="O1223" s="28">
        <v>0.23869289999999999</v>
      </c>
      <c r="P1223" s="28">
        <v>0.28473929999999992</v>
      </c>
      <c r="Q1223" s="28">
        <v>0.28513859999999996</v>
      </c>
      <c r="R1223" s="28">
        <v>0.26314859999999995</v>
      </c>
      <c r="S1223" s="28">
        <v>0.27111968273994885</v>
      </c>
      <c r="T1223" s="28">
        <v>0.27789714385916758</v>
      </c>
      <c r="U1223" s="28">
        <v>0.27625288809912979</v>
      </c>
      <c r="V1223" s="28">
        <v>0.28217686703405082</v>
      </c>
      <c r="W1223" s="28">
        <v>0.28931323439748807</v>
      </c>
      <c r="X1223" s="28">
        <v>0.29765831886057526</v>
      </c>
    </row>
    <row r="1224" spans="1:24" x14ac:dyDescent="0.2">
      <c r="A1224" s="11" t="s">
        <v>144</v>
      </c>
      <c r="B1224" s="11" t="s">
        <v>63</v>
      </c>
      <c r="C1224" s="11" t="s">
        <v>50</v>
      </c>
      <c r="D1224" s="11" t="s">
        <v>75</v>
      </c>
      <c r="E1224" s="28">
        <v>0.31292599999999998</v>
      </c>
      <c r="F1224" s="28">
        <v>0.23042599999999999</v>
      </c>
      <c r="G1224" s="28">
        <v>0.238094</v>
      </c>
      <c r="H1224" s="28">
        <v>0.31304100000000001</v>
      </c>
      <c r="I1224" s="28">
        <v>0.35951100000000002</v>
      </c>
      <c r="J1224" s="28">
        <v>0.50037399999999999</v>
      </c>
      <c r="K1224" s="28">
        <v>0.42362499999999997</v>
      </c>
      <c r="L1224" s="28">
        <v>0.43919999999999998</v>
      </c>
      <c r="M1224" s="28">
        <v>0.32608999999999999</v>
      </c>
      <c r="N1224" s="28">
        <v>0.18086199999999999</v>
      </c>
      <c r="O1224" s="28">
        <v>0.280912</v>
      </c>
      <c r="P1224" s="28">
        <v>0.34994999999999998</v>
      </c>
      <c r="Q1224" s="28">
        <v>0.34736</v>
      </c>
      <c r="R1224" s="28">
        <v>0.30240699999999998</v>
      </c>
      <c r="S1224" s="28">
        <v>0.36701785575790657</v>
      </c>
      <c r="T1224" s="28">
        <v>0.30589622658469706</v>
      </c>
      <c r="U1224" s="28">
        <v>0.30612589657651423</v>
      </c>
      <c r="V1224" s="28">
        <v>0.31161474573904135</v>
      </c>
      <c r="W1224" s="28">
        <v>0.31784704065382219</v>
      </c>
      <c r="X1224" s="28">
        <v>0.32466893424600018</v>
      </c>
    </row>
    <row r="1225" spans="1:24" x14ac:dyDescent="0.2">
      <c r="A1225" s="11" t="s">
        <v>144</v>
      </c>
      <c r="B1225" s="11" t="s">
        <v>63</v>
      </c>
      <c r="C1225" s="11" t="s">
        <v>50</v>
      </c>
      <c r="D1225" s="11" t="s">
        <v>76</v>
      </c>
      <c r="E1225" s="28">
        <v>7.76E-4</v>
      </c>
      <c r="F1225" s="28">
        <v>1.358E-3</v>
      </c>
      <c r="G1225" s="28">
        <v>2.66E-3</v>
      </c>
      <c r="H1225" s="28">
        <v>6.4000000000000005E-4</v>
      </c>
      <c r="I1225" s="28">
        <v>1.178E-3</v>
      </c>
      <c r="J1225" s="28">
        <v>1.47E-4</v>
      </c>
      <c r="K1225" s="28">
        <v>2.696E-3</v>
      </c>
      <c r="L1225" s="28">
        <v>1.2899999999999999E-3</v>
      </c>
      <c r="M1225" s="28">
        <v>4.9490000000000003E-3</v>
      </c>
      <c r="N1225" s="28">
        <v>4.2009999999999999E-3</v>
      </c>
      <c r="O1225" s="28">
        <v>6.2600000000000004E-4</v>
      </c>
      <c r="P1225" s="28">
        <v>4.8799999999999999E-4</v>
      </c>
      <c r="Q1225" s="28">
        <v>5.5099999999999995E-4</v>
      </c>
      <c r="R1225" s="28">
        <v>6.9700000000000003E-4</v>
      </c>
      <c r="S1225" s="28">
        <v>1.1641503932654544E-3</v>
      </c>
      <c r="T1225" s="28">
        <v>6.9700000000000014E-4</v>
      </c>
      <c r="U1225" s="28">
        <v>6.9700000000000014E-4</v>
      </c>
      <c r="V1225" s="28">
        <v>6.9700000000000014E-4</v>
      </c>
      <c r="W1225" s="28">
        <v>6.9700000000000014E-4</v>
      </c>
      <c r="X1225" s="28">
        <v>6.9700000000000014E-4</v>
      </c>
    </row>
    <row r="1226" spans="1:24" x14ac:dyDescent="0.2">
      <c r="A1226" s="11" t="s">
        <v>144</v>
      </c>
      <c r="B1226" s="11" t="s">
        <v>63</v>
      </c>
      <c r="C1226" s="11" t="s">
        <v>50</v>
      </c>
      <c r="D1226" s="11" t="s">
        <v>74</v>
      </c>
      <c r="E1226" s="28">
        <v>0</v>
      </c>
      <c r="F1226" s="28">
        <v>0</v>
      </c>
      <c r="G1226" s="28">
        <v>0</v>
      </c>
      <c r="H1226" s="28">
        <v>0</v>
      </c>
      <c r="I1226" s="28">
        <v>0</v>
      </c>
      <c r="J1226" s="28">
        <v>0</v>
      </c>
      <c r="K1226" s="28">
        <v>0</v>
      </c>
      <c r="L1226" s="28">
        <v>0</v>
      </c>
      <c r="M1226" s="28">
        <v>0</v>
      </c>
      <c r="N1226" s="28">
        <v>0</v>
      </c>
      <c r="O1226" s="28">
        <v>0</v>
      </c>
      <c r="P1226" s="28">
        <v>0</v>
      </c>
      <c r="Q1226" s="28">
        <v>0</v>
      </c>
      <c r="R1226" s="28">
        <v>0</v>
      </c>
      <c r="S1226" s="28">
        <v>0</v>
      </c>
      <c r="T1226" s="28">
        <v>0</v>
      </c>
      <c r="U1226" s="28">
        <v>0</v>
      </c>
      <c r="V1226" s="28">
        <v>0</v>
      </c>
      <c r="W1226" s="28">
        <v>0</v>
      </c>
      <c r="X1226" s="28">
        <v>0</v>
      </c>
    </row>
    <row r="1227" spans="1:24" x14ac:dyDescent="0.2">
      <c r="A1227" s="11" t="s">
        <v>144</v>
      </c>
      <c r="B1227" s="11" t="s">
        <v>63</v>
      </c>
      <c r="C1227" s="11" t="s">
        <v>65</v>
      </c>
      <c r="D1227" s="11" t="s">
        <v>72</v>
      </c>
      <c r="E1227" s="28">
        <v>1.9425000000000001E-2</v>
      </c>
      <c r="F1227" s="28">
        <v>2.0442999999999999E-2</v>
      </c>
      <c r="G1227" s="28">
        <v>2.1193E-2</v>
      </c>
      <c r="H1227" s="28">
        <v>2.2381000000000002E-2</v>
      </c>
      <c r="I1227" s="28">
        <v>2.4424000000000001E-2</v>
      </c>
      <c r="J1227" s="28">
        <v>2.7192000000000001E-2</v>
      </c>
      <c r="K1227" s="28">
        <v>3.0509000000000001E-2</v>
      </c>
      <c r="L1227" s="28">
        <v>3.4438999999999997E-2</v>
      </c>
      <c r="M1227" s="28">
        <v>3.6278999999999999E-2</v>
      </c>
      <c r="N1227" s="28">
        <v>3.5778999999999998E-2</v>
      </c>
      <c r="O1227" s="28">
        <v>3.5829E-2</v>
      </c>
      <c r="P1227" s="28">
        <v>3.6081000000000002E-2</v>
      </c>
      <c r="Q1227" s="28">
        <v>3.6469000000000001E-2</v>
      </c>
      <c r="R1227" s="28">
        <v>3.791902885980359E-2</v>
      </c>
      <c r="S1227" s="28">
        <v>3.9253317345028786E-2</v>
      </c>
      <c r="T1227" s="28">
        <v>4.0486336931510977E-2</v>
      </c>
      <c r="U1227" s="28">
        <v>4.1630828344294157E-2</v>
      </c>
      <c r="V1227" s="28">
        <v>4.2698009305989007E-2</v>
      </c>
      <c r="W1227" s="28">
        <v>4.3697757355910576E-2</v>
      </c>
      <c r="X1227" s="28">
        <v>4.463877073150796E-2</v>
      </c>
    </row>
    <row r="1228" spans="1:24" x14ac:dyDescent="0.2">
      <c r="A1228" s="11" t="s">
        <v>144</v>
      </c>
      <c r="B1228" s="11" t="s">
        <v>63</v>
      </c>
      <c r="C1228" s="11" t="s">
        <v>65</v>
      </c>
      <c r="D1228" s="11" t="s">
        <v>77</v>
      </c>
      <c r="E1228" s="28">
        <v>2.9137500000000001E-3</v>
      </c>
      <c r="F1228" s="28">
        <v>3.0664499999999996E-3</v>
      </c>
      <c r="G1228" s="28">
        <v>3.1789499999999998E-3</v>
      </c>
      <c r="H1228" s="28">
        <v>3.3571500000000002E-3</v>
      </c>
      <c r="I1228" s="28">
        <v>3.6635999999999999E-3</v>
      </c>
      <c r="J1228" s="28">
        <v>4.0787999999999996E-3</v>
      </c>
      <c r="K1228" s="28">
        <v>4.5763499999999999E-3</v>
      </c>
      <c r="L1228" s="28">
        <v>5.1658499999999996E-3</v>
      </c>
      <c r="M1228" s="28">
        <v>5.4418499999999998E-3</v>
      </c>
      <c r="N1228" s="28">
        <v>5.3668499999999994E-3</v>
      </c>
      <c r="O1228" s="28">
        <v>5.37435E-3</v>
      </c>
      <c r="P1228" s="28">
        <v>5.4121500000000001E-3</v>
      </c>
      <c r="Q1228" s="28">
        <v>5.4703499999999997E-3</v>
      </c>
      <c r="R1228" s="28">
        <v>5.8263088598035926E-3</v>
      </c>
      <c r="S1228" s="28">
        <v>5.8845719484016288E-3</v>
      </c>
      <c r="T1228" s="28">
        <v>5.9434176678856455E-3</v>
      </c>
      <c r="U1228" s="28">
        <v>6.0028518445645017E-3</v>
      </c>
      <c r="V1228" s="28">
        <v>6.0628803630101468E-3</v>
      </c>
      <c r="W1228" s="28">
        <v>6.1235091666402485E-3</v>
      </c>
      <c r="X1228" s="28">
        <v>6.1847442583066511E-3</v>
      </c>
    </row>
    <row r="1229" spans="1:24" x14ac:dyDescent="0.2">
      <c r="A1229" s="11" t="s">
        <v>144</v>
      </c>
      <c r="B1229" s="11" t="s">
        <v>63</v>
      </c>
      <c r="C1229" s="11" t="s">
        <v>65</v>
      </c>
      <c r="D1229" s="11" t="s">
        <v>73</v>
      </c>
      <c r="E1229" s="28">
        <v>0</v>
      </c>
      <c r="F1229" s="28">
        <v>0</v>
      </c>
      <c r="G1229" s="28">
        <v>0</v>
      </c>
      <c r="H1229" s="28">
        <v>0</v>
      </c>
      <c r="I1229" s="28">
        <v>0</v>
      </c>
      <c r="J1229" s="28">
        <v>0</v>
      </c>
      <c r="K1229" s="28">
        <v>0</v>
      </c>
      <c r="L1229" s="28">
        <v>0</v>
      </c>
      <c r="M1229" s="28">
        <v>0</v>
      </c>
      <c r="N1229" s="28">
        <v>0</v>
      </c>
      <c r="O1229" s="28">
        <v>0</v>
      </c>
      <c r="P1229" s="28">
        <v>0</v>
      </c>
      <c r="Q1229" s="28">
        <v>0</v>
      </c>
      <c r="R1229" s="28">
        <v>0</v>
      </c>
      <c r="S1229" s="28">
        <v>0</v>
      </c>
      <c r="T1229" s="28">
        <v>0</v>
      </c>
      <c r="U1229" s="28">
        <v>0</v>
      </c>
      <c r="V1229" s="28">
        <v>0</v>
      </c>
      <c r="W1229" s="28">
        <v>0</v>
      </c>
      <c r="X1229" s="28">
        <v>0</v>
      </c>
    </row>
    <row r="1230" spans="1:24" x14ac:dyDescent="0.2">
      <c r="A1230" s="11" t="s">
        <v>144</v>
      </c>
      <c r="B1230" s="11" t="s">
        <v>63</v>
      </c>
      <c r="C1230" s="11" t="s">
        <v>65</v>
      </c>
      <c r="D1230" s="11" t="s">
        <v>70</v>
      </c>
      <c r="E1230" s="28">
        <v>0</v>
      </c>
      <c r="F1230" s="28">
        <v>0</v>
      </c>
      <c r="G1230" s="28">
        <v>0</v>
      </c>
      <c r="H1230" s="28">
        <v>0</v>
      </c>
      <c r="I1230" s="28">
        <v>0</v>
      </c>
      <c r="J1230" s="28">
        <v>0</v>
      </c>
      <c r="K1230" s="28">
        <v>0</v>
      </c>
      <c r="L1230" s="28">
        <v>0</v>
      </c>
      <c r="M1230" s="28">
        <v>0</v>
      </c>
      <c r="N1230" s="28">
        <v>0</v>
      </c>
      <c r="O1230" s="28">
        <v>0</v>
      </c>
      <c r="P1230" s="28">
        <v>0</v>
      </c>
      <c r="Q1230" s="28">
        <v>0</v>
      </c>
      <c r="R1230" s="28">
        <v>0</v>
      </c>
      <c r="S1230" s="28">
        <v>0</v>
      </c>
      <c r="T1230" s="28">
        <v>0</v>
      </c>
      <c r="U1230" s="28">
        <v>0</v>
      </c>
      <c r="V1230" s="28">
        <v>0</v>
      </c>
      <c r="W1230" s="28">
        <v>0</v>
      </c>
      <c r="X1230" s="28">
        <v>0</v>
      </c>
    </row>
    <row r="1231" spans="1:24" x14ac:dyDescent="0.2">
      <c r="A1231" s="11" t="s">
        <v>144</v>
      </c>
      <c r="B1231" s="11" t="s">
        <v>63</v>
      </c>
      <c r="C1231" s="11" t="s">
        <v>65</v>
      </c>
      <c r="D1231" s="11" t="s">
        <v>71</v>
      </c>
      <c r="E1231" s="28">
        <v>5.0572200000000005E-2</v>
      </c>
      <c r="F1231" s="28">
        <v>3.3243000000000002E-2</v>
      </c>
      <c r="G1231" s="28">
        <v>2.9004499999999996E-2</v>
      </c>
      <c r="H1231" s="28">
        <v>0.13294049999999999</v>
      </c>
      <c r="I1231" s="28">
        <v>3.0568999999999999E-2</v>
      </c>
      <c r="J1231" s="28">
        <v>1.7765223147566265E-2</v>
      </c>
      <c r="K1231" s="28">
        <v>4.21489132766594E-2</v>
      </c>
      <c r="L1231" s="28">
        <v>6.4005731596955134E-2</v>
      </c>
      <c r="M1231" s="28">
        <v>2.185200258709415E-2</v>
      </c>
      <c r="N1231" s="28">
        <v>1.2186102304006323E-2</v>
      </c>
      <c r="O1231" s="28">
        <v>1.9326818826266783E-2</v>
      </c>
      <c r="P1231" s="28">
        <v>2.0750279594771319E-2</v>
      </c>
      <c r="Q1231" s="28">
        <v>8.7957750000000005E-3</v>
      </c>
      <c r="R1231" s="28">
        <v>7.2266749999999992E-3</v>
      </c>
      <c r="S1231" s="28">
        <v>7.4630054960149461E-3</v>
      </c>
      <c r="T1231" s="28">
        <v>7.7159020616376708E-3</v>
      </c>
      <c r="U1231" s="28">
        <v>8.3261656688588311E-3</v>
      </c>
      <c r="V1231" s="28">
        <v>9.8205421403774716E-3</v>
      </c>
      <c r="W1231" s="28">
        <v>1.0924439338977646E-2</v>
      </c>
      <c r="X1231" s="28">
        <v>1.2052468097507152E-2</v>
      </c>
    </row>
    <row r="1232" spans="1:24" x14ac:dyDescent="0.2">
      <c r="A1232" s="11" t="s">
        <v>144</v>
      </c>
      <c r="B1232" s="11" t="s">
        <v>63</v>
      </c>
      <c r="C1232" s="11" t="s">
        <v>65</v>
      </c>
      <c r="D1232" s="11" t="s">
        <v>26</v>
      </c>
      <c r="E1232" s="28">
        <v>5.0572200000000005E-2</v>
      </c>
      <c r="F1232" s="28">
        <v>3.3243000000000002E-2</v>
      </c>
      <c r="G1232" s="28">
        <v>2.9004499999999996E-2</v>
      </c>
      <c r="H1232" s="28">
        <v>0.13294049999999999</v>
      </c>
      <c r="I1232" s="28">
        <v>3.0568999999999999E-2</v>
      </c>
      <c r="J1232" s="28">
        <v>1.7765223147566265E-2</v>
      </c>
      <c r="K1232" s="28">
        <v>4.21489132766594E-2</v>
      </c>
      <c r="L1232" s="28">
        <v>6.4005731596955134E-2</v>
      </c>
      <c r="M1232" s="28">
        <v>2.185200258709415E-2</v>
      </c>
      <c r="N1232" s="28">
        <v>1.2186102304006323E-2</v>
      </c>
      <c r="O1232" s="28">
        <v>1.9326818826266783E-2</v>
      </c>
      <c r="P1232" s="28">
        <v>2.0750279594771319E-2</v>
      </c>
      <c r="Q1232" s="28">
        <v>8.7957750000000005E-3</v>
      </c>
      <c r="R1232" s="28">
        <v>7.2266749999999992E-3</v>
      </c>
      <c r="S1232" s="28">
        <v>7.4630054960149461E-3</v>
      </c>
      <c r="T1232" s="28">
        <v>7.7159020616376708E-3</v>
      </c>
      <c r="U1232" s="28">
        <v>8.3261656688588311E-3</v>
      </c>
      <c r="V1232" s="28">
        <v>9.8205421403774716E-3</v>
      </c>
      <c r="W1232" s="28">
        <v>1.0924439338977646E-2</v>
      </c>
      <c r="X1232" s="28">
        <v>1.2052468097507152E-2</v>
      </c>
    </row>
    <row r="1233" spans="1:24" x14ac:dyDescent="0.2">
      <c r="A1233" s="11" t="s">
        <v>144</v>
      </c>
      <c r="B1233" s="11" t="s">
        <v>63</v>
      </c>
      <c r="C1233" s="11" t="s">
        <v>65</v>
      </c>
      <c r="D1233" s="11" t="s">
        <v>75</v>
      </c>
      <c r="E1233" s="28">
        <v>5.0572200000000005E-2</v>
      </c>
      <c r="F1233" s="28">
        <v>3.3243000000000002E-2</v>
      </c>
      <c r="G1233" s="28">
        <v>2.9004499999999996E-2</v>
      </c>
      <c r="H1233" s="28">
        <v>0.13294049999999999</v>
      </c>
      <c r="I1233" s="28">
        <v>3.0568999999999999E-2</v>
      </c>
      <c r="J1233" s="28">
        <v>3.5522899999999996E-2</v>
      </c>
      <c r="K1233" s="28">
        <v>5.24699E-2</v>
      </c>
      <c r="L1233" s="28">
        <v>4.1642999999999999E-2</v>
      </c>
      <c r="M1233" s="28">
        <v>2.54471E-2</v>
      </c>
      <c r="N1233" s="28">
        <v>1.0245199999999999E-2</v>
      </c>
      <c r="O1233" s="28">
        <v>1.5528799999999997E-2</v>
      </c>
      <c r="P1233" s="28">
        <v>1.28261E-2</v>
      </c>
      <c r="Q1233" s="28">
        <v>1.1698399999999998E-2</v>
      </c>
      <c r="R1233" s="28">
        <v>1.1601799999999999E-2</v>
      </c>
      <c r="S1233" s="28">
        <v>1.2639195907345677E-2</v>
      </c>
      <c r="T1233" s="28">
        <v>1.1649953857405798E-2</v>
      </c>
      <c r="U1233" s="28">
        <v>1.1692242141615161E-2</v>
      </c>
      <c r="V1233" s="28">
        <v>1.1732416011614056E-2</v>
      </c>
      <c r="W1233" s="28">
        <v>1.1973466242482474E-2</v>
      </c>
      <c r="X1233" s="28">
        <v>1.305567378063076E-2</v>
      </c>
    </row>
    <row r="1234" spans="1:24" x14ac:dyDescent="0.2">
      <c r="A1234" s="11" t="s">
        <v>144</v>
      </c>
      <c r="B1234" s="11" t="s">
        <v>63</v>
      </c>
      <c r="C1234" s="11" t="s">
        <v>65</v>
      </c>
      <c r="D1234" s="11" t="s">
        <v>76</v>
      </c>
      <c r="E1234" s="28">
        <v>0</v>
      </c>
      <c r="F1234" s="28">
        <v>0</v>
      </c>
      <c r="G1234" s="28">
        <v>1.235E-5</v>
      </c>
      <c r="H1234" s="28">
        <v>0</v>
      </c>
      <c r="I1234" s="28">
        <v>0</v>
      </c>
      <c r="J1234" s="28">
        <v>1.8050000000000002E-5</v>
      </c>
      <c r="K1234" s="28">
        <v>1.4534999999999998E-4</v>
      </c>
      <c r="L1234" s="28">
        <v>1.9189999999999998E-4</v>
      </c>
      <c r="M1234" s="28">
        <v>0</v>
      </c>
      <c r="N1234" s="28">
        <v>1.1685000000000001E-4</v>
      </c>
      <c r="O1234" s="28">
        <v>2.128E-4</v>
      </c>
      <c r="P1234" s="28">
        <v>1.0450000000000001E-4</v>
      </c>
      <c r="Q1234" s="28">
        <v>2.6599999999999999E-5</v>
      </c>
      <c r="R1234" s="28">
        <v>1.5485E-4</v>
      </c>
      <c r="S1234" s="28">
        <v>1.672E-4</v>
      </c>
      <c r="T1234" s="28">
        <v>0</v>
      </c>
      <c r="U1234" s="28">
        <v>0</v>
      </c>
      <c r="V1234" s="28">
        <v>0</v>
      </c>
      <c r="W1234" s="28">
        <v>0</v>
      </c>
      <c r="X1234" s="28">
        <v>0</v>
      </c>
    </row>
    <row r="1235" spans="1:24" x14ac:dyDescent="0.2">
      <c r="A1235" s="11" t="s">
        <v>144</v>
      </c>
      <c r="B1235" s="11" t="s">
        <v>63</v>
      </c>
      <c r="C1235" s="11" t="s">
        <v>65</v>
      </c>
      <c r="D1235" s="11" t="s">
        <v>74</v>
      </c>
      <c r="E1235" s="28">
        <v>0</v>
      </c>
      <c r="F1235" s="28">
        <v>0</v>
      </c>
      <c r="G1235" s="28">
        <v>0</v>
      </c>
      <c r="H1235" s="28">
        <v>0</v>
      </c>
      <c r="I1235" s="28">
        <v>0</v>
      </c>
      <c r="J1235" s="28">
        <v>0</v>
      </c>
      <c r="K1235" s="28">
        <v>0</v>
      </c>
      <c r="L1235" s="28">
        <v>0</v>
      </c>
      <c r="M1235" s="28">
        <v>0</v>
      </c>
      <c r="N1235" s="28">
        <v>0</v>
      </c>
      <c r="O1235" s="28">
        <v>0</v>
      </c>
      <c r="P1235" s="28">
        <v>0</v>
      </c>
      <c r="Q1235" s="28">
        <v>0</v>
      </c>
      <c r="R1235" s="28">
        <v>0</v>
      </c>
      <c r="S1235" s="28">
        <v>0</v>
      </c>
      <c r="T1235" s="28">
        <v>0</v>
      </c>
      <c r="U1235" s="28">
        <v>0</v>
      </c>
      <c r="V1235" s="28">
        <v>0</v>
      </c>
      <c r="W1235" s="28">
        <v>0</v>
      </c>
      <c r="X1235" s="28">
        <v>0</v>
      </c>
    </row>
    <row r="1236" spans="1:24" x14ac:dyDescent="0.2">
      <c r="A1236" s="11" t="s">
        <v>144</v>
      </c>
      <c r="B1236" s="11" t="s">
        <v>63</v>
      </c>
      <c r="C1236" s="11" t="s">
        <v>67</v>
      </c>
      <c r="D1236" s="11" t="s">
        <v>72</v>
      </c>
      <c r="E1236" s="28">
        <v>1.9432000000000001E-2</v>
      </c>
      <c r="F1236" s="28">
        <v>1.9990000000000001E-2</v>
      </c>
      <c r="G1236" s="28">
        <v>2.0278000000000001E-2</v>
      </c>
      <c r="H1236" s="28">
        <v>2.1235E-2</v>
      </c>
      <c r="I1236" s="28">
        <v>2.3035E-2</v>
      </c>
      <c r="J1236" s="28">
        <v>2.5544000000000001E-2</v>
      </c>
      <c r="K1236" s="28">
        <v>2.8087000000000001E-2</v>
      </c>
      <c r="L1236" s="28">
        <v>3.1095000000000001E-2</v>
      </c>
      <c r="M1236" s="28">
        <v>3.1819E-2</v>
      </c>
      <c r="N1236" s="28">
        <v>3.0922999999999999E-2</v>
      </c>
      <c r="O1236" s="28">
        <v>3.0436999999999999E-2</v>
      </c>
      <c r="P1236" s="28">
        <v>3.0209E-2</v>
      </c>
      <c r="Q1236" s="28">
        <v>3.0338E-2</v>
      </c>
      <c r="R1236" s="28">
        <v>3.0942006392178995E-2</v>
      </c>
      <c r="S1236" s="28">
        <v>3.1521852528670832E-2</v>
      </c>
      <c r="T1236" s="28">
        <v>3.2078504819702994E-2</v>
      </c>
      <c r="U1236" s="28">
        <v>3.261289101909387E-2</v>
      </c>
      <c r="V1236" s="28">
        <v>3.3125901770509114E-2</v>
      </c>
      <c r="W1236" s="28">
        <v>3.3618392091867746E-2</v>
      </c>
      <c r="X1236" s="28">
        <v>3.409118280037203E-2</v>
      </c>
    </row>
    <row r="1237" spans="1:24" x14ac:dyDescent="0.2">
      <c r="A1237" s="11" t="s">
        <v>144</v>
      </c>
      <c r="B1237" s="11" t="s">
        <v>63</v>
      </c>
      <c r="C1237" s="11" t="s">
        <v>67</v>
      </c>
      <c r="D1237" s="11" t="s">
        <v>77</v>
      </c>
      <c r="E1237" s="28">
        <v>1.6629436741818972E-3</v>
      </c>
      <c r="F1237" s="28">
        <v>1.6596707250985179E-3</v>
      </c>
      <c r="G1237" s="28">
        <v>1.6100489831857594E-3</v>
      </c>
      <c r="H1237" s="28">
        <v>1.7285983122366652E-3</v>
      </c>
      <c r="I1237" s="28">
        <v>1.7815604118532041E-3</v>
      </c>
      <c r="J1237" s="28">
        <v>1.8322074007465555E-3</v>
      </c>
      <c r="K1237" s="28">
        <v>1.8811763999592524E-3</v>
      </c>
      <c r="L1237" s="28">
        <v>1.8745706118760272E-3</v>
      </c>
      <c r="M1237" s="28">
        <v>1.817526392178996E-3</v>
      </c>
      <c r="N1237" s="28">
        <v>1.817526392178996E-3</v>
      </c>
      <c r="O1237" s="28">
        <v>1.817526392178996E-3</v>
      </c>
      <c r="P1237" s="28">
        <v>1.817526392178996E-3</v>
      </c>
      <c r="Q1237" s="28">
        <v>1.817526392178996E-3</v>
      </c>
      <c r="R1237" s="28">
        <v>1.817526392178996E-3</v>
      </c>
      <c r="S1237" s="28">
        <v>1.817526392178996E-3</v>
      </c>
      <c r="T1237" s="28">
        <v>1.817526392178996E-3</v>
      </c>
      <c r="U1237" s="28">
        <v>1.817526392178996E-3</v>
      </c>
      <c r="V1237" s="28">
        <v>1.817526392178996E-3</v>
      </c>
      <c r="W1237" s="28">
        <v>1.817526392178996E-3</v>
      </c>
      <c r="X1237" s="28">
        <v>1.817526392178996E-3</v>
      </c>
    </row>
    <row r="1238" spans="1:24" x14ac:dyDescent="0.2">
      <c r="A1238" s="11" t="s">
        <v>144</v>
      </c>
      <c r="B1238" s="11" t="s">
        <v>63</v>
      </c>
      <c r="C1238" s="11" t="s">
        <v>67</v>
      </c>
      <c r="D1238" s="11" t="s">
        <v>73</v>
      </c>
      <c r="E1238" s="28">
        <v>0</v>
      </c>
      <c r="F1238" s="28">
        <v>0</v>
      </c>
      <c r="G1238" s="28">
        <v>0</v>
      </c>
      <c r="H1238" s="28">
        <v>0</v>
      </c>
      <c r="I1238" s="28">
        <v>0</v>
      </c>
      <c r="J1238" s="28">
        <v>0</v>
      </c>
      <c r="K1238" s="28">
        <v>0</v>
      </c>
      <c r="L1238" s="28">
        <v>0</v>
      </c>
      <c r="M1238" s="28">
        <v>0</v>
      </c>
      <c r="N1238" s="28">
        <v>0</v>
      </c>
      <c r="O1238" s="28">
        <v>0</v>
      </c>
      <c r="P1238" s="28">
        <v>0</v>
      </c>
      <c r="Q1238" s="28">
        <v>0</v>
      </c>
      <c r="R1238" s="28">
        <v>0</v>
      </c>
      <c r="S1238" s="28">
        <v>0</v>
      </c>
      <c r="T1238" s="28">
        <v>0</v>
      </c>
      <c r="U1238" s="28">
        <v>0</v>
      </c>
      <c r="V1238" s="28">
        <v>0</v>
      </c>
      <c r="W1238" s="28">
        <v>0</v>
      </c>
      <c r="X1238" s="28">
        <v>0</v>
      </c>
    </row>
    <row r="1239" spans="1:24" x14ac:dyDescent="0.2">
      <c r="A1239" s="11" t="s">
        <v>144</v>
      </c>
      <c r="B1239" s="11" t="s">
        <v>63</v>
      </c>
      <c r="C1239" s="11" t="s">
        <v>67</v>
      </c>
      <c r="D1239" s="11" t="s">
        <v>70</v>
      </c>
      <c r="E1239" s="28">
        <v>0</v>
      </c>
      <c r="F1239" s="28">
        <v>0</v>
      </c>
      <c r="G1239" s="28">
        <v>0</v>
      </c>
      <c r="H1239" s="28">
        <v>0</v>
      </c>
      <c r="I1239" s="28">
        <v>0</v>
      </c>
      <c r="J1239" s="28">
        <v>0</v>
      </c>
      <c r="K1239" s="28">
        <v>0</v>
      </c>
      <c r="L1239" s="28">
        <v>0</v>
      </c>
      <c r="M1239" s="28">
        <v>0</v>
      </c>
      <c r="N1239" s="28">
        <v>0</v>
      </c>
      <c r="O1239" s="28">
        <v>0</v>
      </c>
      <c r="P1239" s="28">
        <v>0</v>
      </c>
      <c r="Q1239" s="28">
        <v>0</v>
      </c>
      <c r="R1239" s="28">
        <v>0</v>
      </c>
      <c r="S1239" s="28">
        <v>0</v>
      </c>
      <c r="T1239" s="28">
        <v>0</v>
      </c>
      <c r="U1239" s="28">
        <v>0</v>
      </c>
      <c r="V1239" s="28">
        <v>0</v>
      </c>
      <c r="W1239" s="28">
        <v>0</v>
      </c>
      <c r="X1239" s="28">
        <v>0</v>
      </c>
    </row>
    <row r="1240" spans="1:24" x14ac:dyDescent="0.2">
      <c r="A1240" s="11" t="s">
        <v>144</v>
      </c>
      <c r="B1240" s="11" t="s">
        <v>63</v>
      </c>
      <c r="C1240" s="11" t="s">
        <v>67</v>
      </c>
      <c r="D1240" s="11" t="s">
        <v>71</v>
      </c>
      <c r="E1240" s="28">
        <v>0.06</v>
      </c>
      <c r="F1240" s="28">
        <v>0.06</v>
      </c>
      <c r="G1240" s="28">
        <v>0.04</v>
      </c>
      <c r="H1240" s="28">
        <v>0.02</v>
      </c>
      <c r="I1240" s="28">
        <v>0.05</v>
      </c>
      <c r="J1240" s="28">
        <v>3.7926800000000004E-2</v>
      </c>
      <c r="K1240" s="28">
        <v>3.7838129999999998E-2</v>
      </c>
      <c r="L1240" s="28">
        <v>5.1584466999999995E-2</v>
      </c>
      <c r="M1240" s="28">
        <v>4.6375E-2</v>
      </c>
      <c r="N1240" s="28">
        <v>1.7598249999999999E-2</v>
      </c>
      <c r="O1240" s="28">
        <v>3.2805000000000001E-2</v>
      </c>
      <c r="P1240" s="28">
        <v>3.2825750000000001E-2</v>
      </c>
      <c r="Q1240" s="28">
        <v>3.2224750000000003E-2</v>
      </c>
      <c r="R1240" s="28">
        <v>3.6005750000000003E-2</v>
      </c>
      <c r="S1240" s="28">
        <v>3.5190361762276065E-2</v>
      </c>
      <c r="T1240" s="28">
        <v>3.680557558927898E-2</v>
      </c>
      <c r="U1240" s="28">
        <v>3.8483211402530769E-2</v>
      </c>
      <c r="V1240" s="28">
        <v>4.0413600160021122E-2</v>
      </c>
      <c r="W1240" s="28">
        <v>4.2022990114834687E-2</v>
      </c>
      <c r="X1240" s="28">
        <v>4.2613978500465048E-2</v>
      </c>
    </row>
    <row r="1241" spans="1:24" x14ac:dyDescent="0.2">
      <c r="A1241" s="11" t="s">
        <v>144</v>
      </c>
      <c r="B1241" s="11" t="s">
        <v>63</v>
      </c>
      <c r="C1241" s="11" t="s">
        <v>67</v>
      </c>
      <c r="D1241" s="11" t="s">
        <v>26</v>
      </c>
      <c r="E1241" s="28">
        <v>0.06</v>
      </c>
      <c r="F1241" s="28">
        <v>0.06</v>
      </c>
      <c r="G1241" s="28">
        <v>0.04</v>
      </c>
      <c r="H1241" s="28">
        <v>0.02</v>
      </c>
      <c r="I1241" s="28">
        <v>0.05</v>
      </c>
      <c r="J1241" s="28">
        <v>3.7926800000000004E-2</v>
      </c>
      <c r="K1241" s="28">
        <v>3.7838129999999998E-2</v>
      </c>
      <c r="L1241" s="28">
        <v>5.1584466999999995E-2</v>
      </c>
      <c r="M1241" s="28">
        <v>4.6375E-2</v>
      </c>
      <c r="N1241" s="28">
        <v>1.7598249999999999E-2</v>
      </c>
      <c r="O1241" s="28">
        <v>3.2805000000000001E-2</v>
      </c>
      <c r="P1241" s="28">
        <v>3.2825750000000001E-2</v>
      </c>
      <c r="Q1241" s="28">
        <v>3.2224750000000003E-2</v>
      </c>
      <c r="R1241" s="28">
        <v>3.6005750000000003E-2</v>
      </c>
      <c r="S1241" s="28">
        <v>3.5190361762276065E-2</v>
      </c>
      <c r="T1241" s="28">
        <v>3.680557558927898E-2</v>
      </c>
      <c r="U1241" s="28">
        <v>3.8483211402530769E-2</v>
      </c>
      <c r="V1241" s="28">
        <v>4.0413600160021122E-2</v>
      </c>
      <c r="W1241" s="28">
        <v>4.2022990114834687E-2</v>
      </c>
      <c r="X1241" s="28">
        <v>4.2613978500465048E-2</v>
      </c>
    </row>
    <row r="1242" spans="1:24" x14ac:dyDescent="0.2">
      <c r="A1242" s="11" t="s">
        <v>144</v>
      </c>
      <c r="B1242" s="11" t="s">
        <v>63</v>
      </c>
      <c r="C1242" s="11" t="s">
        <v>67</v>
      </c>
      <c r="D1242" s="11" t="s">
        <v>75</v>
      </c>
      <c r="E1242" s="28">
        <v>0.06</v>
      </c>
      <c r="F1242" s="28">
        <v>0.06</v>
      </c>
      <c r="G1242" s="28">
        <v>0.04</v>
      </c>
      <c r="H1242" s="28">
        <v>0.02</v>
      </c>
      <c r="I1242" s="28">
        <v>0.05</v>
      </c>
      <c r="J1242" s="28">
        <v>3.7926800000000004E-2</v>
      </c>
      <c r="K1242" s="28">
        <v>3.7838129999999998E-2</v>
      </c>
      <c r="L1242" s="28">
        <v>5.1584466999999995E-2</v>
      </c>
      <c r="M1242" s="28">
        <v>4.6375E-2</v>
      </c>
      <c r="N1242" s="28">
        <v>1.7598250000000006E-2</v>
      </c>
      <c r="O1242" s="28">
        <v>3.2805000000000015E-2</v>
      </c>
      <c r="P1242" s="28">
        <v>3.2825750000000008E-2</v>
      </c>
      <c r="Q1242" s="28">
        <v>3.2224750000000003E-2</v>
      </c>
      <c r="R1242" s="28">
        <v>3.600575000000001E-2</v>
      </c>
      <c r="S1242" s="28">
        <v>3.962974324434522E-2</v>
      </c>
      <c r="T1242" s="28">
        <v>3.7509622252915195E-2</v>
      </c>
      <c r="U1242" s="28">
        <v>3.9118572560452827E-2</v>
      </c>
      <c r="V1242" s="28">
        <v>4.0960507500183395E-2</v>
      </c>
      <c r="W1242" s="28">
        <v>4.2447676657966671E-2</v>
      </c>
      <c r="X1242" s="28">
        <v>4.315411947952074E-2</v>
      </c>
    </row>
    <row r="1243" spans="1:24" x14ac:dyDescent="0.2">
      <c r="A1243" s="11" t="s">
        <v>144</v>
      </c>
      <c r="B1243" s="11" t="s">
        <v>63</v>
      </c>
      <c r="C1243" s="11" t="s">
        <v>67</v>
      </c>
      <c r="D1243" s="11" t="s">
        <v>76</v>
      </c>
      <c r="E1243" s="28">
        <v>0</v>
      </c>
      <c r="F1243" s="28">
        <v>0</v>
      </c>
      <c r="G1243" s="28">
        <v>6.5000000000000034E-7</v>
      </c>
      <c r="H1243" s="28">
        <v>0</v>
      </c>
      <c r="I1243" s="28">
        <v>0</v>
      </c>
      <c r="J1243" s="28">
        <v>9.4999999999999927E-7</v>
      </c>
      <c r="K1243" s="28">
        <v>7.6500000000000064E-6</v>
      </c>
      <c r="L1243" s="28">
        <v>1.0100000000000015E-5</v>
      </c>
      <c r="M1243" s="28">
        <v>0</v>
      </c>
      <c r="N1243" s="28">
        <v>6.1500000000000013E-6</v>
      </c>
      <c r="O1243" s="28">
        <v>1.1200000000000018E-5</v>
      </c>
      <c r="P1243" s="28">
        <v>5.5000000000000075E-6</v>
      </c>
      <c r="Q1243" s="28">
        <v>1.4000000000000021E-6</v>
      </c>
      <c r="R1243" s="28">
        <v>8.1500000000000134E-6</v>
      </c>
      <c r="S1243" s="28">
        <v>8.8000000000000106E-6</v>
      </c>
      <c r="T1243" s="28">
        <v>0</v>
      </c>
      <c r="U1243" s="28">
        <v>0</v>
      </c>
      <c r="V1243" s="28">
        <v>0</v>
      </c>
      <c r="W1243" s="28">
        <v>0</v>
      </c>
      <c r="X1243" s="28">
        <v>0</v>
      </c>
    </row>
    <row r="1244" spans="1:24" x14ac:dyDescent="0.2">
      <c r="A1244" s="11" t="s">
        <v>144</v>
      </c>
      <c r="B1244" s="11" t="s">
        <v>63</v>
      </c>
      <c r="C1244" s="11" t="s">
        <v>67</v>
      </c>
      <c r="D1244" s="11" t="s">
        <v>74</v>
      </c>
      <c r="E1244" s="28">
        <v>0</v>
      </c>
      <c r="F1244" s="28">
        <v>0</v>
      </c>
      <c r="G1244" s="28">
        <v>0</v>
      </c>
      <c r="H1244" s="28">
        <v>0</v>
      </c>
      <c r="I1244" s="28">
        <v>0</v>
      </c>
      <c r="J1244" s="28">
        <v>0</v>
      </c>
      <c r="K1244" s="28">
        <v>0</v>
      </c>
      <c r="L1244" s="28">
        <v>0</v>
      </c>
      <c r="M1244" s="28">
        <v>0</v>
      </c>
      <c r="N1244" s="28">
        <v>0</v>
      </c>
      <c r="O1244" s="28">
        <v>0</v>
      </c>
      <c r="P1244" s="28">
        <v>0</v>
      </c>
      <c r="Q1244" s="28">
        <v>0</v>
      </c>
      <c r="R1244" s="28">
        <v>0</v>
      </c>
      <c r="S1244" s="28">
        <v>0</v>
      </c>
      <c r="T1244" s="28">
        <v>0</v>
      </c>
      <c r="U1244" s="28">
        <v>0</v>
      </c>
      <c r="V1244" s="28">
        <v>0</v>
      </c>
      <c r="W1244" s="28">
        <v>0</v>
      </c>
      <c r="X1244" s="28">
        <v>0</v>
      </c>
    </row>
    <row r="1245" spans="1:24" x14ac:dyDescent="0.2">
      <c r="A1245" s="11" t="s">
        <v>145</v>
      </c>
      <c r="B1245" s="11" t="s">
        <v>63</v>
      </c>
      <c r="C1245" s="11" t="s">
        <v>50</v>
      </c>
      <c r="D1245" s="11" t="s">
        <v>72</v>
      </c>
      <c r="E1245" s="28">
        <v>4.0971450000000003</v>
      </c>
      <c r="F1245" s="28">
        <v>4.1820269999999997</v>
      </c>
      <c r="G1245" s="28">
        <v>3.9870929999999998</v>
      </c>
      <c r="H1245" s="28">
        <v>4.0543079999999998</v>
      </c>
      <c r="I1245" s="28">
        <v>4.109</v>
      </c>
      <c r="J1245" s="28">
        <v>4.157</v>
      </c>
      <c r="K1245" s="28">
        <v>4.2050000000000001</v>
      </c>
      <c r="L1245" s="28">
        <v>4.25</v>
      </c>
      <c r="M1245" s="28">
        <v>4.2939999999999996</v>
      </c>
      <c r="N1245" s="28">
        <v>4.3600000000000003</v>
      </c>
      <c r="O1245" s="28">
        <v>4.4409999999999998</v>
      </c>
      <c r="P1245" s="28">
        <v>4.5405222670002265</v>
      </c>
      <c r="Q1245" s="28">
        <v>4.6000931380058496</v>
      </c>
      <c r="R1245" s="28">
        <v>4.6310559951968964</v>
      </c>
      <c r="S1245" s="28">
        <v>4.6418826849436767</v>
      </c>
      <c r="T1245" s="28">
        <v>4.6552065241286833</v>
      </c>
      <c r="U1245" s="28">
        <v>4.6706066422012356</v>
      </c>
      <c r="V1245" s="28">
        <v>4.686711537771088</v>
      </c>
      <c r="W1245" s="28">
        <v>4.7039452268239286</v>
      </c>
      <c r="X1245" s="28">
        <v>4.7232445445915179</v>
      </c>
    </row>
    <row r="1246" spans="1:24" x14ac:dyDescent="0.2">
      <c r="A1246" s="11" t="s">
        <v>145</v>
      </c>
      <c r="B1246" s="11" t="s">
        <v>63</v>
      </c>
      <c r="C1246" s="11" t="s">
        <v>50</v>
      </c>
      <c r="D1246" s="11" t="s">
        <v>77</v>
      </c>
      <c r="E1246" s="28">
        <v>0.30942700000000001</v>
      </c>
      <c r="F1246" s="28">
        <v>0.29352800000000001</v>
      </c>
      <c r="G1246" s="28">
        <v>0.27954399999999996</v>
      </c>
      <c r="H1246" s="28">
        <v>0.3</v>
      </c>
      <c r="I1246" s="28">
        <v>0.31</v>
      </c>
      <c r="J1246" s="28">
        <v>0.307</v>
      </c>
      <c r="K1246" s="28">
        <v>0.309</v>
      </c>
      <c r="L1246" s="28">
        <v>0.29699999999999999</v>
      </c>
      <c r="M1246" s="28">
        <v>0.29399999999999998</v>
      </c>
      <c r="N1246" s="28">
        <v>0.31940400000000002</v>
      </c>
      <c r="O1246" s="28">
        <v>0.328565</v>
      </c>
      <c r="P1246" s="28">
        <v>0.35606400000000005</v>
      </c>
      <c r="Q1246" s="28">
        <v>0.33599499999999999</v>
      </c>
      <c r="R1246" s="28">
        <v>0.31898300000000002</v>
      </c>
      <c r="S1246" s="28">
        <v>0.30566100000000002</v>
      </c>
      <c r="T1246" s="28">
        <v>0.31569999999999998</v>
      </c>
      <c r="U1246" s="28">
        <v>0.32459100000000002</v>
      </c>
      <c r="V1246" s="28">
        <v>0.324909</v>
      </c>
      <c r="W1246" s="28">
        <v>0.32569400000000004</v>
      </c>
      <c r="X1246" s="28">
        <v>0.327486</v>
      </c>
    </row>
    <row r="1247" spans="1:24" x14ac:dyDescent="0.2">
      <c r="A1247" s="11" t="s">
        <v>145</v>
      </c>
      <c r="B1247" s="11" t="s">
        <v>63</v>
      </c>
      <c r="C1247" s="11" t="s">
        <v>50</v>
      </c>
      <c r="D1247" s="11" t="s">
        <v>73</v>
      </c>
      <c r="E1247" s="28">
        <v>0.11636299999999999</v>
      </c>
      <c r="F1247" s="28">
        <v>0.13097500000000001</v>
      </c>
      <c r="G1247" s="28">
        <v>0.125717</v>
      </c>
      <c r="H1247" s="28">
        <v>0.112</v>
      </c>
      <c r="I1247" s="28">
        <v>0.218</v>
      </c>
      <c r="J1247" s="28">
        <v>0.23</v>
      </c>
      <c r="K1247" s="28">
        <v>0.245</v>
      </c>
      <c r="L1247" s="28">
        <v>0.21299999999999999</v>
      </c>
      <c r="M1247" s="28">
        <v>0.15</v>
      </c>
      <c r="N1247" s="28">
        <v>6.7468E-2</v>
      </c>
      <c r="O1247" s="28">
        <v>8.5955000000000004E-2</v>
      </c>
      <c r="P1247" s="28">
        <v>0.130499</v>
      </c>
      <c r="Q1247" s="28">
        <v>0.12417700000000001</v>
      </c>
      <c r="R1247" s="28">
        <v>0.148172</v>
      </c>
      <c r="S1247" s="28">
        <v>0.12817500000000001</v>
      </c>
      <c r="T1247" s="28">
        <v>0.12427800000000001</v>
      </c>
      <c r="U1247" s="28">
        <v>0.14635900000000002</v>
      </c>
      <c r="V1247" s="28">
        <v>0.17300200000000002</v>
      </c>
      <c r="W1247" s="28">
        <v>8.7414000000000006E-2</v>
      </c>
      <c r="X1247" s="28">
        <v>6.2868000000000007E-2</v>
      </c>
    </row>
    <row r="1248" spans="1:24" x14ac:dyDescent="0.2">
      <c r="A1248" s="11" t="s">
        <v>145</v>
      </c>
      <c r="B1248" s="11" t="s">
        <v>63</v>
      </c>
      <c r="C1248" s="11" t="s">
        <v>50</v>
      </c>
      <c r="D1248" s="11" t="s">
        <v>70</v>
      </c>
      <c r="E1248" s="28">
        <v>0.58181499999999997</v>
      </c>
      <c r="F1248" s="28">
        <v>0.6548750000000001</v>
      </c>
      <c r="G1248" s="28">
        <v>0.62858499999999995</v>
      </c>
      <c r="H1248" s="28">
        <v>0.56000000000000005</v>
      </c>
      <c r="I1248" s="28">
        <v>1.0900000000000001</v>
      </c>
      <c r="J1248" s="28">
        <v>1.1499999999999999</v>
      </c>
      <c r="K1248" s="28">
        <v>1.2250000000000001</v>
      </c>
      <c r="L1248" s="28">
        <v>1.0649999999999999</v>
      </c>
      <c r="M1248" s="28">
        <v>0.75</v>
      </c>
      <c r="N1248" s="28">
        <v>0.33733999999999997</v>
      </c>
      <c r="O1248" s="28">
        <v>0.42977500000000002</v>
      </c>
      <c r="P1248" s="28">
        <v>0.65249500000000005</v>
      </c>
      <c r="Q1248" s="28">
        <v>0.62088500000000002</v>
      </c>
      <c r="R1248" s="28">
        <v>0.74085999999999996</v>
      </c>
      <c r="S1248" s="28">
        <v>0.64087500000000008</v>
      </c>
      <c r="T1248" s="28">
        <v>0.62139000000000011</v>
      </c>
      <c r="U1248" s="28">
        <v>0.73179500000000008</v>
      </c>
      <c r="V1248" s="28">
        <v>0.86500999999999995</v>
      </c>
      <c r="W1248" s="28">
        <v>0.43707000000000001</v>
      </c>
      <c r="X1248" s="28">
        <v>0.31434000000000006</v>
      </c>
    </row>
    <row r="1249" spans="1:24" x14ac:dyDescent="0.2">
      <c r="A1249" s="11" t="s">
        <v>145</v>
      </c>
      <c r="B1249" s="11" t="s">
        <v>63</v>
      </c>
      <c r="C1249" s="11" t="s">
        <v>50</v>
      </c>
      <c r="D1249" s="11" t="s">
        <v>71</v>
      </c>
      <c r="E1249" s="28">
        <v>4.7117167499999999</v>
      </c>
      <c r="F1249" s="28">
        <v>4.4329486200000003</v>
      </c>
      <c r="G1249" s="28">
        <v>4.3060604400000004</v>
      </c>
      <c r="H1249" s="28">
        <v>4.5813680399999992</v>
      </c>
      <c r="I1249" s="28">
        <v>4.9307999999999996</v>
      </c>
      <c r="J1249" s="28">
        <v>5.9684775999999999</v>
      </c>
      <c r="K1249" s="28">
        <v>5.3970302899999991</v>
      </c>
      <c r="L1249" s="28">
        <v>5.4282382299999998</v>
      </c>
      <c r="M1249" s="28">
        <v>5.1729327000000005</v>
      </c>
      <c r="N1249" s="28">
        <v>5.51587915</v>
      </c>
      <c r="O1249" s="28">
        <v>6.1025069000000016</v>
      </c>
      <c r="P1249" s="28">
        <v>6.4651626249999987</v>
      </c>
      <c r="Q1249" s="28">
        <v>5.0935150949999999</v>
      </c>
      <c r="R1249" s="28">
        <v>4.8682068250000006</v>
      </c>
      <c r="S1249" s="28">
        <v>5.1627359967693343</v>
      </c>
      <c r="T1249" s="28">
        <v>5.4359913736139207</v>
      </c>
      <c r="U1249" s="28">
        <v>5.4646097713754456</v>
      </c>
      <c r="V1249" s="28">
        <v>5.4834524991921727</v>
      </c>
      <c r="W1249" s="28">
        <v>5.503615915383997</v>
      </c>
      <c r="X1249" s="28">
        <v>5.5261961171720744</v>
      </c>
    </row>
    <row r="1250" spans="1:24" x14ac:dyDescent="0.2">
      <c r="A1250" s="11" t="s">
        <v>145</v>
      </c>
      <c r="B1250" s="11" t="s">
        <v>63</v>
      </c>
      <c r="C1250" s="11" t="s">
        <v>50</v>
      </c>
      <c r="D1250" s="11" t="s">
        <v>26</v>
      </c>
      <c r="E1250" s="28">
        <v>5.2935317499999996</v>
      </c>
      <c r="F1250" s="28">
        <v>5.08782362</v>
      </c>
      <c r="G1250" s="28">
        <v>4.9346454400000006</v>
      </c>
      <c r="H1250" s="28">
        <v>5.1413680399999997</v>
      </c>
      <c r="I1250" s="28">
        <v>6.0207999999999995</v>
      </c>
      <c r="J1250" s="28">
        <v>7.1184776000000003</v>
      </c>
      <c r="K1250" s="28">
        <v>6.6220302899999997</v>
      </c>
      <c r="L1250" s="28">
        <v>6.4932382299999993</v>
      </c>
      <c r="M1250" s="28">
        <v>5.9229327000000005</v>
      </c>
      <c r="N1250" s="28">
        <v>5.8532191500000001</v>
      </c>
      <c r="O1250" s="28">
        <v>6.5322819000000019</v>
      </c>
      <c r="P1250" s="28">
        <v>7.1176576249999988</v>
      </c>
      <c r="Q1250" s="28">
        <v>5.7144000950000002</v>
      </c>
      <c r="R1250" s="28">
        <v>5.6090668250000002</v>
      </c>
      <c r="S1250" s="28">
        <v>5.8036109967693346</v>
      </c>
      <c r="T1250" s="28">
        <v>6.0573813736139206</v>
      </c>
      <c r="U1250" s="28">
        <v>6.1964047713754455</v>
      </c>
      <c r="V1250" s="28">
        <v>6.3484624991921725</v>
      </c>
      <c r="W1250" s="28">
        <v>5.9406859153839973</v>
      </c>
      <c r="X1250" s="28">
        <v>5.8405361171720749</v>
      </c>
    </row>
    <row r="1251" spans="1:24" x14ac:dyDescent="0.2">
      <c r="A1251" s="11" t="s">
        <v>145</v>
      </c>
      <c r="B1251" s="11" t="s">
        <v>63</v>
      </c>
      <c r="C1251" s="11" t="s">
        <v>50</v>
      </c>
      <c r="D1251" s="11" t="s">
        <v>75</v>
      </c>
      <c r="E1251" s="28">
        <v>8.1157219999999999</v>
      </c>
      <c r="F1251" s="28">
        <v>8.4964080000000006</v>
      </c>
      <c r="G1251" s="28">
        <v>8.8469999999999995</v>
      </c>
      <c r="H1251" s="28">
        <v>7.6589999999999998</v>
      </c>
      <c r="I1251" s="28">
        <v>8.7520349999999993</v>
      </c>
      <c r="J1251" s="28">
        <v>9.4239999999999995</v>
      </c>
      <c r="K1251" s="28">
        <v>8.6681670000000004</v>
      </c>
      <c r="L1251" s="28">
        <v>8.7331780000000006</v>
      </c>
      <c r="M1251" s="28">
        <v>8.1435010000000005</v>
      </c>
      <c r="N1251" s="28">
        <v>8.4731729999999992</v>
      </c>
      <c r="O1251" s="28">
        <v>9.4146319999999992</v>
      </c>
      <c r="P1251" s="28">
        <v>10.698956000000001</v>
      </c>
      <c r="Q1251" s="28">
        <v>8.860125</v>
      </c>
      <c r="R1251" s="28">
        <v>7.6718359999999999</v>
      </c>
      <c r="S1251" s="28">
        <v>8.0097013589894104</v>
      </c>
      <c r="T1251" s="28">
        <v>7.6869667643863373</v>
      </c>
      <c r="U1251" s="28">
        <v>7.8211150603039075</v>
      </c>
      <c r="V1251" s="28">
        <v>7.9153562748031829</v>
      </c>
      <c r="W1251" s="28">
        <v>7.5709816883244958</v>
      </c>
      <c r="X1251" s="28">
        <v>7.5138159154061528</v>
      </c>
    </row>
    <row r="1252" spans="1:24" x14ac:dyDescent="0.2">
      <c r="A1252" s="11" t="s">
        <v>145</v>
      </c>
      <c r="B1252" s="11" t="s">
        <v>63</v>
      </c>
      <c r="C1252" s="11" t="s">
        <v>50</v>
      </c>
      <c r="D1252" s="11" t="s">
        <v>76</v>
      </c>
      <c r="E1252" s="28">
        <v>5.3067000000000002</v>
      </c>
      <c r="F1252" s="28">
        <v>5.3067000000000002</v>
      </c>
      <c r="G1252" s="28">
        <v>4.7</v>
      </c>
      <c r="H1252" s="28">
        <v>2.46</v>
      </c>
      <c r="I1252" s="28">
        <v>2.8730000000000002</v>
      </c>
      <c r="J1252" s="28">
        <v>1.62131</v>
      </c>
      <c r="K1252" s="28">
        <v>1.344673</v>
      </c>
      <c r="L1252" s="28">
        <v>1.972442</v>
      </c>
      <c r="M1252" s="28">
        <v>1.3204800000000001</v>
      </c>
      <c r="N1252" s="28">
        <v>1.2139679999999999</v>
      </c>
      <c r="O1252" s="28">
        <v>1.4730645999999998</v>
      </c>
      <c r="P1252" s="28">
        <v>1.5570019000000002</v>
      </c>
      <c r="Q1252" s="28">
        <v>1.0223120399999999</v>
      </c>
      <c r="R1252" s="28">
        <v>0.90302603999999997</v>
      </c>
      <c r="S1252" s="28">
        <v>0.95506292099001977</v>
      </c>
      <c r="T1252" s="28">
        <v>1.0592318518698733</v>
      </c>
      <c r="U1252" s="28">
        <v>1.0804164889072709</v>
      </c>
      <c r="V1252" s="28">
        <v>1.1020248186854162</v>
      </c>
      <c r="W1252" s="28">
        <v>1.1240653150591242</v>
      </c>
      <c r="X1252" s="28">
        <v>1.146546621360307</v>
      </c>
    </row>
    <row r="1253" spans="1:24" x14ac:dyDescent="0.2">
      <c r="A1253" s="11" t="s">
        <v>145</v>
      </c>
      <c r="B1253" s="11" t="s">
        <v>63</v>
      </c>
      <c r="C1253" s="11" t="s">
        <v>50</v>
      </c>
      <c r="D1253" s="11" t="s">
        <v>74</v>
      </c>
      <c r="E1253" s="28">
        <v>2.7</v>
      </c>
      <c r="F1253" s="28">
        <v>2</v>
      </c>
      <c r="G1253" s="28">
        <v>0.9</v>
      </c>
      <c r="H1253" s="28">
        <v>0</v>
      </c>
      <c r="I1253" s="28">
        <v>0</v>
      </c>
      <c r="J1253" s="28">
        <v>0</v>
      </c>
      <c r="K1253" s="28">
        <v>0</v>
      </c>
      <c r="L1253" s="28">
        <v>0</v>
      </c>
      <c r="M1253" s="28">
        <v>0</v>
      </c>
      <c r="N1253" s="28">
        <v>0</v>
      </c>
      <c r="O1253" s="28">
        <v>0</v>
      </c>
      <c r="P1253" s="28">
        <v>0</v>
      </c>
      <c r="Q1253" s="28">
        <v>0</v>
      </c>
      <c r="R1253" s="28">
        <v>0</v>
      </c>
      <c r="S1253" s="28">
        <v>0</v>
      </c>
      <c r="T1253" s="28">
        <v>0</v>
      </c>
      <c r="U1253" s="28">
        <v>0</v>
      </c>
      <c r="V1253" s="28">
        <v>0</v>
      </c>
      <c r="W1253" s="28">
        <v>0</v>
      </c>
      <c r="X1253" s="28">
        <v>0</v>
      </c>
    </row>
    <row r="1254" spans="1:24" x14ac:dyDescent="0.2">
      <c r="A1254" s="11" t="s">
        <v>145</v>
      </c>
      <c r="B1254" s="11" t="s">
        <v>63</v>
      </c>
      <c r="C1254" s="11" t="s">
        <v>65</v>
      </c>
      <c r="D1254" s="11" t="s">
        <v>72</v>
      </c>
      <c r="E1254" s="28">
        <v>0.31188097916082963</v>
      </c>
      <c r="F1254" s="28">
        <v>0.31933241291779657</v>
      </c>
      <c r="G1254" s="28">
        <v>0.30555445798194275</v>
      </c>
      <c r="H1254" s="28">
        <v>0.3134770446371522</v>
      </c>
      <c r="I1254" s="28">
        <v>0.32180084280245175</v>
      </c>
      <c r="J1254" s="28">
        <v>0.33881338855221194</v>
      </c>
      <c r="K1254" s="28">
        <v>0.34689406744412304</v>
      </c>
      <c r="L1254" s="28">
        <v>0.3543161343581801</v>
      </c>
      <c r="M1254" s="28">
        <v>0.36343266953049225</v>
      </c>
      <c r="N1254" s="28">
        <v>0.3673985854180935</v>
      </c>
      <c r="O1254" s="28">
        <v>0.37573392070802791</v>
      </c>
      <c r="P1254" s="28">
        <v>0.3829550784170499</v>
      </c>
      <c r="Q1254" s="28">
        <v>0.38880531277102232</v>
      </c>
      <c r="R1254" s="28">
        <v>0.39353233025150874</v>
      </c>
      <c r="S1254" s="28">
        <v>0.39866500247340009</v>
      </c>
      <c r="T1254" s="28">
        <v>0.40437612229531528</v>
      </c>
      <c r="U1254" s="28">
        <v>0.41087404149005258</v>
      </c>
      <c r="V1254" s="28">
        <v>0.41803711050276882</v>
      </c>
      <c r="W1254" s="28">
        <v>0.42579843854656951</v>
      </c>
      <c r="X1254" s="28">
        <v>0.43413695097121652</v>
      </c>
    </row>
    <row r="1255" spans="1:24" x14ac:dyDescent="0.2">
      <c r="A1255" s="11" t="s">
        <v>145</v>
      </c>
      <c r="B1255" s="11" t="s">
        <v>63</v>
      </c>
      <c r="C1255" s="11" t="s">
        <v>65</v>
      </c>
      <c r="D1255" s="11" t="s">
        <v>77</v>
      </c>
      <c r="E1255" s="28">
        <v>3.1202999999999998E-2</v>
      </c>
      <c r="F1255" s="28">
        <v>2.7911999999999999E-2</v>
      </c>
      <c r="G1255" s="28">
        <v>2.3963999999999999E-2</v>
      </c>
      <c r="H1255" s="28">
        <v>2.7E-2</v>
      </c>
      <c r="I1255" s="28">
        <v>3.2000000000000001E-2</v>
      </c>
      <c r="J1255" s="28">
        <v>3.1E-2</v>
      </c>
      <c r="K1255" s="28">
        <v>3.2000000000000001E-2</v>
      </c>
      <c r="L1255" s="28">
        <v>3.4000000000000002E-2</v>
      </c>
      <c r="M1255" s="28">
        <v>3.5000000000000003E-2</v>
      </c>
      <c r="N1255" s="28">
        <v>2.7164999999999998E-2</v>
      </c>
      <c r="O1255" s="28">
        <v>2.9614000000000001E-2</v>
      </c>
      <c r="P1255" s="28">
        <v>3.4273999999999999E-2</v>
      </c>
      <c r="Q1255" s="28">
        <v>3.3423000000000001E-2</v>
      </c>
      <c r="R1255" s="28">
        <v>3.2721E-2</v>
      </c>
      <c r="S1255" s="28">
        <v>3.3466999999999997E-2</v>
      </c>
      <c r="T1255" s="28">
        <v>3.4415000000000001E-2</v>
      </c>
      <c r="U1255" s="28">
        <v>3.5612999999999999E-2</v>
      </c>
      <c r="V1255" s="28">
        <v>3.6746000000000001E-2</v>
      </c>
      <c r="W1255" s="28">
        <v>3.7859999999999998E-2</v>
      </c>
      <c r="X1255" s="28">
        <v>3.8996000000000003E-2</v>
      </c>
    </row>
    <row r="1256" spans="1:24" x14ac:dyDescent="0.2">
      <c r="A1256" s="11" t="s">
        <v>145</v>
      </c>
      <c r="B1256" s="11" t="s">
        <v>63</v>
      </c>
      <c r="C1256" s="11" t="s">
        <v>65</v>
      </c>
      <c r="D1256" s="11" t="s">
        <v>73</v>
      </c>
      <c r="E1256" s="28">
        <v>0</v>
      </c>
      <c r="F1256" s="28">
        <v>0</v>
      </c>
      <c r="G1256" s="28">
        <v>0</v>
      </c>
      <c r="H1256" s="28">
        <v>0</v>
      </c>
      <c r="I1256" s="28">
        <v>0</v>
      </c>
      <c r="J1256" s="28">
        <v>0</v>
      </c>
      <c r="K1256" s="28">
        <v>0</v>
      </c>
      <c r="L1256" s="28">
        <v>0</v>
      </c>
      <c r="M1256" s="28">
        <v>0</v>
      </c>
      <c r="N1256" s="28">
        <v>0</v>
      </c>
      <c r="O1256" s="28">
        <v>0</v>
      </c>
      <c r="P1256" s="28">
        <v>0</v>
      </c>
      <c r="Q1256" s="28">
        <v>0</v>
      </c>
      <c r="R1256" s="28">
        <v>0</v>
      </c>
      <c r="S1256" s="28">
        <v>0</v>
      </c>
      <c r="T1256" s="28">
        <v>0</v>
      </c>
      <c r="U1256" s="28">
        <v>0</v>
      </c>
      <c r="V1256" s="28">
        <v>0</v>
      </c>
      <c r="W1256" s="28">
        <v>0</v>
      </c>
      <c r="X1256" s="28">
        <v>0</v>
      </c>
    </row>
    <row r="1257" spans="1:24" x14ac:dyDescent="0.2">
      <c r="A1257" s="11" t="s">
        <v>145</v>
      </c>
      <c r="B1257" s="11" t="s">
        <v>63</v>
      </c>
      <c r="C1257" s="11" t="s">
        <v>65</v>
      </c>
      <c r="D1257" s="11" t="s">
        <v>70</v>
      </c>
      <c r="E1257" s="28">
        <v>0</v>
      </c>
      <c r="F1257" s="28">
        <v>0</v>
      </c>
      <c r="G1257" s="28">
        <v>0</v>
      </c>
      <c r="H1257" s="28">
        <v>0</v>
      </c>
      <c r="I1257" s="28">
        <v>0</v>
      </c>
      <c r="J1257" s="28">
        <v>0</v>
      </c>
      <c r="K1257" s="28">
        <v>0</v>
      </c>
      <c r="L1257" s="28">
        <v>0</v>
      </c>
      <c r="M1257" s="28">
        <v>0</v>
      </c>
      <c r="N1257" s="28">
        <v>0</v>
      </c>
      <c r="O1257" s="28">
        <v>0</v>
      </c>
      <c r="P1257" s="28">
        <v>0</v>
      </c>
      <c r="Q1257" s="28">
        <v>0</v>
      </c>
      <c r="R1257" s="28">
        <v>0</v>
      </c>
      <c r="S1257" s="28">
        <v>0</v>
      </c>
      <c r="T1257" s="28">
        <v>0</v>
      </c>
      <c r="U1257" s="28">
        <v>0</v>
      </c>
      <c r="V1257" s="28">
        <v>0</v>
      </c>
      <c r="W1257" s="28">
        <v>0</v>
      </c>
      <c r="X1257" s="28">
        <v>0</v>
      </c>
    </row>
    <row r="1258" spans="1:24" x14ac:dyDescent="0.2">
      <c r="A1258" s="11" t="s">
        <v>145</v>
      </c>
      <c r="B1258" s="11" t="s">
        <v>63</v>
      </c>
      <c r="C1258" s="11" t="s">
        <v>65</v>
      </c>
      <c r="D1258" s="11" t="s">
        <v>71</v>
      </c>
      <c r="E1258" s="28">
        <v>0.36323824621244977</v>
      </c>
      <c r="F1258" s="28">
        <v>0.36222431194045979</v>
      </c>
      <c r="G1258" s="28">
        <v>0.3605167920861545</v>
      </c>
      <c r="H1258" s="28">
        <v>0.39498107624281176</v>
      </c>
      <c r="I1258" s="28">
        <v>0.43443113778330988</v>
      </c>
      <c r="J1258" s="28">
        <v>0.49274394538985578</v>
      </c>
      <c r="K1258" s="28">
        <v>0.46324587583842708</v>
      </c>
      <c r="L1258" s="28">
        <v>0.47862129654303792</v>
      </c>
      <c r="M1258" s="28">
        <v>0.47698911743715294</v>
      </c>
      <c r="N1258" s="28">
        <v>0.4809496182123047</v>
      </c>
      <c r="O1258" s="28">
        <v>0.49776478576570782</v>
      </c>
      <c r="P1258" s="28">
        <v>0.62220598220713474</v>
      </c>
      <c r="Q1258" s="28">
        <v>0.56956851750397042</v>
      </c>
      <c r="R1258" s="28">
        <v>0.43856775847805723</v>
      </c>
      <c r="S1258" s="28">
        <v>0.46926750157152131</v>
      </c>
      <c r="T1258" s="28">
        <v>0.50218305188665568</v>
      </c>
      <c r="U1258" s="28">
        <v>0.53413625393706832</v>
      </c>
      <c r="V1258" s="28">
        <v>0.56435009917873791</v>
      </c>
      <c r="W1258" s="28">
        <v>0.61740773589252573</v>
      </c>
      <c r="X1258" s="28">
        <v>0.62949857890826388</v>
      </c>
    </row>
    <row r="1259" spans="1:24" x14ac:dyDescent="0.2">
      <c r="A1259" s="11" t="s">
        <v>145</v>
      </c>
      <c r="B1259" s="11" t="s">
        <v>63</v>
      </c>
      <c r="C1259" s="11" t="s">
        <v>65</v>
      </c>
      <c r="D1259" s="11" t="s">
        <v>26</v>
      </c>
      <c r="E1259" s="28">
        <v>0.36323824621244977</v>
      </c>
      <c r="F1259" s="28">
        <v>0.36222431194045979</v>
      </c>
      <c r="G1259" s="28">
        <v>0.3605167920861545</v>
      </c>
      <c r="H1259" s="28">
        <v>0.39498107624281176</v>
      </c>
      <c r="I1259" s="28">
        <v>0.43443113778330988</v>
      </c>
      <c r="J1259" s="28">
        <v>0.49274394538985578</v>
      </c>
      <c r="K1259" s="28">
        <v>0.46324587583842708</v>
      </c>
      <c r="L1259" s="28">
        <v>0.47862129654303792</v>
      </c>
      <c r="M1259" s="28">
        <v>0.47698911743715294</v>
      </c>
      <c r="N1259" s="28">
        <v>0.4809496182123047</v>
      </c>
      <c r="O1259" s="28">
        <v>0.49776478576570782</v>
      </c>
      <c r="P1259" s="28">
        <v>0.62220598220713474</v>
      </c>
      <c r="Q1259" s="28">
        <v>0.56956851750397042</v>
      </c>
      <c r="R1259" s="28">
        <v>0.43856775847805723</v>
      </c>
      <c r="S1259" s="28">
        <v>0.46926750157152131</v>
      </c>
      <c r="T1259" s="28">
        <v>0.50218305188665568</v>
      </c>
      <c r="U1259" s="28">
        <v>0.53413625393706832</v>
      </c>
      <c r="V1259" s="28">
        <v>0.56435009917873791</v>
      </c>
      <c r="W1259" s="28">
        <v>0.61740773589252573</v>
      </c>
      <c r="X1259" s="28">
        <v>0.62949857890826388</v>
      </c>
    </row>
    <row r="1260" spans="1:24" x14ac:dyDescent="0.2">
      <c r="A1260" s="11" t="s">
        <v>145</v>
      </c>
      <c r="B1260" s="11" t="s">
        <v>63</v>
      </c>
      <c r="C1260" s="11" t="s">
        <v>65</v>
      </c>
      <c r="D1260" s="11" t="s">
        <v>75</v>
      </c>
      <c r="E1260" s="28">
        <v>0.44676199999999999</v>
      </c>
      <c r="F1260" s="28">
        <v>0.33700000000000002</v>
      </c>
      <c r="G1260" s="28">
        <v>0.38700000000000001</v>
      </c>
      <c r="H1260" s="28">
        <v>0.42832799999999999</v>
      </c>
      <c r="I1260" s="28">
        <v>0.38500000000000001</v>
      </c>
      <c r="J1260" s="28">
        <v>0.48936299999999999</v>
      </c>
      <c r="K1260" s="28">
        <v>0.465609</v>
      </c>
      <c r="L1260" s="28">
        <v>0.49099999999999999</v>
      </c>
      <c r="M1260" s="28">
        <v>0.48036200000000001</v>
      </c>
      <c r="N1260" s="28">
        <v>0.53200000000000003</v>
      </c>
      <c r="O1260" s="28">
        <v>0.56599999999999995</v>
      </c>
      <c r="P1260" s="28">
        <v>0.70399999999999996</v>
      </c>
      <c r="Q1260" s="28">
        <v>0.66879999999999995</v>
      </c>
      <c r="R1260" s="28">
        <v>0.54841600000000001</v>
      </c>
      <c r="S1260" s="28">
        <v>0.55938432000000005</v>
      </c>
      <c r="T1260" s="28">
        <v>0.57057200640000005</v>
      </c>
      <c r="U1260" s="28">
        <v>0.5991006067200001</v>
      </c>
      <c r="V1260" s="28">
        <v>0.62725833523584007</v>
      </c>
      <c r="W1260" s="28">
        <v>0.66489383534999047</v>
      </c>
      <c r="X1260" s="28">
        <v>0.67486724288024025</v>
      </c>
    </row>
    <row r="1261" spans="1:24" x14ac:dyDescent="0.2">
      <c r="A1261" s="11" t="s">
        <v>145</v>
      </c>
      <c r="B1261" s="11" t="s">
        <v>63</v>
      </c>
      <c r="C1261" s="11" t="s">
        <v>65</v>
      </c>
      <c r="D1261" s="11" t="s">
        <v>76</v>
      </c>
      <c r="E1261" s="28">
        <v>0.37716847462241709</v>
      </c>
      <c r="F1261" s="28">
        <v>0.16</v>
      </c>
      <c r="G1261" s="28">
        <v>7.8399999999999997E-2</v>
      </c>
      <c r="H1261" s="28">
        <v>7.0559999999999998E-3</v>
      </c>
      <c r="I1261" s="28">
        <v>7.1971199999999996E-3</v>
      </c>
      <c r="J1261" s="28">
        <v>7.3410623999999999E-3</v>
      </c>
      <c r="K1261" s="28">
        <v>7.4878836479999999E-3</v>
      </c>
      <c r="L1261" s="28">
        <v>1.6833000000000001E-2</v>
      </c>
      <c r="M1261" s="28">
        <v>1.7909999999999999E-2</v>
      </c>
      <c r="N1261" s="28">
        <v>1.6500000000000001E-2</v>
      </c>
      <c r="O1261" s="28">
        <v>1.6830000000000001E-2</v>
      </c>
      <c r="P1261" s="28">
        <v>1.93545E-2</v>
      </c>
      <c r="Q1261" s="28">
        <v>1.8584866182137293E-2</v>
      </c>
      <c r="R1261" s="28">
        <v>1.8956563505780039E-2</v>
      </c>
      <c r="S1261" s="28">
        <v>1.933569477589564E-2</v>
      </c>
      <c r="T1261" s="28">
        <v>1.9722408671413554E-2</v>
      </c>
      <c r="U1261" s="28">
        <v>2.0116856844841824E-2</v>
      </c>
      <c r="V1261" s="28">
        <v>2.0519193981738661E-2</v>
      </c>
      <c r="W1261" s="28">
        <v>2.0929577861373436E-2</v>
      </c>
      <c r="X1261" s="28">
        <v>2.1348169418600904E-2</v>
      </c>
    </row>
    <row r="1262" spans="1:24" x14ac:dyDescent="0.2">
      <c r="A1262" s="11" t="s">
        <v>145</v>
      </c>
      <c r="B1262" s="11" t="s">
        <v>63</v>
      </c>
      <c r="C1262" s="11" t="s">
        <v>65</v>
      </c>
      <c r="D1262" s="11" t="s">
        <v>74</v>
      </c>
      <c r="E1262" s="28">
        <v>0.35</v>
      </c>
      <c r="F1262" s="28">
        <v>0</v>
      </c>
      <c r="G1262" s="28">
        <v>0</v>
      </c>
      <c r="H1262" s="28">
        <v>0</v>
      </c>
      <c r="I1262" s="28">
        <v>0</v>
      </c>
      <c r="J1262" s="28">
        <v>0</v>
      </c>
      <c r="K1262" s="28">
        <v>0</v>
      </c>
      <c r="L1262" s="28">
        <v>0</v>
      </c>
      <c r="M1262" s="28">
        <v>0</v>
      </c>
      <c r="N1262" s="28">
        <v>0</v>
      </c>
      <c r="O1262" s="28">
        <v>0</v>
      </c>
      <c r="P1262" s="28">
        <v>0</v>
      </c>
      <c r="Q1262" s="28">
        <v>0</v>
      </c>
      <c r="R1262" s="28">
        <v>0</v>
      </c>
      <c r="S1262" s="28">
        <v>0</v>
      </c>
      <c r="T1262" s="28">
        <v>0</v>
      </c>
      <c r="U1262" s="28">
        <v>0</v>
      </c>
      <c r="V1262" s="28">
        <v>0</v>
      </c>
      <c r="W1262" s="28">
        <v>0</v>
      </c>
      <c r="X1262" s="28">
        <v>0</v>
      </c>
    </row>
    <row r="1263" spans="1:24" x14ac:dyDescent="0.2">
      <c r="A1263" s="11" t="s">
        <v>145</v>
      </c>
      <c r="B1263" s="11" t="s">
        <v>63</v>
      </c>
      <c r="C1263" s="11" t="s">
        <v>67</v>
      </c>
      <c r="D1263" s="11" t="s">
        <v>72</v>
      </c>
      <c r="E1263" s="28">
        <v>8.4025020839170392E-2</v>
      </c>
      <c r="F1263" s="28">
        <v>8.2824587082203402E-2</v>
      </c>
      <c r="G1263" s="28">
        <v>8.0974542018057261E-2</v>
      </c>
      <c r="H1263" s="28">
        <v>8.00830684966123E-2</v>
      </c>
      <c r="I1263" s="28">
        <v>8.3289483929071262E-2</v>
      </c>
      <c r="J1263" s="28">
        <v>8.6786611447788056E-2</v>
      </c>
      <c r="K1263" s="28">
        <v>8.6705932555876983E-2</v>
      </c>
      <c r="L1263" s="28">
        <v>8.7146865641819893E-2</v>
      </c>
      <c r="M1263" s="28">
        <v>8.783433046950774E-2</v>
      </c>
      <c r="N1263" s="28">
        <v>8.5632414581906513E-2</v>
      </c>
      <c r="O1263" s="28">
        <v>8.6570079291972094E-2</v>
      </c>
      <c r="P1263" s="28">
        <v>8.5797071362774882E-2</v>
      </c>
      <c r="Q1263" s="28">
        <v>8.4265770083771854E-2</v>
      </c>
      <c r="R1263" s="28">
        <v>8.3600864224975813E-2</v>
      </c>
      <c r="S1263" s="28">
        <v>8.2213571752903392E-2</v>
      </c>
      <c r="T1263" s="28">
        <v>8.0971045593121654E-2</v>
      </c>
      <c r="U1263" s="28">
        <v>8.0351283498981782E-2</v>
      </c>
      <c r="V1263" s="28">
        <v>8.0149902149046381E-2</v>
      </c>
      <c r="W1263" s="28">
        <v>8.0305406944723948E-2</v>
      </c>
      <c r="X1263" s="28">
        <v>8.0818268832830803E-2</v>
      </c>
    </row>
    <row r="1264" spans="1:24" x14ac:dyDescent="0.2">
      <c r="A1264" s="11" t="s">
        <v>145</v>
      </c>
      <c r="B1264" s="11" t="s">
        <v>63</v>
      </c>
      <c r="C1264" s="11" t="s">
        <v>67</v>
      </c>
      <c r="D1264" s="11" t="s">
        <v>77</v>
      </c>
      <c r="E1264" s="28">
        <v>1.0356857261848425E-2</v>
      </c>
      <c r="F1264" s="28">
        <v>8.0260000000000001E-3</v>
      </c>
      <c r="G1264" s="28">
        <v>7.244574116309359E-3</v>
      </c>
      <c r="H1264" s="28">
        <v>8.0000000000000002E-3</v>
      </c>
      <c r="I1264" s="28">
        <v>1.2E-2</v>
      </c>
      <c r="J1264" s="28">
        <v>0.01</v>
      </c>
      <c r="K1264" s="28">
        <v>8.9999999999999993E-3</v>
      </c>
      <c r="L1264" s="28">
        <v>0.01</v>
      </c>
      <c r="M1264" s="28">
        <v>0.01</v>
      </c>
      <c r="N1264" s="28">
        <v>6.2076450747996564E-3</v>
      </c>
      <c r="O1264" s="28">
        <v>6.65786487699172E-3</v>
      </c>
      <c r="P1264" s="28">
        <v>7.8840000000000004E-3</v>
      </c>
      <c r="Q1264" s="28">
        <v>7.2199999999999999E-3</v>
      </c>
      <c r="R1264" s="28">
        <v>8.1829999999999993E-3</v>
      </c>
      <c r="S1264" s="28">
        <v>7.5579999999999996E-3</v>
      </c>
      <c r="T1264" s="28">
        <v>7.7850000000000003E-3</v>
      </c>
      <c r="U1264" s="28">
        <v>8.2639999999999988E-3</v>
      </c>
      <c r="V1264" s="28">
        <v>8.6110000000000006E-3</v>
      </c>
      <c r="W1264" s="28">
        <v>8.9459999999999991E-3</v>
      </c>
      <c r="X1264" s="28">
        <v>9.3240000000000007E-3</v>
      </c>
    </row>
    <row r="1265" spans="1:24" x14ac:dyDescent="0.2">
      <c r="A1265" s="11" t="s">
        <v>145</v>
      </c>
      <c r="B1265" s="11" t="s">
        <v>63</v>
      </c>
      <c r="C1265" s="11" t="s">
        <v>67</v>
      </c>
      <c r="D1265" s="11" t="s">
        <v>73</v>
      </c>
      <c r="E1265" s="28">
        <v>2.5038000000000001E-2</v>
      </c>
      <c r="F1265" s="28">
        <v>2.4283000000000002E-2</v>
      </c>
      <c r="G1265" s="28">
        <v>1.9946000000000002E-2</v>
      </c>
      <c r="H1265" s="28">
        <v>2.1000000000000001E-2</v>
      </c>
      <c r="I1265" s="28">
        <v>2.1000000000000001E-2</v>
      </c>
      <c r="J1265" s="28">
        <v>2.3E-2</v>
      </c>
      <c r="K1265" s="28">
        <v>2.7E-2</v>
      </c>
      <c r="L1265" s="28">
        <v>2.8000000000000001E-2</v>
      </c>
      <c r="M1265" s="28">
        <v>2.7E-2</v>
      </c>
      <c r="N1265" s="28">
        <v>1.5946999999999999E-2</v>
      </c>
      <c r="O1265" s="28">
        <v>1.8989000000000002E-2</v>
      </c>
      <c r="P1265" s="28">
        <v>2.5026E-2</v>
      </c>
      <c r="Q1265" s="28">
        <v>1.8377000000000001E-2</v>
      </c>
      <c r="R1265" s="28">
        <v>2.0968000000000001E-2</v>
      </c>
      <c r="S1265" s="28">
        <v>2.2408999999999998E-2</v>
      </c>
      <c r="T1265" s="28">
        <v>2.4088000000000002E-2</v>
      </c>
      <c r="U1265" s="28">
        <v>2.6176999999999999E-2</v>
      </c>
      <c r="V1265" s="28">
        <v>2.7664000000000001E-2</v>
      </c>
      <c r="W1265" s="28">
        <v>2.8670000000000001E-2</v>
      </c>
      <c r="X1265" s="28">
        <v>2.9440000000000001E-2</v>
      </c>
    </row>
    <row r="1266" spans="1:24" x14ac:dyDescent="0.2">
      <c r="A1266" s="11" t="s">
        <v>145</v>
      </c>
      <c r="B1266" s="11" t="s">
        <v>63</v>
      </c>
      <c r="C1266" s="11" t="s">
        <v>67</v>
      </c>
      <c r="D1266" s="11" t="s">
        <v>70</v>
      </c>
      <c r="E1266" s="28">
        <v>0.20030400000000001</v>
      </c>
      <c r="F1266" s="28">
        <v>0.19426400000000002</v>
      </c>
      <c r="G1266" s="28">
        <v>0.15956800000000002</v>
      </c>
      <c r="H1266" s="28">
        <v>0.16800000000000001</v>
      </c>
      <c r="I1266" s="28">
        <v>0.16800000000000001</v>
      </c>
      <c r="J1266" s="28">
        <v>0.184</v>
      </c>
      <c r="K1266" s="28">
        <v>0.216</v>
      </c>
      <c r="L1266" s="28">
        <v>0.224</v>
      </c>
      <c r="M1266" s="28">
        <v>0.216</v>
      </c>
      <c r="N1266" s="28">
        <v>0.12757599999999999</v>
      </c>
      <c r="O1266" s="28">
        <v>0.15191200000000002</v>
      </c>
      <c r="P1266" s="28">
        <v>0.200208</v>
      </c>
      <c r="Q1266" s="28">
        <v>0.14701600000000001</v>
      </c>
      <c r="R1266" s="28">
        <v>0.167744</v>
      </c>
      <c r="S1266" s="28">
        <v>0.17927199999999999</v>
      </c>
      <c r="T1266" s="28">
        <v>0.19270399999999999</v>
      </c>
      <c r="U1266" s="28">
        <v>0.20941599999999999</v>
      </c>
      <c r="V1266" s="28">
        <v>0.22131200000000001</v>
      </c>
      <c r="W1266" s="28">
        <v>0.22936000000000001</v>
      </c>
      <c r="X1266" s="28">
        <v>0.23552000000000001</v>
      </c>
    </row>
    <row r="1267" spans="1:24" x14ac:dyDescent="0.2">
      <c r="A1267" s="11" t="s">
        <v>145</v>
      </c>
      <c r="B1267" s="11" t="s">
        <v>63</v>
      </c>
      <c r="C1267" s="11" t="s">
        <v>67</v>
      </c>
      <c r="D1267" s="11" t="s">
        <v>71</v>
      </c>
      <c r="E1267" s="28">
        <v>0.27661844437477395</v>
      </c>
      <c r="F1267" s="28">
        <v>0.2543042075705429</v>
      </c>
      <c r="G1267" s="28">
        <v>0.26095382183733418</v>
      </c>
      <c r="H1267" s="28">
        <v>0.28029073973814306</v>
      </c>
      <c r="I1267" s="28">
        <v>0.289847404073168</v>
      </c>
      <c r="J1267" s="28">
        <v>0.27430884140948092</v>
      </c>
      <c r="K1267" s="28">
        <v>0.2877918799841242</v>
      </c>
      <c r="L1267" s="28">
        <v>0.29811286941795578</v>
      </c>
      <c r="M1267" s="28">
        <v>0.2544668989268451</v>
      </c>
      <c r="N1267" s="28">
        <v>0.21733998135966617</v>
      </c>
      <c r="O1267" s="28">
        <v>0.27395542980176968</v>
      </c>
      <c r="P1267" s="28">
        <v>0.28699999999999998</v>
      </c>
      <c r="Q1267" s="28">
        <v>0.20746978213883593</v>
      </c>
      <c r="R1267" s="28">
        <v>0.22614206253133118</v>
      </c>
      <c r="S1267" s="28">
        <v>0.25327911003509096</v>
      </c>
      <c r="T1267" s="28">
        <v>0.26341027443649462</v>
      </c>
      <c r="U1267" s="28">
        <v>0.27721192807148715</v>
      </c>
      <c r="V1267" s="28">
        <v>0.27651716241421004</v>
      </c>
      <c r="W1267" s="28">
        <v>0.27705365395929765</v>
      </c>
      <c r="X1267" s="28">
        <v>0.27882302747326626</v>
      </c>
    </row>
    <row r="1268" spans="1:24" x14ac:dyDescent="0.2">
      <c r="A1268" s="11" t="s">
        <v>145</v>
      </c>
      <c r="B1268" s="11" t="s">
        <v>63</v>
      </c>
      <c r="C1268" s="11" t="s">
        <v>67</v>
      </c>
      <c r="D1268" s="11" t="s">
        <v>26</v>
      </c>
      <c r="E1268" s="28">
        <v>0.47692244437477394</v>
      </c>
      <c r="F1268" s="28">
        <v>0.44856820757054294</v>
      </c>
      <c r="G1268" s="28">
        <v>0.42052182183733422</v>
      </c>
      <c r="H1268" s="28">
        <v>0.44829073973814304</v>
      </c>
      <c r="I1268" s="28">
        <v>0.45784740407316804</v>
      </c>
      <c r="J1268" s="28">
        <v>0.45830884140948092</v>
      </c>
      <c r="K1268" s="28">
        <v>0.50379187998412422</v>
      </c>
      <c r="L1268" s="28">
        <v>0.52211286941795576</v>
      </c>
      <c r="M1268" s="28">
        <v>0.47046689892684512</v>
      </c>
      <c r="N1268" s="28">
        <v>0.34491598135966617</v>
      </c>
      <c r="O1268" s="28">
        <v>0.42586742980176973</v>
      </c>
      <c r="P1268" s="28">
        <v>0.48720799999999997</v>
      </c>
      <c r="Q1268" s="28">
        <v>0.35448578213883597</v>
      </c>
      <c r="R1268" s="28">
        <v>0.39388606253133118</v>
      </c>
      <c r="S1268" s="28">
        <v>0.43255111003509095</v>
      </c>
      <c r="T1268" s="28">
        <v>0.4561142744364946</v>
      </c>
      <c r="U1268" s="28">
        <v>0.48662792807148714</v>
      </c>
      <c r="V1268" s="28">
        <v>0.49782916241421005</v>
      </c>
      <c r="W1268" s="28">
        <v>0.5064136539592976</v>
      </c>
      <c r="X1268" s="28">
        <v>0.51434302747326632</v>
      </c>
    </row>
    <row r="1269" spans="1:24" x14ac:dyDescent="0.2">
      <c r="A1269" s="11" t="s">
        <v>145</v>
      </c>
      <c r="B1269" s="11" t="s">
        <v>63</v>
      </c>
      <c r="C1269" s="11" t="s">
        <v>67</v>
      </c>
      <c r="D1269" s="11" t="s">
        <v>75</v>
      </c>
      <c r="E1269" s="28">
        <v>0.52442999999999995</v>
      </c>
      <c r="F1269" s="28">
        <v>0.504</v>
      </c>
      <c r="G1269" s="28">
        <v>0.46700000000000003</v>
      </c>
      <c r="H1269" s="28">
        <v>0.74463800000000002</v>
      </c>
      <c r="I1269" s="28">
        <v>0.52684900000000001</v>
      </c>
      <c r="J1269" s="28">
        <v>0.68868300000000005</v>
      </c>
      <c r="K1269" s="28">
        <v>0.75165999999999999</v>
      </c>
      <c r="L1269" s="28">
        <v>0.749</v>
      </c>
      <c r="M1269" s="28">
        <v>0.623</v>
      </c>
      <c r="N1269" s="28">
        <v>0.46</v>
      </c>
      <c r="O1269" s="28">
        <v>0.60899999999999999</v>
      </c>
      <c r="P1269" s="28">
        <v>0.68899999999999995</v>
      </c>
      <c r="Q1269" s="28">
        <v>0.43539194660263153</v>
      </c>
      <c r="R1269" s="28">
        <v>0.48197888488911311</v>
      </c>
      <c r="S1269" s="28">
        <v>0.51571740683135103</v>
      </c>
      <c r="T1269" s="28">
        <v>0.53634610310460507</v>
      </c>
      <c r="U1269" s="28">
        <v>0.56316340825983535</v>
      </c>
      <c r="V1269" s="28">
        <v>0.57442667642503209</v>
      </c>
      <c r="W1269" s="28">
        <v>0.58304307657140753</v>
      </c>
      <c r="X1269" s="28">
        <v>0.59178872271997862</v>
      </c>
    </row>
    <row r="1270" spans="1:24" x14ac:dyDescent="0.2">
      <c r="A1270" s="11" t="s">
        <v>145</v>
      </c>
      <c r="B1270" s="11" t="s">
        <v>63</v>
      </c>
      <c r="C1270" s="11" t="s">
        <v>67</v>
      </c>
      <c r="D1270" s="11" t="s">
        <v>76</v>
      </c>
      <c r="E1270" s="28">
        <v>0.72002352537758307</v>
      </c>
      <c r="F1270" s="28">
        <v>0.74162423113891063</v>
      </c>
      <c r="G1270" s="28">
        <v>0.29664969245556427</v>
      </c>
      <c r="H1270" s="28">
        <v>0.26794400000000002</v>
      </c>
      <c r="I1270" s="28">
        <v>9.6802879999999994E-2</v>
      </c>
      <c r="J1270" s="28">
        <v>0.17765893760000001</v>
      </c>
      <c r="K1270" s="28">
        <v>0.15451211635200002</v>
      </c>
      <c r="L1270" s="28">
        <v>0.15451211635200002</v>
      </c>
      <c r="M1270" s="28">
        <v>0.15451211635200002</v>
      </c>
      <c r="N1270" s="28">
        <v>0.15451211635200002</v>
      </c>
      <c r="O1270" s="28">
        <v>0.15</v>
      </c>
      <c r="P1270" s="28">
        <v>0.15</v>
      </c>
      <c r="Q1270" s="28">
        <v>5.6420817275161093E-2</v>
      </c>
      <c r="R1270" s="28">
        <v>6.7704980730193307E-2</v>
      </c>
      <c r="S1270" s="28">
        <v>7.4475478803212647E-2</v>
      </c>
      <c r="T1270" s="28">
        <v>7.4475478803212647E-2</v>
      </c>
      <c r="U1270" s="28">
        <v>7.4475478803212647E-2</v>
      </c>
      <c r="V1270" s="28">
        <v>7.4475478803212647E-2</v>
      </c>
      <c r="W1270" s="28">
        <v>7.4475478803212647E-2</v>
      </c>
      <c r="X1270" s="28">
        <v>7.4475478803212647E-2</v>
      </c>
    </row>
    <row r="1271" spans="1:24" x14ac:dyDescent="0.2">
      <c r="A1271" s="11" t="s">
        <v>145</v>
      </c>
      <c r="B1271" s="11" t="s">
        <v>63</v>
      </c>
      <c r="C1271" s="11" t="s">
        <v>67</v>
      </c>
      <c r="D1271" s="11" t="s">
        <v>74</v>
      </c>
      <c r="E1271" s="28">
        <v>0.75</v>
      </c>
      <c r="F1271" s="28">
        <v>0.65</v>
      </c>
      <c r="G1271" s="28">
        <v>0.2</v>
      </c>
      <c r="H1271" s="28">
        <v>0</v>
      </c>
      <c r="I1271" s="28">
        <v>0</v>
      </c>
      <c r="J1271" s="28">
        <v>0</v>
      </c>
      <c r="K1271" s="28">
        <v>0</v>
      </c>
      <c r="L1271" s="28">
        <v>0</v>
      </c>
      <c r="M1271" s="28">
        <v>0</v>
      </c>
      <c r="N1271" s="28">
        <v>0</v>
      </c>
      <c r="O1271" s="28">
        <v>0</v>
      </c>
      <c r="P1271" s="28">
        <v>0</v>
      </c>
      <c r="Q1271" s="28">
        <v>0</v>
      </c>
      <c r="R1271" s="28">
        <v>0</v>
      </c>
      <c r="S1271" s="28">
        <v>0</v>
      </c>
      <c r="T1271" s="28">
        <v>0</v>
      </c>
      <c r="U1271" s="28">
        <v>0</v>
      </c>
      <c r="V1271" s="28">
        <v>0</v>
      </c>
      <c r="W1271" s="28">
        <v>0</v>
      </c>
      <c r="X1271" s="28">
        <v>0</v>
      </c>
    </row>
    <row r="1272" spans="1:24" x14ac:dyDescent="0.2">
      <c r="A1272" s="11" t="s">
        <v>146</v>
      </c>
      <c r="B1272" s="11" t="s">
        <v>63</v>
      </c>
      <c r="C1272" s="11" t="s">
        <v>50</v>
      </c>
      <c r="D1272" s="11" t="s">
        <v>72</v>
      </c>
      <c r="E1272" s="28">
        <v>4.6289489999999995</v>
      </c>
      <c r="F1272" s="28">
        <v>4.6845039999999996</v>
      </c>
      <c r="G1272" s="28">
        <v>4.7248559999999999</v>
      </c>
      <c r="H1272" s="28">
        <v>4.7725840000000002</v>
      </c>
      <c r="I1272" s="28">
        <v>4.819</v>
      </c>
      <c r="J1272" s="28">
        <v>4.9186000000000005</v>
      </c>
      <c r="K1272" s="28">
        <v>4.9763000000000002</v>
      </c>
      <c r="L1272" s="28">
        <v>5.0487000000000002</v>
      </c>
      <c r="M1272" s="28">
        <v>5.1310000000000002</v>
      </c>
      <c r="N1272" s="28">
        <v>5.1929999999999996</v>
      </c>
      <c r="O1272" s="28">
        <v>5.2587974934685136</v>
      </c>
      <c r="P1272" s="28">
        <v>5.3479249008599679</v>
      </c>
      <c r="Q1272" s="28">
        <v>5.3467875620923699</v>
      </c>
      <c r="R1272" s="28">
        <v>5.358597457725689</v>
      </c>
      <c r="S1272" s="28">
        <v>5.3700982411006546</v>
      </c>
      <c r="T1272" s="28">
        <v>5.398830119037072</v>
      </c>
      <c r="U1272" s="28">
        <v>5.4369869142295641</v>
      </c>
      <c r="V1272" s="28">
        <v>5.4781412890320471</v>
      </c>
      <c r="W1272" s="28">
        <v>5.522679557610358</v>
      </c>
      <c r="X1272" s="28">
        <v>5.5701017980646617</v>
      </c>
    </row>
    <row r="1273" spans="1:24" x14ac:dyDescent="0.2">
      <c r="A1273" s="11" t="s">
        <v>146</v>
      </c>
      <c r="B1273" s="11" t="s">
        <v>63</v>
      </c>
      <c r="C1273" s="11" t="s">
        <v>50</v>
      </c>
      <c r="D1273" s="11" t="s">
        <v>77</v>
      </c>
      <c r="E1273" s="28">
        <v>0.55637999999999832</v>
      </c>
      <c r="F1273" s="28">
        <v>0.53151800000000005</v>
      </c>
      <c r="G1273" s="28">
        <v>0.51111000000000084</v>
      </c>
      <c r="H1273" s="28">
        <v>0.502</v>
      </c>
      <c r="I1273" s="28">
        <v>0.53100000000000003</v>
      </c>
      <c r="J1273" s="28">
        <v>0.52800000000000002</v>
      </c>
      <c r="K1273" s="28">
        <v>0.57699999999999996</v>
      </c>
      <c r="L1273" s="28">
        <v>0.57699999999999996</v>
      </c>
      <c r="M1273" s="28">
        <v>0.58799999999999997</v>
      </c>
      <c r="N1273" s="28">
        <v>0.52416499999999633</v>
      </c>
      <c r="O1273" s="28">
        <v>0.59633600000000053</v>
      </c>
      <c r="P1273" s="28">
        <v>0.62107500000000004</v>
      </c>
      <c r="Q1273" s="28">
        <v>0.53487799999999808</v>
      </c>
      <c r="R1273" s="28">
        <v>0.53578700000000001</v>
      </c>
      <c r="S1273" s="28">
        <v>0.52991299999999997</v>
      </c>
      <c r="T1273" s="28">
        <v>0.54164000000000057</v>
      </c>
      <c r="U1273" s="28">
        <v>0.55990300000000004</v>
      </c>
      <c r="V1273" s="28">
        <v>0.56311199999999939</v>
      </c>
      <c r="W1273" s="28">
        <v>0.5669660000000013</v>
      </c>
      <c r="X1273" s="28">
        <v>0.57061000000000062</v>
      </c>
    </row>
    <row r="1274" spans="1:24" x14ac:dyDescent="0.2">
      <c r="A1274" s="11" t="s">
        <v>146</v>
      </c>
      <c r="B1274" s="11" t="s">
        <v>63</v>
      </c>
      <c r="C1274" s="11" t="s">
        <v>50</v>
      </c>
      <c r="D1274" s="11" t="s">
        <v>73</v>
      </c>
      <c r="E1274" s="28">
        <v>0.91218399999999999</v>
      </c>
      <c r="F1274" s="28">
        <v>1.0586439999999999</v>
      </c>
      <c r="G1274" s="28">
        <v>0.93690399999999996</v>
      </c>
      <c r="H1274" s="28">
        <v>0.79200000000000004</v>
      </c>
      <c r="I1274" s="28">
        <v>0.85299999999999998</v>
      </c>
      <c r="J1274" s="28">
        <v>0.89600000000000002</v>
      </c>
      <c r="K1274" s="28">
        <v>0.88600000000000001</v>
      </c>
      <c r="L1274" s="28">
        <v>0.79</v>
      </c>
      <c r="M1274" s="28">
        <v>0.68</v>
      </c>
      <c r="N1274" s="28">
        <v>0.52459500000000003</v>
      </c>
      <c r="O1274" s="28">
        <v>0.52901399999999998</v>
      </c>
      <c r="P1274" s="28">
        <v>0.56215599999999999</v>
      </c>
      <c r="Q1274" s="28">
        <v>0.50461599999999995</v>
      </c>
      <c r="R1274" s="28">
        <v>0.46417000000000003</v>
      </c>
      <c r="S1274" s="28">
        <v>0.46286300000000002</v>
      </c>
      <c r="T1274" s="28">
        <v>0.37237900000000002</v>
      </c>
      <c r="U1274" s="28">
        <v>0.35170299999999999</v>
      </c>
      <c r="V1274" s="28">
        <v>0.40013700000000002</v>
      </c>
      <c r="W1274" s="28">
        <v>0.41850799999999999</v>
      </c>
      <c r="X1274" s="28">
        <v>0.43670300000000001</v>
      </c>
    </row>
    <row r="1275" spans="1:24" x14ac:dyDescent="0.2">
      <c r="A1275" s="11" t="s">
        <v>146</v>
      </c>
      <c r="B1275" s="11" t="s">
        <v>63</v>
      </c>
      <c r="C1275" s="11" t="s">
        <v>50</v>
      </c>
      <c r="D1275" s="11" t="s">
        <v>70</v>
      </c>
      <c r="E1275" s="28">
        <v>4.5609200000000003</v>
      </c>
      <c r="F1275" s="28">
        <v>5.2932199999999998</v>
      </c>
      <c r="G1275" s="28">
        <v>4.68452</v>
      </c>
      <c r="H1275" s="28">
        <v>3.96</v>
      </c>
      <c r="I1275" s="28">
        <v>4.2649999999999997</v>
      </c>
      <c r="J1275" s="28">
        <v>4.4800000000000004</v>
      </c>
      <c r="K1275" s="28">
        <v>4.43</v>
      </c>
      <c r="L1275" s="28">
        <v>3.95</v>
      </c>
      <c r="M1275" s="28">
        <v>3.4</v>
      </c>
      <c r="N1275" s="28">
        <v>2.5705155000000004</v>
      </c>
      <c r="O1275" s="28">
        <v>2.5392671999999998</v>
      </c>
      <c r="P1275" s="28">
        <v>2.6421332000000004</v>
      </c>
      <c r="Q1275" s="28">
        <v>2.3212335999999998</v>
      </c>
      <c r="R1275" s="28">
        <v>2.088765</v>
      </c>
      <c r="S1275" s="28">
        <v>2.0365972000000001</v>
      </c>
      <c r="T1275" s="28">
        <v>1.6384676000000002</v>
      </c>
      <c r="U1275" s="28">
        <v>1.5474932000000001</v>
      </c>
      <c r="V1275" s="28">
        <v>1.7606028000000002</v>
      </c>
      <c r="W1275" s="28">
        <v>1.8414352</v>
      </c>
      <c r="X1275" s="28">
        <v>1.9214932000000002</v>
      </c>
    </row>
    <row r="1276" spans="1:24" x14ac:dyDescent="0.2">
      <c r="A1276" s="11" t="s">
        <v>146</v>
      </c>
      <c r="B1276" s="11" t="s">
        <v>63</v>
      </c>
      <c r="C1276" s="11" t="s">
        <v>50</v>
      </c>
      <c r="D1276" s="11" t="s">
        <v>71</v>
      </c>
      <c r="E1276" s="28">
        <v>4.282</v>
      </c>
      <c r="F1276" s="28">
        <v>4.569</v>
      </c>
      <c r="G1276" s="28">
        <v>4.8689999999999998</v>
      </c>
      <c r="H1276" s="28">
        <v>5.298</v>
      </c>
      <c r="I1276" s="28">
        <v>5.6970000000000001</v>
      </c>
      <c r="J1276" s="28">
        <v>5.8480088039999991</v>
      </c>
      <c r="K1276" s="28">
        <v>5.8108306267999996</v>
      </c>
      <c r="L1276" s="28">
        <v>5.7598694433000004</v>
      </c>
      <c r="M1276" s="28">
        <v>5.368044317999999</v>
      </c>
      <c r="N1276" s="28">
        <v>5.4093056535000006</v>
      </c>
      <c r="O1276" s="28">
        <v>6.2405132107500005</v>
      </c>
      <c r="P1276" s="28">
        <v>6.4636474399999999</v>
      </c>
      <c r="Q1276" s="28">
        <v>4.7788672639999996</v>
      </c>
      <c r="R1276" s="28">
        <v>4.6307328208000005</v>
      </c>
      <c r="S1276" s="28">
        <v>4.9031862643284914</v>
      </c>
      <c r="T1276" s="28">
        <v>5.1811858283882293</v>
      </c>
      <c r="U1276" s="28">
        <v>5.3282471759449725</v>
      </c>
      <c r="V1276" s="28">
        <v>5.5329227019223683</v>
      </c>
      <c r="W1276" s="28">
        <v>5.6883599443386679</v>
      </c>
      <c r="X1276" s="28">
        <v>5.7372048520066024</v>
      </c>
    </row>
    <row r="1277" spans="1:24" x14ac:dyDescent="0.2">
      <c r="A1277" s="11" t="s">
        <v>146</v>
      </c>
      <c r="B1277" s="11" t="s">
        <v>63</v>
      </c>
      <c r="C1277" s="11" t="s">
        <v>50</v>
      </c>
      <c r="D1277" s="11" t="s">
        <v>26</v>
      </c>
      <c r="E1277" s="28">
        <v>8.8429199999999994</v>
      </c>
      <c r="F1277" s="28">
        <v>9.8622200000000007</v>
      </c>
      <c r="G1277" s="28">
        <v>9.5535199999999989</v>
      </c>
      <c r="H1277" s="28">
        <v>9.2579999999999991</v>
      </c>
      <c r="I1277" s="28">
        <v>9.9619999999999997</v>
      </c>
      <c r="J1277" s="28">
        <v>10.328008804</v>
      </c>
      <c r="K1277" s="28">
        <v>10.240830626799999</v>
      </c>
      <c r="L1277" s="28">
        <v>9.7098694433000006</v>
      </c>
      <c r="M1277" s="28">
        <v>8.7680443179999994</v>
      </c>
      <c r="N1277" s="28">
        <v>7.9798211535000014</v>
      </c>
      <c r="O1277" s="28">
        <v>8.7797804107499999</v>
      </c>
      <c r="P1277" s="28">
        <v>9.1057806400000008</v>
      </c>
      <c r="Q1277" s="28">
        <v>7.1001008639999998</v>
      </c>
      <c r="R1277" s="28">
        <v>6.7194978208000009</v>
      </c>
      <c r="S1277" s="28">
        <v>6.9397834643284915</v>
      </c>
      <c r="T1277" s="28">
        <v>6.8196534283882295</v>
      </c>
      <c r="U1277" s="28">
        <v>6.8757403759449724</v>
      </c>
      <c r="V1277" s="28">
        <v>7.2935255019223684</v>
      </c>
      <c r="W1277" s="28">
        <v>7.5297951443386681</v>
      </c>
      <c r="X1277" s="28">
        <v>7.6586980520066028</v>
      </c>
    </row>
    <row r="1278" spans="1:24" x14ac:dyDescent="0.2">
      <c r="A1278" s="11" t="s">
        <v>146</v>
      </c>
      <c r="B1278" s="11" t="s">
        <v>63</v>
      </c>
      <c r="C1278" s="11" t="s">
        <v>50</v>
      </c>
      <c r="D1278" s="11" t="s">
        <v>75</v>
      </c>
      <c r="E1278" s="28">
        <v>17.489587</v>
      </c>
      <c r="F1278" s="28">
        <v>19.060556999999999</v>
      </c>
      <c r="G1278" s="28">
        <v>18.763643999999999</v>
      </c>
      <c r="H1278" s="28">
        <v>19.943000000000001</v>
      </c>
      <c r="I1278" s="28">
        <v>21.936</v>
      </c>
      <c r="J1278" s="28">
        <v>21.577000000000002</v>
      </c>
      <c r="K1278" s="28">
        <v>21.562000000000001</v>
      </c>
      <c r="L1278" s="28">
        <v>23.65673</v>
      </c>
      <c r="M1278" s="28">
        <v>22.518481000000001</v>
      </c>
      <c r="N1278" s="28">
        <v>21.845345999999999</v>
      </c>
      <c r="O1278" s="28">
        <v>23.878799000000001</v>
      </c>
      <c r="P1278" s="28">
        <v>24.030332999999999</v>
      </c>
      <c r="Q1278" s="28">
        <v>19.630894999999999</v>
      </c>
      <c r="R1278" s="28">
        <v>17.370764000000001</v>
      </c>
      <c r="S1278" s="28">
        <v>19.299490988811449</v>
      </c>
      <c r="T1278" s="28">
        <v>18.676028787354578</v>
      </c>
      <c r="U1278" s="28">
        <v>19.09434681779921</v>
      </c>
      <c r="V1278" s="28">
        <v>19.527327428305277</v>
      </c>
      <c r="W1278" s="28">
        <v>19.869190277231201</v>
      </c>
      <c r="X1278" s="28">
        <v>20.1050927739876</v>
      </c>
    </row>
    <row r="1279" spans="1:24" x14ac:dyDescent="0.2">
      <c r="A1279" s="11" t="s">
        <v>146</v>
      </c>
      <c r="B1279" s="11" t="s">
        <v>63</v>
      </c>
      <c r="C1279" s="11" t="s">
        <v>50</v>
      </c>
      <c r="D1279" s="11" t="s">
        <v>76</v>
      </c>
      <c r="E1279" s="28">
        <v>6.5233990000000004</v>
      </c>
      <c r="F1279" s="28">
        <v>6.2587020000000004</v>
      </c>
      <c r="G1279" s="28">
        <v>7.399432</v>
      </c>
      <c r="H1279" s="28">
        <v>8.3652760000000015</v>
      </c>
      <c r="I1279" s="28">
        <v>10.675433</v>
      </c>
      <c r="J1279" s="28">
        <v>11.373999999999999</v>
      </c>
      <c r="K1279" s="28">
        <v>11.422333</v>
      </c>
      <c r="L1279" s="28">
        <v>14.000572999999999</v>
      </c>
      <c r="M1279" s="28">
        <v>12.843999999999999</v>
      </c>
      <c r="N1279" s="28">
        <v>14.164341</v>
      </c>
      <c r="O1279" s="28">
        <v>15.822293999999999</v>
      </c>
      <c r="P1279" s="28">
        <v>14.888248000000001</v>
      </c>
      <c r="Q1279" s="28">
        <v>13.221431000000001</v>
      </c>
      <c r="R1279" s="28">
        <v>11.783030999999999</v>
      </c>
      <c r="S1279" s="28">
        <v>11.155642228832949</v>
      </c>
      <c r="T1279" s="28">
        <v>11.397613123636175</v>
      </c>
      <c r="U1279" s="28">
        <v>11.536527336856855</v>
      </c>
      <c r="V1279" s="28">
        <v>11.653557388750627</v>
      </c>
      <c r="W1279" s="28">
        <v>11.770092962638133</v>
      </c>
      <c r="X1279" s="28">
        <v>11.887793892264515</v>
      </c>
    </row>
    <row r="1280" spans="1:24" x14ac:dyDescent="0.2">
      <c r="A1280" s="11" t="s">
        <v>146</v>
      </c>
      <c r="B1280" s="11" t="s">
        <v>63</v>
      </c>
      <c r="C1280" s="11" t="s">
        <v>50</v>
      </c>
      <c r="D1280" s="11" t="s">
        <v>74</v>
      </c>
      <c r="E1280" s="28">
        <v>0</v>
      </c>
      <c r="F1280" s="28">
        <v>0</v>
      </c>
      <c r="G1280" s="28">
        <v>0</v>
      </c>
      <c r="H1280" s="28">
        <v>0</v>
      </c>
      <c r="I1280" s="28">
        <v>0</v>
      </c>
      <c r="J1280" s="28">
        <v>0</v>
      </c>
      <c r="K1280" s="28">
        <v>0</v>
      </c>
      <c r="L1280" s="28">
        <v>0</v>
      </c>
      <c r="M1280" s="28">
        <v>0</v>
      </c>
      <c r="N1280" s="28">
        <v>0</v>
      </c>
      <c r="O1280" s="28">
        <v>0</v>
      </c>
      <c r="P1280" s="28">
        <v>0</v>
      </c>
      <c r="Q1280" s="28">
        <v>0</v>
      </c>
      <c r="R1280" s="28">
        <v>0</v>
      </c>
      <c r="S1280" s="28">
        <v>0</v>
      </c>
      <c r="T1280" s="28">
        <v>0</v>
      </c>
      <c r="U1280" s="28">
        <v>0</v>
      </c>
      <c r="V1280" s="28">
        <v>0</v>
      </c>
      <c r="W1280" s="28">
        <v>0</v>
      </c>
      <c r="X1280" s="28">
        <v>0</v>
      </c>
    </row>
    <row r="1281" spans="1:24" x14ac:dyDescent="0.2">
      <c r="A1281" s="11" t="s">
        <v>146</v>
      </c>
      <c r="B1281" s="11" t="s">
        <v>63</v>
      </c>
      <c r="C1281" s="11" t="s">
        <v>65</v>
      </c>
      <c r="D1281" s="11" t="s">
        <v>72</v>
      </c>
      <c r="E1281" s="28">
        <v>0.424564</v>
      </c>
      <c r="F1281" s="28">
        <v>0.44585699999999995</v>
      </c>
      <c r="G1281" s="28">
        <v>0.45913600000000004</v>
      </c>
      <c r="H1281" s="28">
        <v>0.47685100000000002</v>
      </c>
      <c r="I1281" s="28">
        <v>0.50096999999999992</v>
      </c>
      <c r="J1281" s="28">
        <v>0.52362500000000001</v>
      </c>
      <c r="K1281" s="28">
        <v>0.53837099999999993</v>
      </c>
      <c r="L1281" s="28">
        <v>0.55654400000000015</v>
      </c>
      <c r="M1281" s="28">
        <v>0.561303</v>
      </c>
      <c r="N1281" s="28">
        <v>0.57612699999999994</v>
      </c>
      <c r="O1281" s="28">
        <v>0.58285367348042116</v>
      </c>
      <c r="P1281" s="28">
        <v>0.59876383378401055</v>
      </c>
      <c r="Q1281" s="28">
        <v>0.60540728350589401</v>
      </c>
      <c r="R1281" s="28">
        <v>0.60927412132945635</v>
      </c>
      <c r="S1281" s="28">
        <v>0.60737193806320444</v>
      </c>
      <c r="T1281" s="28">
        <v>0.61016200255479369</v>
      </c>
      <c r="U1281" s="28">
        <v>0.6150901763918788</v>
      </c>
      <c r="V1281" s="28">
        <v>0.62217971765895441</v>
      </c>
      <c r="W1281" s="28">
        <v>0.63110474921209003</v>
      </c>
      <c r="X1281" s="28">
        <v>0.64066862973941141</v>
      </c>
    </row>
    <row r="1282" spans="1:24" x14ac:dyDescent="0.2">
      <c r="A1282" s="11" t="s">
        <v>146</v>
      </c>
      <c r="B1282" s="11" t="s">
        <v>63</v>
      </c>
      <c r="C1282" s="11" t="s">
        <v>65</v>
      </c>
      <c r="D1282" s="11" t="s">
        <v>77</v>
      </c>
      <c r="E1282" s="28">
        <v>5.918900000000011E-2</v>
      </c>
      <c r="F1282" s="28">
        <v>6.2745999999999719E-2</v>
      </c>
      <c r="G1282" s="28">
        <v>5.3731000000000223E-2</v>
      </c>
      <c r="H1282" s="28">
        <v>5.3999999999999999E-2</v>
      </c>
      <c r="I1282" s="28">
        <v>6.0999999999999999E-2</v>
      </c>
      <c r="J1282" s="28">
        <v>6.4000000000000001E-2</v>
      </c>
      <c r="K1282" s="28">
        <v>6.3E-2</v>
      </c>
      <c r="L1282" s="28">
        <v>7.0000000000000007E-2</v>
      </c>
      <c r="M1282" s="28">
        <v>7.0000000000000007E-2</v>
      </c>
      <c r="N1282" s="28">
        <v>5.6009000000000003E-2</v>
      </c>
      <c r="O1282" s="28">
        <v>5.7685E-2</v>
      </c>
      <c r="P1282" s="28">
        <v>6.6463999999999995E-2</v>
      </c>
      <c r="Q1282" s="28">
        <v>5.9603999999999997E-2</v>
      </c>
      <c r="R1282" s="28">
        <v>5.7415000000000001E-2</v>
      </c>
      <c r="S1282" s="28">
        <v>5.1987999999999999E-2</v>
      </c>
      <c r="T1282" s="28">
        <v>5.6512E-2</v>
      </c>
      <c r="U1282" s="28">
        <v>5.8862999999999999E-2</v>
      </c>
      <c r="V1282" s="28">
        <v>6.1444000000000006E-2</v>
      </c>
      <c r="W1282" s="28">
        <v>6.3906999999999992E-2</v>
      </c>
      <c r="X1282" s="28">
        <v>6.5352000000000007E-2</v>
      </c>
    </row>
    <row r="1283" spans="1:24" x14ac:dyDescent="0.2">
      <c r="A1283" s="11" t="s">
        <v>146</v>
      </c>
      <c r="B1283" s="11" t="s">
        <v>63</v>
      </c>
      <c r="C1283" s="11" t="s">
        <v>65</v>
      </c>
      <c r="D1283" s="11" t="s">
        <v>73</v>
      </c>
      <c r="E1283" s="28">
        <v>9.5602999999999994E-2</v>
      </c>
      <c r="F1283" s="28">
        <v>0.10115300000000001</v>
      </c>
      <c r="G1283" s="28">
        <v>9.2191999999999996E-2</v>
      </c>
      <c r="H1283" s="28">
        <v>8.5000000000000006E-2</v>
      </c>
      <c r="I1283" s="28">
        <v>1.2E-2</v>
      </c>
      <c r="J1283" s="28">
        <v>0</v>
      </c>
      <c r="K1283" s="28">
        <v>0</v>
      </c>
      <c r="L1283" s="28">
        <v>0</v>
      </c>
      <c r="M1283" s="28">
        <v>0</v>
      </c>
      <c r="N1283" s="28">
        <v>0</v>
      </c>
      <c r="O1283" s="28">
        <v>0</v>
      </c>
      <c r="P1283" s="28">
        <v>0</v>
      </c>
      <c r="Q1283" s="28">
        <v>0</v>
      </c>
      <c r="R1283" s="28">
        <v>0</v>
      </c>
      <c r="S1283" s="28">
        <v>0</v>
      </c>
      <c r="T1283" s="28">
        <v>0</v>
      </c>
      <c r="U1283" s="28">
        <v>0</v>
      </c>
      <c r="V1283" s="28">
        <v>0</v>
      </c>
      <c r="W1283" s="28">
        <v>0</v>
      </c>
      <c r="X1283" s="28">
        <v>0</v>
      </c>
    </row>
    <row r="1284" spans="1:24" x14ac:dyDescent="0.2">
      <c r="A1284" s="11" t="s">
        <v>146</v>
      </c>
      <c r="B1284" s="11" t="s">
        <v>63</v>
      </c>
      <c r="C1284" s="11" t="s">
        <v>65</v>
      </c>
      <c r="D1284" s="11" t="s">
        <v>70</v>
      </c>
      <c r="E1284" s="28">
        <v>0.47801499999999997</v>
      </c>
      <c r="F1284" s="28">
        <v>0.50576500000000002</v>
      </c>
      <c r="G1284" s="28">
        <v>0.46095999999999998</v>
      </c>
      <c r="H1284" s="28">
        <v>0.42499999999999999</v>
      </c>
      <c r="I1284" s="28">
        <v>0.06</v>
      </c>
      <c r="J1284" s="28">
        <v>0</v>
      </c>
      <c r="K1284" s="28">
        <v>0</v>
      </c>
      <c r="L1284" s="28">
        <v>0</v>
      </c>
      <c r="M1284" s="28">
        <v>0</v>
      </c>
      <c r="N1284" s="28">
        <v>0</v>
      </c>
      <c r="O1284" s="28">
        <v>0</v>
      </c>
      <c r="P1284" s="28">
        <v>0</v>
      </c>
      <c r="Q1284" s="28">
        <v>0</v>
      </c>
      <c r="R1284" s="28">
        <v>0</v>
      </c>
      <c r="S1284" s="28">
        <v>0</v>
      </c>
      <c r="T1284" s="28">
        <v>0</v>
      </c>
      <c r="U1284" s="28">
        <v>0</v>
      </c>
      <c r="V1284" s="28">
        <v>0</v>
      </c>
      <c r="W1284" s="28">
        <v>0</v>
      </c>
      <c r="X1284" s="28">
        <v>0</v>
      </c>
    </row>
    <row r="1285" spans="1:24" x14ac:dyDescent="0.2">
      <c r="A1285" s="11" t="s">
        <v>146</v>
      </c>
      <c r="B1285" s="11" t="s">
        <v>63</v>
      </c>
      <c r="C1285" s="11" t="s">
        <v>65</v>
      </c>
      <c r="D1285" s="11" t="s">
        <v>71</v>
      </c>
      <c r="E1285" s="28">
        <v>0.31633105554537927</v>
      </c>
      <c r="F1285" s="28">
        <v>0.35339015187934736</v>
      </c>
      <c r="G1285" s="28">
        <v>0.37621194173035188</v>
      </c>
      <c r="H1285" s="28">
        <v>0.40828224336228475</v>
      </c>
      <c r="I1285" s="28">
        <v>0.49596029999999991</v>
      </c>
      <c r="J1285" s="28">
        <v>0.46766560305521521</v>
      </c>
      <c r="K1285" s="28">
        <v>0.53354649006367816</v>
      </c>
      <c r="L1285" s="28">
        <v>0.58701601393255576</v>
      </c>
      <c r="M1285" s="28">
        <v>0.58544465195932327</v>
      </c>
      <c r="N1285" s="28">
        <v>0.59549626018620905</v>
      </c>
      <c r="O1285" s="28">
        <v>0.5234911000000001</v>
      </c>
      <c r="P1285" s="28">
        <v>0.55919360200000012</v>
      </c>
      <c r="Q1285" s="28">
        <v>0.41445474399999999</v>
      </c>
      <c r="R1285" s="28">
        <v>0.36971180400000009</v>
      </c>
      <c r="S1285" s="28">
        <v>0.38471065663394244</v>
      </c>
      <c r="T1285" s="28">
        <v>0.39931356581940325</v>
      </c>
      <c r="U1285" s="28">
        <v>0.4305631234743153</v>
      </c>
      <c r="V1285" s="28">
        <v>0.46663478824421584</v>
      </c>
      <c r="W1285" s="28">
        <v>0.5048837993696722</v>
      </c>
      <c r="X1285" s="28">
        <v>0.54456833527849968</v>
      </c>
    </row>
    <row r="1286" spans="1:24" x14ac:dyDescent="0.2">
      <c r="A1286" s="11" t="s">
        <v>146</v>
      </c>
      <c r="B1286" s="11" t="s">
        <v>63</v>
      </c>
      <c r="C1286" s="11" t="s">
        <v>65</v>
      </c>
      <c r="D1286" s="11" t="s">
        <v>26</v>
      </c>
      <c r="E1286" s="28">
        <v>0.79434605554537918</v>
      </c>
      <c r="F1286" s="28">
        <v>0.85915515187934743</v>
      </c>
      <c r="G1286" s="28">
        <v>0.83717194173035181</v>
      </c>
      <c r="H1286" s="28">
        <v>0.83328224336228485</v>
      </c>
      <c r="I1286" s="28">
        <v>0.55596029999999996</v>
      </c>
      <c r="J1286" s="28">
        <v>0.46766560305521521</v>
      </c>
      <c r="K1286" s="28">
        <v>0.53354649006367816</v>
      </c>
      <c r="L1286" s="28">
        <v>0.58701601393255576</v>
      </c>
      <c r="M1286" s="28">
        <v>0.58544465195932327</v>
      </c>
      <c r="N1286" s="28">
        <v>0.59549626018620905</v>
      </c>
      <c r="O1286" s="28">
        <v>0.5234911000000001</v>
      </c>
      <c r="P1286" s="28">
        <v>0.55919360200000012</v>
      </c>
      <c r="Q1286" s="28">
        <v>0.41445474399999999</v>
      </c>
      <c r="R1286" s="28">
        <v>0.36971180400000009</v>
      </c>
      <c r="S1286" s="28">
        <v>0.38471065663394244</v>
      </c>
      <c r="T1286" s="28">
        <v>0.39931356581940325</v>
      </c>
      <c r="U1286" s="28">
        <v>0.4305631234743153</v>
      </c>
      <c r="V1286" s="28">
        <v>0.46663478824421584</v>
      </c>
      <c r="W1286" s="28">
        <v>0.5048837993696722</v>
      </c>
      <c r="X1286" s="28">
        <v>0.54456833527849968</v>
      </c>
    </row>
    <row r="1287" spans="1:24" x14ac:dyDescent="0.2">
      <c r="A1287" s="11" t="s">
        <v>146</v>
      </c>
      <c r="B1287" s="11" t="s">
        <v>63</v>
      </c>
      <c r="C1287" s="11" t="s">
        <v>65</v>
      </c>
      <c r="D1287" s="11" t="s">
        <v>75</v>
      </c>
      <c r="E1287" s="28">
        <v>0.54278099999999996</v>
      </c>
      <c r="F1287" s="28">
        <v>0.5625</v>
      </c>
      <c r="G1287" s="28">
        <v>0.56651700000000005</v>
      </c>
      <c r="H1287" s="28">
        <v>0.87716300000000003</v>
      </c>
      <c r="I1287" s="28">
        <v>1.330203</v>
      </c>
      <c r="J1287" s="28">
        <v>1.2369999999999999</v>
      </c>
      <c r="K1287" s="28">
        <v>1.17</v>
      </c>
      <c r="L1287" s="28">
        <v>1.4629999999999999</v>
      </c>
      <c r="M1287" s="28">
        <v>1.0218690000000001</v>
      </c>
      <c r="N1287" s="28">
        <v>1.1709997221139978</v>
      </c>
      <c r="O1287" s="28">
        <v>1.2699650675528749</v>
      </c>
      <c r="P1287" s="28">
        <v>1.2952619999999999</v>
      </c>
      <c r="Q1287" s="28">
        <v>0.96533199999999997</v>
      </c>
      <c r="R1287" s="28">
        <v>0.86770000000000003</v>
      </c>
      <c r="S1287" s="28">
        <v>0.9222664218751172</v>
      </c>
      <c r="T1287" s="28">
        <v>0.82557583081843688</v>
      </c>
      <c r="U1287" s="28">
        <v>0.85909419354207395</v>
      </c>
      <c r="V1287" s="28">
        <v>0.8997367375932287</v>
      </c>
      <c r="W1287" s="28">
        <v>0.92711628361471432</v>
      </c>
      <c r="X1287" s="28">
        <v>0.9642264907870477</v>
      </c>
    </row>
    <row r="1288" spans="1:24" x14ac:dyDescent="0.2">
      <c r="A1288" s="11" t="s">
        <v>146</v>
      </c>
      <c r="B1288" s="11" t="s">
        <v>63</v>
      </c>
      <c r="C1288" s="11" t="s">
        <v>65</v>
      </c>
      <c r="D1288" s="11" t="s">
        <v>76</v>
      </c>
      <c r="E1288" s="28">
        <v>0.52290599999999998</v>
      </c>
      <c r="F1288" s="28">
        <v>0.57530100000000006</v>
      </c>
      <c r="G1288" s="28">
        <v>0.59645399999999993</v>
      </c>
      <c r="H1288" s="28">
        <v>0.84056200000000003</v>
      </c>
      <c r="I1288" s="28">
        <v>0.89060600000000001</v>
      </c>
      <c r="J1288" s="28">
        <v>0.98540700000000003</v>
      </c>
      <c r="K1288" s="28">
        <v>0.97593000000000008</v>
      </c>
      <c r="L1288" s="28">
        <v>1.254</v>
      </c>
      <c r="M1288" s="28">
        <v>1.2993760000000001</v>
      </c>
      <c r="N1288" s="28">
        <v>1.0989095115280001</v>
      </c>
      <c r="O1288" s="28">
        <v>1.1962060000000001</v>
      </c>
      <c r="P1288" s="28">
        <v>1.396995</v>
      </c>
      <c r="Q1288" s="28">
        <v>1.1674739999999999</v>
      </c>
      <c r="R1288" s="28">
        <v>0.96809199999999995</v>
      </c>
      <c r="S1288" s="28">
        <v>0.90411102721935188</v>
      </c>
      <c r="T1288" s="28">
        <v>0.92919868702482145</v>
      </c>
      <c r="U1288" s="28">
        <v>0.94253819386457338</v>
      </c>
      <c r="V1288" s="28">
        <v>0.95667626677254169</v>
      </c>
      <c r="W1288" s="28">
        <v>0.97102641077412999</v>
      </c>
      <c r="X1288" s="28">
        <v>0.98559180693574167</v>
      </c>
    </row>
    <row r="1289" spans="1:24" x14ac:dyDescent="0.2">
      <c r="A1289" s="11" t="s">
        <v>146</v>
      </c>
      <c r="B1289" s="11" t="s">
        <v>63</v>
      </c>
      <c r="C1289" s="11" t="s">
        <v>65</v>
      </c>
      <c r="D1289" s="11" t="s">
        <v>74</v>
      </c>
      <c r="E1289" s="28">
        <v>0.74304781933443254</v>
      </c>
      <c r="F1289" s="28">
        <v>1.0088685036877592</v>
      </c>
      <c r="G1289" s="28">
        <v>0.85753822813459524</v>
      </c>
      <c r="H1289" s="28">
        <v>0.85753822813459524</v>
      </c>
      <c r="I1289" s="28">
        <v>0.34301529125383812</v>
      </c>
      <c r="J1289" s="28">
        <v>0.35159067353518403</v>
      </c>
      <c r="K1289" s="28">
        <v>0.36038044037356359</v>
      </c>
      <c r="L1289" s="28">
        <v>0.36938995138290265</v>
      </c>
      <c r="M1289" s="28">
        <v>0.39524724797970584</v>
      </c>
      <c r="N1289" s="28">
        <v>0.40512842917919845</v>
      </c>
      <c r="O1289" s="28">
        <v>0.48</v>
      </c>
      <c r="P1289" s="28">
        <v>0.5</v>
      </c>
      <c r="Q1289" s="28">
        <v>0.51</v>
      </c>
      <c r="R1289" s="28">
        <v>0.51</v>
      </c>
      <c r="S1289" s="28">
        <v>0.51</v>
      </c>
      <c r="T1289" s="28">
        <v>0.52529999999999999</v>
      </c>
      <c r="U1289" s="28">
        <v>0.53055299999999983</v>
      </c>
      <c r="V1289" s="28">
        <v>0.53585852999999994</v>
      </c>
      <c r="W1289" s="28">
        <v>0.54121711529999994</v>
      </c>
      <c r="X1289" s="28">
        <v>0.54662928645299991</v>
      </c>
    </row>
    <row r="1290" spans="1:24" x14ac:dyDescent="0.2">
      <c r="A1290" s="11" t="s">
        <v>146</v>
      </c>
      <c r="B1290" s="11" t="s">
        <v>63</v>
      </c>
      <c r="C1290" s="11" t="s">
        <v>67</v>
      </c>
      <c r="D1290" s="11" t="s">
        <v>72</v>
      </c>
      <c r="E1290" s="28">
        <v>0.16872700000000002</v>
      </c>
      <c r="F1290" s="28">
        <v>0.16889500000000002</v>
      </c>
      <c r="G1290" s="28">
        <v>0.168626</v>
      </c>
      <c r="H1290" s="28">
        <v>0.167737</v>
      </c>
      <c r="I1290" s="28">
        <v>0.16745199999999999</v>
      </c>
      <c r="J1290" s="28">
        <v>0.167766</v>
      </c>
      <c r="K1290" s="28">
        <v>0.167933</v>
      </c>
      <c r="L1290" s="28">
        <v>0.169153</v>
      </c>
      <c r="M1290" s="28">
        <v>0.16939299999999999</v>
      </c>
      <c r="N1290" s="28">
        <v>0.16720599999999999</v>
      </c>
      <c r="O1290" s="28">
        <v>0.16549128814320224</v>
      </c>
      <c r="P1290" s="28">
        <v>0.16615672373604212</v>
      </c>
      <c r="Q1290" s="28">
        <v>0.1649121039305598</v>
      </c>
      <c r="R1290" s="28">
        <v>0.1623073776947262</v>
      </c>
      <c r="S1290" s="28">
        <v>0.15960032027765322</v>
      </c>
      <c r="T1290" s="28">
        <v>0.15754540381343826</v>
      </c>
      <c r="U1290" s="28">
        <v>0.1568892615820506</v>
      </c>
      <c r="V1290" s="28">
        <v>0.15745283394522575</v>
      </c>
      <c r="W1290" s="28">
        <v>0.15907371797491421</v>
      </c>
      <c r="X1290" s="28">
        <v>0.16123108310816597</v>
      </c>
    </row>
    <row r="1291" spans="1:24" x14ac:dyDescent="0.2">
      <c r="A1291" s="11" t="s">
        <v>146</v>
      </c>
      <c r="B1291" s="11" t="s">
        <v>63</v>
      </c>
      <c r="C1291" s="11" t="s">
        <v>67</v>
      </c>
      <c r="D1291" s="11" t="s">
        <v>77</v>
      </c>
      <c r="E1291" s="28">
        <v>1.2473582161793036E-2</v>
      </c>
      <c r="F1291" s="28">
        <v>1.2205992871432031E-2</v>
      </c>
      <c r="G1291" s="28">
        <v>9.8408712854712449E-3</v>
      </c>
      <c r="H1291" s="28">
        <v>8.9999999999999993E-3</v>
      </c>
      <c r="I1291" s="28">
        <v>0.01</v>
      </c>
      <c r="J1291" s="28">
        <v>1.0999999999999999E-2</v>
      </c>
      <c r="K1291" s="28">
        <v>8.9999999999999993E-3</v>
      </c>
      <c r="L1291" s="28">
        <v>1.0999999999999999E-2</v>
      </c>
      <c r="M1291" s="28">
        <v>1.0999999999999999E-2</v>
      </c>
      <c r="N1291" s="28">
        <v>7.8008054020193354E-3</v>
      </c>
      <c r="O1291" s="28">
        <v>6.6455881432022504E-3</v>
      </c>
      <c r="P1291" s="28">
        <v>8.9400000000000122E-3</v>
      </c>
      <c r="Q1291" s="28">
        <v>7.8940000000000086E-3</v>
      </c>
      <c r="R1291" s="28">
        <v>7.2899999999999814E-3</v>
      </c>
      <c r="S1291" s="28">
        <v>7.3560000000000448E-3</v>
      </c>
      <c r="T1291" s="28">
        <v>8.3350000000000004E-3</v>
      </c>
      <c r="U1291" s="28">
        <v>9.6000000000000443E-3</v>
      </c>
      <c r="V1291" s="28">
        <v>1.0776999999999995E-2</v>
      </c>
      <c r="W1291" s="28">
        <v>1.187100000000001E-2</v>
      </c>
      <c r="X1291" s="28">
        <v>1.2512999999999984E-2</v>
      </c>
    </row>
    <row r="1292" spans="1:24" x14ac:dyDescent="0.2">
      <c r="A1292" s="11" t="s">
        <v>146</v>
      </c>
      <c r="B1292" s="11" t="s">
        <v>63</v>
      </c>
      <c r="C1292" s="11" t="s">
        <v>67</v>
      </c>
      <c r="D1292" s="11" t="s">
        <v>73</v>
      </c>
      <c r="E1292" s="28">
        <v>3.0485999999999999E-2</v>
      </c>
      <c r="F1292" s="28">
        <v>2.6228000000000001E-2</v>
      </c>
      <c r="G1292" s="28">
        <v>2.7100000000000003E-2</v>
      </c>
      <c r="H1292" s="28">
        <v>2.5999999999999999E-2</v>
      </c>
      <c r="I1292" s="28">
        <v>0.03</v>
      </c>
      <c r="J1292" s="28">
        <v>0.03</v>
      </c>
      <c r="K1292" s="28">
        <v>3.5000000000000003E-2</v>
      </c>
      <c r="L1292" s="28">
        <v>4.3999999999999997E-2</v>
      </c>
      <c r="M1292" s="28">
        <v>4.3000000000000003E-2</v>
      </c>
      <c r="N1292" s="28">
        <v>1.1990000000000001E-2</v>
      </c>
      <c r="O1292" s="28">
        <v>2.5196000000000003E-2</v>
      </c>
      <c r="P1292" s="28">
        <v>3.322E-2</v>
      </c>
      <c r="Q1292" s="28">
        <v>3.3180000000000001E-2</v>
      </c>
      <c r="R1292" s="28">
        <v>3.5110999999999996E-2</v>
      </c>
      <c r="S1292" s="28">
        <v>2.9706E-2</v>
      </c>
      <c r="T1292" s="28">
        <v>3.0856000000000001E-2</v>
      </c>
      <c r="U1292" s="28">
        <v>3.3770000000000001E-2</v>
      </c>
      <c r="V1292" s="28">
        <v>3.6537999999999994E-2</v>
      </c>
      <c r="W1292" s="28">
        <v>3.8981000000000002E-2</v>
      </c>
      <c r="X1292" s="28">
        <v>4.1140000000000003E-2</v>
      </c>
    </row>
    <row r="1293" spans="1:24" x14ac:dyDescent="0.2">
      <c r="A1293" s="11" t="s">
        <v>146</v>
      </c>
      <c r="B1293" s="11" t="s">
        <v>63</v>
      </c>
      <c r="C1293" s="11" t="s">
        <v>67</v>
      </c>
      <c r="D1293" s="11" t="s">
        <v>70</v>
      </c>
      <c r="E1293" s="28">
        <v>0.24388799999999999</v>
      </c>
      <c r="F1293" s="28">
        <v>0.20982400000000001</v>
      </c>
      <c r="G1293" s="28">
        <v>0.21680000000000002</v>
      </c>
      <c r="H1293" s="28">
        <v>0.20799999999999999</v>
      </c>
      <c r="I1293" s="28">
        <v>0.24</v>
      </c>
      <c r="J1293" s="28">
        <v>0.24</v>
      </c>
      <c r="K1293" s="28">
        <v>0.28000000000000003</v>
      </c>
      <c r="L1293" s="28">
        <v>0.35199999999999998</v>
      </c>
      <c r="M1293" s="28">
        <v>0.34399999999999997</v>
      </c>
      <c r="N1293" s="28">
        <v>9.5920000000000005E-2</v>
      </c>
      <c r="O1293" s="28">
        <v>0.20156800000000002</v>
      </c>
      <c r="P1293" s="28">
        <v>0.26576</v>
      </c>
      <c r="Q1293" s="28">
        <v>0.26544000000000001</v>
      </c>
      <c r="R1293" s="28">
        <v>0.28088800000000003</v>
      </c>
      <c r="S1293" s="28">
        <v>0.237648</v>
      </c>
      <c r="T1293" s="28">
        <v>0.24684800000000001</v>
      </c>
      <c r="U1293" s="28">
        <v>0.27016000000000001</v>
      </c>
      <c r="V1293" s="28">
        <v>0.29230399999999995</v>
      </c>
      <c r="W1293" s="28">
        <v>0.31184800000000001</v>
      </c>
      <c r="X1293" s="28">
        <v>0.32912000000000002</v>
      </c>
    </row>
    <row r="1294" spans="1:24" x14ac:dyDescent="0.2">
      <c r="A1294" s="11" t="s">
        <v>146</v>
      </c>
      <c r="B1294" s="11" t="s">
        <v>63</v>
      </c>
      <c r="C1294" s="11" t="s">
        <v>67</v>
      </c>
      <c r="D1294" s="11" t="s">
        <v>71</v>
      </c>
      <c r="E1294" s="28">
        <v>0.40844782116214173</v>
      </c>
      <c r="F1294" s="28">
        <v>0.41948251225640121</v>
      </c>
      <c r="G1294" s="28">
        <v>0.40583582275896057</v>
      </c>
      <c r="H1294" s="28">
        <v>0.3939914078099585</v>
      </c>
      <c r="I1294" s="28">
        <v>0.40523383999999996</v>
      </c>
      <c r="J1294" s="28">
        <v>0.43794306491492635</v>
      </c>
      <c r="K1294" s="28">
        <v>0.43765724733056477</v>
      </c>
      <c r="L1294" s="28">
        <v>0.45186497355130228</v>
      </c>
      <c r="M1294" s="28">
        <v>0.45274773840051308</v>
      </c>
      <c r="N1294" s="28">
        <v>0.36822522102020672</v>
      </c>
      <c r="O1294" s="28">
        <v>0.46402684562924618</v>
      </c>
      <c r="P1294" s="28">
        <v>0.55283754419492159</v>
      </c>
      <c r="Q1294" s="28">
        <v>0.4006607712000001</v>
      </c>
      <c r="R1294" s="28">
        <v>0.42313390860000011</v>
      </c>
      <c r="S1294" s="28">
        <v>0.4494873820659212</v>
      </c>
      <c r="T1294" s="28">
        <v>0.4626954011728498</v>
      </c>
      <c r="U1294" s="28">
        <v>0.47851224782525442</v>
      </c>
      <c r="V1294" s="28">
        <v>0.4802311435329385</v>
      </c>
      <c r="W1294" s="28">
        <v>0.4851748398234883</v>
      </c>
      <c r="X1294" s="28">
        <v>0.49175480347990613</v>
      </c>
    </row>
    <row r="1295" spans="1:24" x14ac:dyDescent="0.2">
      <c r="A1295" s="11" t="s">
        <v>146</v>
      </c>
      <c r="B1295" s="11" t="s">
        <v>63</v>
      </c>
      <c r="C1295" s="11" t="s">
        <v>67</v>
      </c>
      <c r="D1295" s="11" t="s">
        <v>26</v>
      </c>
      <c r="E1295" s="28">
        <v>0.65233582116214173</v>
      </c>
      <c r="F1295" s="28">
        <v>0.62930651225640122</v>
      </c>
      <c r="G1295" s="28">
        <v>0.62263582275896057</v>
      </c>
      <c r="H1295" s="28">
        <v>0.60199140780995852</v>
      </c>
      <c r="I1295" s="28">
        <v>0.64523383999999995</v>
      </c>
      <c r="J1295" s="28">
        <v>0.67794306491492629</v>
      </c>
      <c r="K1295" s="28">
        <v>0.7176572473305648</v>
      </c>
      <c r="L1295" s="28">
        <v>0.80386497355130226</v>
      </c>
      <c r="M1295" s="28">
        <v>0.79674773840051305</v>
      </c>
      <c r="N1295" s="28">
        <v>0.46414522102020672</v>
      </c>
      <c r="O1295" s="28">
        <v>0.6655948456292462</v>
      </c>
      <c r="P1295" s="28">
        <v>0.81859754419492159</v>
      </c>
      <c r="Q1295" s="28">
        <v>0.66610077120000011</v>
      </c>
      <c r="R1295" s="28">
        <v>0.70402190860000013</v>
      </c>
      <c r="S1295" s="28">
        <v>0.68713538206592117</v>
      </c>
      <c r="T1295" s="28">
        <v>0.70954340117284986</v>
      </c>
      <c r="U1295" s="28">
        <v>0.74867224782525443</v>
      </c>
      <c r="V1295" s="28">
        <v>0.7725351435329384</v>
      </c>
      <c r="W1295" s="28">
        <v>0.79702283982348832</v>
      </c>
      <c r="X1295" s="28">
        <v>0.82087480347990616</v>
      </c>
    </row>
    <row r="1296" spans="1:24" x14ac:dyDescent="0.2">
      <c r="A1296" s="11" t="s">
        <v>146</v>
      </c>
      <c r="B1296" s="11" t="s">
        <v>63</v>
      </c>
      <c r="C1296" s="11" t="s">
        <v>67</v>
      </c>
      <c r="D1296" s="11" t="s">
        <v>75</v>
      </c>
      <c r="E1296" s="28">
        <v>1.399494</v>
      </c>
      <c r="F1296" s="28">
        <v>1.6560280000000001</v>
      </c>
      <c r="G1296" s="28">
        <v>1.440612</v>
      </c>
      <c r="H1296" s="28">
        <v>1.899802</v>
      </c>
      <c r="I1296" s="28">
        <v>1.8774489999999999</v>
      </c>
      <c r="J1296" s="28">
        <v>2.1059999999999999</v>
      </c>
      <c r="K1296" s="28">
        <v>2.101</v>
      </c>
      <c r="L1296" s="28">
        <v>2.8890000000000002</v>
      </c>
      <c r="M1296" s="28">
        <v>2.5600990000000001</v>
      </c>
      <c r="N1296" s="28">
        <v>1.3736489999999997</v>
      </c>
      <c r="O1296" s="28">
        <v>1.6711742485742653</v>
      </c>
      <c r="P1296" s="28">
        <v>1.95586678</v>
      </c>
      <c r="Q1296" s="28">
        <v>1.6337550000000001</v>
      </c>
      <c r="R1296" s="28">
        <v>1.6525049999999999</v>
      </c>
      <c r="S1296" s="28">
        <v>2.1716529705223913</v>
      </c>
      <c r="T1296" s="28">
        <v>1.7457206385555268</v>
      </c>
      <c r="U1296" s="28">
        <v>1.8037029322208502</v>
      </c>
      <c r="V1296" s="28">
        <v>1.8282979403052833</v>
      </c>
      <c r="W1296" s="28">
        <v>1.8544266346863043</v>
      </c>
      <c r="X1296" s="28">
        <v>1.8742342308077817</v>
      </c>
    </row>
    <row r="1297" spans="1:24" x14ac:dyDescent="0.2">
      <c r="A1297" s="11" t="s">
        <v>146</v>
      </c>
      <c r="B1297" s="11" t="s">
        <v>63</v>
      </c>
      <c r="C1297" s="11" t="s">
        <v>67</v>
      </c>
      <c r="D1297" s="11" t="s">
        <v>76</v>
      </c>
      <c r="E1297" s="28">
        <v>2.8398979999999998</v>
      </c>
      <c r="F1297" s="28">
        <v>2.4225889999999999</v>
      </c>
      <c r="G1297" s="28">
        <v>2.117435</v>
      </c>
      <c r="H1297" s="28">
        <v>2.312656</v>
      </c>
      <c r="I1297" s="28">
        <v>2.6029409999999999</v>
      </c>
      <c r="J1297" s="28">
        <v>2.9367349999999997</v>
      </c>
      <c r="K1297" s="28">
        <v>3.0227349999999999</v>
      </c>
      <c r="L1297" s="28">
        <v>3.63</v>
      </c>
      <c r="M1297" s="28">
        <v>3.3675129999999998</v>
      </c>
      <c r="N1297" s="28">
        <v>2.1993341979175356</v>
      </c>
      <c r="O1297" s="28">
        <v>2.73444633033</v>
      </c>
      <c r="P1297" s="28">
        <v>2.9661850399999996</v>
      </c>
      <c r="Q1297" s="28">
        <v>1.9098948199999997</v>
      </c>
      <c r="R1297" s="28">
        <v>2.5215152199999999</v>
      </c>
      <c r="S1297" s="28">
        <v>2.3405374199571209</v>
      </c>
      <c r="T1297" s="28">
        <v>2.4130973536376041</v>
      </c>
      <c r="U1297" s="28">
        <v>2.3954394589999999</v>
      </c>
      <c r="V1297" s="28">
        <v>2.3954394589999999</v>
      </c>
      <c r="W1297" s="28">
        <v>2.3954394589999999</v>
      </c>
      <c r="X1297" s="28">
        <v>2.3954394589999999</v>
      </c>
    </row>
    <row r="1298" spans="1:24" x14ac:dyDescent="0.2">
      <c r="A1298" s="11" t="s">
        <v>146</v>
      </c>
      <c r="B1298" s="11" t="s">
        <v>63</v>
      </c>
      <c r="C1298" s="11" t="s">
        <v>67</v>
      </c>
      <c r="D1298" s="11" t="s">
        <v>74</v>
      </c>
      <c r="E1298" s="28">
        <v>1.9197123837295917</v>
      </c>
      <c r="F1298" s="28">
        <v>1.6140256583620318</v>
      </c>
      <c r="G1298" s="28">
        <v>1.4526230925258288</v>
      </c>
      <c r="H1298" s="28">
        <v>1.4671493234510871</v>
      </c>
      <c r="I1298" s="28">
        <v>1.481820816685598</v>
      </c>
      <c r="J1298" s="28">
        <v>1.4892299207690258</v>
      </c>
      <c r="K1298" s="28">
        <v>1.671</v>
      </c>
      <c r="L1298" s="28">
        <v>1.7929999999999999</v>
      </c>
      <c r="M1298" s="28">
        <v>1.6970000000000001</v>
      </c>
      <c r="N1298" s="28">
        <v>0.93899999999999995</v>
      </c>
      <c r="O1298" s="28">
        <v>1.2488699999999999</v>
      </c>
      <c r="P1298" s="28">
        <v>1.7234405999999998</v>
      </c>
      <c r="Q1298" s="28">
        <v>1.4132212920000002</v>
      </c>
      <c r="R1298" s="28">
        <v>1.42028739846</v>
      </c>
      <c r="S1298" s="28">
        <v>1.3634759025215999</v>
      </c>
      <c r="T1298" s="28">
        <v>1.3580219989115134</v>
      </c>
      <c r="U1298" s="28">
        <v>1.3648121089060707</v>
      </c>
      <c r="V1298" s="28">
        <v>1.3682241391783359</v>
      </c>
      <c r="W1298" s="28">
        <v>1.3709605874566926</v>
      </c>
      <c r="X1298" s="28">
        <v>1.3778153903939758</v>
      </c>
    </row>
    <row r="1299" spans="1:24" x14ac:dyDescent="0.2">
      <c r="A1299" s="11" t="s">
        <v>147</v>
      </c>
      <c r="B1299" s="11" t="s">
        <v>63</v>
      </c>
      <c r="C1299" s="11" t="s">
        <v>50</v>
      </c>
      <c r="D1299" s="11" t="s">
        <v>72</v>
      </c>
      <c r="E1299" s="28">
        <v>0.44841287743876074</v>
      </c>
      <c r="F1299" s="28">
        <v>0.47765627244970688</v>
      </c>
      <c r="G1299" s="28">
        <v>0.50699520680043897</v>
      </c>
      <c r="H1299" s="28">
        <v>0.53391852514930882</v>
      </c>
      <c r="I1299" s="28">
        <v>0.57253587116043037</v>
      </c>
      <c r="J1299" s="28">
        <v>0.60369663112633609</v>
      </c>
      <c r="K1299" s="28">
        <v>0.63851188175622919</v>
      </c>
      <c r="L1299" s="28">
        <v>0.6837339322126802</v>
      </c>
      <c r="M1299" s="28">
        <v>0.71838578847363521</v>
      </c>
      <c r="N1299" s="28">
        <v>0.73906100000000008</v>
      </c>
      <c r="O1299" s="28">
        <v>0.76506099999999999</v>
      </c>
      <c r="P1299" s="28">
        <v>0.78470899999999988</v>
      </c>
      <c r="Q1299" s="28">
        <v>0.78910000000000013</v>
      </c>
      <c r="R1299" s="28">
        <v>0.79536099999999998</v>
      </c>
      <c r="S1299" s="28">
        <v>0.79866107756890392</v>
      </c>
      <c r="T1299" s="28">
        <v>0.80127223065008557</v>
      </c>
      <c r="U1299" s="28">
        <v>0.80375362340989653</v>
      </c>
      <c r="V1299" s="28">
        <v>0.8063039277653189</v>
      </c>
      <c r="W1299" s="28">
        <v>0.80900858465116643</v>
      </c>
      <c r="X1299" s="28">
        <v>0.8118337664809655</v>
      </c>
    </row>
    <row r="1300" spans="1:24" x14ac:dyDescent="0.2">
      <c r="A1300" s="11" t="s">
        <v>147</v>
      </c>
      <c r="B1300" s="11" t="s">
        <v>63</v>
      </c>
      <c r="C1300" s="11" t="s">
        <v>50</v>
      </c>
      <c r="D1300" s="11" t="s">
        <v>77</v>
      </c>
      <c r="E1300" s="28">
        <v>2.6525E-2</v>
      </c>
      <c r="F1300" s="28">
        <v>2.5278999999999999E-2</v>
      </c>
      <c r="G1300" s="28">
        <v>2.5115999999999999E-2</v>
      </c>
      <c r="H1300" s="28">
        <v>2.2440999999999999E-2</v>
      </c>
      <c r="I1300" s="28">
        <v>3.3896999999999997E-2</v>
      </c>
      <c r="J1300" s="28">
        <v>2.6099000000000001E-2</v>
      </c>
      <c r="K1300" s="28">
        <v>2.9478000000000001E-2</v>
      </c>
      <c r="L1300" s="28">
        <v>3.9577000000000001E-2</v>
      </c>
      <c r="M1300" s="28">
        <v>2.8607E-2</v>
      </c>
      <c r="N1300" s="28">
        <v>1.4324E-2</v>
      </c>
      <c r="O1300" s="28">
        <v>1.9466000000000001E-2</v>
      </c>
      <c r="P1300" s="28">
        <v>2.0760000000000001E-2</v>
      </c>
      <c r="Q1300" s="28">
        <v>1.7406000000000001E-2</v>
      </c>
      <c r="R1300" s="28">
        <v>1.4312E-2</v>
      </c>
      <c r="S1300" s="28">
        <v>1.1253687568904E-2</v>
      </c>
      <c r="T1300" s="28">
        <v>1.0597763856870729E-2</v>
      </c>
      <c r="U1300" s="28">
        <v>1.0494115066311805E-2</v>
      </c>
      <c r="V1300" s="28">
        <v>1.0587840589521341E-2</v>
      </c>
      <c r="W1300" s="28">
        <v>1.0767696163500656E-2</v>
      </c>
      <c r="X1300" s="28">
        <v>1.0915267676310746E-2</v>
      </c>
    </row>
    <row r="1301" spans="1:24" x14ac:dyDescent="0.2">
      <c r="A1301" s="11" t="s">
        <v>147</v>
      </c>
      <c r="B1301" s="11" t="s">
        <v>63</v>
      </c>
      <c r="C1301" s="11" t="s">
        <v>50</v>
      </c>
      <c r="D1301" s="11" t="s">
        <v>73</v>
      </c>
      <c r="E1301" s="28">
        <v>0</v>
      </c>
      <c r="F1301" s="28">
        <v>0</v>
      </c>
      <c r="G1301" s="28">
        <v>0</v>
      </c>
      <c r="H1301" s="28">
        <v>0</v>
      </c>
      <c r="I1301" s="28">
        <v>0</v>
      </c>
      <c r="J1301" s="28">
        <v>0</v>
      </c>
      <c r="K1301" s="28">
        <v>0</v>
      </c>
      <c r="L1301" s="28">
        <v>0</v>
      </c>
      <c r="M1301" s="28">
        <v>0</v>
      </c>
      <c r="N1301" s="28">
        <v>0</v>
      </c>
      <c r="O1301" s="28">
        <v>0</v>
      </c>
      <c r="P1301" s="28">
        <v>0</v>
      </c>
      <c r="Q1301" s="28">
        <v>0</v>
      </c>
      <c r="R1301" s="28">
        <v>0</v>
      </c>
      <c r="S1301" s="28">
        <v>0</v>
      </c>
      <c r="T1301" s="28">
        <v>0</v>
      </c>
      <c r="U1301" s="28">
        <v>0</v>
      </c>
      <c r="V1301" s="28">
        <v>0</v>
      </c>
      <c r="W1301" s="28">
        <v>0</v>
      </c>
      <c r="X1301" s="28">
        <v>0</v>
      </c>
    </row>
    <row r="1302" spans="1:24" x14ac:dyDescent="0.2">
      <c r="A1302" s="11" t="s">
        <v>147</v>
      </c>
      <c r="B1302" s="11" t="s">
        <v>63</v>
      </c>
      <c r="C1302" s="11" t="s">
        <v>50</v>
      </c>
      <c r="D1302" s="11" t="s">
        <v>70</v>
      </c>
      <c r="E1302" s="28">
        <v>0</v>
      </c>
      <c r="F1302" s="28">
        <v>0</v>
      </c>
      <c r="G1302" s="28">
        <v>0</v>
      </c>
      <c r="H1302" s="28">
        <v>0</v>
      </c>
      <c r="I1302" s="28">
        <v>0</v>
      </c>
      <c r="J1302" s="28">
        <v>0</v>
      </c>
      <c r="K1302" s="28">
        <v>0</v>
      </c>
      <c r="L1302" s="28">
        <v>0</v>
      </c>
      <c r="M1302" s="28">
        <v>0</v>
      </c>
      <c r="N1302" s="28">
        <v>0</v>
      </c>
      <c r="O1302" s="28">
        <v>0</v>
      </c>
      <c r="P1302" s="28">
        <v>0</v>
      </c>
      <c r="Q1302" s="28">
        <v>0</v>
      </c>
      <c r="R1302" s="28">
        <v>0</v>
      </c>
      <c r="S1302" s="28">
        <v>0</v>
      </c>
      <c r="T1302" s="28">
        <v>0</v>
      </c>
      <c r="U1302" s="28">
        <v>0</v>
      </c>
      <c r="V1302" s="28">
        <v>0</v>
      </c>
      <c r="W1302" s="28">
        <v>0</v>
      </c>
      <c r="X1302" s="28">
        <v>0</v>
      </c>
    </row>
    <row r="1303" spans="1:24" x14ac:dyDescent="0.2">
      <c r="A1303" s="11" t="s">
        <v>147</v>
      </c>
      <c r="B1303" s="11" t="s">
        <v>63</v>
      </c>
      <c r="C1303" s="11" t="s">
        <v>50</v>
      </c>
      <c r="D1303" s="11" t="s">
        <v>71</v>
      </c>
      <c r="E1303" s="28">
        <v>0.44841287743876074</v>
      </c>
      <c r="F1303" s="28">
        <v>0.47765627244970688</v>
      </c>
      <c r="G1303" s="28">
        <v>0.50699520680043897</v>
      </c>
      <c r="H1303" s="28">
        <v>0.53391852514930882</v>
      </c>
      <c r="I1303" s="28">
        <v>0.57253587116043037</v>
      </c>
      <c r="J1303" s="28">
        <v>0.61988449999999995</v>
      </c>
      <c r="K1303" s="28">
        <v>0.49945375999999997</v>
      </c>
      <c r="L1303" s="28">
        <v>0.63008674000000009</v>
      </c>
      <c r="M1303" s="28">
        <v>0.72852867499999996</v>
      </c>
      <c r="N1303" s="28">
        <v>0.7336195124999999</v>
      </c>
      <c r="O1303" s="28">
        <v>0.76787213125000009</v>
      </c>
      <c r="P1303" s="28">
        <v>0.77678273749999993</v>
      </c>
      <c r="Q1303" s="28">
        <v>0.77022071999999997</v>
      </c>
      <c r="R1303" s="28">
        <v>0.67541032624999997</v>
      </c>
      <c r="S1303" s="28">
        <v>0.76652912377106441</v>
      </c>
      <c r="T1303" s="28">
        <v>0.75245556122712676</v>
      </c>
      <c r="U1303" s="28">
        <v>0.77160347847350064</v>
      </c>
      <c r="V1303" s="28">
        <v>0.78211480993235949</v>
      </c>
      <c r="W1303" s="28">
        <v>0.78473832711163161</v>
      </c>
      <c r="X1303" s="28">
        <v>0.78747875348653673</v>
      </c>
    </row>
    <row r="1304" spans="1:24" x14ac:dyDescent="0.2">
      <c r="A1304" s="11" t="s">
        <v>147</v>
      </c>
      <c r="B1304" s="11" t="s">
        <v>63</v>
      </c>
      <c r="C1304" s="11" t="s">
        <v>50</v>
      </c>
      <c r="D1304" s="11" t="s">
        <v>26</v>
      </c>
      <c r="E1304" s="28">
        <v>0.44841287743876074</v>
      </c>
      <c r="F1304" s="28">
        <v>0.47765627244970688</v>
      </c>
      <c r="G1304" s="28">
        <v>0.50699520680043897</v>
      </c>
      <c r="H1304" s="28">
        <v>0.53391852514930882</v>
      </c>
      <c r="I1304" s="28">
        <v>0.57253587116043037</v>
      </c>
      <c r="J1304" s="28">
        <v>0.61988449999999995</v>
      </c>
      <c r="K1304" s="28">
        <v>0.49945375999999997</v>
      </c>
      <c r="L1304" s="28">
        <v>0.63008674000000009</v>
      </c>
      <c r="M1304" s="28">
        <v>0.72852867499999996</v>
      </c>
      <c r="N1304" s="28">
        <v>0.7336195124999999</v>
      </c>
      <c r="O1304" s="28">
        <v>0.76787213125000009</v>
      </c>
      <c r="P1304" s="28">
        <v>0.77678273749999993</v>
      </c>
      <c r="Q1304" s="28">
        <v>0.77022071999999997</v>
      </c>
      <c r="R1304" s="28">
        <v>0.67541032624999997</v>
      </c>
      <c r="S1304" s="28">
        <v>0.76652912377106441</v>
      </c>
      <c r="T1304" s="28">
        <v>0.75245556122712676</v>
      </c>
      <c r="U1304" s="28">
        <v>0.77160347847350064</v>
      </c>
      <c r="V1304" s="28">
        <v>0.78211480993235949</v>
      </c>
      <c r="W1304" s="28">
        <v>0.78473832711163161</v>
      </c>
      <c r="X1304" s="28">
        <v>0.78747875348653673</v>
      </c>
    </row>
    <row r="1305" spans="1:24" x14ac:dyDescent="0.2">
      <c r="A1305" s="11" t="s">
        <v>147</v>
      </c>
      <c r="B1305" s="11" t="s">
        <v>63</v>
      </c>
      <c r="C1305" s="11" t="s">
        <v>50</v>
      </c>
      <c r="D1305" s="11" t="s">
        <v>75</v>
      </c>
      <c r="E1305" s="28">
        <v>0.52631300000000003</v>
      </c>
      <c r="F1305" s="28">
        <v>0.53672699999999995</v>
      </c>
      <c r="G1305" s="28">
        <v>0.63306399999999996</v>
      </c>
      <c r="H1305" s="28">
        <v>0.46457199999999998</v>
      </c>
      <c r="I1305" s="28">
        <v>0.68828199999999995</v>
      </c>
      <c r="J1305" s="28">
        <v>0.72350800000000004</v>
      </c>
      <c r="K1305" s="28">
        <v>0.66017199999999998</v>
      </c>
      <c r="L1305" s="28">
        <v>0.727773</v>
      </c>
      <c r="M1305" s="28">
        <v>0.73061399999999999</v>
      </c>
      <c r="N1305" s="28">
        <v>0.75307999999999997</v>
      </c>
      <c r="O1305" s="28">
        <v>0.78107199999999999</v>
      </c>
      <c r="P1305" s="28">
        <v>0.76452699999999996</v>
      </c>
      <c r="Q1305" s="28">
        <v>0.77389399999999997</v>
      </c>
      <c r="R1305" s="28">
        <v>0.67964400000000003</v>
      </c>
      <c r="S1305" s="28">
        <v>0.80291059498478101</v>
      </c>
      <c r="T1305" s="28">
        <v>0.76866554036126811</v>
      </c>
      <c r="U1305" s="28">
        <v>0.76998831863381145</v>
      </c>
      <c r="V1305" s="28">
        <v>0.77673038264386085</v>
      </c>
      <c r="W1305" s="28">
        <v>0.78118628499338805</v>
      </c>
      <c r="X1305" s="28">
        <v>0.78509221641835503</v>
      </c>
    </row>
    <row r="1306" spans="1:24" x14ac:dyDescent="0.2">
      <c r="A1306" s="11" t="s">
        <v>147</v>
      </c>
      <c r="B1306" s="11" t="s">
        <v>63</v>
      </c>
      <c r="C1306" s="11" t="s">
        <v>50</v>
      </c>
      <c r="D1306" s="11" t="s">
        <v>76</v>
      </c>
      <c r="E1306" s="28">
        <v>0</v>
      </c>
      <c r="F1306" s="28">
        <v>0</v>
      </c>
      <c r="G1306" s="28">
        <v>0</v>
      </c>
      <c r="H1306" s="28">
        <v>0</v>
      </c>
      <c r="I1306" s="28">
        <v>0</v>
      </c>
      <c r="J1306" s="28">
        <v>0</v>
      </c>
      <c r="K1306" s="28">
        <v>0</v>
      </c>
      <c r="L1306" s="28">
        <v>0</v>
      </c>
      <c r="M1306" s="28">
        <v>0</v>
      </c>
      <c r="N1306" s="28">
        <v>0</v>
      </c>
      <c r="O1306" s="28">
        <v>0</v>
      </c>
      <c r="P1306" s="28">
        <v>0</v>
      </c>
      <c r="Q1306" s="28">
        <v>0</v>
      </c>
      <c r="R1306" s="28">
        <v>0</v>
      </c>
      <c r="S1306" s="28">
        <v>0</v>
      </c>
      <c r="T1306" s="28">
        <v>0</v>
      </c>
      <c r="U1306" s="28">
        <v>0</v>
      </c>
      <c r="V1306" s="28">
        <v>0</v>
      </c>
      <c r="W1306" s="28">
        <v>0</v>
      </c>
      <c r="X1306" s="28">
        <v>0</v>
      </c>
    </row>
    <row r="1307" spans="1:24" x14ac:dyDescent="0.2">
      <c r="A1307" s="11" t="s">
        <v>147</v>
      </c>
      <c r="B1307" s="11" t="s">
        <v>63</v>
      </c>
      <c r="C1307" s="11" t="s">
        <v>50</v>
      </c>
      <c r="D1307" s="11" t="s">
        <v>74</v>
      </c>
      <c r="E1307" s="28">
        <v>0</v>
      </c>
      <c r="F1307" s="28">
        <v>0</v>
      </c>
      <c r="G1307" s="28">
        <v>0</v>
      </c>
      <c r="H1307" s="28">
        <v>0</v>
      </c>
      <c r="I1307" s="28">
        <v>0</v>
      </c>
      <c r="J1307" s="28">
        <v>0</v>
      </c>
      <c r="K1307" s="28">
        <v>0</v>
      </c>
      <c r="L1307" s="28">
        <v>0</v>
      </c>
      <c r="M1307" s="28">
        <v>0</v>
      </c>
      <c r="N1307" s="28">
        <v>0</v>
      </c>
      <c r="O1307" s="28">
        <v>0</v>
      </c>
      <c r="P1307" s="28">
        <v>0</v>
      </c>
      <c r="Q1307" s="28">
        <v>0</v>
      </c>
      <c r="R1307" s="28">
        <v>0</v>
      </c>
      <c r="S1307" s="28">
        <v>0</v>
      </c>
      <c r="T1307" s="28">
        <v>0</v>
      </c>
      <c r="U1307" s="28">
        <v>0</v>
      </c>
      <c r="V1307" s="28">
        <v>0</v>
      </c>
      <c r="W1307" s="28">
        <v>0</v>
      </c>
      <c r="X1307" s="28">
        <v>0</v>
      </c>
    </row>
    <row r="1308" spans="1:24" x14ac:dyDescent="0.2">
      <c r="A1308" s="11" t="s">
        <v>147</v>
      </c>
      <c r="B1308" s="11" t="s">
        <v>63</v>
      </c>
      <c r="C1308" s="11" t="s">
        <v>65</v>
      </c>
      <c r="D1308" s="11" t="s">
        <v>72</v>
      </c>
      <c r="E1308" s="28">
        <v>2.1724497499688338E-2</v>
      </c>
      <c r="F1308" s="28">
        <v>2.2694275171004974E-2</v>
      </c>
      <c r="G1308" s="28">
        <v>2.3931856926763882E-2</v>
      </c>
      <c r="H1308" s="28">
        <v>2.4806113365329913E-2</v>
      </c>
      <c r="I1308" s="28">
        <v>2.6441360143269435E-2</v>
      </c>
      <c r="J1308" s="28">
        <v>2.9003679992880199E-2</v>
      </c>
      <c r="K1308" s="28">
        <v>3.0039854405814082E-2</v>
      </c>
      <c r="L1308" s="28">
        <v>3.1584313238927145E-2</v>
      </c>
      <c r="M1308" s="28">
        <v>3.2667423064885168E-2</v>
      </c>
      <c r="N1308" s="28">
        <v>3.2639743070508313E-2</v>
      </c>
      <c r="O1308" s="28">
        <v>3.2676696605687769E-2</v>
      </c>
      <c r="P1308" s="28">
        <v>3.2548804361911224E-2</v>
      </c>
      <c r="Q1308" s="28">
        <v>3.1815730678466075E-2</v>
      </c>
      <c r="R1308" s="28">
        <v>3.1838048593601904E-2</v>
      </c>
      <c r="S1308" s="28">
        <v>3.2360477864697874E-2</v>
      </c>
      <c r="T1308" s="28">
        <v>3.2875070696727404E-2</v>
      </c>
      <c r="U1308" s="28">
        <v>3.3381944636276493E-2</v>
      </c>
      <c r="V1308" s="28">
        <v>3.3881215466732346E-2</v>
      </c>
      <c r="W1308" s="28">
        <v>3.4372997234731362E-2</v>
      </c>
      <c r="X1308" s="28">
        <v>3.4857402276210391E-2</v>
      </c>
    </row>
    <row r="1309" spans="1:24" x14ac:dyDescent="0.2">
      <c r="A1309" s="11" t="s">
        <v>147</v>
      </c>
      <c r="B1309" s="11" t="s">
        <v>63</v>
      </c>
      <c r="C1309" s="11" t="s">
        <v>65</v>
      </c>
      <c r="D1309" s="11" t="s">
        <v>77</v>
      </c>
      <c r="E1309" s="28">
        <v>8.1499999999999997E-4</v>
      </c>
      <c r="F1309" s="28">
        <v>1.467E-3</v>
      </c>
      <c r="G1309" s="28">
        <v>1.7570000000000001E-3</v>
      </c>
      <c r="H1309" s="28">
        <v>1.4220000000000001E-3</v>
      </c>
      <c r="I1309" s="28">
        <v>2.2030000000000001E-3</v>
      </c>
      <c r="J1309" s="28">
        <v>3.1675000000000002E-3</v>
      </c>
      <c r="K1309" s="28">
        <v>1.6999999999999999E-3</v>
      </c>
      <c r="L1309" s="28">
        <v>2.232E-3</v>
      </c>
      <c r="M1309" s="28">
        <v>1.8060000000000001E-3</v>
      </c>
      <c r="N1309" s="28">
        <v>7.2000000000000005E-4</v>
      </c>
      <c r="O1309" s="28">
        <v>7.8399999999999997E-4</v>
      </c>
      <c r="P1309" s="28">
        <v>6.2E-4</v>
      </c>
      <c r="Q1309" s="28">
        <v>6.3100000000000005E-4</v>
      </c>
      <c r="R1309" s="28">
        <v>4.9899999999999999E-4</v>
      </c>
      <c r="S1309" s="28">
        <v>1E-3</v>
      </c>
      <c r="T1309" s="28">
        <v>1E-3</v>
      </c>
      <c r="U1309" s="28">
        <v>1E-3</v>
      </c>
      <c r="V1309" s="28">
        <v>1E-3</v>
      </c>
      <c r="W1309" s="28">
        <v>1E-3</v>
      </c>
      <c r="X1309" s="28">
        <v>1E-3</v>
      </c>
    </row>
    <row r="1310" spans="1:24" x14ac:dyDescent="0.2">
      <c r="A1310" s="11" t="s">
        <v>147</v>
      </c>
      <c r="B1310" s="11" t="s">
        <v>63</v>
      </c>
      <c r="C1310" s="11" t="s">
        <v>65</v>
      </c>
      <c r="D1310" s="11" t="s">
        <v>73</v>
      </c>
      <c r="E1310" s="28">
        <v>0</v>
      </c>
      <c r="F1310" s="28">
        <v>0</v>
      </c>
      <c r="G1310" s="28">
        <v>0</v>
      </c>
      <c r="H1310" s="28">
        <v>0</v>
      </c>
      <c r="I1310" s="28">
        <v>0</v>
      </c>
      <c r="J1310" s="28">
        <v>0</v>
      </c>
      <c r="K1310" s="28">
        <v>0</v>
      </c>
      <c r="L1310" s="28">
        <v>0</v>
      </c>
      <c r="M1310" s="28">
        <v>0</v>
      </c>
      <c r="N1310" s="28">
        <v>0</v>
      </c>
      <c r="O1310" s="28">
        <v>0</v>
      </c>
      <c r="P1310" s="28">
        <v>0</v>
      </c>
      <c r="Q1310" s="28">
        <v>0</v>
      </c>
      <c r="R1310" s="28">
        <v>0</v>
      </c>
      <c r="S1310" s="28">
        <v>0</v>
      </c>
      <c r="T1310" s="28">
        <v>0</v>
      </c>
      <c r="U1310" s="28">
        <v>0</v>
      </c>
      <c r="V1310" s="28">
        <v>0</v>
      </c>
      <c r="W1310" s="28">
        <v>0</v>
      </c>
      <c r="X1310" s="28">
        <v>0</v>
      </c>
    </row>
    <row r="1311" spans="1:24" x14ac:dyDescent="0.2">
      <c r="A1311" s="11" t="s">
        <v>147</v>
      </c>
      <c r="B1311" s="11" t="s">
        <v>63</v>
      </c>
      <c r="C1311" s="11" t="s">
        <v>65</v>
      </c>
      <c r="D1311" s="11" t="s">
        <v>70</v>
      </c>
      <c r="E1311" s="28">
        <v>0</v>
      </c>
      <c r="F1311" s="28">
        <v>0</v>
      </c>
      <c r="G1311" s="28">
        <v>0</v>
      </c>
      <c r="H1311" s="28">
        <v>0</v>
      </c>
      <c r="I1311" s="28">
        <v>0</v>
      </c>
      <c r="J1311" s="28">
        <v>0</v>
      </c>
      <c r="K1311" s="28">
        <v>0</v>
      </c>
      <c r="L1311" s="28">
        <v>0</v>
      </c>
      <c r="M1311" s="28">
        <v>0</v>
      </c>
      <c r="N1311" s="28">
        <v>0</v>
      </c>
      <c r="O1311" s="28">
        <v>0</v>
      </c>
      <c r="P1311" s="28">
        <v>0</v>
      </c>
      <c r="Q1311" s="28">
        <v>0</v>
      </c>
      <c r="R1311" s="28">
        <v>0</v>
      </c>
      <c r="S1311" s="28">
        <v>0</v>
      </c>
      <c r="T1311" s="28">
        <v>0</v>
      </c>
      <c r="U1311" s="28">
        <v>0</v>
      </c>
      <c r="V1311" s="28">
        <v>0</v>
      </c>
      <c r="W1311" s="28">
        <v>0</v>
      </c>
      <c r="X1311" s="28">
        <v>0</v>
      </c>
    </row>
    <row r="1312" spans="1:24" x14ac:dyDescent="0.2">
      <c r="A1312" s="11" t="s">
        <v>147</v>
      </c>
      <c r="B1312" s="11" t="s">
        <v>63</v>
      </c>
      <c r="C1312" s="11" t="s">
        <v>65</v>
      </c>
      <c r="D1312" s="11" t="s">
        <v>71</v>
      </c>
      <c r="E1312" s="28">
        <v>2.3383999999999999E-2</v>
      </c>
      <c r="F1312" s="28">
        <v>2.2752999999999999E-2</v>
      </c>
      <c r="G1312" s="28">
        <v>3.4325000000000001E-2</v>
      </c>
      <c r="H1312" s="28">
        <v>3.7010000000000001E-2</v>
      </c>
      <c r="I1312" s="28">
        <v>1.8828999999999999E-2</v>
      </c>
      <c r="J1312" s="28">
        <v>4.6521600000000003E-2</v>
      </c>
      <c r="K1312" s="28">
        <v>3.6638100000000014E-2</v>
      </c>
      <c r="L1312" s="28">
        <v>2.4190099999999999E-2</v>
      </c>
      <c r="M1312" s="28">
        <v>4.07946E-2</v>
      </c>
      <c r="N1312" s="28">
        <v>3.1370699999999994E-2</v>
      </c>
      <c r="O1312" s="28">
        <v>2.9548999999999999E-2</v>
      </c>
      <c r="P1312" s="28">
        <v>2.7914099999999997E-2</v>
      </c>
      <c r="Q1312" s="28">
        <v>2.54863E-2</v>
      </c>
      <c r="R1312" s="28">
        <v>2.5307100000000003E-2</v>
      </c>
      <c r="S1312" s="28">
        <v>2.3107213888779007E-2</v>
      </c>
      <c r="T1312" s="28">
        <v>2.4189036510255228E-2</v>
      </c>
      <c r="U1312" s="28">
        <v>2.5370277923570134E-2</v>
      </c>
      <c r="V1312" s="28">
        <v>2.6427348064051226E-2</v>
      </c>
      <c r="W1312" s="28">
        <v>2.7498397787785091E-2</v>
      </c>
      <c r="X1312" s="28">
        <v>2.7885921820968322E-2</v>
      </c>
    </row>
    <row r="1313" spans="1:24" x14ac:dyDescent="0.2">
      <c r="A1313" s="11" t="s">
        <v>147</v>
      </c>
      <c r="B1313" s="11" t="s">
        <v>63</v>
      </c>
      <c r="C1313" s="11" t="s">
        <v>65</v>
      </c>
      <c r="D1313" s="11" t="s">
        <v>26</v>
      </c>
      <c r="E1313" s="28">
        <v>2.3383999999999999E-2</v>
      </c>
      <c r="F1313" s="28">
        <v>2.2752999999999999E-2</v>
      </c>
      <c r="G1313" s="28">
        <v>3.4325000000000001E-2</v>
      </c>
      <c r="H1313" s="28">
        <v>3.7010000000000001E-2</v>
      </c>
      <c r="I1313" s="28">
        <v>1.8828999999999999E-2</v>
      </c>
      <c r="J1313" s="28">
        <v>4.6521600000000003E-2</v>
      </c>
      <c r="K1313" s="28">
        <v>3.6638100000000014E-2</v>
      </c>
      <c r="L1313" s="28">
        <v>2.4190099999999999E-2</v>
      </c>
      <c r="M1313" s="28">
        <v>4.07946E-2</v>
      </c>
      <c r="N1313" s="28">
        <v>3.1370699999999994E-2</v>
      </c>
      <c r="O1313" s="28">
        <v>2.9548999999999999E-2</v>
      </c>
      <c r="P1313" s="28">
        <v>2.7914099999999997E-2</v>
      </c>
      <c r="Q1313" s="28">
        <v>2.54863E-2</v>
      </c>
      <c r="R1313" s="28">
        <v>2.5307100000000003E-2</v>
      </c>
      <c r="S1313" s="28">
        <v>2.3107213888779007E-2</v>
      </c>
      <c r="T1313" s="28">
        <v>2.4189036510255228E-2</v>
      </c>
      <c r="U1313" s="28">
        <v>2.5370277923570134E-2</v>
      </c>
      <c r="V1313" s="28">
        <v>2.6427348064051226E-2</v>
      </c>
      <c r="W1313" s="28">
        <v>2.7498397787785091E-2</v>
      </c>
      <c r="X1313" s="28">
        <v>2.7885921820968322E-2</v>
      </c>
    </row>
    <row r="1314" spans="1:24" x14ac:dyDescent="0.2">
      <c r="A1314" s="11" t="s">
        <v>147</v>
      </c>
      <c r="B1314" s="11" t="s">
        <v>63</v>
      </c>
      <c r="C1314" s="11" t="s">
        <v>65</v>
      </c>
      <c r="D1314" s="11" t="s">
        <v>75</v>
      </c>
      <c r="E1314" s="28">
        <v>2.3383999999999999E-2</v>
      </c>
      <c r="F1314" s="28">
        <v>2.2752999999999999E-2</v>
      </c>
      <c r="G1314" s="28">
        <v>3.4325000000000001E-2</v>
      </c>
      <c r="H1314" s="28">
        <v>3.7010000000000001E-2</v>
      </c>
      <c r="I1314" s="28">
        <v>3.1650999999999999E-2</v>
      </c>
      <c r="J1314" s="28">
        <v>3.2509999999999997E-2</v>
      </c>
      <c r="K1314" s="28">
        <v>4.2291000000000002E-2</v>
      </c>
      <c r="L1314" s="28">
        <v>3.9100000000000003E-2</v>
      </c>
      <c r="M1314" s="28">
        <v>3.7746000000000002E-2</v>
      </c>
      <c r="N1314" s="28">
        <v>3.6912E-2</v>
      </c>
      <c r="O1314" s="28">
        <v>2.9791000000000002E-2</v>
      </c>
      <c r="P1314" s="28">
        <v>3.3756000000000001E-2</v>
      </c>
      <c r="Q1314" s="28">
        <v>3.2772000000000003E-2</v>
      </c>
      <c r="R1314" s="28">
        <v>2.2665999999999999E-2</v>
      </c>
      <c r="S1314" s="28">
        <v>2.3738713426163297E-2</v>
      </c>
      <c r="T1314" s="28">
        <v>2.3876525126588999E-2</v>
      </c>
      <c r="U1314" s="28">
        <v>2.5070351382918448E-2</v>
      </c>
      <c r="V1314" s="28">
        <v>2.6323868952064379E-2</v>
      </c>
      <c r="W1314" s="28">
        <v>2.7611184291653722E-2</v>
      </c>
      <c r="X1314" s="28">
        <v>2.8649064575392229E-2</v>
      </c>
    </row>
    <row r="1315" spans="1:24" x14ac:dyDescent="0.2">
      <c r="A1315" s="11" t="s">
        <v>147</v>
      </c>
      <c r="B1315" s="11" t="s">
        <v>63</v>
      </c>
      <c r="C1315" s="11" t="s">
        <v>65</v>
      </c>
      <c r="D1315" s="11" t="s">
        <v>76</v>
      </c>
      <c r="E1315" s="28">
        <v>0</v>
      </c>
      <c r="F1315" s="28">
        <v>0</v>
      </c>
      <c r="G1315" s="28">
        <v>0</v>
      </c>
      <c r="H1315" s="28">
        <v>0</v>
      </c>
      <c r="I1315" s="28">
        <v>0</v>
      </c>
      <c r="J1315" s="28">
        <v>0</v>
      </c>
      <c r="K1315" s="28">
        <v>0</v>
      </c>
      <c r="L1315" s="28">
        <v>0</v>
      </c>
      <c r="M1315" s="28">
        <v>0</v>
      </c>
      <c r="N1315" s="28">
        <v>0</v>
      </c>
      <c r="O1315" s="28">
        <v>0</v>
      </c>
      <c r="P1315" s="28">
        <v>0</v>
      </c>
      <c r="Q1315" s="28">
        <v>0</v>
      </c>
      <c r="R1315" s="28">
        <v>0</v>
      </c>
      <c r="S1315" s="28">
        <v>0</v>
      </c>
      <c r="T1315" s="28">
        <v>0</v>
      </c>
      <c r="U1315" s="28">
        <v>0</v>
      </c>
      <c r="V1315" s="28">
        <v>0</v>
      </c>
      <c r="W1315" s="28">
        <v>0</v>
      </c>
      <c r="X1315" s="28">
        <v>0</v>
      </c>
    </row>
    <row r="1316" spans="1:24" x14ac:dyDescent="0.2">
      <c r="A1316" s="11" t="s">
        <v>147</v>
      </c>
      <c r="B1316" s="11" t="s">
        <v>63</v>
      </c>
      <c r="C1316" s="11" t="s">
        <v>65</v>
      </c>
      <c r="D1316" s="11" t="s">
        <v>74</v>
      </c>
      <c r="E1316" s="28">
        <v>0</v>
      </c>
      <c r="F1316" s="28">
        <v>0</v>
      </c>
      <c r="G1316" s="28">
        <v>0</v>
      </c>
      <c r="H1316" s="28">
        <v>0</v>
      </c>
      <c r="I1316" s="28">
        <v>0</v>
      </c>
      <c r="J1316" s="28">
        <v>0</v>
      </c>
      <c r="K1316" s="28">
        <v>0</v>
      </c>
      <c r="L1316" s="28">
        <v>0</v>
      </c>
      <c r="M1316" s="28">
        <v>0</v>
      </c>
      <c r="N1316" s="28">
        <v>0</v>
      </c>
      <c r="O1316" s="28">
        <v>0</v>
      </c>
      <c r="P1316" s="28">
        <v>0</v>
      </c>
      <c r="Q1316" s="28">
        <v>0</v>
      </c>
      <c r="R1316" s="28">
        <v>0</v>
      </c>
      <c r="S1316" s="28">
        <v>0</v>
      </c>
      <c r="T1316" s="28">
        <v>0</v>
      </c>
      <c r="U1316" s="28">
        <v>0</v>
      </c>
      <c r="V1316" s="28">
        <v>0</v>
      </c>
      <c r="W1316" s="28">
        <v>0</v>
      </c>
      <c r="X1316" s="28">
        <v>0</v>
      </c>
    </row>
    <row r="1317" spans="1:24" x14ac:dyDescent="0.2">
      <c r="A1317" s="11" t="s">
        <v>147</v>
      </c>
      <c r="B1317" s="11" t="s">
        <v>63</v>
      </c>
      <c r="C1317" s="11" t="s">
        <v>67</v>
      </c>
      <c r="D1317" s="11" t="s">
        <v>72</v>
      </c>
      <c r="E1317" s="28">
        <v>1.1338838542541399E-2</v>
      </c>
      <c r="F1317" s="28">
        <v>1.1377328228171538E-2</v>
      </c>
      <c r="G1317" s="28">
        <v>1.1419130492571742E-2</v>
      </c>
      <c r="H1317" s="28">
        <v>1.1485186173477232E-2</v>
      </c>
      <c r="I1317" s="28">
        <v>1.1492062107739724E-2</v>
      </c>
      <c r="J1317" s="28">
        <v>1.1524815238630083E-2</v>
      </c>
      <c r="K1317" s="28">
        <v>1.1621983402479212E-2</v>
      </c>
      <c r="L1317" s="28">
        <v>1.1708416154422264E-2</v>
      </c>
      <c r="M1317" s="28">
        <v>1.2003305227645297E-2</v>
      </c>
      <c r="N1317" s="28">
        <v>1.1988927616921947E-2</v>
      </c>
      <c r="O1317" s="28">
        <v>1.2139806788624466E-2</v>
      </c>
      <c r="P1317" s="28">
        <v>1.2171991276177569E-2</v>
      </c>
      <c r="Q1317" s="28">
        <v>1.2122938643067849E-2</v>
      </c>
      <c r="R1317" s="28">
        <v>1.1966752663381704E-2</v>
      </c>
      <c r="S1317" s="28">
        <v>1.1892691193133888E-2</v>
      </c>
      <c r="T1317" s="28">
        <v>1.1816712178330727E-2</v>
      </c>
      <c r="U1317" s="28">
        <v>1.1741072912461762E-2</v>
      </c>
      <c r="V1317" s="28">
        <v>1.166656986599451E-2</v>
      </c>
      <c r="W1317" s="28">
        <v>1.1593540722496878E-2</v>
      </c>
      <c r="X1317" s="28">
        <v>1.152113052472155E-2</v>
      </c>
    </row>
    <row r="1318" spans="1:24" x14ac:dyDescent="0.2">
      <c r="A1318" s="11" t="s">
        <v>147</v>
      </c>
      <c r="B1318" s="11" t="s">
        <v>63</v>
      </c>
      <c r="C1318" s="11" t="s">
        <v>67</v>
      </c>
      <c r="D1318" s="11" t="s">
        <v>77</v>
      </c>
      <c r="E1318" s="28">
        <v>3.3700000000000001E-4</v>
      </c>
      <c r="F1318" s="28">
        <v>2.41E-4</v>
      </c>
      <c r="G1318" s="28">
        <v>2.4499999999999999E-4</v>
      </c>
      <c r="H1318" s="28">
        <v>2.7E-4</v>
      </c>
      <c r="I1318" s="28">
        <v>2.12E-4</v>
      </c>
      <c r="J1318" s="28">
        <v>2.3800000000000001E-4</v>
      </c>
      <c r="K1318" s="28">
        <v>3.0299999999999999E-4</v>
      </c>
      <c r="L1318" s="28">
        <v>2.9399999999999999E-4</v>
      </c>
      <c r="M1318" s="28">
        <v>5.04E-4</v>
      </c>
      <c r="N1318" s="28">
        <v>2.0000000000000001E-4</v>
      </c>
      <c r="O1318" s="28">
        <v>3.6499999999999998E-4</v>
      </c>
      <c r="P1318" s="28">
        <v>2.4899999999999998E-4</v>
      </c>
      <c r="Q1318" s="28">
        <v>1.66E-4</v>
      </c>
      <c r="R1318" s="28">
        <v>5.8E-5</v>
      </c>
      <c r="S1318" s="28">
        <v>4.5606056385999999E-5</v>
      </c>
      <c r="T1318" s="28">
        <v>4.2947897128179301E-5</v>
      </c>
      <c r="U1318" s="28">
        <v>4.2527855914343525E-5</v>
      </c>
      <c r="V1318" s="28">
        <v>4.2907682657367078E-5</v>
      </c>
      <c r="W1318" s="28">
        <v>4.3636555162313995E-5</v>
      </c>
      <c r="X1318" s="28">
        <v>4.3525209449640771E-5</v>
      </c>
    </row>
    <row r="1319" spans="1:24" x14ac:dyDescent="0.2">
      <c r="A1319" s="11" t="s">
        <v>147</v>
      </c>
      <c r="B1319" s="11" t="s">
        <v>63</v>
      </c>
      <c r="C1319" s="11" t="s">
        <v>67</v>
      </c>
      <c r="D1319" s="11" t="s">
        <v>73</v>
      </c>
      <c r="E1319" s="28">
        <v>0</v>
      </c>
      <c r="F1319" s="28">
        <v>0</v>
      </c>
      <c r="G1319" s="28">
        <v>0</v>
      </c>
      <c r="H1319" s="28">
        <v>0</v>
      </c>
      <c r="I1319" s="28">
        <v>0</v>
      </c>
      <c r="J1319" s="28">
        <v>0</v>
      </c>
      <c r="K1319" s="28">
        <v>0</v>
      </c>
      <c r="L1319" s="28">
        <v>0</v>
      </c>
      <c r="M1319" s="28">
        <v>0</v>
      </c>
      <c r="N1319" s="28">
        <v>0</v>
      </c>
      <c r="O1319" s="28">
        <v>0</v>
      </c>
      <c r="P1319" s="28">
        <v>0</v>
      </c>
      <c r="Q1319" s="28">
        <v>0</v>
      </c>
      <c r="R1319" s="28">
        <v>0</v>
      </c>
      <c r="S1319" s="28">
        <v>0</v>
      </c>
      <c r="T1319" s="28">
        <v>0</v>
      </c>
      <c r="U1319" s="28">
        <v>0</v>
      </c>
      <c r="V1319" s="28">
        <v>0</v>
      </c>
      <c r="W1319" s="28">
        <v>0</v>
      </c>
      <c r="X1319" s="28">
        <v>0</v>
      </c>
    </row>
    <row r="1320" spans="1:24" x14ac:dyDescent="0.2">
      <c r="A1320" s="11" t="s">
        <v>147</v>
      </c>
      <c r="B1320" s="11" t="s">
        <v>63</v>
      </c>
      <c r="C1320" s="11" t="s">
        <v>67</v>
      </c>
      <c r="D1320" s="11" t="s">
        <v>70</v>
      </c>
      <c r="E1320" s="28">
        <v>0</v>
      </c>
      <c r="F1320" s="28">
        <v>0</v>
      </c>
      <c r="G1320" s="28">
        <v>0</v>
      </c>
      <c r="H1320" s="28">
        <v>0</v>
      </c>
      <c r="I1320" s="28">
        <v>0</v>
      </c>
      <c r="J1320" s="28">
        <v>0</v>
      </c>
      <c r="K1320" s="28">
        <v>0</v>
      </c>
      <c r="L1320" s="28">
        <v>0</v>
      </c>
      <c r="M1320" s="28">
        <v>0</v>
      </c>
      <c r="N1320" s="28">
        <v>0</v>
      </c>
      <c r="O1320" s="28">
        <v>0</v>
      </c>
      <c r="P1320" s="28">
        <v>0</v>
      </c>
      <c r="Q1320" s="28">
        <v>0</v>
      </c>
      <c r="R1320" s="28">
        <v>0</v>
      </c>
      <c r="S1320" s="28">
        <v>0</v>
      </c>
      <c r="T1320" s="28">
        <v>0</v>
      </c>
      <c r="U1320" s="28">
        <v>0</v>
      </c>
      <c r="V1320" s="28">
        <v>0</v>
      </c>
      <c r="W1320" s="28">
        <v>0</v>
      </c>
      <c r="X1320" s="28">
        <v>0</v>
      </c>
    </row>
    <row r="1321" spans="1:24" x14ac:dyDescent="0.2">
      <c r="A1321" s="11" t="s">
        <v>147</v>
      </c>
      <c r="B1321" s="11" t="s">
        <v>63</v>
      </c>
      <c r="C1321" s="11" t="s">
        <v>67</v>
      </c>
      <c r="D1321" s="11" t="s">
        <v>71</v>
      </c>
      <c r="E1321" s="28">
        <v>4.8085999999999997E-2</v>
      </c>
      <c r="F1321" s="28">
        <v>4.8252000000000003E-2</v>
      </c>
      <c r="G1321" s="28">
        <v>3.4381000000000002E-2</v>
      </c>
      <c r="H1321" s="28">
        <v>2.2169000000000001E-2</v>
      </c>
      <c r="I1321" s="28">
        <v>3.7021999999999999E-2</v>
      </c>
      <c r="J1321" s="28">
        <v>2.1556599999999999E-2</v>
      </c>
      <c r="K1321" s="28">
        <v>1.5668000000000001E-2</v>
      </c>
      <c r="L1321" s="28">
        <v>1.9418699999999997E-2</v>
      </c>
      <c r="M1321" s="28">
        <v>3.7065800000000003E-2</v>
      </c>
      <c r="N1321" s="28">
        <v>2.7753700000000003E-2</v>
      </c>
      <c r="O1321" s="28">
        <v>2.43185E-2</v>
      </c>
      <c r="P1321" s="28">
        <v>3.7984699999999996E-2</v>
      </c>
      <c r="Q1321" s="28">
        <v>2.2243699999999998E-2</v>
      </c>
      <c r="R1321" s="28">
        <v>2.1974599999999997E-2</v>
      </c>
      <c r="S1321" s="28">
        <v>2.7761531315056983E-2</v>
      </c>
      <c r="T1321" s="28">
        <v>2.7041252181446138E-2</v>
      </c>
      <c r="U1321" s="28">
        <v>2.700446769866206E-2</v>
      </c>
      <c r="V1321" s="28">
        <v>2.6833110691787371E-2</v>
      </c>
      <c r="W1321" s="28">
        <v>2.6665143661742819E-2</v>
      </c>
      <c r="X1321" s="28">
        <v>2.6498600206859568E-2</v>
      </c>
    </row>
    <row r="1322" spans="1:24" x14ac:dyDescent="0.2">
      <c r="A1322" s="11" t="s">
        <v>147</v>
      </c>
      <c r="B1322" s="11" t="s">
        <v>63</v>
      </c>
      <c r="C1322" s="11" t="s">
        <v>67</v>
      </c>
      <c r="D1322" s="11" t="s">
        <v>26</v>
      </c>
      <c r="E1322" s="28">
        <v>4.8085999999999997E-2</v>
      </c>
      <c r="F1322" s="28">
        <v>4.8252000000000003E-2</v>
      </c>
      <c r="G1322" s="28">
        <v>3.4381000000000002E-2</v>
      </c>
      <c r="H1322" s="28">
        <v>2.2169000000000001E-2</v>
      </c>
      <c r="I1322" s="28">
        <v>3.7021999999999999E-2</v>
      </c>
      <c r="J1322" s="28">
        <v>2.1556599999999999E-2</v>
      </c>
      <c r="K1322" s="28">
        <v>1.5668000000000001E-2</v>
      </c>
      <c r="L1322" s="28">
        <v>1.9418699999999997E-2</v>
      </c>
      <c r="M1322" s="28">
        <v>3.7065800000000003E-2</v>
      </c>
      <c r="N1322" s="28">
        <v>2.7753700000000003E-2</v>
      </c>
      <c r="O1322" s="28">
        <v>2.43185E-2</v>
      </c>
      <c r="P1322" s="28">
        <v>3.7984699999999996E-2</v>
      </c>
      <c r="Q1322" s="28">
        <v>2.2243699999999998E-2</v>
      </c>
      <c r="R1322" s="28">
        <v>2.1974599999999997E-2</v>
      </c>
      <c r="S1322" s="28">
        <v>2.7761531315056983E-2</v>
      </c>
      <c r="T1322" s="28">
        <v>2.7041252181446138E-2</v>
      </c>
      <c r="U1322" s="28">
        <v>2.700446769866206E-2</v>
      </c>
      <c r="V1322" s="28">
        <v>2.6833110691787371E-2</v>
      </c>
      <c r="W1322" s="28">
        <v>2.6665143661742819E-2</v>
      </c>
      <c r="X1322" s="28">
        <v>2.6498600206859568E-2</v>
      </c>
    </row>
    <row r="1323" spans="1:24" x14ac:dyDescent="0.2">
      <c r="A1323" s="11" t="s">
        <v>147</v>
      </c>
      <c r="B1323" s="11" t="s">
        <v>63</v>
      </c>
      <c r="C1323" s="11" t="s">
        <v>67</v>
      </c>
      <c r="D1323" s="11" t="s">
        <v>75</v>
      </c>
      <c r="E1323" s="28">
        <v>4.8085999999999997E-2</v>
      </c>
      <c r="F1323" s="28">
        <v>4.8252000000000003E-2</v>
      </c>
      <c r="G1323" s="28">
        <v>3.4381000000000002E-2</v>
      </c>
      <c r="H1323" s="28">
        <v>2.2169000000000001E-2</v>
      </c>
      <c r="I1323" s="28">
        <v>3.7021999999999999E-2</v>
      </c>
      <c r="J1323" s="28">
        <v>3.3198999999999999E-2</v>
      </c>
      <c r="K1323" s="28">
        <v>3.0752999999999999E-2</v>
      </c>
      <c r="L1323" s="28">
        <v>3.0866999999999999E-2</v>
      </c>
      <c r="M1323" s="28">
        <v>3.8535E-2</v>
      </c>
      <c r="N1323" s="28">
        <v>3.3355000000000003E-2</v>
      </c>
      <c r="O1323" s="28">
        <v>3.1625E-2</v>
      </c>
      <c r="P1323" s="28">
        <v>4.0971E-2</v>
      </c>
      <c r="Q1323" s="28">
        <v>2.6287999999999999E-2</v>
      </c>
      <c r="R1323" s="28">
        <v>2.8187E-2</v>
      </c>
      <c r="S1323" s="28">
        <v>3.8034423649258263E-2</v>
      </c>
      <c r="T1323" s="28">
        <v>2.8170900587314383E-2</v>
      </c>
      <c r="U1323" s="28">
        <v>2.8049465024347912E-2</v>
      </c>
      <c r="V1323" s="28">
        <v>2.7909217699226177E-2</v>
      </c>
      <c r="W1323" s="28">
        <v>2.7769671610730039E-2</v>
      </c>
      <c r="X1323" s="28">
        <v>2.7630823252676396E-2</v>
      </c>
    </row>
    <row r="1324" spans="1:24" x14ac:dyDescent="0.2">
      <c r="A1324" s="11" t="s">
        <v>147</v>
      </c>
      <c r="B1324" s="11" t="s">
        <v>63</v>
      </c>
      <c r="C1324" s="11" t="s">
        <v>67</v>
      </c>
      <c r="D1324" s="11" t="s">
        <v>76</v>
      </c>
      <c r="E1324" s="28">
        <v>0</v>
      </c>
      <c r="F1324" s="28">
        <v>0</v>
      </c>
      <c r="G1324" s="28">
        <v>0</v>
      </c>
      <c r="H1324" s="28">
        <v>0</v>
      </c>
      <c r="I1324" s="28">
        <v>0</v>
      </c>
      <c r="J1324" s="28">
        <v>0</v>
      </c>
      <c r="K1324" s="28">
        <v>0</v>
      </c>
      <c r="L1324" s="28">
        <v>0</v>
      </c>
      <c r="M1324" s="28">
        <v>0</v>
      </c>
      <c r="N1324" s="28">
        <v>0</v>
      </c>
      <c r="O1324" s="28">
        <v>0</v>
      </c>
      <c r="P1324" s="28">
        <v>0</v>
      </c>
      <c r="Q1324" s="28">
        <v>0</v>
      </c>
      <c r="R1324" s="28">
        <v>0</v>
      </c>
      <c r="S1324" s="28">
        <v>0</v>
      </c>
      <c r="T1324" s="28">
        <v>0</v>
      </c>
      <c r="U1324" s="28">
        <v>0</v>
      </c>
      <c r="V1324" s="28">
        <v>0</v>
      </c>
      <c r="W1324" s="28">
        <v>0</v>
      </c>
      <c r="X1324" s="28">
        <v>0</v>
      </c>
    </row>
    <row r="1325" spans="1:24" x14ac:dyDescent="0.2">
      <c r="A1325" s="11" t="s">
        <v>147</v>
      </c>
      <c r="B1325" s="11" t="s">
        <v>63</v>
      </c>
      <c r="C1325" s="11" t="s">
        <v>67</v>
      </c>
      <c r="D1325" s="11" t="s">
        <v>74</v>
      </c>
      <c r="E1325" s="28">
        <v>0</v>
      </c>
      <c r="F1325" s="28">
        <v>0</v>
      </c>
      <c r="G1325" s="28">
        <v>0</v>
      </c>
      <c r="H1325" s="28">
        <v>0</v>
      </c>
      <c r="I1325" s="28">
        <v>0</v>
      </c>
      <c r="J1325" s="28">
        <v>0</v>
      </c>
      <c r="K1325" s="28">
        <v>0</v>
      </c>
      <c r="L1325" s="28">
        <v>0</v>
      </c>
      <c r="M1325" s="28">
        <v>0</v>
      </c>
      <c r="N1325" s="28">
        <v>0</v>
      </c>
      <c r="O1325" s="28">
        <v>0</v>
      </c>
      <c r="P1325" s="28">
        <v>0</v>
      </c>
      <c r="Q1325" s="28">
        <v>0</v>
      </c>
      <c r="R1325" s="28">
        <v>0</v>
      </c>
      <c r="S1325" s="28">
        <v>0</v>
      </c>
      <c r="T1325" s="28">
        <v>0</v>
      </c>
      <c r="U1325" s="28">
        <v>0</v>
      </c>
      <c r="V1325" s="28">
        <v>0</v>
      </c>
      <c r="W1325" s="28">
        <v>0</v>
      </c>
      <c r="X1325" s="28">
        <v>0</v>
      </c>
    </row>
    <row r="1326" spans="1:24" x14ac:dyDescent="0.2">
      <c r="A1326" s="11" t="s">
        <v>148</v>
      </c>
      <c r="B1326" s="11" t="s">
        <v>63</v>
      </c>
      <c r="C1326" s="11" t="s">
        <v>50</v>
      </c>
      <c r="D1326" s="11" t="s">
        <v>72</v>
      </c>
      <c r="E1326" s="28">
        <v>1.842943</v>
      </c>
      <c r="F1326" s="28">
        <v>1.8752519999999999</v>
      </c>
      <c r="G1326" s="28">
        <v>1.8899790000000001</v>
      </c>
      <c r="H1326" s="28">
        <v>1.894209</v>
      </c>
      <c r="I1326" s="28">
        <v>1.9139999999999999</v>
      </c>
      <c r="J1326" s="28">
        <v>1.9650000000000001</v>
      </c>
      <c r="K1326" s="28">
        <v>2.02</v>
      </c>
      <c r="L1326" s="28">
        <v>2.0684999999999998</v>
      </c>
      <c r="M1326" s="28">
        <v>2.0990000000000002</v>
      </c>
      <c r="N1326" s="28">
        <v>2.1203220000000003</v>
      </c>
      <c r="O1326" s="28">
        <v>2.1636759999999997</v>
      </c>
      <c r="P1326" s="28">
        <v>2.198</v>
      </c>
      <c r="Q1326" s="28">
        <v>2.2370000000000001</v>
      </c>
      <c r="R1326" s="28">
        <v>2.2963179999999999</v>
      </c>
      <c r="S1326" s="28">
        <v>2.3576825099999996</v>
      </c>
      <c r="T1326" s="28">
        <v>2.3929369719499998</v>
      </c>
      <c r="U1326" s="28">
        <v>2.4219944384927494</v>
      </c>
      <c r="V1326" s="28">
        <v>2.4504697443756478</v>
      </c>
      <c r="W1326" s="28">
        <v>2.4783519084349872</v>
      </c>
      <c r="X1326" s="28">
        <v>2.5055855534710632</v>
      </c>
    </row>
    <row r="1327" spans="1:24" x14ac:dyDescent="0.2">
      <c r="A1327" s="11" t="s">
        <v>148</v>
      </c>
      <c r="B1327" s="11" t="s">
        <v>63</v>
      </c>
      <c r="C1327" s="11" t="s">
        <v>50</v>
      </c>
      <c r="D1327" s="11" t="s">
        <v>77</v>
      </c>
      <c r="E1327" s="28">
        <v>0.11348699999999999</v>
      </c>
      <c r="F1327" s="28">
        <v>9.6170000000000005E-2</v>
      </c>
      <c r="G1327" s="28">
        <v>0.111594</v>
      </c>
      <c r="H1327" s="28">
        <v>9.6000000000000002E-2</v>
      </c>
      <c r="I1327" s="28">
        <v>0.123</v>
      </c>
      <c r="J1327" s="28">
        <v>0.14899999999999999</v>
      </c>
      <c r="K1327" s="28">
        <v>0.157</v>
      </c>
      <c r="L1327" s="28">
        <v>0.16300000000000001</v>
      </c>
      <c r="M1327" s="28">
        <v>0.15</v>
      </c>
      <c r="N1327" s="28">
        <v>0.112513</v>
      </c>
      <c r="O1327" s="28">
        <v>0.15360799999999999</v>
      </c>
      <c r="P1327" s="28">
        <v>0.17039400000000002</v>
      </c>
      <c r="Q1327" s="28">
        <v>0.17120199999999999</v>
      </c>
      <c r="R1327" s="28">
        <v>0.18235300000000002</v>
      </c>
      <c r="S1327" s="28">
        <v>0.18766200000000002</v>
      </c>
      <c r="T1327" s="28">
        <v>0.16492699999999999</v>
      </c>
      <c r="U1327" s="28">
        <v>0.16066900000000001</v>
      </c>
      <c r="V1327" s="28">
        <v>0.161685</v>
      </c>
      <c r="W1327" s="28">
        <v>0.162658</v>
      </c>
      <c r="X1327" s="28">
        <v>0.16354300000000002</v>
      </c>
    </row>
    <row r="1328" spans="1:24" x14ac:dyDescent="0.2">
      <c r="A1328" s="11" t="s">
        <v>148</v>
      </c>
      <c r="B1328" s="11" t="s">
        <v>63</v>
      </c>
      <c r="C1328" s="11" t="s">
        <v>50</v>
      </c>
      <c r="D1328" s="11" t="s">
        <v>73</v>
      </c>
      <c r="E1328" s="28">
        <v>0</v>
      </c>
      <c r="F1328" s="28">
        <v>0</v>
      </c>
      <c r="G1328" s="28">
        <v>0</v>
      </c>
      <c r="H1328" s="28">
        <v>0</v>
      </c>
      <c r="I1328" s="28">
        <v>0</v>
      </c>
      <c r="J1328" s="28">
        <v>0</v>
      </c>
      <c r="K1328" s="28">
        <v>0</v>
      </c>
      <c r="L1328" s="28">
        <v>0</v>
      </c>
      <c r="M1328" s="28">
        <v>0</v>
      </c>
      <c r="N1328" s="28">
        <v>0</v>
      </c>
      <c r="O1328" s="28">
        <v>0</v>
      </c>
      <c r="P1328" s="28">
        <v>0</v>
      </c>
      <c r="Q1328" s="28">
        <v>0</v>
      </c>
      <c r="R1328" s="28">
        <v>0</v>
      </c>
      <c r="S1328" s="28">
        <v>0</v>
      </c>
      <c r="T1328" s="28">
        <v>0</v>
      </c>
      <c r="U1328" s="28">
        <v>0</v>
      </c>
      <c r="V1328" s="28">
        <v>0</v>
      </c>
      <c r="W1328" s="28">
        <v>0</v>
      </c>
      <c r="X1328" s="28">
        <v>0</v>
      </c>
    </row>
    <row r="1329" spans="1:24" x14ac:dyDescent="0.2">
      <c r="A1329" s="11" t="s">
        <v>148</v>
      </c>
      <c r="B1329" s="11" t="s">
        <v>63</v>
      </c>
      <c r="C1329" s="11" t="s">
        <v>50</v>
      </c>
      <c r="D1329" s="11" t="s">
        <v>70</v>
      </c>
      <c r="E1329" s="28">
        <v>0</v>
      </c>
      <c r="F1329" s="28">
        <v>0</v>
      </c>
      <c r="G1329" s="28">
        <v>0</v>
      </c>
      <c r="H1329" s="28">
        <v>0</v>
      </c>
      <c r="I1329" s="28">
        <v>0</v>
      </c>
      <c r="J1329" s="28">
        <v>0</v>
      </c>
      <c r="K1329" s="28">
        <v>0</v>
      </c>
      <c r="L1329" s="28">
        <v>0</v>
      </c>
      <c r="M1329" s="28">
        <v>0</v>
      </c>
      <c r="N1329" s="28">
        <v>0</v>
      </c>
      <c r="O1329" s="28">
        <v>0</v>
      </c>
      <c r="P1329" s="28">
        <v>0</v>
      </c>
      <c r="Q1329" s="28">
        <v>0</v>
      </c>
      <c r="R1329" s="28">
        <v>0</v>
      </c>
      <c r="S1329" s="28">
        <v>0</v>
      </c>
      <c r="T1329" s="28">
        <v>0</v>
      </c>
      <c r="U1329" s="28">
        <v>0</v>
      </c>
      <c r="V1329" s="28">
        <v>0</v>
      </c>
      <c r="W1329" s="28">
        <v>0</v>
      </c>
      <c r="X1329" s="28">
        <v>0</v>
      </c>
    </row>
    <row r="1330" spans="1:24" x14ac:dyDescent="0.2">
      <c r="A1330" s="11" t="s">
        <v>148</v>
      </c>
      <c r="B1330" s="11" t="s">
        <v>63</v>
      </c>
      <c r="C1330" s="11" t="s">
        <v>50</v>
      </c>
      <c r="D1330" s="11" t="s">
        <v>71</v>
      </c>
      <c r="E1330" s="28">
        <v>2.65383792</v>
      </c>
      <c r="F1330" s="28">
        <v>2.4378275999999999</v>
      </c>
      <c r="G1330" s="28">
        <v>2.3057743799999999</v>
      </c>
      <c r="H1330" s="28">
        <v>2.0646878100000001</v>
      </c>
      <c r="I1330" s="28">
        <v>2.5838999999999999</v>
      </c>
      <c r="J1330" s="28">
        <v>2.6928597664713529</v>
      </c>
      <c r="K1330" s="28">
        <v>2.9290988764074566</v>
      </c>
      <c r="L1330" s="28">
        <v>2.5349448767182832</v>
      </c>
      <c r="M1330" s="28">
        <v>2.200518868361812</v>
      </c>
      <c r="N1330" s="28">
        <v>2.0291224760506603</v>
      </c>
      <c r="O1330" s="28">
        <v>2.8682587877017371</v>
      </c>
      <c r="P1330" s="28">
        <v>3.1333122749999998</v>
      </c>
      <c r="Q1330" s="28">
        <v>2.3341071250000001</v>
      </c>
      <c r="R1330" s="28">
        <v>2.3132665249999995</v>
      </c>
      <c r="S1330" s="28">
        <v>2.3366800720767715</v>
      </c>
      <c r="T1330" s="28">
        <v>2.4134676303787668</v>
      </c>
      <c r="U1330" s="28">
        <v>2.5430941604173873</v>
      </c>
      <c r="V1330" s="28">
        <v>2.6955167188132134</v>
      </c>
      <c r="W1330" s="28">
        <v>2.7261870992784871</v>
      </c>
      <c r="X1330" s="28">
        <v>2.7561441088181695</v>
      </c>
    </row>
    <row r="1331" spans="1:24" x14ac:dyDescent="0.2">
      <c r="A1331" s="11" t="s">
        <v>148</v>
      </c>
      <c r="B1331" s="11" t="s">
        <v>63</v>
      </c>
      <c r="C1331" s="11" t="s">
        <v>50</v>
      </c>
      <c r="D1331" s="11" t="s">
        <v>26</v>
      </c>
      <c r="E1331" s="28">
        <v>2.65383792</v>
      </c>
      <c r="F1331" s="28">
        <v>2.4378275999999999</v>
      </c>
      <c r="G1331" s="28">
        <v>2.3057743799999999</v>
      </c>
      <c r="H1331" s="28">
        <v>2.0646878100000001</v>
      </c>
      <c r="I1331" s="28">
        <v>2.5838999999999999</v>
      </c>
      <c r="J1331" s="28">
        <v>2.6928597664713529</v>
      </c>
      <c r="K1331" s="28">
        <v>2.9290988764074566</v>
      </c>
      <c r="L1331" s="28">
        <v>2.5349448767182832</v>
      </c>
      <c r="M1331" s="28">
        <v>2.200518868361812</v>
      </c>
      <c r="N1331" s="28">
        <v>2.0291224760506603</v>
      </c>
      <c r="O1331" s="28">
        <v>2.8682587877017371</v>
      </c>
      <c r="P1331" s="28">
        <v>3.1333122749999998</v>
      </c>
      <c r="Q1331" s="28">
        <v>2.3341071250000001</v>
      </c>
      <c r="R1331" s="28">
        <v>2.3132665249999995</v>
      </c>
      <c r="S1331" s="28">
        <v>2.3366800720767715</v>
      </c>
      <c r="T1331" s="28">
        <v>2.4134676303787668</v>
      </c>
      <c r="U1331" s="28">
        <v>2.5430941604173873</v>
      </c>
      <c r="V1331" s="28">
        <v>2.6955167188132134</v>
      </c>
      <c r="W1331" s="28">
        <v>2.7261870992784871</v>
      </c>
      <c r="X1331" s="28">
        <v>2.7561441088181695</v>
      </c>
    </row>
    <row r="1332" spans="1:24" x14ac:dyDescent="0.2">
      <c r="A1332" s="11" t="s">
        <v>148</v>
      </c>
      <c r="B1332" s="11" t="s">
        <v>63</v>
      </c>
      <c r="C1332" s="11" t="s">
        <v>50</v>
      </c>
      <c r="D1332" s="11" t="s">
        <v>75</v>
      </c>
      <c r="E1332" s="28">
        <v>3.476432</v>
      </c>
      <c r="F1332" s="28">
        <v>3.7326260000000002</v>
      </c>
      <c r="G1332" s="28">
        <v>2.9969999999999999</v>
      </c>
      <c r="H1332" s="28">
        <v>2.6789999999999998</v>
      </c>
      <c r="I1332" s="28">
        <v>3.3559999999999999</v>
      </c>
      <c r="J1332" s="28">
        <v>3.2970000000000002</v>
      </c>
      <c r="K1332" s="28">
        <v>3.827</v>
      </c>
      <c r="L1332" s="28">
        <v>3.243134</v>
      </c>
      <c r="M1332" s="28">
        <v>2.6436289999999998</v>
      </c>
      <c r="N1332" s="28">
        <v>2.5109806513500001</v>
      </c>
      <c r="O1332" s="28">
        <v>3.3943249810000005</v>
      </c>
      <c r="P1332" s="28">
        <v>3.7431475200000004</v>
      </c>
      <c r="Q1332" s="28">
        <v>3.0149657999999993</v>
      </c>
      <c r="R1332" s="28">
        <v>2.9188866000000004</v>
      </c>
      <c r="S1332" s="28">
        <v>2.7183998417004918</v>
      </c>
      <c r="T1332" s="28">
        <v>3.1068625821375693</v>
      </c>
      <c r="U1332" s="28">
        <v>3.2192289058380621</v>
      </c>
      <c r="V1332" s="28">
        <v>3.3315927695343328</v>
      </c>
      <c r="W1332" s="28">
        <v>3.3722757189857564</v>
      </c>
      <c r="X1332" s="28">
        <v>3.4021827758112138</v>
      </c>
    </row>
    <row r="1333" spans="1:24" x14ac:dyDescent="0.2">
      <c r="A1333" s="11" t="s">
        <v>148</v>
      </c>
      <c r="B1333" s="11" t="s">
        <v>63</v>
      </c>
      <c r="C1333" s="11" t="s">
        <v>50</v>
      </c>
      <c r="D1333" s="11" t="s">
        <v>76</v>
      </c>
      <c r="E1333" s="28">
        <v>0.63417299999999999</v>
      </c>
      <c r="F1333" s="28">
        <v>0.856043</v>
      </c>
      <c r="G1333" s="28">
        <v>0.670929</v>
      </c>
      <c r="H1333" s="28">
        <v>0.55093899999999996</v>
      </c>
      <c r="I1333" s="28">
        <v>0.54300000000000004</v>
      </c>
      <c r="J1333" s="28">
        <v>0.49948999999999999</v>
      </c>
      <c r="K1333" s="28">
        <v>0.55600000000000005</v>
      </c>
      <c r="L1333" s="28">
        <v>0.31</v>
      </c>
      <c r="M1333" s="28">
        <v>0.40600000000000003</v>
      </c>
      <c r="N1333" s="28">
        <v>0.374977</v>
      </c>
      <c r="O1333" s="28">
        <v>0.61541299999999999</v>
      </c>
      <c r="P1333" s="28">
        <v>0.50379300000000005</v>
      </c>
      <c r="Q1333" s="28">
        <v>0.68628800000000001</v>
      </c>
      <c r="R1333" s="28">
        <v>0.64841499999999996</v>
      </c>
      <c r="S1333" s="28">
        <v>0.64379909846331773</v>
      </c>
      <c r="T1333" s="28">
        <v>0.64841499999999996</v>
      </c>
      <c r="U1333" s="28">
        <v>0.64841499999999996</v>
      </c>
      <c r="V1333" s="28">
        <v>0.64841499999999996</v>
      </c>
      <c r="W1333" s="28">
        <v>0.64841499999999996</v>
      </c>
      <c r="X1333" s="28">
        <v>0.64841499999999996</v>
      </c>
    </row>
    <row r="1334" spans="1:24" x14ac:dyDescent="0.2">
      <c r="A1334" s="11" t="s">
        <v>148</v>
      </c>
      <c r="B1334" s="11" t="s">
        <v>63</v>
      </c>
      <c r="C1334" s="11" t="s">
        <v>50</v>
      </c>
      <c r="D1334" s="11" t="s">
        <v>74</v>
      </c>
      <c r="E1334" s="28">
        <v>0</v>
      </c>
      <c r="F1334" s="28">
        <v>0</v>
      </c>
      <c r="G1334" s="28">
        <v>0</v>
      </c>
      <c r="H1334" s="28">
        <v>0</v>
      </c>
      <c r="I1334" s="28">
        <v>0</v>
      </c>
      <c r="J1334" s="28">
        <v>0</v>
      </c>
      <c r="K1334" s="28">
        <v>0</v>
      </c>
      <c r="L1334" s="28">
        <v>0</v>
      </c>
      <c r="M1334" s="28">
        <v>0</v>
      </c>
      <c r="N1334" s="28">
        <v>0</v>
      </c>
      <c r="O1334" s="28">
        <v>0</v>
      </c>
      <c r="P1334" s="28">
        <v>0</v>
      </c>
      <c r="Q1334" s="28">
        <v>0</v>
      </c>
      <c r="R1334" s="28">
        <v>0</v>
      </c>
      <c r="S1334" s="28">
        <v>0</v>
      </c>
      <c r="T1334" s="28">
        <v>0</v>
      </c>
      <c r="U1334" s="28">
        <v>0</v>
      </c>
      <c r="V1334" s="28">
        <v>0</v>
      </c>
      <c r="W1334" s="28">
        <v>0</v>
      </c>
      <c r="X1334" s="28">
        <v>0</v>
      </c>
    </row>
    <row r="1335" spans="1:24" x14ac:dyDescent="0.2">
      <c r="A1335" s="11" t="s">
        <v>148</v>
      </c>
      <c r="B1335" s="11" t="s">
        <v>63</v>
      </c>
      <c r="C1335" s="11" t="s">
        <v>65</v>
      </c>
      <c r="D1335" s="11" t="s">
        <v>72</v>
      </c>
      <c r="E1335" s="28">
        <v>0.34663804942439397</v>
      </c>
      <c r="F1335" s="28">
        <v>0.35489246761831938</v>
      </c>
      <c r="G1335" s="28">
        <v>0.36546974270149318</v>
      </c>
      <c r="H1335" s="28">
        <v>0.37720850731601324</v>
      </c>
      <c r="I1335" s="28">
        <v>0.39952503812093026</v>
      </c>
      <c r="J1335" s="28">
        <v>0.43447215393319416</v>
      </c>
      <c r="K1335" s="28">
        <v>0.46862920896000004</v>
      </c>
      <c r="L1335" s="28">
        <v>0.48599999999999999</v>
      </c>
      <c r="M1335" s="28">
        <v>0.48199999999999998</v>
      </c>
      <c r="N1335" s="28">
        <v>0.46200000000000002</v>
      </c>
      <c r="O1335" s="28">
        <v>0.441</v>
      </c>
      <c r="P1335" s="28">
        <v>0.42699999999999999</v>
      </c>
      <c r="Q1335" s="28">
        <v>0.41699999999999998</v>
      </c>
      <c r="R1335" s="28">
        <v>0.40993299999999999</v>
      </c>
      <c r="S1335" s="28">
        <v>0.40757602500000001</v>
      </c>
      <c r="T1335" s="28">
        <v>0.40692982312500003</v>
      </c>
      <c r="U1335" s="28">
        <v>0.40819808639062505</v>
      </c>
      <c r="V1335" s="28">
        <v>0.41126822991132822</v>
      </c>
      <c r="W1335" s="28">
        <v>0.41591111266797864</v>
      </c>
      <c r="X1335" s="28">
        <v>0.42172177921788023</v>
      </c>
    </row>
    <row r="1336" spans="1:24" x14ac:dyDescent="0.2">
      <c r="A1336" s="11" t="s">
        <v>148</v>
      </c>
      <c r="B1336" s="11" t="s">
        <v>63</v>
      </c>
      <c r="C1336" s="11" t="s">
        <v>65</v>
      </c>
      <c r="D1336" s="11" t="s">
        <v>77</v>
      </c>
      <c r="E1336" s="28">
        <v>3.2140000000000002E-2</v>
      </c>
      <c r="F1336" s="28">
        <v>3.1313000000000001E-2</v>
      </c>
      <c r="G1336" s="28">
        <v>3.1599000000000002E-2</v>
      </c>
      <c r="H1336" s="28">
        <v>3.2000000000000001E-2</v>
      </c>
      <c r="I1336" s="28">
        <v>4.4999999999999998E-2</v>
      </c>
      <c r="J1336" s="28">
        <v>5.6000000000000001E-2</v>
      </c>
      <c r="K1336" s="28">
        <v>6.3E-2</v>
      </c>
      <c r="L1336" s="28">
        <v>5.6000000000000001E-2</v>
      </c>
      <c r="M1336" s="28">
        <v>3.4000000000000002E-2</v>
      </c>
      <c r="N1336" s="28">
        <v>1.5567000000000001E-2</v>
      </c>
      <c r="O1336" s="28">
        <v>1.6500000000000001E-2</v>
      </c>
      <c r="P1336" s="28">
        <v>2.4477000000000002E-2</v>
      </c>
      <c r="Q1336" s="28">
        <v>2.4288000000000001E-2</v>
      </c>
      <c r="R1336" s="28">
        <v>2.4208E-2</v>
      </c>
      <c r="S1336" s="28">
        <v>2.8388000000000004E-2</v>
      </c>
      <c r="T1336" s="28">
        <v>2.9922000000000001E-2</v>
      </c>
      <c r="U1336" s="28">
        <v>3.1788000000000004E-2</v>
      </c>
      <c r="V1336" s="28">
        <v>3.3685E-2</v>
      </c>
      <c r="W1336" s="28">
        <v>3.5487999999999999E-2</v>
      </c>
      <c r="X1336" s="28">
        <v>3.7003999999999995E-2</v>
      </c>
    </row>
    <row r="1337" spans="1:24" x14ac:dyDescent="0.2">
      <c r="A1337" s="11" t="s">
        <v>148</v>
      </c>
      <c r="B1337" s="11" t="s">
        <v>63</v>
      </c>
      <c r="C1337" s="11" t="s">
        <v>65</v>
      </c>
      <c r="D1337" s="11" t="s">
        <v>73</v>
      </c>
      <c r="E1337" s="28">
        <v>0</v>
      </c>
      <c r="F1337" s="28">
        <v>0</v>
      </c>
      <c r="G1337" s="28">
        <v>0</v>
      </c>
      <c r="H1337" s="28">
        <v>0</v>
      </c>
      <c r="I1337" s="28">
        <v>0</v>
      </c>
      <c r="J1337" s="28">
        <v>0</v>
      </c>
      <c r="K1337" s="28">
        <v>0</v>
      </c>
      <c r="L1337" s="28">
        <v>0</v>
      </c>
      <c r="M1337" s="28">
        <v>0</v>
      </c>
      <c r="N1337" s="28">
        <v>0</v>
      </c>
      <c r="O1337" s="28">
        <v>0</v>
      </c>
      <c r="P1337" s="28">
        <v>0</v>
      </c>
      <c r="Q1337" s="28">
        <v>0</v>
      </c>
      <c r="R1337" s="28">
        <v>0</v>
      </c>
      <c r="S1337" s="28">
        <v>0</v>
      </c>
      <c r="T1337" s="28">
        <v>0</v>
      </c>
      <c r="U1337" s="28">
        <v>0</v>
      </c>
      <c r="V1337" s="28">
        <v>0</v>
      </c>
      <c r="W1337" s="28">
        <v>0</v>
      </c>
      <c r="X1337" s="28">
        <v>0</v>
      </c>
    </row>
    <row r="1338" spans="1:24" x14ac:dyDescent="0.2">
      <c r="A1338" s="11" t="s">
        <v>148</v>
      </c>
      <c r="B1338" s="11" t="s">
        <v>63</v>
      </c>
      <c r="C1338" s="11" t="s">
        <v>65</v>
      </c>
      <c r="D1338" s="11" t="s">
        <v>70</v>
      </c>
      <c r="E1338" s="28">
        <v>0</v>
      </c>
      <c r="F1338" s="28">
        <v>0</v>
      </c>
      <c r="G1338" s="28">
        <v>0</v>
      </c>
      <c r="H1338" s="28">
        <v>0</v>
      </c>
      <c r="I1338" s="28">
        <v>0</v>
      </c>
      <c r="J1338" s="28">
        <v>0</v>
      </c>
      <c r="K1338" s="28">
        <v>0</v>
      </c>
      <c r="L1338" s="28">
        <v>0</v>
      </c>
      <c r="M1338" s="28">
        <v>0</v>
      </c>
      <c r="N1338" s="28">
        <v>0</v>
      </c>
      <c r="O1338" s="28">
        <v>0</v>
      </c>
      <c r="P1338" s="28">
        <v>0</v>
      </c>
      <c r="Q1338" s="28">
        <v>0</v>
      </c>
      <c r="R1338" s="28">
        <v>0</v>
      </c>
      <c r="S1338" s="28">
        <v>0</v>
      </c>
      <c r="T1338" s="28">
        <v>0</v>
      </c>
      <c r="U1338" s="28">
        <v>0</v>
      </c>
      <c r="V1338" s="28">
        <v>0</v>
      </c>
      <c r="W1338" s="28">
        <v>0</v>
      </c>
      <c r="X1338" s="28">
        <v>0</v>
      </c>
    </row>
    <row r="1339" spans="1:24" x14ac:dyDescent="0.2">
      <c r="A1339" s="11" t="s">
        <v>148</v>
      </c>
      <c r="B1339" s="11" t="s">
        <v>63</v>
      </c>
      <c r="C1339" s="11" t="s">
        <v>65</v>
      </c>
      <c r="D1339" s="11" t="s">
        <v>71</v>
      </c>
      <c r="E1339" s="28">
        <v>0.21396809100259312</v>
      </c>
      <c r="F1339" s="28">
        <v>0.21840073605805646</v>
      </c>
      <c r="G1339" s="28">
        <v>0.22683617775964215</v>
      </c>
      <c r="H1339" s="28">
        <v>0.20466161189722806</v>
      </c>
      <c r="I1339" s="28">
        <v>0.25178472000000002</v>
      </c>
      <c r="J1339" s="28">
        <v>0.28220132634506706</v>
      </c>
      <c r="K1339" s="28">
        <v>0.2922518448817612</v>
      </c>
      <c r="L1339" s="28">
        <v>0.27258015982592709</v>
      </c>
      <c r="M1339" s="28">
        <v>0.22719664534550937</v>
      </c>
      <c r="N1339" s="28">
        <v>0.22504877659117467</v>
      </c>
      <c r="O1339" s="28">
        <v>0.26938525573947047</v>
      </c>
      <c r="P1339" s="28">
        <v>0.32993699999999998</v>
      </c>
      <c r="Q1339" s="28">
        <v>0.24793678</v>
      </c>
      <c r="R1339" s="28">
        <v>0.20289059999999998</v>
      </c>
      <c r="S1339" s="28">
        <v>0.18288256583329335</v>
      </c>
      <c r="T1339" s="28">
        <v>0.20052252599440865</v>
      </c>
      <c r="U1339" s="28">
        <v>0.21634498578703126</v>
      </c>
      <c r="V1339" s="28">
        <v>0.23442289104945707</v>
      </c>
      <c r="W1339" s="28">
        <v>0.2495466676007872</v>
      </c>
      <c r="X1339" s="28">
        <v>0.25303306753072813</v>
      </c>
    </row>
    <row r="1340" spans="1:24" x14ac:dyDescent="0.2">
      <c r="A1340" s="11" t="s">
        <v>148</v>
      </c>
      <c r="B1340" s="11" t="s">
        <v>63</v>
      </c>
      <c r="C1340" s="11" t="s">
        <v>65</v>
      </c>
      <c r="D1340" s="11" t="s">
        <v>26</v>
      </c>
      <c r="E1340" s="28">
        <v>0.21396809100259312</v>
      </c>
      <c r="F1340" s="28">
        <v>0.21840073605805646</v>
      </c>
      <c r="G1340" s="28">
        <v>0.22683617775964215</v>
      </c>
      <c r="H1340" s="28">
        <v>0.20466161189722806</v>
      </c>
      <c r="I1340" s="28">
        <v>0.25178472000000002</v>
      </c>
      <c r="J1340" s="28">
        <v>0.28220132634506706</v>
      </c>
      <c r="K1340" s="28">
        <v>0.2922518448817612</v>
      </c>
      <c r="L1340" s="28">
        <v>0.27258015982592709</v>
      </c>
      <c r="M1340" s="28">
        <v>0.22719664534550937</v>
      </c>
      <c r="N1340" s="28">
        <v>0.22504877659117467</v>
      </c>
      <c r="O1340" s="28">
        <v>0.26938525573947047</v>
      </c>
      <c r="P1340" s="28">
        <v>0.32993699999999998</v>
      </c>
      <c r="Q1340" s="28">
        <v>0.24793678</v>
      </c>
      <c r="R1340" s="28">
        <v>0.20289059999999998</v>
      </c>
      <c r="S1340" s="28">
        <v>0.18288256583329335</v>
      </c>
      <c r="T1340" s="28">
        <v>0.20052252599440865</v>
      </c>
      <c r="U1340" s="28">
        <v>0.21634498578703126</v>
      </c>
      <c r="V1340" s="28">
        <v>0.23442289104945707</v>
      </c>
      <c r="W1340" s="28">
        <v>0.2495466676007872</v>
      </c>
      <c r="X1340" s="28">
        <v>0.25303306753072813</v>
      </c>
    </row>
    <row r="1341" spans="1:24" x14ac:dyDescent="0.2">
      <c r="A1341" s="11" t="s">
        <v>148</v>
      </c>
      <c r="B1341" s="11" t="s">
        <v>63</v>
      </c>
      <c r="C1341" s="11" t="s">
        <v>65</v>
      </c>
      <c r="D1341" s="11" t="s">
        <v>75</v>
      </c>
      <c r="E1341" s="28">
        <v>0.184751</v>
      </c>
      <c r="F1341" s="28">
        <v>0.17626</v>
      </c>
      <c r="G1341" s="28">
        <v>0.20458299999999999</v>
      </c>
      <c r="H1341" s="28">
        <v>0.15690599999999999</v>
      </c>
      <c r="I1341" s="28">
        <v>0.20300000000000001</v>
      </c>
      <c r="J1341" s="28">
        <v>0.32800000000000001</v>
      </c>
      <c r="K1341" s="28">
        <v>0.32300000000000001</v>
      </c>
      <c r="L1341" s="28">
        <v>0.247</v>
      </c>
      <c r="M1341" s="28">
        <v>0.26500000000000001</v>
      </c>
      <c r="N1341" s="28">
        <v>0.21843699999999999</v>
      </c>
      <c r="O1341" s="28">
        <v>0.19413347421755039</v>
      </c>
      <c r="P1341" s="28">
        <v>0.19383600000000001</v>
      </c>
      <c r="Q1341" s="28">
        <v>0.159414</v>
      </c>
      <c r="R1341" s="28">
        <v>0.13411699999999999</v>
      </c>
      <c r="S1341" s="28">
        <v>0.12850501870102607</v>
      </c>
      <c r="T1341" s="28">
        <v>0.16668198820732893</v>
      </c>
      <c r="U1341" s="28">
        <v>0.19100600802608494</v>
      </c>
      <c r="V1341" s="28">
        <v>0.20782751749719128</v>
      </c>
      <c r="W1341" s="28">
        <v>0.22285852611858262</v>
      </c>
      <c r="X1341" s="28">
        <v>0.22909182328909597</v>
      </c>
    </row>
    <row r="1342" spans="1:24" x14ac:dyDescent="0.2">
      <c r="A1342" s="11" t="s">
        <v>148</v>
      </c>
      <c r="B1342" s="11" t="s">
        <v>63</v>
      </c>
      <c r="C1342" s="11" t="s">
        <v>65</v>
      </c>
      <c r="D1342" s="11" t="s">
        <v>76</v>
      </c>
      <c r="E1342" s="28">
        <v>5.7730000000000004E-3</v>
      </c>
      <c r="F1342" s="28">
        <v>2.601E-3</v>
      </c>
      <c r="G1342" s="28">
        <v>5.4270000000000004E-3</v>
      </c>
      <c r="H1342" s="28">
        <v>8.6829999999999997E-3</v>
      </c>
      <c r="I1342" s="28">
        <v>2.5500999999999999E-2</v>
      </c>
      <c r="J1342" s="28">
        <v>3.9604E-2</v>
      </c>
      <c r="K1342" s="28">
        <v>1.5379E-2</v>
      </c>
      <c r="L1342" s="28">
        <v>6.0000000000000001E-3</v>
      </c>
      <c r="M1342" s="28">
        <v>1.1209E-2</v>
      </c>
      <c r="N1342" s="28">
        <v>1.1554E-2</v>
      </c>
      <c r="O1342" s="28">
        <v>1.1861E-2</v>
      </c>
      <c r="P1342" s="28">
        <v>9.9880000000000004E-3</v>
      </c>
      <c r="Q1342" s="28">
        <v>1.0578000000000001E-2</v>
      </c>
      <c r="R1342" s="28">
        <v>4.5409999999999999E-3</v>
      </c>
      <c r="S1342" s="28">
        <v>2.9378317765142658E-3</v>
      </c>
      <c r="T1342" s="28">
        <v>1.3623000000000005E-3</v>
      </c>
      <c r="U1342" s="28">
        <v>1.3623000000000005E-3</v>
      </c>
      <c r="V1342" s="28">
        <v>1.3623000000000005E-3</v>
      </c>
      <c r="W1342" s="28">
        <v>1.3623000000000005E-3</v>
      </c>
      <c r="X1342" s="28">
        <v>1.3623000000000005E-3</v>
      </c>
    </row>
    <row r="1343" spans="1:24" x14ac:dyDescent="0.2">
      <c r="A1343" s="11" t="s">
        <v>148</v>
      </c>
      <c r="B1343" s="11" t="s">
        <v>63</v>
      </c>
      <c r="C1343" s="11" t="s">
        <v>65</v>
      </c>
      <c r="D1343" s="11" t="s">
        <v>74</v>
      </c>
      <c r="E1343" s="28">
        <v>0</v>
      </c>
      <c r="F1343" s="28">
        <v>0</v>
      </c>
      <c r="G1343" s="28">
        <v>0</v>
      </c>
      <c r="H1343" s="28">
        <v>0</v>
      </c>
      <c r="I1343" s="28">
        <v>0</v>
      </c>
      <c r="J1343" s="28">
        <v>0</v>
      </c>
      <c r="K1343" s="28">
        <v>0</v>
      </c>
      <c r="L1343" s="28">
        <v>0</v>
      </c>
      <c r="M1343" s="28">
        <v>0</v>
      </c>
      <c r="N1343" s="28">
        <v>0</v>
      </c>
      <c r="O1343" s="28">
        <v>0</v>
      </c>
      <c r="P1343" s="28">
        <v>0</v>
      </c>
      <c r="Q1343" s="28">
        <v>0</v>
      </c>
      <c r="R1343" s="28">
        <v>0</v>
      </c>
      <c r="S1343" s="28">
        <v>0</v>
      </c>
      <c r="T1343" s="28">
        <v>0</v>
      </c>
      <c r="U1343" s="28">
        <v>0</v>
      </c>
      <c r="V1343" s="28">
        <v>0</v>
      </c>
      <c r="W1343" s="28">
        <v>0</v>
      </c>
      <c r="X1343" s="28">
        <v>0</v>
      </c>
    </row>
    <row r="1344" spans="1:24" x14ac:dyDescent="0.2">
      <c r="A1344" s="11" t="s">
        <v>148</v>
      </c>
      <c r="B1344" s="11" t="s">
        <v>63</v>
      </c>
      <c r="C1344" s="11" t="s">
        <v>67</v>
      </c>
      <c r="D1344" s="11" t="s">
        <v>72</v>
      </c>
      <c r="E1344" s="28">
        <v>5.2254950575606071E-2</v>
      </c>
      <c r="F1344" s="28">
        <v>5.1358532381680616E-2</v>
      </c>
      <c r="G1344" s="28">
        <v>5.0292257298506796E-2</v>
      </c>
      <c r="H1344" s="28">
        <v>4.9699492683986761E-2</v>
      </c>
      <c r="I1344" s="28">
        <v>5.0800961879069746E-2</v>
      </c>
      <c r="J1344" s="28">
        <v>4.9448846066805857E-2</v>
      </c>
      <c r="K1344" s="28">
        <v>5.4706791039999987E-2</v>
      </c>
      <c r="L1344" s="28">
        <v>5.4076795647954784E-2</v>
      </c>
      <c r="M1344" s="28">
        <v>5.1829176205463227E-2</v>
      </c>
      <c r="N1344" s="28">
        <v>4.8283136848050905E-2</v>
      </c>
      <c r="O1344" s="28">
        <v>4.5032495051028208E-2</v>
      </c>
      <c r="P1344" s="28">
        <v>4.4024920595415101E-2</v>
      </c>
      <c r="Q1344" s="28">
        <v>4.3229179329919445E-2</v>
      </c>
      <c r="R1344" s="28">
        <v>4.3104969603628307E-2</v>
      </c>
      <c r="S1344" s="28">
        <v>4.2063422947229194E-2</v>
      </c>
      <c r="T1344" s="28">
        <v>4.1693446423033978E-2</v>
      </c>
      <c r="U1344" s="28">
        <v>4.2036167316500242E-2</v>
      </c>
      <c r="V1344" s="28">
        <v>4.3069188911685222E-2</v>
      </c>
      <c r="W1344" s="28">
        <v>4.4556578131399849E-2</v>
      </c>
      <c r="X1344" s="28">
        <v>4.6213354536945868E-2</v>
      </c>
    </row>
    <row r="1345" spans="1:24" x14ac:dyDescent="0.2">
      <c r="A1345" s="11" t="s">
        <v>148</v>
      </c>
      <c r="B1345" s="11" t="s">
        <v>63</v>
      </c>
      <c r="C1345" s="11" t="s">
        <v>67</v>
      </c>
      <c r="D1345" s="11" t="s">
        <v>77</v>
      </c>
      <c r="E1345" s="28">
        <v>5.2180066413735912E-3</v>
      </c>
      <c r="F1345" s="28">
        <v>4.7260000000000002E-3</v>
      </c>
      <c r="G1345" s="28">
        <v>4.4009999999999995E-3</v>
      </c>
      <c r="H1345" s="28">
        <v>4.0000000000000001E-3</v>
      </c>
      <c r="I1345" s="28">
        <v>5.0000000000000001E-3</v>
      </c>
      <c r="J1345" s="28">
        <v>6.0000000000000001E-3</v>
      </c>
      <c r="K1345" s="28">
        <v>6.0000000000000001E-3</v>
      </c>
      <c r="L1345" s="28">
        <v>7.0000000000000001E-3</v>
      </c>
      <c r="M1345" s="28">
        <v>7.0000000000000001E-3</v>
      </c>
      <c r="N1345" s="28">
        <v>2.8631881433323764E-3</v>
      </c>
      <c r="O1345" s="28">
        <v>2.8516091262462723E-3</v>
      </c>
      <c r="P1345" s="28">
        <v>3.9459999999999999E-3</v>
      </c>
      <c r="Q1345" s="28">
        <v>4.0469999999999994E-3</v>
      </c>
      <c r="R1345" s="28">
        <v>4.6310000000000006E-3</v>
      </c>
      <c r="S1345" s="28">
        <v>3.7000000000000002E-3</v>
      </c>
      <c r="T1345" s="28">
        <v>4.2569999999999995E-3</v>
      </c>
      <c r="U1345" s="28">
        <v>4.9290000000000002E-3</v>
      </c>
      <c r="V1345" s="28">
        <v>5.6570000000000006E-3</v>
      </c>
      <c r="W1345" s="28">
        <v>6.2249999999999996E-3</v>
      </c>
      <c r="X1345" s="28">
        <v>6.5579999999999996E-3</v>
      </c>
    </row>
    <row r="1346" spans="1:24" x14ac:dyDescent="0.2">
      <c r="A1346" s="11" t="s">
        <v>148</v>
      </c>
      <c r="B1346" s="11" t="s">
        <v>63</v>
      </c>
      <c r="C1346" s="11" t="s">
        <v>67</v>
      </c>
      <c r="D1346" s="11" t="s">
        <v>73</v>
      </c>
      <c r="E1346" s="28">
        <v>0</v>
      </c>
      <c r="F1346" s="28">
        <v>0</v>
      </c>
      <c r="G1346" s="28">
        <v>0</v>
      </c>
      <c r="H1346" s="28">
        <v>0</v>
      </c>
      <c r="I1346" s="28">
        <v>0</v>
      </c>
      <c r="J1346" s="28">
        <v>0</v>
      </c>
      <c r="K1346" s="28">
        <v>0</v>
      </c>
      <c r="L1346" s="28">
        <v>0</v>
      </c>
      <c r="M1346" s="28">
        <v>0</v>
      </c>
      <c r="N1346" s="28">
        <v>0</v>
      </c>
      <c r="O1346" s="28">
        <v>0</v>
      </c>
      <c r="P1346" s="28">
        <v>0</v>
      </c>
      <c r="Q1346" s="28">
        <v>0</v>
      </c>
      <c r="R1346" s="28">
        <v>0</v>
      </c>
      <c r="S1346" s="28">
        <v>0</v>
      </c>
      <c r="T1346" s="28">
        <v>0</v>
      </c>
      <c r="U1346" s="28">
        <v>0</v>
      </c>
      <c r="V1346" s="28">
        <v>0</v>
      </c>
      <c r="W1346" s="28">
        <v>0</v>
      </c>
      <c r="X1346" s="28">
        <v>0</v>
      </c>
    </row>
    <row r="1347" spans="1:24" x14ac:dyDescent="0.2">
      <c r="A1347" s="11" t="s">
        <v>148</v>
      </c>
      <c r="B1347" s="11" t="s">
        <v>63</v>
      </c>
      <c r="C1347" s="11" t="s">
        <v>67</v>
      </c>
      <c r="D1347" s="11" t="s">
        <v>70</v>
      </c>
      <c r="E1347" s="28">
        <v>0</v>
      </c>
      <c r="F1347" s="28">
        <v>0</v>
      </c>
      <c r="G1347" s="28">
        <v>0</v>
      </c>
      <c r="H1347" s="28">
        <v>0</v>
      </c>
      <c r="I1347" s="28">
        <v>0</v>
      </c>
      <c r="J1347" s="28">
        <v>0</v>
      </c>
      <c r="K1347" s="28">
        <v>0</v>
      </c>
      <c r="L1347" s="28">
        <v>0</v>
      </c>
      <c r="M1347" s="28">
        <v>0</v>
      </c>
      <c r="N1347" s="28">
        <v>0</v>
      </c>
      <c r="O1347" s="28">
        <v>0</v>
      </c>
      <c r="P1347" s="28">
        <v>0</v>
      </c>
      <c r="Q1347" s="28">
        <v>0</v>
      </c>
      <c r="R1347" s="28">
        <v>0</v>
      </c>
      <c r="S1347" s="28">
        <v>0</v>
      </c>
      <c r="T1347" s="28">
        <v>0</v>
      </c>
      <c r="U1347" s="28">
        <v>0</v>
      </c>
      <c r="V1347" s="28">
        <v>0</v>
      </c>
      <c r="W1347" s="28">
        <v>0</v>
      </c>
      <c r="X1347" s="28">
        <v>0</v>
      </c>
    </row>
    <row r="1348" spans="1:24" x14ac:dyDescent="0.2">
      <c r="A1348" s="11" t="s">
        <v>148</v>
      </c>
      <c r="B1348" s="11" t="s">
        <v>63</v>
      </c>
      <c r="C1348" s="11" t="s">
        <v>67</v>
      </c>
      <c r="D1348" s="11" t="s">
        <v>71</v>
      </c>
      <c r="E1348" s="28">
        <v>0.16354861912917601</v>
      </c>
      <c r="F1348" s="28">
        <v>0.12770862243168438</v>
      </c>
      <c r="G1348" s="28">
        <v>0.11904480733018137</v>
      </c>
      <c r="H1348" s="28">
        <v>0.11433660840434497</v>
      </c>
      <c r="I1348" s="28">
        <v>0.11544904</v>
      </c>
      <c r="J1348" s="28">
        <v>0.15253570000000002</v>
      </c>
      <c r="K1348" s="28">
        <v>0.14432050000000002</v>
      </c>
      <c r="L1348" s="28">
        <v>0.16748650000000004</v>
      </c>
      <c r="M1348" s="28">
        <v>0.16545140000000003</v>
      </c>
      <c r="N1348" s="28">
        <v>0.11725139999999999</v>
      </c>
      <c r="O1348" s="28">
        <v>0.16164100000000001</v>
      </c>
      <c r="P1348" s="28">
        <v>0.16758386000000003</v>
      </c>
      <c r="Q1348" s="28">
        <v>0.13259176</v>
      </c>
      <c r="R1348" s="28">
        <v>0.14695100000000003</v>
      </c>
      <c r="S1348" s="28">
        <v>0.14709160795213841</v>
      </c>
      <c r="T1348" s="28">
        <v>0.1483929473377133</v>
      </c>
      <c r="U1348" s="28">
        <v>0.1488080323004109</v>
      </c>
      <c r="V1348" s="28">
        <v>0.15289562063648249</v>
      </c>
      <c r="W1348" s="28">
        <v>0.15817585236646947</v>
      </c>
      <c r="X1348" s="28">
        <v>0.16405740860615783</v>
      </c>
    </row>
    <row r="1349" spans="1:24" x14ac:dyDescent="0.2">
      <c r="A1349" s="11" t="s">
        <v>148</v>
      </c>
      <c r="B1349" s="11" t="s">
        <v>63</v>
      </c>
      <c r="C1349" s="11" t="s">
        <v>67</v>
      </c>
      <c r="D1349" s="11" t="s">
        <v>26</v>
      </c>
      <c r="E1349" s="28">
        <v>0.16354861912917601</v>
      </c>
      <c r="F1349" s="28">
        <v>0.12770862243168438</v>
      </c>
      <c r="G1349" s="28">
        <v>0.11904480733018137</v>
      </c>
      <c r="H1349" s="28">
        <v>0.11433660840434497</v>
      </c>
      <c r="I1349" s="28">
        <v>0.11544904</v>
      </c>
      <c r="J1349" s="28">
        <v>0.15253570000000002</v>
      </c>
      <c r="K1349" s="28">
        <v>0.14432050000000002</v>
      </c>
      <c r="L1349" s="28">
        <v>0.16748650000000004</v>
      </c>
      <c r="M1349" s="28">
        <v>0.16545140000000003</v>
      </c>
      <c r="N1349" s="28">
        <v>0.11725139999999999</v>
      </c>
      <c r="O1349" s="28">
        <v>0.16164100000000001</v>
      </c>
      <c r="P1349" s="28">
        <v>0.16758386000000003</v>
      </c>
      <c r="Q1349" s="28">
        <v>0.13259176</v>
      </c>
      <c r="R1349" s="28">
        <v>0.14695100000000003</v>
      </c>
      <c r="S1349" s="28">
        <v>0.14709160795213841</v>
      </c>
      <c r="T1349" s="28">
        <v>0.1483929473377133</v>
      </c>
      <c r="U1349" s="28">
        <v>0.1488080323004109</v>
      </c>
      <c r="V1349" s="28">
        <v>0.15289562063648249</v>
      </c>
      <c r="W1349" s="28">
        <v>0.15817585236646947</v>
      </c>
      <c r="X1349" s="28">
        <v>0.16405740860615783</v>
      </c>
    </row>
    <row r="1350" spans="1:24" x14ac:dyDescent="0.2">
      <c r="A1350" s="11" t="s">
        <v>148</v>
      </c>
      <c r="B1350" s="11" t="s">
        <v>63</v>
      </c>
      <c r="C1350" s="11" t="s">
        <v>67</v>
      </c>
      <c r="D1350" s="11" t="s">
        <v>75</v>
      </c>
      <c r="E1350" s="28">
        <v>0.21324399999999999</v>
      </c>
      <c r="F1350" s="28">
        <v>0.188</v>
      </c>
      <c r="G1350" s="28">
        <v>0.19900000000000001</v>
      </c>
      <c r="H1350" s="28">
        <v>0.195684</v>
      </c>
      <c r="I1350" s="28">
        <v>0.159912</v>
      </c>
      <c r="J1350" s="28">
        <v>0.157</v>
      </c>
      <c r="K1350" s="28">
        <v>0.19500000000000001</v>
      </c>
      <c r="L1350" s="28">
        <v>0.187</v>
      </c>
      <c r="M1350" s="28">
        <v>0.161</v>
      </c>
      <c r="N1350" s="28">
        <v>0.167827</v>
      </c>
      <c r="O1350" s="28">
        <v>0.220056</v>
      </c>
      <c r="P1350" s="28">
        <v>0.18959699999999999</v>
      </c>
      <c r="Q1350" s="28">
        <v>0.14526</v>
      </c>
      <c r="R1350" s="28">
        <v>0.168242</v>
      </c>
      <c r="S1350" s="28">
        <v>0.1918598710590827</v>
      </c>
      <c r="T1350" s="28">
        <v>0.19524945858296744</v>
      </c>
      <c r="U1350" s="28">
        <v>0.19800977628891878</v>
      </c>
      <c r="V1350" s="28">
        <v>0.20102871847057011</v>
      </c>
      <c r="W1350" s="28">
        <v>0.20643245911301727</v>
      </c>
      <c r="X1350" s="28">
        <v>0.21258742178197509</v>
      </c>
    </row>
    <row r="1351" spans="1:24" x14ac:dyDescent="0.2">
      <c r="A1351" s="11" t="s">
        <v>148</v>
      </c>
      <c r="B1351" s="11" t="s">
        <v>63</v>
      </c>
      <c r="C1351" s="11" t="s">
        <v>67</v>
      </c>
      <c r="D1351" s="11" t="s">
        <v>76</v>
      </c>
      <c r="E1351" s="28">
        <v>5.2504000000000002E-2</v>
      </c>
      <c r="F1351" s="28">
        <v>2.6009999999999998E-2</v>
      </c>
      <c r="G1351" s="28">
        <v>5.4260000000000003E-2</v>
      </c>
      <c r="H1351" s="28">
        <v>2.3819E-2</v>
      </c>
      <c r="I1351" s="28">
        <v>2.2456E-2</v>
      </c>
      <c r="J1351" s="28">
        <v>2.3075999999999999E-2</v>
      </c>
      <c r="K1351" s="28">
        <v>3.3162999999999998E-2</v>
      </c>
      <c r="L1351" s="28">
        <v>2.8899999999999999E-2</v>
      </c>
      <c r="M1351" s="28">
        <v>2.7793999999999999E-2</v>
      </c>
      <c r="N1351" s="28">
        <v>2.9966E-2</v>
      </c>
      <c r="O1351" s="28">
        <v>5.250996768138768E-2</v>
      </c>
      <c r="P1351" s="28">
        <v>4.7246000000000003E-2</v>
      </c>
      <c r="Q1351" s="28">
        <v>4.6531000000000003E-2</v>
      </c>
      <c r="R1351" s="28">
        <v>4.4929999999999998E-2</v>
      </c>
      <c r="S1351" s="28">
        <v>3.0113289851692399E-2</v>
      </c>
      <c r="T1351" s="28">
        <v>4.5828599999999997E-2</v>
      </c>
      <c r="U1351" s="28">
        <v>4.5828599999999997E-2</v>
      </c>
      <c r="V1351" s="28">
        <v>4.5828599999999997E-2</v>
      </c>
      <c r="W1351" s="28">
        <v>4.5828599999999997E-2</v>
      </c>
      <c r="X1351" s="28">
        <v>4.5828599999999997E-2</v>
      </c>
    </row>
    <row r="1352" spans="1:24" x14ac:dyDescent="0.2">
      <c r="A1352" s="11" t="s">
        <v>148</v>
      </c>
      <c r="B1352" s="11" t="s">
        <v>63</v>
      </c>
      <c r="C1352" s="11" t="s">
        <v>67</v>
      </c>
      <c r="D1352" s="11" t="s">
        <v>74</v>
      </c>
      <c r="E1352" s="28">
        <v>0</v>
      </c>
      <c r="F1352" s="28">
        <v>0</v>
      </c>
      <c r="G1352" s="28">
        <v>0</v>
      </c>
      <c r="H1352" s="28">
        <v>0</v>
      </c>
      <c r="I1352" s="28">
        <v>0</v>
      </c>
      <c r="J1352" s="28">
        <v>0</v>
      </c>
      <c r="K1352" s="28">
        <v>0</v>
      </c>
      <c r="L1352" s="28">
        <v>0</v>
      </c>
      <c r="M1352" s="28">
        <v>0</v>
      </c>
      <c r="N1352" s="28">
        <v>0</v>
      </c>
      <c r="O1352" s="28">
        <v>0</v>
      </c>
      <c r="P1352" s="28">
        <v>0</v>
      </c>
      <c r="Q1352" s="28">
        <v>0</v>
      </c>
      <c r="R1352" s="28">
        <v>0</v>
      </c>
      <c r="S1352" s="28">
        <v>0</v>
      </c>
      <c r="T1352" s="28">
        <v>0</v>
      </c>
      <c r="U1352" s="28">
        <v>0</v>
      </c>
      <c r="V1352" s="28">
        <v>0</v>
      </c>
      <c r="W1352" s="28">
        <v>0</v>
      </c>
      <c r="X1352" s="28">
        <v>0</v>
      </c>
    </row>
    <row r="1353" spans="1:24" x14ac:dyDescent="0.2">
      <c r="A1353" s="11" t="s">
        <v>149</v>
      </c>
      <c r="B1353" s="11" t="s">
        <v>63</v>
      </c>
      <c r="C1353" s="11" t="s">
        <v>50</v>
      </c>
      <c r="D1353" s="11" t="s">
        <v>72</v>
      </c>
      <c r="E1353" s="28">
        <v>2.120749</v>
      </c>
      <c r="F1353" s="28">
        <v>2.1462430000000001</v>
      </c>
      <c r="G1353" s="28">
        <v>2.1800250000000001</v>
      </c>
      <c r="H1353" s="28">
        <v>2.2593829999999997</v>
      </c>
      <c r="I1353" s="28">
        <v>2.331</v>
      </c>
      <c r="J1353" s="28">
        <v>2.4140000000000001</v>
      </c>
      <c r="K1353" s="28">
        <v>2.4889999999999999</v>
      </c>
      <c r="L1353" s="28">
        <v>2.5535559999999999</v>
      </c>
      <c r="M1353" s="28">
        <v>2.6828310000000002</v>
      </c>
      <c r="N1353" s="28">
        <v>2.7582910000000003</v>
      </c>
      <c r="O1353" s="28">
        <v>2.858244</v>
      </c>
      <c r="P1353" s="28">
        <v>2.9580000000000002</v>
      </c>
      <c r="Q1353" s="28">
        <v>3.036</v>
      </c>
      <c r="R1353" s="28">
        <v>3.105</v>
      </c>
      <c r="S1353" s="28">
        <v>3.1622799999999995</v>
      </c>
      <c r="T1353" s="28">
        <v>3.2199122399999993</v>
      </c>
      <c r="U1353" s="28">
        <v>3.2796069074399994</v>
      </c>
      <c r="V1353" s="28">
        <v>3.3283647347539995</v>
      </c>
      <c r="W1353" s="28">
        <v>3.3691076543200578</v>
      </c>
      <c r="X1353" s="28">
        <v>3.413816252722409</v>
      </c>
    </row>
    <row r="1354" spans="1:24" x14ac:dyDescent="0.2">
      <c r="A1354" s="11" t="s">
        <v>149</v>
      </c>
      <c r="B1354" s="11" t="s">
        <v>63</v>
      </c>
      <c r="C1354" s="11" t="s">
        <v>50</v>
      </c>
      <c r="D1354" s="11" t="s">
        <v>77</v>
      </c>
      <c r="E1354" s="28">
        <v>0.13464500000000001</v>
      </c>
      <c r="F1354" s="28">
        <v>0.109441</v>
      </c>
      <c r="G1354" s="28">
        <v>0.117036</v>
      </c>
      <c r="H1354" s="28">
        <v>0.14699999999999999</v>
      </c>
      <c r="I1354" s="28">
        <v>0.14199999999999999</v>
      </c>
      <c r="J1354" s="28">
        <v>0.14799999999999999</v>
      </c>
      <c r="K1354" s="28">
        <v>0.14599999999999999</v>
      </c>
      <c r="L1354" s="28">
        <v>0.126</v>
      </c>
      <c r="M1354" s="28">
        <v>0.14000000000000001</v>
      </c>
      <c r="N1354" s="28">
        <v>8.8345000000000007E-2</v>
      </c>
      <c r="O1354" s="28">
        <v>0.11189300000000001</v>
      </c>
      <c r="P1354" s="28">
        <v>0.125997</v>
      </c>
      <c r="Q1354" s="28">
        <v>0.11110800000000001</v>
      </c>
      <c r="R1354" s="28">
        <v>0.10326099999999999</v>
      </c>
      <c r="S1354" s="28">
        <v>0.103855</v>
      </c>
      <c r="T1354" s="28">
        <v>0.111391</v>
      </c>
      <c r="U1354" s="28">
        <v>0.12087300000000001</v>
      </c>
      <c r="V1354" s="28">
        <v>0.130748</v>
      </c>
      <c r="W1354" s="28">
        <v>0.13863600000000001</v>
      </c>
      <c r="X1354" s="28">
        <v>0.14380000000000001</v>
      </c>
    </row>
    <row r="1355" spans="1:24" x14ac:dyDescent="0.2">
      <c r="A1355" s="11" t="s">
        <v>149</v>
      </c>
      <c r="B1355" s="11" t="s">
        <v>63</v>
      </c>
      <c r="C1355" s="11" t="s">
        <v>50</v>
      </c>
      <c r="D1355" s="11" t="s">
        <v>73</v>
      </c>
      <c r="E1355" s="28">
        <v>3.8168999999999995E-2</v>
      </c>
      <c r="F1355" s="28">
        <v>4.1964000000000001E-2</v>
      </c>
      <c r="G1355" s="28">
        <v>4.0972000000000001E-2</v>
      </c>
      <c r="H1355" s="28">
        <v>1.9E-2</v>
      </c>
      <c r="I1355" s="28">
        <v>0.01</v>
      </c>
      <c r="J1355" s="28">
        <v>2.1000000000000001E-2</v>
      </c>
      <c r="K1355" s="28">
        <v>3.2000000000000001E-2</v>
      </c>
      <c r="L1355" s="28">
        <v>2.3E-2</v>
      </c>
      <c r="M1355" s="28">
        <v>1.6E-2</v>
      </c>
      <c r="N1355" s="28">
        <v>1.0446E-2</v>
      </c>
      <c r="O1355" s="28">
        <v>7.9050000000000006E-3</v>
      </c>
      <c r="P1355" s="28">
        <v>6.992E-3</v>
      </c>
      <c r="Q1355" s="28">
        <v>5.0140000000000002E-3</v>
      </c>
      <c r="R1355" s="28">
        <v>1.0308999999999999E-2</v>
      </c>
      <c r="S1355" s="28">
        <v>4.1965000000000002E-2</v>
      </c>
      <c r="T1355" s="28">
        <v>6.3198000000000004E-2</v>
      </c>
      <c r="U1355" s="28">
        <v>5.9159999999999997E-2</v>
      </c>
      <c r="V1355" s="28">
        <v>5.7909000000000002E-2</v>
      </c>
      <c r="W1355" s="28">
        <v>5.1980999999999999E-2</v>
      </c>
      <c r="X1355" s="28">
        <v>5.5945999999999996E-2</v>
      </c>
    </row>
    <row r="1356" spans="1:24" x14ac:dyDescent="0.2">
      <c r="A1356" s="11" t="s">
        <v>149</v>
      </c>
      <c r="B1356" s="11" t="s">
        <v>63</v>
      </c>
      <c r="C1356" s="11" t="s">
        <v>50</v>
      </c>
      <c r="D1356" s="11" t="s">
        <v>70</v>
      </c>
      <c r="E1356" s="28">
        <v>0.19084499999999999</v>
      </c>
      <c r="F1356" s="28">
        <v>0.20982000000000001</v>
      </c>
      <c r="G1356" s="28">
        <v>0.20485999999999999</v>
      </c>
      <c r="H1356" s="28">
        <v>9.5000000000000001E-2</v>
      </c>
      <c r="I1356" s="28">
        <v>0.05</v>
      </c>
      <c r="J1356" s="28">
        <v>0.105</v>
      </c>
      <c r="K1356" s="28">
        <v>0.16</v>
      </c>
      <c r="L1356" s="28">
        <v>0.115</v>
      </c>
      <c r="M1356" s="28">
        <v>0.08</v>
      </c>
      <c r="N1356" s="28">
        <v>5.2229999999999999E-2</v>
      </c>
      <c r="O1356" s="28">
        <v>3.9525000000000005E-2</v>
      </c>
      <c r="P1356" s="28">
        <v>3.4959999999999998E-2</v>
      </c>
      <c r="Q1356" s="28">
        <v>2.5070000000000002E-2</v>
      </c>
      <c r="R1356" s="28">
        <v>5.1544999999999994E-2</v>
      </c>
      <c r="S1356" s="28">
        <v>0.20982500000000001</v>
      </c>
      <c r="T1356" s="28">
        <v>0.31598999999999999</v>
      </c>
      <c r="U1356" s="28">
        <v>0.29580000000000001</v>
      </c>
      <c r="V1356" s="28">
        <v>0.289545</v>
      </c>
      <c r="W1356" s="28">
        <v>0.259905</v>
      </c>
      <c r="X1356" s="28">
        <v>0.27972999999999998</v>
      </c>
    </row>
    <row r="1357" spans="1:24" x14ac:dyDescent="0.2">
      <c r="A1357" s="11" t="s">
        <v>149</v>
      </c>
      <c r="B1357" s="11" t="s">
        <v>63</v>
      </c>
      <c r="C1357" s="11" t="s">
        <v>50</v>
      </c>
      <c r="D1357" s="11" t="s">
        <v>71</v>
      </c>
      <c r="E1357" s="28">
        <v>2.4079999999999999</v>
      </c>
      <c r="F1357" s="28">
        <v>2.282</v>
      </c>
      <c r="G1357" s="28">
        <v>2.4689999999999999</v>
      </c>
      <c r="H1357" s="28">
        <v>2.858922607114192</v>
      </c>
      <c r="I1357" s="28">
        <v>2.86713</v>
      </c>
      <c r="J1357" s="28">
        <v>2.9341923697078296</v>
      </c>
      <c r="K1357" s="28">
        <v>3.0663709193622108</v>
      </c>
      <c r="L1357" s="28">
        <v>3.0646069917477994</v>
      </c>
      <c r="M1357" s="28">
        <v>3.0684106563392257</v>
      </c>
      <c r="N1357" s="28">
        <v>2.5266166906471286</v>
      </c>
      <c r="O1357" s="28">
        <v>3.1276133008321261</v>
      </c>
      <c r="P1357" s="28">
        <v>3.6846227749999998</v>
      </c>
      <c r="Q1357" s="28">
        <v>3.852129975</v>
      </c>
      <c r="R1357" s="28">
        <v>3.5553727250000002</v>
      </c>
      <c r="S1357" s="28">
        <v>3.2575000586337626</v>
      </c>
      <c r="T1357" s="28">
        <v>3.5377629133901856</v>
      </c>
      <c r="U1357" s="28">
        <v>3.8043440126303985</v>
      </c>
      <c r="V1357" s="28">
        <v>3.9274703870097198</v>
      </c>
      <c r="W1357" s="28">
        <v>4.0429291851840681</v>
      </c>
      <c r="X1357" s="28">
        <v>4.0965795032668906</v>
      </c>
    </row>
    <row r="1358" spans="1:24" x14ac:dyDescent="0.2">
      <c r="A1358" s="11" t="s">
        <v>149</v>
      </c>
      <c r="B1358" s="11" t="s">
        <v>63</v>
      </c>
      <c r="C1358" s="11" t="s">
        <v>50</v>
      </c>
      <c r="D1358" s="11" t="s">
        <v>26</v>
      </c>
      <c r="E1358" s="28">
        <v>2.5988449999999998</v>
      </c>
      <c r="F1358" s="28">
        <v>2.4918200000000001</v>
      </c>
      <c r="G1358" s="28">
        <v>2.6738599999999999</v>
      </c>
      <c r="H1358" s="28">
        <v>2.9539226071141922</v>
      </c>
      <c r="I1358" s="28">
        <v>2.9171299999999998</v>
      </c>
      <c r="J1358" s="28">
        <v>3.0391923697078296</v>
      </c>
      <c r="K1358" s="28">
        <v>3.226370919362211</v>
      </c>
      <c r="L1358" s="28">
        <v>3.1796069917477991</v>
      </c>
      <c r="M1358" s="28">
        <v>3.1484106563392258</v>
      </c>
      <c r="N1358" s="28">
        <v>2.5788466906471283</v>
      </c>
      <c r="O1358" s="28">
        <v>3.1671383008321259</v>
      </c>
      <c r="P1358" s="28">
        <v>3.7195827749999997</v>
      </c>
      <c r="Q1358" s="28">
        <v>3.8771999749999999</v>
      </c>
      <c r="R1358" s="28">
        <v>3.6069177250000002</v>
      </c>
      <c r="S1358" s="28">
        <v>3.4673250586337625</v>
      </c>
      <c r="T1358" s="28">
        <v>3.8537529133901858</v>
      </c>
      <c r="U1358" s="28">
        <v>4.1001440126303983</v>
      </c>
      <c r="V1358" s="28">
        <v>4.2170153870097202</v>
      </c>
      <c r="W1358" s="28">
        <v>4.3028341851840679</v>
      </c>
      <c r="X1358" s="28">
        <v>4.3763095032668904</v>
      </c>
    </row>
    <row r="1359" spans="1:24" x14ac:dyDescent="0.2">
      <c r="A1359" s="11" t="s">
        <v>149</v>
      </c>
      <c r="B1359" s="11" t="s">
        <v>63</v>
      </c>
      <c r="C1359" s="11" t="s">
        <v>50</v>
      </c>
      <c r="D1359" s="11" t="s">
        <v>75</v>
      </c>
      <c r="E1359" s="28">
        <v>1.985509</v>
      </c>
      <c r="F1359" s="28">
        <v>1.9284650000000001</v>
      </c>
      <c r="G1359" s="28">
        <v>1.997949</v>
      </c>
      <c r="H1359" s="28">
        <v>2.263703</v>
      </c>
      <c r="I1359" s="28">
        <v>2.4482870000000001</v>
      </c>
      <c r="J1359" s="28">
        <v>2.5449999999999999</v>
      </c>
      <c r="K1359" s="28">
        <v>2.82</v>
      </c>
      <c r="L1359" s="28">
        <v>2.9910000000000001</v>
      </c>
      <c r="M1359" s="28">
        <v>3.0569999999999999</v>
      </c>
      <c r="N1359" s="28">
        <v>3.3314319999999999</v>
      </c>
      <c r="O1359" s="28">
        <v>4.191573</v>
      </c>
      <c r="P1359" s="28">
        <v>4.303617</v>
      </c>
      <c r="Q1359" s="28">
        <v>4.7065340000000004</v>
      </c>
      <c r="R1359" s="28">
        <v>4.5357940000000001</v>
      </c>
      <c r="S1359" s="28">
        <v>4.7480645622050481</v>
      </c>
      <c r="T1359" s="28">
        <v>4.9142252912130653</v>
      </c>
      <c r="U1359" s="28">
        <v>5.1791781803614079</v>
      </c>
      <c r="V1359" s="28">
        <v>5.2396968363826346</v>
      </c>
      <c r="W1359" s="28">
        <v>5.2664166004187241</v>
      </c>
      <c r="X1359" s="28">
        <v>5.3375801781336412</v>
      </c>
    </row>
    <row r="1360" spans="1:24" x14ac:dyDescent="0.2">
      <c r="A1360" s="11" t="s">
        <v>149</v>
      </c>
      <c r="B1360" s="11" t="s">
        <v>63</v>
      </c>
      <c r="C1360" s="11" t="s">
        <v>50</v>
      </c>
      <c r="D1360" s="11" t="s">
        <v>76</v>
      </c>
      <c r="E1360" s="28">
        <v>3.3811930000000001</v>
      </c>
      <c r="F1360" s="28">
        <v>3.6072639999999998</v>
      </c>
      <c r="G1360" s="28">
        <v>4.0911169999999997</v>
      </c>
      <c r="H1360" s="28">
        <v>4.2027739999999998</v>
      </c>
      <c r="I1360" s="28">
        <v>4.4704100000000002</v>
      </c>
      <c r="J1360" s="28">
        <v>4.3029999999999999</v>
      </c>
      <c r="K1360" s="28">
        <v>4.6829999999999998</v>
      </c>
      <c r="L1360" s="28">
        <v>4.7160000000000002</v>
      </c>
      <c r="M1360" s="28">
        <v>4.5850160000000004</v>
      </c>
      <c r="N1360" s="28">
        <v>2.8403100000000001</v>
      </c>
      <c r="O1360" s="28">
        <v>3.7667989999999998</v>
      </c>
      <c r="P1360" s="28">
        <v>4.5053489999999998</v>
      </c>
      <c r="Q1360" s="28">
        <v>4.2714639999999999</v>
      </c>
      <c r="R1360" s="28">
        <v>3.8446380000000002</v>
      </c>
      <c r="S1360" s="28">
        <v>4.1852365452973217</v>
      </c>
      <c r="T1360" s="28">
        <v>4.0958682786419338</v>
      </c>
      <c r="U1360" s="28">
        <v>4.1211527602242892</v>
      </c>
      <c r="V1360" s="28">
        <v>4.0743358159679728</v>
      </c>
      <c r="W1360" s="28">
        <v>4.0335924578082931</v>
      </c>
      <c r="X1360" s="28">
        <v>3.9932565332302099</v>
      </c>
    </row>
    <row r="1361" spans="1:24" x14ac:dyDescent="0.2">
      <c r="A1361" s="11" t="s">
        <v>149</v>
      </c>
      <c r="B1361" s="11" t="s">
        <v>63</v>
      </c>
      <c r="C1361" s="11" t="s">
        <v>50</v>
      </c>
      <c r="D1361" s="11" t="s">
        <v>74</v>
      </c>
      <c r="E1361" s="28">
        <v>4.05</v>
      </c>
      <c r="F1361" s="28">
        <v>4.5</v>
      </c>
      <c r="G1361" s="28">
        <v>4.74</v>
      </c>
      <c r="H1361" s="28">
        <v>4.968</v>
      </c>
      <c r="I1361" s="28">
        <v>5.4464000000000006</v>
      </c>
      <c r="J1361" s="28">
        <v>5.1464000000000008</v>
      </c>
      <c r="K1361" s="28">
        <v>5.0464000000000011</v>
      </c>
      <c r="L1361" s="28">
        <v>4.9454720000000014</v>
      </c>
      <c r="M1361" s="28">
        <v>4.6981984000000008</v>
      </c>
      <c r="N1361" s="28">
        <v>2.3490992000000004</v>
      </c>
      <c r="O1361" s="28">
        <v>2.6</v>
      </c>
      <c r="P1361" s="28">
        <v>3.8</v>
      </c>
      <c r="Q1361" s="28">
        <v>3.24</v>
      </c>
      <c r="R1361" s="28">
        <v>2.9484000000000004</v>
      </c>
      <c r="S1361" s="28">
        <v>2.9484000000000004</v>
      </c>
      <c r="T1361" s="28">
        <v>3.0368520000000006</v>
      </c>
      <c r="U1361" s="28">
        <v>3.0368520000000006</v>
      </c>
      <c r="V1361" s="28">
        <v>3.0732942240000005</v>
      </c>
      <c r="W1361" s="28">
        <v>3.0732942240000005</v>
      </c>
      <c r="X1361" s="28">
        <v>3.0425612817600003</v>
      </c>
    </row>
    <row r="1362" spans="1:24" x14ac:dyDescent="0.2">
      <c r="A1362" s="11" t="s">
        <v>149</v>
      </c>
      <c r="B1362" s="11" t="s">
        <v>63</v>
      </c>
      <c r="C1362" s="11" t="s">
        <v>65</v>
      </c>
      <c r="D1362" s="11" t="s">
        <v>72</v>
      </c>
      <c r="E1362" s="28">
        <v>0.26766490236572638</v>
      </c>
      <c r="F1362" s="28">
        <v>0.27759443343078416</v>
      </c>
      <c r="G1362" s="28">
        <v>0.28671980117256518</v>
      </c>
      <c r="H1362" s="28">
        <v>0.29580007540610243</v>
      </c>
      <c r="I1362" s="28">
        <v>0.32245631534602787</v>
      </c>
      <c r="J1362" s="28">
        <v>0.33138179148706443</v>
      </c>
      <c r="K1362" s="28">
        <v>0.34439689781937283</v>
      </c>
      <c r="L1362" s="28">
        <v>0.36247578910408218</v>
      </c>
      <c r="M1362" s="28">
        <v>0.39102255433949884</v>
      </c>
      <c r="N1362" s="28">
        <v>0.41054555055385117</v>
      </c>
      <c r="O1362" s="28">
        <v>0.4294922872335642</v>
      </c>
      <c r="P1362" s="28">
        <v>0.44061736436122856</v>
      </c>
      <c r="Q1362" s="28">
        <v>0.44849919071761629</v>
      </c>
      <c r="R1362" s="28">
        <v>0.45518019881044014</v>
      </c>
      <c r="S1362" s="28">
        <v>0.46169439682233576</v>
      </c>
      <c r="T1362" s="28">
        <v>0.46886945285411241</v>
      </c>
      <c r="U1362" s="28">
        <v>0.47697175832557126</v>
      </c>
      <c r="V1362" s="28">
        <v>0.48537604074231555</v>
      </c>
      <c r="W1362" s="28">
        <v>0.49404528033489242</v>
      </c>
      <c r="X1362" s="28">
        <v>0.50301282753154353</v>
      </c>
    </row>
    <row r="1363" spans="1:24" x14ac:dyDescent="0.2">
      <c r="A1363" s="11" t="s">
        <v>149</v>
      </c>
      <c r="B1363" s="11" t="s">
        <v>63</v>
      </c>
      <c r="C1363" s="11" t="s">
        <v>65</v>
      </c>
      <c r="D1363" s="11" t="s">
        <v>77</v>
      </c>
      <c r="E1363" s="28">
        <v>1.5130000000000001E-2</v>
      </c>
      <c r="F1363" s="28">
        <v>1.4910999999999999E-2</v>
      </c>
      <c r="G1363" s="28">
        <v>1.469E-2</v>
      </c>
      <c r="H1363" s="28">
        <v>1.4999999999999999E-2</v>
      </c>
      <c r="I1363" s="28">
        <v>1.7999999999999999E-2</v>
      </c>
      <c r="J1363" s="28">
        <v>1.6E-2</v>
      </c>
      <c r="K1363" s="28">
        <v>1.7999999999999999E-2</v>
      </c>
      <c r="L1363" s="28">
        <v>1.9E-2</v>
      </c>
      <c r="M1363" s="28">
        <v>1.7000000000000001E-2</v>
      </c>
      <c r="N1363" s="28">
        <v>9.5890000000000003E-3</v>
      </c>
      <c r="O1363" s="28">
        <v>1.1889E-2</v>
      </c>
      <c r="P1363" s="28">
        <v>1.542E-2</v>
      </c>
      <c r="Q1363" s="28">
        <v>1.2288E-2</v>
      </c>
      <c r="R1363" s="28">
        <v>1.1166000000000001E-2</v>
      </c>
      <c r="S1363" s="28">
        <v>1.1066000000000001E-2</v>
      </c>
      <c r="T1363" s="28">
        <v>1.1792E-2</v>
      </c>
      <c r="U1363" s="28">
        <v>1.2791E-2</v>
      </c>
      <c r="V1363" s="28">
        <v>1.3174E-2</v>
      </c>
      <c r="W1363" s="28">
        <v>1.3523E-2</v>
      </c>
      <c r="X1363" s="28">
        <v>1.3908E-2</v>
      </c>
    </row>
    <row r="1364" spans="1:24" x14ac:dyDescent="0.2">
      <c r="A1364" s="11" t="s">
        <v>149</v>
      </c>
      <c r="B1364" s="11" t="s">
        <v>63</v>
      </c>
      <c r="C1364" s="11" t="s">
        <v>65</v>
      </c>
      <c r="D1364" s="11" t="s">
        <v>73</v>
      </c>
      <c r="E1364" s="28">
        <v>0</v>
      </c>
      <c r="F1364" s="28">
        <v>0</v>
      </c>
      <c r="G1364" s="28">
        <v>0</v>
      </c>
      <c r="H1364" s="28">
        <v>0</v>
      </c>
      <c r="I1364" s="28">
        <v>0</v>
      </c>
      <c r="J1364" s="28">
        <v>0</v>
      </c>
      <c r="K1364" s="28">
        <v>0</v>
      </c>
      <c r="L1364" s="28">
        <v>0</v>
      </c>
      <c r="M1364" s="28">
        <v>0</v>
      </c>
      <c r="N1364" s="28">
        <v>0</v>
      </c>
      <c r="O1364" s="28">
        <v>0</v>
      </c>
      <c r="P1364" s="28">
        <v>0</v>
      </c>
      <c r="Q1364" s="28">
        <v>0</v>
      </c>
      <c r="R1364" s="28">
        <v>0</v>
      </c>
      <c r="S1364" s="28">
        <v>0</v>
      </c>
      <c r="T1364" s="28">
        <v>0</v>
      </c>
      <c r="U1364" s="28">
        <v>0</v>
      </c>
      <c r="V1364" s="28">
        <v>0</v>
      </c>
      <c r="W1364" s="28">
        <v>0</v>
      </c>
      <c r="X1364" s="28">
        <v>0</v>
      </c>
    </row>
    <row r="1365" spans="1:24" x14ac:dyDescent="0.2">
      <c r="A1365" s="11" t="s">
        <v>149</v>
      </c>
      <c r="B1365" s="11" t="s">
        <v>63</v>
      </c>
      <c r="C1365" s="11" t="s">
        <v>65</v>
      </c>
      <c r="D1365" s="11" t="s">
        <v>70</v>
      </c>
      <c r="E1365" s="28">
        <v>0</v>
      </c>
      <c r="F1365" s="28">
        <v>0</v>
      </c>
      <c r="G1365" s="28">
        <v>0</v>
      </c>
      <c r="H1365" s="28">
        <v>0</v>
      </c>
      <c r="I1365" s="28">
        <v>0</v>
      </c>
      <c r="J1365" s="28">
        <v>0</v>
      </c>
      <c r="K1365" s="28">
        <v>0</v>
      </c>
      <c r="L1365" s="28">
        <v>0</v>
      </c>
      <c r="M1365" s="28">
        <v>0</v>
      </c>
      <c r="N1365" s="28">
        <v>0</v>
      </c>
      <c r="O1365" s="28">
        <v>0</v>
      </c>
      <c r="P1365" s="28">
        <v>0</v>
      </c>
      <c r="Q1365" s="28">
        <v>0</v>
      </c>
      <c r="R1365" s="28">
        <v>0</v>
      </c>
      <c r="S1365" s="28">
        <v>0</v>
      </c>
      <c r="T1365" s="28">
        <v>0</v>
      </c>
      <c r="U1365" s="28">
        <v>0</v>
      </c>
      <c r="V1365" s="28">
        <v>0</v>
      </c>
      <c r="W1365" s="28">
        <v>0</v>
      </c>
      <c r="X1365" s="28">
        <v>0</v>
      </c>
    </row>
    <row r="1366" spans="1:24" x14ac:dyDescent="0.2">
      <c r="A1366" s="11" t="s">
        <v>149</v>
      </c>
      <c r="B1366" s="11" t="s">
        <v>63</v>
      </c>
      <c r="C1366" s="11" t="s">
        <v>65</v>
      </c>
      <c r="D1366" s="11" t="s">
        <v>71</v>
      </c>
      <c r="E1366" s="28">
        <v>0.17882397932693642</v>
      </c>
      <c r="F1366" s="28">
        <v>0.17998958417001734</v>
      </c>
      <c r="G1366" s="28">
        <v>0.18492301819716006</v>
      </c>
      <c r="H1366" s="28">
        <v>0.19948371093558756</v>
      </c>
      <c r="I1366" s="28">
        <v>0.20589867813729629</v>
      </c>
      <c r="J1366" s="28">
        <v>0.21875226934867642</v>
      </c>
      <c r="K1366" s="28">
        <v>0.21779186110572687</v>
      </c>
      <c r="L1366" s="28">
        <v>0.25526054488032185</v>
      </c>
      <c r="M1366" s="28">
        <v>0.26169937087605172</v>
      </c>
      <c r="N1366" s="28">
        <v>0.20990506080811761</v>
      </c>
      <c r="O1366" s="28">
        <v>0.25505981552721096</v>
      </c>
      <c r="P1366" s="28">
        <v>0.2860155835187162</v>
      </c>
      <c r="Q1366" s="28">
        <v>0.306602296</v>
      </c>
      <c r="R1366" s="28">
        <v>0.25587869580000006</v>
      </c>
      <c r="S1366" s="28">
        <v>0.26066133773377942</v>
      </c>
      <c r="T1366" s="28">
        <v>0.28278603266614299</v>
      </c>
      <c r="U1366" s="28">
        <v>0.2957224901618542</v>
      </c>
      <c r="V1366" s="28">
        <v>0.30578690566765876</v>
      </c>
      <c r="W1366" s="28">
        <v>0.32434875477566227</v>
      </c>
      <c r="X1366" s="28">
        <v>0.33023609523290559</v>
      </c>
    </row>
    <row r="1367" spans="1:24" x14ac:dyDescent="0.2">
      <c r="A1367" s="11" t="s">
        <v>149</v>
      </c>
      <c r="B1367" s="11" t="s">
        <v>63</v>
      </c>
      <c r="C1367" s="11" t="s">
        <v>65</v>
      </c>
      <c r="D1367" s="11" t="s">
        <v>26</v>
      </c>
      <c r="E1367" s="28">
        <v>0.17882397932693642</v>
      </c>
      <c r="F1367" s="28">
        <v>0.17998958417001734</v>
      </c>
      <c r="G1367" s="28">
        <v>0.18492301819716006</v>
      </c>
      <c r="H1367" s="28">
        <v>0.19948371093558756</v>
      </c>
      <c r="I1367" s="28">
        <v>0.20589867813729629</v>
      </c>
      <c r="J1367" s="28">
        <v>0.21875226934867642</v>
      </c>
      <c r="K1367" s="28">
        <v>0.21779186110572687</v>
      </c>
      <c r="L1367" s="28">
        <v>0.25526054488032185</v>
      </c>
      <c r="M1367" s="28">
        <v>0.26169937087605172</v>
      </c>
      <c r="N1367" s="28">
        <v>0.20990506080811761</v>
      </c>
      <c r="O1367" s="28">
        <v>0.25505981552721096</v>
      </c>
      <c r="P1367" s="28">
        <v>0.2860155835187162</v>
      </c>
      <c r="Q1367" s="28">
        <v>0.306602296</v>
      </c>
      <c r="R1367" s="28">
        <v>0.25587869580000006</v>
      </c>
      <c r="S1367" s="28">
        <v>0.26066133773377942</v>
      </c>
      <c r="T1367" s="28">
        <v>0.28278603266614299</v>
      </c>
      <c r="U1367" s="28">
        <v>0.2957224901618542</v>
      </c>
      <c r="V1367" s="28">
        <v>0.30578690566765876</v>
      </c>
      <c r="W1367" s="28">
        <v>0.32434875477566227</v>
      </c>
      <c r="X1367" s="28">
        <v>0.33023609523290559</v>
      </c>
    </row>
    <row r="1368" spans="1:24" x14ac:dyDescent="0.2">
      <c r="A1368" s="11" t="s">
        <v>149</v>
      </c>
      <c r="B1368" s="11" t="s">
        <v>63</v>
      </c>
      <c r="C1368" s="11" t="s">
        <v>65</v>
      </c>
      <c r="D1368" s="11" t="s">
        <v>75</v>
      </c>
      <c r="E1368" s="28">
        <v>0.150259</v>
      </c>
      <c r="F1368" s="28">
        <v>0.139572</v>
      </c>
      <c r="G1368" s="28">
        <v>0.123932</v>
      </c>
      <c r="H1368" s="28">
        <v>0.13456499999999999</v>
      </c>
      <c r="I1368" s="28">
        <v>0.15797800000000001</v>
      </c>
      <c r="J1368" s="28">
        <v>0.129</v>
      </c>
      <c r="K1368" s="28">
        <v>0.127</v>
      </c>
      <c r="L1368" s="28">
        <v>0.1328</v>
      </c>
      <c r="M1368" s="28">
        <v>0.14952299999999999</v>
      </c>
      <c r="N1368" s="28">
        <v>0.13674500000000001</v>
      </c>
      <c r="O1368" s="28">
        <v>0.1142</v>
      </c>
      <c r="P1368" s="28">
        <v>0.12696299999999999</v>
      </c>
      <c r="Q1368" s="28">
        <v>0.21170900000000001</v>
      </c>
      <c r="R1368" s="28">
        <v>0.29910999999999999</v>
      </c>
      <c r="S1368" s="28">
        <v>0.37443934904402371</v>
      </c>
      <c r="T1368" s="28">
        <v>0.33105921369501679</v>
      </c>
      <c r="U1368" s="28">
        <v>0.34328630505573365</v>
      </c>
      <c r="V1368" s="28">
        <v>0.35552093206018809</v>
      </c>
      <c r="W1368" s="28">
        <v>0.37115253152120287</v>
      </c>
      <c r="X1368" s="28">
        <v>0.37954285772330137</v>
      </c>
    </row>
    <row r="1369" spans="1:24" x14ac:dyDescent="0.2">
      <c r="A1369" s="11" t="s">
        <v>149</v>
      </c>
      <c r="B1369" s="11" t="s">
        <v>63</v>
      </c>
      <c r="C1369" s="11" t="s">
        <v>65</v>
      </c>
      <c r="D1369" s="11" t="s">
        <v>76</v>
      </c>
      <c r="E1369" s="28">
        <v>0.31034899999999999</v>
      </c>
      <c r="F1369" s="28">
        <v>0.293184</v>
      </c>
      <c r="G1369" s="28">
        <v>0.355821</v>
      </c>
      <c r="H1369" s="28">
        <v>0.37145099999999998</v>
      </c>
      <c r="I1369" s="28">
        <v>0.39219199999999999</v>
      </c>
      <c r="J1369" s="28">
        <v>0.41952800000000001</v>
      </c>
      <c r="K1369" s="28">
        <v>0.43269999999999997</v>
      </c>
      <c r="L1369" s="28">
        <v>0.63300000000000001</v>
      </c>
      <c r="M1369" s="28">
        <v>0.67698700000000001</v>
      </c>
      <c r="N1369" s="28">
        <v>0.484236</v>
      </c>
      <c r="O1369" s="28">
        <v>0.64483000000000001</v>
      </c>
      <c r="P1369" s="28">
        <v>0.91548099999999999</v>
      </c>
      <c r="Q1369" s="28">
        <v>0.76514199999999999</v>
      </c>
      <c r="R1369" s="28">
        <v>0.35377599999999998</v>
      </c>
      <c r="S1369" s="28">
        <v>0.39077734414861659</v>
      </c>
      <c r="T1369" s="28">
        <v>0.36184967607910118</v>
      </c>
      <c r="U1369" s="28">
        <v>0.3820780800000001</v>
      </c>
      <c r="V1369" s="28">
        <v>0.3820780800000001</v>
      </c>
      <c r="W1369" s="28">
        <v>0.3820780800000001</v>
      </c>
      <c r="X1369" s="28">
        <v>0.3820780800000001</v>
      </c>
    </row>
    <row r="1370" spans="1:24" x14ac:dyDescent="0.2">
      <c r="A1370" s="11" t="s">
        <v>149</v>
      </c>
      <c r="B1370" s="11" t="s">
        <v>63</v>
      </c>
      <c r="C1370" s="11" t="s">
        <v>65</v>
      </c>
      <c r="D1370" s="11" t="s">
        <v>74</v>
      </c>
      <c r="E1370" s="28">
        <v>0.25</v>
      </c>
      <c r="F1370" s="28">
        <v>0.3</v>
      </c>
      <c r="G1370" s="28">
        <v>0.36</v>
      </c>
      <c r="H1370" s="28">
        <v>0.432</v>
      </c>
      <c r="I1370" s="28">
        <v>0.4536</v>
      </c>
      <c r="J1370" s="28">
        <v>0.46720800000000001</v>
      </c>
      <c r="K1370" s="28">
        <v>0.47188008000000004</v>
      </c>
      <c r="L1370" s="28">
        <v>0.70782011999999994</v>
      </c>
      <c r="M1370" s="28">
        <v>0.72905472360000012</v>
      </c>
      <c r="N1370" s="28">
        <v>0.58324377888000012</v>
      </c>
      <c r="O1370" s="28">
        <v>0.74</v>
      </c>
      <c r="P1370" s="28">
        <v>1.04</v>
      </c>
      <c r="Q1370" s="28">
        <v>0.93600000000000005</v>
      </c>
      <c r="R1370" s="28">
        <v>0.33695999999999998</v>
      </c>
      <c r="S1370" s="28">
        <v>0.286416</v>
      </c>
      <c r="T1370" s="28">
        <v>0.31505760000000005</v>
      </c>
      <c r="U1370" s="28">
        <v>0.33396105600000009</v>
      </c>
      <c r="V1370" s="28">
        <v>0.33396105600000009</v>
      </c>
      <c r="W1370" s="28">
        <v>0.33396105600000009</v>
      </c>
      <c r="X1370" s="28">
        <v>0.33396105600000009</v>
      </c>
    </row>
    <row r="1371" spans="1:24" x14ac:dyDescent="0.2">
      <c r="A1371" s="11" t="s">
        <v>149</v>
      </c>
      <c r="B1371" s="11" t="s">
        <v>63</v>
      </c>
      <c r="C1371" s="11" t="s">
        <v>67</v>
      </c>
      <c r="D1371" s="11" t="s">
        <v>72</v>
      </c>
      <c r="E1371" s="28">
        <v>4.5609632466848467E-2</v>
      </c>
      <c r="F1371" s="28">
        <v>4.3510630765515347E-2</v>
      </c>
      <c r="G1371" s="28">
        <v>4.1451441813760204E-2</v>
      </c>
      <c r="H1371" s="28">
        <v>4.0011801482737794E-2</v>
      </c>
      <c r="I1371" s="28">
        <v>3.9726353261714607E-2</v>
      </c>
      <c r="J1371" s="28">
        <v>3.9471477859850931E-2</v>
      </c>
      <c r="K1371" s="28">
        <v>3.9243900787405653E-2</v>
      </c>
      <c r="L1371" s="28">
        <v>3.9830210895917845E-2</v>
      </c>
      <c r="M1371" s="28">
        <v>4.1588445660501121E-2</v>
      </c>
      <c r="N1371" s="28">
        <v>4.2028449446148843E-2</v>
      </c>
      <c r="O1371" s="28">
        <v>4.3933712766435859E-2</v>
      </c>
      <c r="P1371" s="28">
        <v>4.3872352872785347E-2</v>
      </c>
      <c r="Q1371" s="28">
        <v>4.3357564642962518E-2</v>
      </c>
      <c r="R1371" s="28">
        <v>4.3243959471525512E-2</v>
      </c>
      <c r="S1371" s="28">
        <v>4.2266442713803469E-2</v>
      </c>
      <c r="T1371" s="28">
        <v>4.1862127296699192E-2</v>
      </c>
      <c r="U1371" s="28">
        <v>4.1748157112963258E-2</v>
      </c>
      <c r="V1371" s="28">
        <v>4.1897304543926199E-2</v>
      </c>
      <c r="W1371" s="28">
        <v>4.2204520180412104E-2</v>
      </c>
      <c r="X1371" s="28">
        <v>4.266515856597914E-2</v>
      </c>
    </row>
    <row r="1372" spans="1:24" x14ac:dyDescent="0.2">
      <c r="A1372" s="11" t="s">
        <v>149</v>
      </c>
      <c r="B1372" s="11" t="s">
        <v>63</v>
      </c>
      <c r="C1372" s="11" t="s">
        <v>67</v>
      </c>
      <c r="D1372" s="11" t="s">
        <v>77</v>
      </c>
      <c r="E1372" s="28">
        <v>3.4186696153780537E-3</v>
      </c>
      <c r="F1372" s="28">
        <v>2.7859999999999998E-3</v>
      </c>
      <c r="G1372" s="28">
        <v>2.601E-3</v>
      </c>
      <c r="H1372" s="28">
        <v>3.0000000000000001E-3</v>
      </c>
      <c r="I1372" s="28">
        <v>4.0000000000000001E-3</v>
      </c>
      <c r="J1372" s="28">
        <v>4.0000000000000001E-3</v>
      </c>
      <c r="K1372" s="28">
        <v>4.0000000000000001E-3</v>
      </c>
      <c r="L1372" s="28">
        <v>4.0000000000000001E-3</v>
      </c>
      <c r="M1372" s="28">
        <v>4.0000000000000001E-3</v>
      </c>
      <c r="N1372" s="28">
        <v>2.8423714420732649E-3</v>
      </c>
      <c r="O1372" s="28">
        <v>2.6368555314247805E-3</v>
      </c>
      <c r="P1372" s="28">
        <v>3.0139999999999998E-3</v>
      </c>
      <c r="Q1372" s="28">
        <v>2.9950000000000003E-3</v>
      </c>
      <c r="R1372" s="28">
        <v>3.3549999999999999E-3</v>
      </c>
      <c r="S1372" s="28">
        <v>2.4820000000000003E-3</v>
      </c>
      <c r="T1372" s="28">
        <v>2.977E-3</v>
      </c>
      <c r="U1372" s="28">
        <v>3.235E-3</v>
      </c>
      <c r="V1372" s="28">
        <v>3.4889999999999999E-3</v>
      </c>
      <c r="W1372" s="28">
        <v>3.6589999999999999E-3</v>
      </c>
      <c r="X1372" s="28">
        <v>3.8370000000000001E-3</v>
      </c>
    </row>
    <row r="1373" spans="1:24" x14ac:dyDescent="0.2">
      <c r="A1373" s="11" t="s">
        <v>149</v>
      </c>
      <c r="B1373" s="11" t="s">
        <v>63</v>
      </c>
      <c r="C1373" s="11" t="s">
        <v>67</v>
      </c>
      <c r="D1373" s="11" t="s">
        <v>73</v>
      </c>
      <c r="E1373" s="28">
        <v>0</v>
      </c>
      <c r="F1373" s="28">
        <v>0</v>
      </c>
      <c r="G1373" s="28">
        <v>0</v>
      </c>
      <c r="H1373" s="28">
        <v>0</v>
      </c>
      <c r="I1373" s="28">
        <v>0</v>
      </c>
      <c r="J1373" s="28">
        <v>0</v>
      </c>
      <c r="K1373" s="28">
        <v>0</v>
      </c>
      <c r="L1373" s="28">
        <v>0</v>
      </c>
      <c r="M1373" s="28">
        <v>0</v>
      </c>
      <c r="N1373" s="28">
        <v>0</v>
      </c>
      <c r="O1373" s="28">
        <v>0</v>
      </c>
      <c r="P1373" s="28">
        <v>0</v>
      </c>
      <c r="Q1373" s="28">
        <v>0</v>
      </c>
      <c r="R1373" s="28">
        <v>0</v>
      </c>
      <c r="S1373" s="28">
        <v>0</v>
      </c>
      <c r="T1373" s="28">
        <v>0</v>
      </c>
      <c r="U1373" s="28">
        <v>0</v>
      </c>
      <c r="V1373" s="28">
        <v>0</v>
      </c>
      <c r="W1373" s="28">
        <v>0</v>
      </c>
      <c r="X1373" s="28">
        <v>0</v>
      </c>
    </row>
    <row r="1374" spans="1:24" x14ac:dyDescent="0.2">
      <c r="A1374" s="11" t="s">
        <v>149</v>
      </c>
      <c r="B1374" s="11" t="s">
        <v>63</v>
      </c>
      <c r="C1374" s="11" t="s">
        <v>67</v>
      </c>
      <c r="D1374" s="11" t="s">
        <v>70</v>
      </c>
      <c r="E1374" s="28">
        <v>0</v>
      </c>
      <c r="F1374" s="28">
        <v>0</v>
      </c>
      <c r="G1374" s="28">
        <v>0</v>
      </c>
      <c r="H1374" s="28">
        <v>0</v>
      </c>
      <c r="I1374" s="28">
        <v>0</v>
      </c>
      <c r="J1374" s="28">
        <v>0</v>
      </c>
      <c r="K1374" s="28">
        <v>0</v>
      </c>
      <c r="L1374" s="28">
        <v>0</v>
      </c>
      <c r="M1374" s="28">
        <v>0</v>
      </c>
      <c r="N1374" s="28">
        <v>0</v>
      </c>
      <c r="O1374" s="28">
        <v>0</v>
      </c>
      <c r="P1374" s="28">
        <v>0</v>
      </c>
      <c r="Q1374" s="28">
        <v>0</v>
      </c>
      <c r="R1374" s="28">
        <v>0</v>
      </c>
      <c r="S1374" s="28">
        <v>0</v>
      </c>
      <c r="T1374" s="28">
        <v>0</v>
      </c>
      <c r="U1374" s="28">
        <v>0</v>
      </c>
      <c r="V1374" s="28">
        <v>0</v>
      </c>
      <c r="W1374" s="28">
        <v>0</v>
      </c>
      <c r="X1374" s="28">
        <v>0</v>
      </c>
    </row>
    <row r="1375" spans="1:24" x14ac:dyDescent="0.2">
      <c r="A1375" s="11" t="s">
        <v>149</v>
      </c>
      <c r="B1375" s="11" t="s">
        <v>63</v>
      </c>
      <c r="C1375" s="11" t="s">
        <v>67</v>
      </c>
      <c r="D1375" s="11" t="s">
        <v>71</v>
      </c>
      <c r="E1375" s="28">
        <v>0.13340081860256559</v>
      </c>
      <c r="F1375" s="28">
        <v>0.13965113891704894</v>
      </c>
      <c r="G1375" s="28">
        <v>0.14228648151356196</v>
      </c>
      <c r="H1375" s="28">
        <v>0.14004130518958224</v>
      </c>
      <c r="I1375" s="28">
        <v>0.14301487174217262</v>
      </c>
      <c r="J1375" s="28">
        <v>0.13237375121181919</v>
      </c>
      <c r="K1375" s="28">
        <v>0.12625549284780918</v>
      </c>
      <c r="L1375" s="28">
        <v>0.13388826512636184</v>
      </c>
      <c r="M1375" s="28">
        <v>0.13439737223865494</v>
      </c>
      <c r="N1375" s="28">
        <v>9.2996132184903241E-2</v>
      </c>
      <c r="O1375" s="28">
        <v>0.12147659999999999</v>
      </c>
      <c r="P1375" s="28">
        <v>0.14440123999999999</v>
      </c>
      <c r="Q1375" s="28">
        <v>0.14808660000000001</v>
      </c>
      <c r="R1375" s="28">
        <v>0.12993009999999999</v>
      </c>
      <c r="S1375" s="28">
        <v>0.153375503030725</v>
      </c>
      <c r="T1375" s="28">
        <v>0.15056775437707209</v>
      </c>
      <c r="U1375" s="28">
        <v>0.15029336560666776</v>
      </c>
      <c r="V1375" s="28">
        <v>0.15083029635813433</v>
      </c>
      <c r="W1375" s="28">
        <v>0.15193627264948362</v>
      </c>
      <c r="X1375" s="28">
        <v>0.15359457083752492</v>
      </c>
    </row>
    <row r="1376" spans="1:24" x14ac:dyDescent="0.2">
      <c r="A1376" s="11" t="s">
        <v>149</v>
      </c>
      <c r="B1376" s="11" t="s">
        <v>63</v>
      </c>
      <c r="C1376" s="11" t="s">
        <v>67</v>
      </c>
      <c r="D1376" s="11" t="s">
        <v>26</v>
      </c>
      <c r="E1376" s="28">
        <v>0.13340081860256559</v>
      </c>
      <c r="F1376" s="28">
        <v>0.13965113891704894</v>
      </c>
      <c r="G1376" s="28">
        <v>0.14228648151356196</v>
      </c>
      <c r="H1376" s="28">
        <v>0.14004130518958224</v>
      </c>
      <c r="I1376" s="28">
        <v>0.14301487174217262</v>
      </c>
      <c r="J1376" s="28">
        <v>0.13237375121181919</v>
      </c>
      <c r="K1376" s="28">
        <v>0.12625549284780918</v>
      </c>
      <c r="L1376" s="28">
        <v>0.13388826512636184</v>
      </c>
      <c r="M1376" s="28">
        <v>0.13439737223865494</v>
      </c>
      <c r="N1376" s="28">
        <v>9.2996132184903241E-2</v>
      </c>
      <c r="O1376" s="28">
        <v>0.12147659999999999</v>
      </c>
      <c r="P1376" s="28">
        <v>0.14440123999999999</v>
      </c>
      <c r="Q1376" s="28">
        <v>0.14808660000000001</v>
      </c>
      <c r="R1376" s="28">
        <v>0.12993009999999999</v>
      </c>
      <c r="S1376" s="28">
        <v>0.153375503030725</v>
      </c>
      <c r="T1376" s="28">
        <v>0.15056775437707209</v>
      </c>
      <c r="U1376" s="28">
        <v>0.15029336560666776</v>
      </c>
      <c r="V1376" s="28">
        <v>0.15083029635813433</v>
      </c>
      <c r="W1376" s="28">
        <v>0.15193627264948362</v>
      </c>
      <c r="X1376" s="28">
        <v>0.15359457083752492</v>
      </c>
    </row>
    <row r="1377" spans="1:24" x14ac:dyDescent="0.2">
      <c r="A1377" s="11" t="s">
        <v>149</v>
      </c>
      <c r="B1377" s="11" t="s">
        <v>63</v>
      </c>
      <c r="C1377" s="11" t="s">
        <v>67</v>
      </c>
      <c r="D1377" s="11" t="s">
        <v>75</v>
      </c>
      <c r="E1377" s="28">
        <v>0.154474</v>
      </c>
      <c r="F1377" s="28">
        <v>0.137849</v>
      </c>
      <c r="G1377" s="28">
        <v>0.135878</v>
      </c>
      <c r="H1377" s="28">
        <v>0.131998</v>
      </c>
      <c r="I1377" s="28">
        <v>0.171704</v>
      </c>
      <c r="J1377" s="28">
        <v>0.17177400000000001</v>
      </c>
      <c r="K1377" s="28">
        <v>0.153804</v>
      </c>
      <c r="L1377" s="28">
        <v>0.184</v>
      </c>
      <c r="M1377" s="28">
        <v>0.18514800000000001</v>
      </c>
      <c r="N1377" s="28">
        <v>0.115908</v>
      </c>
      <c r="O1377" s="28">
        <v>0.14926</v>
      </c>
      <c r="P1377" s="28">
        <v>0.17333599999999999</v>
      </c>
      <c r="Q1377" s="28">
        <v>0.174377</v>
      </c>
      <c r="R1377" s="28">
        <v>0.16478000000000001</v>
      </c>
      <c r="S1377" s="28">
        <v>0.19206288059566207</v>
      </c>
      <c r="T1377" s="28">
        <v>0.17079848246652055</v>
      </c>
      <c r="U1377" s="28">
        <v>0.17292497849206104</v>
      </c>
      <c r="V1377" s="28">
        <v>0.17358342266104451</v>
      </c>
      <c r="W1377" s="28">
        <v>0.17515900001761547</v>
      </c>
      <c r="X1377" s="28">
        <v>0.17691059001779164</v>
      </c>
    </row>
    <row r="1378" spans="1:24" x14ac:dyDescent="0.2">
      <c r="A1378" s="11" t="s">
        <v>149</v>
      </c>
      <c r="B1378" s="11" t="s">
        <v>63</v>
      </c>
      <c r="C1378" s="11" t="s">
        <v>67</v>
      </c>
      <c r="D1378" s="11" t="s">
        <v>76</v>
      </c>
      <c r="E1378" s="28">
        <v>2.6995000000000002E-2</v>
      </c>
      <c r="F1378" s="28">
        <v>1.2127000000000001E-2</v>
      </c>
      <c r="G1378" s="28">
        <v>1.0193000000000001E-2</v>
      </c>
      <c r="H1378" s="28">
        <v>7.7669999999999996E-3</v>
      </c>
      <c r="I1378" s="28">
        <v>1.5396999999999999E-2</v>
      </c>
      <c r="J1378" s="28">
        <v>3.1379999999999998E-2</v>
      </c>
      <c r="K1378" s="28">
        <v>3.0363999999999999E-2</v>
      </c>
      <c r="L1378" s="28">
        <v>1.3514E-2</v>
      </c>
      <c r="M1378" s="28">
        <v>8.4519999999999998E-2</v>
      </c>
      <c r="N1378" s="28">
        <v>8.1890000000000001E-3</v>
      </c>
      <c r="O1378" s="28">
        <v>9.4730000000000005E-3</v>
      </c>
      <c r="P1378" s="28">
        <v>1.2758E-2</v>
      </c>
      <c r="Q1378" s="28">
        <v>1.4012E-2</v>
      </c>
      <c r="R1378" s="28">
        <v>1.9633000000000001E-2</v>
      </c>
      <c r="S1378" s="28">
        <v>1.7215128699316497E-2</v>
      </c>
      <c r="T1378" s="28">
        <v>2.1435834590792621E-2</v>
      </c>
      <c r="U1378" s="28">
        <v>2.1203639999999996E-2</v>
      </c>
      <c r="V1378" s="28">
        <v>2.1203639999999996E-2</v>
      </c>
      <c r="W1378" s="28">
        <v>2.1203639999999996E-2</v>
      </c>
      <c r="X1378" s="28">
        <v>2.1203639999999996E-2</v>
      </c>
    </row>
    <row r="1379" spans="1:24" x14ac:dyDescent="0.2">
      <c r="A1379" s="11" t="s">
        <v>149</v>
      </c>
      <c r="B1379" s="11" t="s">
        <v>63</v>
      </c>
      <c r="C1379" s="11" t="s">
        <v>67</v>
      </c>
      <c r="D1379" s="11" t="s">
        <v>74</v>
      </c>
      <c r="E1379" s="28">
        <v>0</v>
      </c>
      <c r="F1379" s="28">
        <v>0</v>
      </c>
      <c r="G1379" s="28">
        <v>0</v>
      </c>
      <c r="H1379" s="28">
        <v>0</v>
      </c>
      <c r="I1379" s="28">
        <v>0</v>
      </c>
      <c r="J1379" s="28">
        <v>0</v>
      </c>
      <c r="K1379" s="28">
        <v>0</v>
      </c>
      <c r="L1379" s="28">
        <v>0</v>
      </c>
      <c r="M1379" s="28">
        <v>0</v>
      </c>
      <c r="N1379" s="28">
        <v>0</v>
      </c>
      <c r="O1379" s="28">
        <v>0</v>
      </c>
      <c r="P1379" s="28">
        <v>0</v>
      </c>
      <c r="Q1379" s="28">
        <v>0</v>
      </c>
      <c r="R1379" s="28">
        <v>0</v>
      </c>
      <c r="S1379" s="28">
        <v>0</v>
      </c>
      <c r="T1379" s="28">
        <v>0</v>
      </c>
      <c r="U1379" s="28">
        <v>0</v>
      </c>
      <c r="V1379" s="28">
        <v>0</v>
      </c>
      <c r="W1379" s="28">
        <v>0</v>
      </c>
      <c r="X1379" s="28">
        <v>0</v>
      </c>
    </row>
    <row r="1380" spans="1:24" x14ac:dyDescent="0.2">
      <c r="A1380" s="11" t="s">
        <v>150</v>
      </c>
      <c r="B1380" s="11" t="s">
        <v>63</v>
      </c>
      <c r="C1380" s="11" t="s">
        <v>50</v>
      </c>
      <c r="D1380" s="11" t="s">
        <v>72</v>
      </c>
      <c r="E1380" s="28">
        <v>28.06</v>
      </c>
      <c r="F1380" s="28">
        <v>28.7</v>
      </c>
      <c r="G1380" s="28">
        <v>29.16</v>
      </c>
      <c r="H1380" s="28">
        <v>29.56</v>
      </c>
      <c r="I1380" s="28">
        <v>29.9</v>
      </c>
      <c r="J1380" s="28">
        <v>30.1</v>
      </c>
      <c r="K1380" s="28">
        <v>30.4</v>
      </c>
      <c r="L1380" s="28">
        <v>30.7</v>
      </c>
      <c r="M1380" s="28">
        <v>30.85</v>
      </c>
      <c r="N1380" s="28">
        <v>31.05</v>
      </c>
      <c r="O1380" s="28">
        <v>31.3</v>
      </c>
      <c r="P1380" s="28">
        <v>31.55</v>
      </c>
      <c r="Q1380" s="28">
        <v>31.6</v>
      </c>
      <c r="R1380" s="28">
        <v>31.569496935038881</v>
      </c>
      <c r="S1380" s="28">
        <v>31.539126464473362</v>
      </c>
      <c r="T1380" s="28">
        <v>31.556752427461326</v>
      </c>
      <c r="U1380" s="28">
        <v>31.615508649223177</v>
      </c>
      <c r="V1380" s="28">
        <v>31.759353168913115</v>
      </c>
      <c r="W1380" s="28">
        <v>31.960691756334462</v>
      </c>
      <c r="X1380" s="28">
        <v>32.208148829218253</v>
      </c>
    </row>
    <row r="1381" spans="1:24" x14ac:dyDescent="0.2">
      <c r="A1381" s="11" t="s">
        <v>150</v>
      </c>
      <c r="B1381" s="11" t="s">
        <v>63</v>
      </c>
      <c r="C1381" s="11" t="s">
        <v>50</v>
      </c>
      <c r="D1381" s="11" t="s">
        <v>77</v>
      </c>
      <c r="E1381" s="28">
        <v>2.1338840000000001</v>
      </c>
      <c r="F1381" s="28">
        <v>2.2547320000000002</v>
      </c>
      <c r="G1381" s="28">
        <v>2.1452830000000001</v>
      </c>
      <c r="H1381" s="28">
        <v>2.0089999999999999</v>
      </c>
      <c r="I1381" s="28">
        <v>2.0139999999999998</v>
      </c>
      <c r="J1381" s="28">
        <v>2.069</v>
      </c>
      <c r="K1381" s="28">
        <v>2.0009999999999999</v>
      </c>
      <c r="L1381" s="28">
        <v>2.0649999999999999</v>
      </c>
      <c r="M1381" s="28">
        <v>2.0499999999999998</v>
      </c>
      <c r="N1381" s="28">
        <v>2.2919050000000003</v>
      </c>
      <c r="O1381" s="28">
        <v>2.2516689999999997</v>
      </c>
      <c r="P1381" s="28">
        <v>2.2045889999999999</v>
      </c>
      <c r="Q1381" s="28">
        <v>1.8987470000000002</v>
      </c>
      <c r="R1381" s="28">
        <v>1.79044</v>
      </c>
      <c r="S1381" s="28">
        <v>1.807153</v>
      </c>
      <c r="T1381" s="28">
        <v>1.853329</v>
      </c>
      <c r="U1381" s="28">
        <v>1.910253</v>
      </c>
      <c r="V1381" s="28">
        <v>1.9929410000000001</v>
      </c>
      <c r="W1381" s="28">
        <v>2.0529899999999999</v>
      </c>
      <c r="X1381" s="28">
        <v>2.104968</v>
      </c>
    </row>
    <row r="1382" spans="1:24" x14ac:dyDescent="0.2">
      <c r="A1382" s="11" t="s">
        <v>150</v>
      </c>
      <c r="B1382" s="11" t="s">
        <v>63</v>
      </c>
      <c r="C1382" s="11" t="s">
        <v>50</v>
      </c>
      <c r="D1382" s="11" t="s">
        <v>73</v>
      </c>
      <c r="E1382" s="28">
        <v>2.8782310000000004</v>
      </c>
      <c r="F1382" s="28">
        <v>3.191773</v>
      </c>
      <c r="G1382" s="28">
        <v>3.2790710000000001</v>
      </c>
      <c r="H1382" s="28">
        <v>3.198</v>
      </c>
      <c r="I1382" s="28">
        <v>3.242</v>
      </c>
      <c r="J1382" s="28">
        <v>3.12</v>
      </c>
      <c r="K1382" s="28">
        <v>2.742</v>
      </c>
      <c r="L1382" s="28">
        <v>2.5550000000000002</v>
      </c>
      <c r="M1382" s="28">
        <v>2.153</v>
      </c>
      <c r="N1382" s="28">
        <v>1.8362170000000002</v>
      </c>
      <c r="O1382" s="28">
        <v>1.9460650000000002</v>
      </c>
      <c r="P1382" s="28">
        <v>1.98085</v>
      </c>
      <c r="Q1382" s="28">
        <v>1.7072370000000001</v>
      </c>
      <c r="R1382" s="28">
        <v>1.4710209999999999</v>
      </c>
      <c r="S1382" s="28">
        <v>1.4699150000000001</v>
      </c>
      <c r="T1382" s="28">
        <v>1.408177</v>
      </c>
      <c r="U1382" s="28">
        <v>1.3688250000000002</v>
      </c>
      <c r="V1382" s="28">
        <v>1.592981</v>
      </c>
      <c r="W1382" s="28">
        <v>1.605766</v>
      </c>
      <c r="X1382" s="28">
        <v>1.536597</v>
      </c>
    </row>
    <row r="1383" spans="1:24" x14ac:dyDescent="0.2">
      <c r="A1383" s="11" t="s">
        <v>150</v>
      </c>
      <c r="B1383" s="11" t="s">
        <v>63</v>
      </c>
      <c r="C1383" s="11" t="s">
        <v>50</v>
      </c>
      <c r="D1383" s="11" t="s">
        <v>70</v>
      </c>
      <c r="E1383" s="28">
        <v>16.349299999999999</v>
      </c>
      <c r="F1383" s="28">
        <v>18.130321822292924</v>
      </c>
      <c r="G1383" s="28">
        <v>18.626203213119442</v>
      </c>
      <c r="H1383" s="28">
        <v>18.165693233100466</v>
      </c>
      <c r="I1383" s="28">
        <v>18.047315169630227</v>
      </c>
      <c r="J1383" s="28">
        <v>17.368174993598497</v>
      </c>
      <c r="K1383" s="28">
        <v>15.263953792450984</v>
      </c>
      <c r="L1383" s="28">
        <v>14.222976637385948</v>
      </c>
      <c r="M1383" s="28">
        <v>11.985154090133832</v>
      </c>
      <c r="N1383" s="28">
        <v>10.1695593693305</v>
      </c>
      <c r="O1383" s="28">
        <v>10.722661415767183</v>
      </c>
      <c r="P1383" s="28">
        <v>10.498505</v>
      </c>
      <c r="Q1383" s="28">
        <v>8.9629942500000013</v>
      </c>
      <c r="R1383" s="28">
        <v>7.6493091999999994</v>
      </c>
      <c r="S1383" s="28">
        <v>7.6435580000000005</v>
      </c>
      <c r="T1383" s="28">
        <v>7.3225204000000002</v>
      </c>
      <c r="U1383" s="28">
        <v>7.1178900000000009</v>
      </c>
      <c r="V1383" s="28">
        <v>8.2835011999999999</v>
      </c>
      <c r="W1383" s="28">
        <v>8.3499832000000005</v>
      </c>
      <c r="X1383" s="28">
        <v>7.9903044000000003</v>
      </c>
    </row>
    <row r="1384" spans="1:24" x14ac:dyDescent="0.2">
      <c r="A1384" s="11" t="s">
        <v>150</v>
      </c>
      <c r="B1384" s="11" t="s">
        <v>63</v>
      </c>
      <c r="C1384" s="11" t="s">
        <v>50</v>
      </c>
      <c r="D1384" s="11" t="s">
        <v>71</v>
      </c>
      <c r="E1384" s="28">
        <v>28.404200000000003</v>
      </c>
      <c r="F1384" s="28">
        <v>28.034945400000002</v>
      </c>
      <c r="G1384" s="28">
        <v>28.810079999999999</v>
      </c>
      <c r="H1384" s="28">
        <v>30.151199999999999</v>
      </c>
      <c r="I1384" s="28">
        <v>30.198999999999995</v>
      </c>
      <c r="J1384" s="28">
        <v>30.212543533132433</v>
      </c>
      <c r="K1384" s="28">
        <v>32.504000119499999</v>
      </c>
      <c r="L1384" s="28">
        <v>32.717306485500004</v>
      </c>
      <c r="M1384" s="28">
        <v>31.740385091250001</v>
      </c>
      <c r="N1384" s="28">
        <v>31.501704217500002</v>
      </c>
      <c r="O1384" s="28">
        <v>34.982297174999999</v>
      </c>
      <c r="P1384" s="28">
        <v>34.957572405000001</v>
      </c>
      <c r="Q1384" s="28">
        <v>31.780314090000001</v>
      </c>
      <c r="R1384" s="28">
        <v>32.648160536249996</v>
      </c>
      <c r="S1384" s="28">
        <v>34.23209680140603</v>
      </c>
      <c r="T1384" s="28">
        <v>34.313921975855422</v>
      </c>
      <c r="U1384" s="28">
        <v>34.460904427653269</v>
      </c>
      <c r="V1384" s="28">
        <v>34.300101422426167</v>
      </c>
      <c r="W1384" s="28">
        <v>34.517547096841227</v>
      </c>
      <c r="X1384" s="28">
        <v>34.784800735555713</v>
      </c>
    </row>
    <row r="1385" spans="1:24" x14ac:dyDescent="0.2">
      <c r="A1385" s="11" t="s">
        <v>150</v>
      </c>
      <c r="B1385" s="11" t="s">
        <v>63</v>
      </c>
      <c r="C1385" s="11" t="s">
        <v>50</v>
      </c>
      <c r="D1385" s="11" t="s">
        <v>26</v>
      </c>
      <c r="E1385" s="28">
        <v>44.753500000000003</v>
      </c>
      <c r="F1385" s="28">
        <v>46.165267222292925</v>
      </c>
      <c r="G1385" s="28">
        <v>47.436283213119438</v>
      </c>
      <c r="H1385" s="28">
        <v>48.316893233100465</v>
      </c>
      <c r="I1385" s="28">
        <v>48.246315169630222</v>
      </c>
      <c r="J1385" s="28">
        <v>47.580718526730934</v>
      </c>
      <c r="K1385" s="28">
        <v>47.767953911950983</v>
      </c>
      <c r="L1385" s="28">
        <v>46.940283122885951</v>
      </c>
      <c r="M1385" s="28">
        <v>43.725539181383837</v>
      </c>
      <c r="N1385" s="28">
        <v>41.671263586830506</v>
      </c>
      <c r="O1385" s="28">
        <v>45.704958590767184</v>
      </c>
      <c r="P1385" s="28">
        <v>45.456077405000002</v>
      </c>
      <c r="Q1385" s="28">
        <v>40.743308339999999</v>
      </c>
      <c r="R1385" s="28">
        <v>40.297469736249994</v>
      </c>
      <c r="S1385" s="28">
        <v>41.875654801406029</v>
      </c>
      <c r="T1385" s="28">
        <v>41.636442375855424</v>
      </c>
      <c r="U1385" s="28">
        <v>41.578794427653271</v>
      </c>
      <c r="V1385" s="28">
        <v>42.58360262242617</v>
      </c>
      <c r="W1385" s="28">
        <v>42.867530296841224</v>
      </c>
      <c r="X1385" s="28">
        <v>42.775105135555712</v>
      </c>
    </row>
    <row r="1386" spans="1:24" x14ac:dyDescent="0.2">
      <c r="A1386" s="11" t="s">
        <v>150</v>
      </c>
      <c r="B1386" s="11" t="s">
        <v>63</v>
      </c>
      <c r="C1386" s="11" t="s">
        <v>50</v>
      </c>
      <c r="D1386" s="11" t="s">
        <v>75</v>
      </c>
      <c r="E1386" s="28">
        <v>32.675936999999998</v>
      </c>
      <c r="F1386" s="28">
        <v>32.329813000000001</v>
      </c>
      <c r="G1386" s="28">
        <v>36.176079000000001</v>
      </c>
      <c r="H1386" s="28">
        <v>39.860990999999999</v>
      </c>
      <c r="I1386" s="28">
        <v>40.841000000000001</v>
      </c>
      <c r="J1386" s="28">
        <v>41.747</v>
      </c>
      <c r="K1386" s="28">
        <v>41.634</v>
      </c>
      <c r="L1386" s="28">
        <v>45.522644999999997</v>
      </c>
      <c r="M1386" s="28">
        <v>47.063701999999999</v>
      </c>
      <c r="N1386" s="28">
        <v>47.750354999999999</v>
      </c>
      <c r="O1386" s="28">
        <v>52.218260000000001</v>
      </c>
      <c r="P1386" s="28">
        <v>55.325037000000002</v>
      </c>
      <c r="Q1386" s="28">
        <v>48.907139999999998</v>
      </c>
      <c r="R1386" s="28">
        <v>49.705745999999998</v>
      </c>
      <c r="S1386" s="28">
        <v>50.780756694283916</v>
      </c>
      <c r="T1386" s="28">
        <v>50.182434866827059</v>
      </c>
      <c r="U1386" s="28">
        <v>50.619508041842266</v>
      </c>
      <c r="V1386" s="28">
        <v>51.260930963191925</v>
      </c>
      <c r="W1386" s="28">
        <v>51.162141801995375</v>
      </c>
      <c r="X1386" s="28">
        <v>51.122829994853568</v>
      </c>
    </row>
    <row r="1387" spans="1:24" x14ac:dyDescent="0.2">
      <c r="A1387" s="11" t="s">
        <v>150</v>
      </c>
      <c r="B1387" s="11" t="s">
        <v>63</v>
      </c>
      <c r="C1387" s="11" t="s">
        <v>50</v>
      </c>
      <c r="D1387" s="11" t="s">
        <v>76</v>
      </c>
      <c r="E1387" s="28">
        <v>46.649782999999999</v>
      </c>
      <c r="F1387" s="28">
        <v>43.514505999999997</v>
      </c>
      <c r="G1387" s="28">
        <v>44.038421</v>
      </c>
      <c r="H1387" s="28">
        <v>45.990595999999996</v>
      </c>
      <c r="I1387" s="28">
        <v>47.957000000000001</v>
      </c>
      <c r="J1387" s="28">
        <v>45.728000000000002</v>
      </c>
      <c r="K1387" s="28">
        <v>45.670585000000003</v>
      </c>
      <c r="L1387" s="28">
        <v>46.608682999999999</v>
      </c>
      <c r="M1387" s="28">
        <v>45.680186999999997</v>
      </c>
      <c r="N1387" s="28">
        <v>36.933332</v>
      </c>
      <c r="O1387" s="28">
        <v>38.229050000000001</v>
      </c>
      <c r="P1387" s="28">
        <v>36.384312000000001</v>
      </c>
      <c r="Q1387" s="28">
        <v>32.863466000000003</v>
      </c>
      <c r="R1387" s="28">
        <v>30.013024000000001</v>
      </c>
      <c r="S1387" s="28">
        <v>29.110364767860723</v>
      </c>
      <c r="T1387" s="28">
        <v>28.471108194733233</v>
      </c>
      <c r="U1387" s="28">
        <v>28.107787145800867</v>
      </c>
      <c r="V1387" s="28">
        <v>27.686170338613852</v>
      </c>
      <c r="W1387" s="28">
        <v>27.284022920991401</v>
      </c>
      <c r="X1387" s="28">
        <v>26.990566841940453</v>
      </c>
    </row>
    <row r="1388" spans="1:24" x14ac:dyDescent="0.2">
      <c r="A1388" s="11" t="s">
        <v>150</v>
      </c>
      <c r="B1388" s="11" t="s">
        <v>63</v>
      </c>
      <c r="C1388" s="11" t="s">
        <v>50</v>
      </c>
      <c r="D1388" s="11" t="s">
        <v>74</v>
      </c>
      <c r="E1388" s="28">
        <v>60.24</v>
      </c>
      <c r="F1388" s="28">
        <v>56.502000000000002</v>
      </c>
      <c r="G1388" s="28">
        <v>54.264000000000003</v>
      </c>
      <c r="H1388" s="28">
        <v>54.738999999999997</v>
      </c>
      <c r="I1388" s="28">
        <v>54.82</v>
      </c>
      <c r="J1388" s="28">
        <v>52.8</v>
      </c>
      <c r="K1388" s="28">
        <v>51.7</v>
      </c>
      <c r="L1388" s="28">
        <v>49.115000000000002</v>
      </c>
      <c r="M1388" s="28">
        <v>42.730049999999999</v>
      </c>
      <c r="N1388" s="28">
        <v>31.192936499999998</v>
      </c>
      <c r="O1388" s="28">
        <v>29.85</v>
      </c>
      <c r="P1388" s="28">
        <v>28.1</v>
      </c>
      <c r="Q1388" s="28">
        <v>24.728000000000002</v>
      </c>
      <c r="R1388" s="28">
        <v>21.760640000000002</v>
      </c>
      <c r="S1388" s="28">
        <v>20.868453760000001</v>
      </c>
      <c r="T1388" s="28">
        <v>20.033715609600002</v>
      </c>
      <c r="U1388" s="28">
        <v>19.232366985216</v>
      </c>
      <c r="V1388" s="28">
        <v>19.097740416319489</v>
      </c>
      <c r="W1388" s="28">
        <v>19.059544935486851</v>
      </c>
      <c r="X1388" s="28">
        <v>18.735532671583574</v>
      </c>
    </row>
    <row r="1389" spans="1:24" x14ac:dyDescent="0.2">
      <c r="A1389" s="11" t="s">
        <v>150</v>
      </c>
      <c r="B1389" s="11" t="s">
        <v>63</v>
      </c>
      <c r="C1389" s="11" t="s">
        <v>65</v>
      </c>
      <c r="D1389" s="11" t="s">
        <v>72</v>
      </c>
      <c r="E1389" s="28">
        <v>5.1219999999999999</v>
      </c>
      <c r="F1389" s="28">
        <v>5.2610000000000001</v>
      </c>
      <c r="G1389" s="28">
        <v>5.351</v>
      </c>
      <c r="H1389" s="28">
        <v>5.43</v>
      </c>
      <c r="I1389" s="28">
        <v>5.5</v>
      </c>
      <c r="J1389" s="28">
        <v>5.56</v>
      </c>
      <c r="K1389" s="28">
        <v>5.62</v>
      </c>
      <c r="L1389" s="28">
        <v>5.69</v>
      </c>
      <c r="M1389" s="28">
        <v>5.73</v>
      </c>
      <c r="N1389" s="28">
        <v>5.76</v>
      </c>
      <c r="O1389" s="28">
        <v>5.82</v>
      </c>
      <c r="P1389" s="28">
        <v>5.8894254127417893</v>
      </c>
      <c r="Q1389" s="28">
        <v>5.9141884625645407</v>
      </c>
      <c r="R1389" s="28">
        <v>5.9267201548106678</v>
      </c>
      <c r="S1389" s="28">
        <v>5.9381309455220279</v>
      </c>
      <c r="T1389" s="28">
        <v>5.9573140887907057</v>
      </c>
      <c r="U1389" s="28">
        <v>6.0013772434632626</v>
      </c>
      <c r="V1389" s="28">
        <v>6.0565936088554668</v>
      </c>
      <c r="W1389" s="28">
        <v>6.1217819923241388</v>
      </c>
      <c r="X1389" s="28">
        <v>6.1963400727846905</v>
      </c>
    </row>
    <row r="1390" spans="1:24" x14ac:dyDescent="0.2">
      <c r="A1390" s="11" t="s">
        <v>150</v>
      </c>
      <c r="B1390" s="11" t="s">
        <v>63</v>
      </c>
      <c r="C1390" s="11" t="s">
        <v>65</v>
      </c>
      <c r="D1390" s="11" t="s">
        <v>77</v>
      </c>
      <c r="E1390" s="28">
        <v>0.41539499999999996</v>
      </c>
      <c r="F1390" s="28">
        <v>0.43455199999999999</v>
      </c>
      <c r="G1390" s="28">
        <v>0.40500599999999998</v>
      </c>
      <c r="H1390" s="28">
        <v>0.38200000000000001</v>
      </c>
      <c r="I1390" s="28">
        <v>0.40899999999999997</v>
      </c>
      <c r="J1390" s="28">
        <v>0.42</v>
      </c>
      <c r="K1390" s="28">
        <v>0.44</v>
      </c>
      <c r="L1390" s="28">
        <v>0.46100000000000002</v>
      </c>
      <c r="M1390" s="28">
        <v>0.46</v>
      </c>
      <c r="N1390" s="28">
        <v>0.37398599999999999</v>
      </c>
      <c r="O1390" s="28">
        <v>0.41761599999999999</v>
      </c>
      <c r="P1390" s="28">
        <v>0.42921399999999998</v>
      </c>
      <c r="Q1390" s="28">
        <v>0.38401799999999997</v>
      </c>
      <c r="R1390" s="28">
        <v>0.36738300000000002</v>
      </c>
      <c r="S1390" s="28">
        <v>0.36701400000000001</v>
      </c>
      <c r="T1390" s="28">
        <v>0.375471</v>
      </c>
      <c r="U1390" s="28">
        <v>0.40150200000000003</v>
      </c>
      <c r="V1390" s="28">
        <v>0.41529899999999997</v>
      </c>
      <c r="W1390" s="28">
        <v>0.42858400000000002</v>
      </c>
      <c r="X1390" s="28">
        <v>0.44186500000000001</v>
      </c>
    </row>
    <row r="1391" spans="1:24" x14ac:dyDescent="0.2">
      <c r="A1391" s="11" t="s">
        <v>150</v>
      </c>
      <c r="B1391" s="11" t="s">
        <v>63</v>
      </c>
      <c r="C1391" s="11" t="s">
        <v>65</v>
      </c>
      <c r="D1391" s="11" t="s">
        <v>73</v>
      </c>
      <c r="E1391" s="28">
        <v>0.41481299999999999</v>
      </c>
      <c r="F1391" s="28">
        <v>0.39860700000000004</v>
      </c>
      <c r="G1391" s="28">
        <v>0.36248899999999995</v>
      </c>
      <c r="H1391" s="28">
        <v>0.35699999999999998</v>
      </c>
      <c r="I1391" s="28">
        <v>0.40400000000000003</v>
      </c>
      <c r="J1391" s="28">
        <v>0.40100000000000002</v>
      </c>
      <c r="K1391" s="28">
        <v>0.39100000000000001</v>
      </c>
      <c r="L1391" s="28">
        <v>0.40300000000000002</v>
      </c>
      <c r="M1391" s="28">
        <v>0.35299999999999998</v>
      </c>
      <c r="N1391" s="28">
        <v>0.20310500000000001</v>
      </c>
      <c r="O1391" s="28">
        <v>0.26438</v>
      </c>
      <c r="P1391" s="28">
        <v>0.313915</v>
      </c>
      <c r="Q1391" s="28">
        <v>0.25567800000000002</v>
      </c>
      <c r="R1391" s="28">
        <v>0.25062400000000001</v>
      </c>
      <c r="S1391" s="28">
        <v>0.30233100000000002</v>
      </c>
      <c r="T1391" s="28">
        <v>0.34398899999999999</v>
      </c>
      <c r="U1391" s="28">
        <v>0.33753300000000003</v>
      </c>
      <c r="V1391" s="28">
        <v>0.36396400000000001</v>
      </c>
      <c r="W1391" s="28">
        <v>0.396397</v>
      </c>
      <c r="X1391" s="28">
        <v>0.40038499999999999</v>
      </c>
    </row>
    <row r="1392" spans="1:24" x14ac:dyDescent="0.2">
      <c r="A1392" s="11" t="s">
        <v>150</v>
      </c>
      <c r="B1392" s="11" t="s">
        <v>63</v>
      </c>
      <c r="C1392" s="11" t="s">
        <v>65</v>
      </c>
      <c r="D1392" s="11" t="s">
        <v>70</v>
      </c>
      <c r="E1392" s="28">
        <v>0.59609000000000012</v>
      </c>
      <c r="F1392" s="28">
        <v>0.57280183270533969</v>
      </c>
      <c r="G1392" s="28">
        <v>0.52089994288992869</v>
      </c>
      <c r="H1392" s="28">
        <v>0.51301220067837805</v>
      </c>
      <c r="I1392" s="28">
        <v>0.58055162205620381</v>
      </c>
      <c r="J1392" s="28">
        <v>0.57624059515974679</v>
      </c>
      <c r="K1392" s="28">
        <v>0.56187050550489026</v>
      </c>
      <c r="L1392" s="28">
        <v>0.5791146130907181</v>
      </c>
      <c r="M1392" s="28">
        <v>0.50726416481643544</v>
      </c>
      <c r="N1392" s="28">
        <v>0.29186370593496352</v>
      </c>
      <c r="O1392" s="28">
        <v>0.37991643029509692</v>
      </c>
      <c r="P1392" s="28">
        <v>0.4510986694004287</v>
      </c>
      <c r="Q1392" s="28">
        <v>0.36741157827744075</v>
      </c>
      <c r="R1392" s="28">
        <v>0.3601489349658763</v>
      </c>
      <c r="S1392" s="28">
        <v>0.43445235754424288</v>
      </c>
      <c r="T1392" s="28">
        <v>0.49431527702844419</v>
      </c>
      <c r="U1392" s="28">
        <v>0.48503794714726883</v>
      </c>
      <c r="V1392" s="28">
        <v>0.52301953111402011</v>
      </c>
      <c r="W1392" s="28">
        <v>0.56962604289161634</v>
      </c>
      <c r="X1392" s="28">
        <v>0.57535683464597309</v>
      </c>
    </row>
    <row r="1393" spans="1:24" x14ac:dyDescent="0.2">
      <c r="A1393" s="11" t="s">
        <v>150</v>
      </c>
      <c r="B1393" s="11" t="s">
        <v>63</v>
      </c>
      <c r="C1393" s="11" t="s">
        <v>65</v>
      </c>
      <c r="D1393" s="11" t="s">
        <v>71</v>
      </c>
      <c r="E1393" s="28">
        <v>2.1793900000000002</v>
      </c>
      <c r="F1393" s="28">
        <v>2.21643963</v>
      </c>
      <c r="G1393" s="28">
        <v>2.2444068289571435</v>
      </c>
      <c r="H1393" s="28">
        <v>2.4288471393678162</v>
      </c>
      <c r="I1393" s="28">
        <v>2.6840000000000002</v>
      </c>
      <c r="J1393" s="28">
        <v>2.7243999999999997</v>
      </c>
      <c r="K1393" s="28">
        <v>2.8943000000000003</v>
      </c>
      <c r="L1393" s="28">
        <v>2.9986300000000004</v>
      </c>
      <c r="M1393" s="28">
        <v>2.8650000000000002</v>
      </c>
      <c r="N1393" s="28">
        <v>2.81088</v>
      </c>
      <c r="O1393" s="28">
        <v>3.0749992677567826</v>
      </c>
      <c r="P1393" s="28">
        <v>3.1364992531119182</v>
      </c>
      <c r="Q1393" s="28">
        <v>2.4812500048000001</v>
      </c>
      <c r="R1393" s="28">
        <v>2.5866149692000002</v>
      </c>
      <c r="S1393" s="28">
        <v>2.6642134182760002</v>
      </c>
      <c r="T1393" s="28">
        <v>2.7174976866415204</v>
      </c>
      <c r="U1393" s="28">
        <v>2.5805922146892031</v>
      </c>
      <c r="V1393" s="28">
        <v>2.6043352518078509</v>
      </c>
      <c r="W1393" s="28">
        <v>2.6323662566993797</v>
      </c>
      <c r="X1393" s="28">
        <v>2.664426231297417</v>
      </c>
    </row>
    <row r="1394" spans="1:24" x14ac:dyDescent="0.2">
      <c r="A1394" s="11" t="s">
        <v>150</v>
      </c>
      <c r="B1394" s="11" t="s">
        <v>63</v>
      </c>
      <c r="C1394" s="11" t="s">
        <v>65</v>
      </c>
      <c r="D1394" s="11" t="s">
        <v>26</v>
      </c>
      <c r="E1394" s="28">
        <v>2.7754800000000004</v>
      </c>
      <c r="F1394" s="28">
        <v>2.7892414627053395</v>
      </c>
      <c r="G1394" s="28">
        <v>2.7653067718470723</v>
      </c>
      <c r="H1394" s="28">
        <v>2.9418593400461943</v>
      </c>
      <c r="I1394" s="28">
        <v>3.2645516220562039</v>
      </c>
      <c r="J1394" s="28">
        <v>3.3006405951597464</v>
      </c>
      <c r="K1394" s="28">
        <v>3.4561705055048906</v>
      </c>
      <c r="L1394" s="28">
        <v>3.5777446130907187</v>
      </c>
      <c r="M1394" s="28">
        <v>3.3722641648164355</v>
      </c>
      <c r="N1394" s="28">
        <v>3.1027437059349636</v>
      </c>
      <c r="O1394" s="28">
        <v>3.4549156980518796</v>
      </c>
      <c r="P1394" s="28">
        <v>3.5875979225123471</v>
      </c>
      <c r="Q1394" s="28">
        <v>2.8486615830774409</v>
      </c>
      <c r="R1394" s="28">
        <v>2.9467639041658766</v>
      </c>
      <c r="S1394" s="28">
        <v>3.0986657758202432</v>
      </c>
      <c r="T1394" s="28">
        <v>3.2118129636699644</v>
      </c>
      <c r="U1394" s="28">
        <v>3.0656301618364719</v>
      </c>
      <c r="V1394" s="28">
        <v>3.1273547829218709</v>
      </c>
      <c r="W1394" s="28">
        <v>3.2019922995909962</v>
      </c>
      <c r="X1394" s="28">
        <v>3.2397830659433899</v>
      </c>
    </row>
    <row r="1395" spans="1:24" x14ac:dyDescent="0.2">
      <c r="A1395" s="11" t="s">
        <v>150</v>
      </c>
      <c r="B1395" s="11" t="s">
        <v>63</v>
      </c>
      <c r="C1395" s="11" t="s">
        <v>65</v>
      </c>
      <c r="D1395" s="11" t="s">
        <v>75</v>
      </c>
      <c r="E1395" s="28">
        <v>1.5619700000000001</v>
      </c>
      <c r="F1395" s="28">
        <v>1.5696079999999999</v>
      </c>
      <c r="G1395" s="28">
        <v>1.1634869999999999</v>
      </c>
      <c r="H1395" s="28">
        <v>1.4201410000000001</v>
      </c>
      <c r="I1395" s="28">
        <v>1.560608</v>
      </c>
      <c r="J1395" s="28">
        <v>1.673</v>
      </c>
      <c r="K1395" s="28">
        <v>1.952</v>
      </c>
      <c r="L1395" s="28">
        <v>1.8519749999999999</v>
      </c>
      <c r="M1395" s="28">
        <v>1.885232</v>
      </c>
      <c r="N1395" s="28">
        <v>1.9219999999999999</v>
      </c>
      <c r="O1395" s="28">
        <v>1.8662619999999999</v>
      </c>
      <c r="P1395" s="28">
        <v>2.3412700000000002</v>
      </c>
      <c r="Q1395" s="28">
        <v>2.44019063</v>
      </c>
      <c r="R1395" s="28">
        <v>2.5590862500000005</v>
      </c>
      <c r="S1395" s="28">
        <v>2.6870405625000005</v>
      </c>
      <c r="T1395" s="28">
        <v>2.8213925906250008</v>
      </c>
      <c r="U1395" s="28">
        <v>2.8496065165312507</v>
      </c>
      <c r="V1395" s="28">
        <v>2.9350947120271882</v>
      </c>
      <c r="W1395" s="28">
        <v>3.0026018904038132</v>
      </c>
      <c r="X1395" s="28">
        <v>3.0326279093078514</v>
      </c>
    </row>
    <row r="1396" spans="1:24" x14ac:dyDescent="0.2">
      <c r="A1396" s="11" t="s">
        <v>150</v>
      </c>
      <c r="B1396" s="11" t="s">
        <v>63</v>
      </c>
      <c r="C1396" s="11" t="s">
        <v>65</v>
      </c>
      <c r="D1396" s="11" t="s">
        <v>76</v>
      </c>
      <c r="E1396" s="28">
        <v>3.7861220000000002</v>
      </c>
      <c r="F1396" s="28">
        <v>3.8784450000000001</v>
      </c>
      <c r="G1396" s="28">
        <v>4.1367529999999997</v>
      </c>
      <c r="H1396" s="28">
        <v>4.0886899999999997</v>
      </c>
      <c r="I1396" s="28">
        <v>4.8328879999999996</v>
      </c>
      <c r="J1396" s="28">
        <v>4.766</v>
      </c>
      <c r="K1396" s="28">
        <v>4.633</v>
      </c>
      <c r="L1396" s="28">
        <v>4.2688639999999998</v>
      </c>
      <c r="M1396" s="28">
        <v>3.77657</v>
      </c>
      <c r="N1396" s="28">
        <v>2.7090000000000001</v>
      </c>
      <c r="O1396" s="28">
        <v>2.8200689999999997</v>
      </c>
      <c r="P1396" s="28">
        <v>3.4225908200000004</v>
      </c>
      <c r="Q1396" s="28">
        <v>3.32669134</v>
      </c>
      <c r="R1396" s="28">
        <v>2.9701344000000001</v>
      </c>
      <c r="S1396" s="28">
        <v>2.851329024</v>
      </c>
      <c r="T1396" s="28">
        <v>3.0794353459200003</v>
      </c>
      <c r="U1396" s="28">
        <v>3.1410240528384006</v>
      </c>
      <c r="V1396" s="28">
        <v>3.2038445338951687</v>
      </c>
      <c r="W1396" s="28">
        <v>3.2358829792341202</v>
      </c>
      <c r="X1396" s="28">
        <v>3.2358829792341202</v>
      </c>
    </row>
    <row r="1397" spans="1:24" x14ac:dyDescent="0.2">
      <c r="A1397" s="11" t="s">
        <v>150</v>
      </c>
      <c r="B1397" s="11" t="s">
        <v>63</v>
      </c>
      <c r="C1397" s="11" t="s">
        <v>65</v>
      </c>
      <c r="D1397" s="11" t="s">
        <v>74</v>
      </c>
      <c r="E1397" s="28">
        <v>4.617</v>
      </c>
      <c r="F1397" s="28">
        <v>5.0549999999999997</v>
      </c>
      <c r="G1397" s="28">
        <v>4.4160000000000004</v>
      </c>
      <c r="H1397" s="28">
        <v>4.8780000000000001</v>
      </c>
      <c r="I1397" s="28">
        <v>5.7119999999999997</v>
      </c>
      <c r="J1397" s="28">
        <v>5.2795138009622686</v>
      </c>
      <c r="K1397" s="28">
        <v>5.2795138009622686</v>
      </c>
      <c r="L1397" s="28">
        <v>5.3587065079767022</v>
      </c>
      <c r="M1397" s="28">
        <v>5.197945312737402</v>
      </c>
      <c r="N1397" s="28">
        <v>4.0024178908077985</v>
      </c>
      <c r="O1397" s="28">
        <v>4</v>
      </c>
      <c r="P1397" s="28">
        <v>4.38</v>
      </c>
      <c r="Q1397" s="28">
        <v>3.75</v>
      </c>
      <c r="R1397" s="28">
        <v>3.3824999999999998</v>
      </c>
      <c r="S1397" s="28">
        <v>3.2472000000000003</v>
      </c>
      <c r="T1397" s="28">
        <v>3.2796720000000001</v>
      </c>
      <c r="U1397" s="28">
        <v>3.2796720000000001</v>
      </c>
      <c r="V1397" s="28">
        <v>3.3288670799999998</v>
      </c>
      <c r="W1397" s="28">
        <v>3.3621557508</v>
      </c>
      <c r="X1397" s="28">
        <v>3.3789665295539995</v>
      </c>
    </row>
    <row r="1398" spans="1:24" x14ac:dyDescent="0.2">
      <c r="A1398" s="11" t="s">
        <v>150</v>
      </c>
      <c r="B1398" s="11" t="s">
        <v>63</v>
      </c>
      <c r="C1398" s="11" t="s">
        <v>67</v>
      </c>
      <c r="D1398" s="11" t="s">
        <v>72</v>
      </c>
      <c r="E1398" s="28">
        <v>0.63100000000000001</v>
      </c>
      <c r="F1398" s="28">
        <v>0.63700000000000001</v>
      </c>
      <c r="G1398" s="28">
        <v>0.63400000000000001</v>
      </c>
      <c r="H1398" s="28">
        <v>0.63800000000000001</v>
      </c>
      <c r="I1398" s="28">
        <v>0.63900000000000001</v>
      </c>
      <c r="J1398" s="28">
        <v>0.64</v>
      </c>
      <c r="K1398" s="28">
        <v>0.64100000000000001</v>
      </c>
      <c r="L1398" s="28">
        <v>0.64300000000000002</v>
      </c>
      <c r="M1398" s="28">
        <v>0.63200000000000001</v>
      </c>
      <c r="N1398" s="28">
        <v>0.628</v>
      </c>
      <c r="O1398" s="28">
        <v>0.624</v>
      </c>
      <c r="P1398" s="28">
        <v>0.63133499999999998</v>
      </c>
      <c r="Q1398" s="28">
        <v>0.63019487499999993</v>
      </c>
      <c r="R1398" s="28">
        <v>0.62637128499999994</v>
      </c>
      <c r="S1398" s="28">
        <v>0.61515658220000002</v>
      </c>
      <c r="T1398" s="28">
        <v>0.61160505562400003</v>
      </c>
      <c r="U1398" s="28">
        <v>0.61365365117407999</v>
      </c>
      <c r="V1398" s="28">
        <v>0.61974335908015354</v>
      </c>
      <c r="W1398" s="28">
        <v>0.62806589035374127</v>
      </c>
      <c r="X1398" s="28">
        <v>0.63725061912544201</v>
      </c>
    </row>
    <row r="1399" spans="1:24" x14ac:dyDescent="0.2">
      <c r="A1399" s="11" t="s">
        <v>150</v>
      </c>
      <c r="B1399" s="11" t="s">
        <v>63</v>
      </c>
      <c r="C1399" s="11" t="s">
        <v>67</v>
      </c>
      <c r="D1399" s="11" t="s">
        <v>77</v>
      </c>
      <c r="E1399" s="28">
        <v>6.1788434753879726E-2</v>
      </c>
      <c r="F1399" s="28">
        <v>6.1723999999999994E-2</v>
      </c>
      <c r="G1399" s="28">
        <v>5.1871E-2</v>
      </c>
      <c r="H1399" s="28">
        <v>4.4999999999999998E-2</v>
      </c>
      <c r="I1399" s="28">
        <v>0.05</v>
      </c>
      <c r="J1399" s="28">
        <v>5.8000000000000003E-2</v>
      </c>
      <c r="K1399" s="28">
        <v>5.6000000000000001E-2</v>
      </c>
      <c r="L1399" s="28">
        <v>5.5E-2</v>
      </c>
      <c r="M1399" s="28">
        <v>6.0999999999999999E-2</v>
      </c>
      <c r="N1399" s="28">
        <v>3.7760412153028243E-2</v>
      </c>
      <c r="O1399" s="28">
        <v>3.6709101490312493E-2</v>
      </c>
      <c r="P1399" s="28">
        <v>5.1015000000000005E-2</v>
      </c>
      <c r="Q1399" s="28">
        <v>4.6210000000000001E-2</v>
      </c>
      <c r="R1399" s="28">
        <v>4.6592000000000001E-2</v>
      </c>
      <c r="S1399" s="28">
        <v>3.8895000000000006E-2</v>
      </c>
      <c r="T1399" s="28">
        <v>4.5661E-2</v>
      </c>
      <c r="U1399" s="28">
        <v>5.0976999999999995E-2</v>
      </c>
      <c r="V1399" s="28">
        <v>5.5182000000000002E-2</v>
      </c>
      <c r="W1399" s="28">
        <v>5.7902000000000002E-2</v>
      </c>
      <c r="X1399" s="28">
        <v>5.9430000000000004E-2</v>
      </c>
    </row>
    <row r="1400" spans="1:24" x14ac:dyDescent="0.2">
      <c r="A1400" s="11" t="s">
        <v>150</v>
      </c>
      <c r="B1400" s="11" t="s">
        <v>63</v>
      </c>
      <c r="C1400" s="11" t="s">
        <v>67</v>
      </c>
      <c r="D1400" s="11" t="s">
        <v>73</v>
      </c>
      <c r="E1400" s="28">
        <v>5.8576000000000003E-2</v>
      </c>
      <c r="F1400" s="28">
        <v>5.1482999999999994E-2</v>
      </c>
      <c r="G1400" s="28">
        <v>4.9341000000000003E-2</v>
      </c>
      <c r="H1400" s="28">
        <v>4.8000000000000001E-2</v>
      </c>
      <c r="I1400" s="28">
        <v>5.1999999999999998E-2</v>
      </c>
      <c r="J1400" s="28">
        <v>5.1999999999999998E-2</v>
      </c>
      <c r="K1400" s="28">
        <v>5.8000000000000003E-2</v>
      </c>
      <c r="L1400" s="28">
        <v>7.0000000000000007E-2</v>
      </c>
      <c r="M1400" s="28">
        <v>7.2000000000000008E-2</v>
      </c>
      <c r="N1400" s="28">
        <v>2.7661999999999999E-2</v>
      </c>
      <c r="O1400" s="28">
        <v>4.1682000000000004E-2</v>
      </c>
      <c r="P1400" s="28">
        <v>5.0497E-2</v>
      </c>
      <c r="Q1400" s="28">
        <v>4.4173999999999998E-2</v>
      </c>
      <c r="R1400" s="28">
        <v>4.6475000000000002E-2</v>
      </c>
      <c r="S1400" s="28">
        <v>4.6393999999999998E-2</v>
      </c>
      <c r="T1400" s="28">
        <v>5.0339000000000002E-2</v>
      </c>
      <c r="U1400" s="28">
        <v>5.5350999999999997E-2</v>
      </c>
      <c r="V1400" s="28">
        <v>6.0034999999999998E-2</v>
      </c>
      <c r="W1400" s="28">
        <v>6.4072999999999991E-2</v>
      </c>
      <c r="X1400" s="28">
        <v>6.7455000000000001E-2</v>
      </c>
    </row>
    <row r="1401" spans="1:24" x14ac:dyDescent="0.2">
      <c r="A1401" s="11" t="s">
        <v>150</v>
      </c>
      <c r="B1401" s="11" t="s">
        <v>63</v>
      </c>
      <c r="C1401" s="11" t="s">
        <v>67</v>
      </c>
      <c r="D1401" s="11" t="s">
        <v>70</v>
      </c>
      <c r="E1401" s="28">
        <v>0.72449999999999992</v>
      </c>
      <c r="F1401" s="28">
        <v>0.63676989722753319</v>
      </c>
      <c r="G1401" s="28">
        <v>0.61027646988527717</v>
      </c>
      <c r="H1401" s="28">
        <v>0.59369024856596542</v>
      </c>
      <c r="I1401" s="28">
        <v>0.64316443594646255</v>
      </c>
      <c r="J1401" s="28">
        <v>0.64316443594646255</v>
      </c>
      <c r="K1401" s="28">
        <v>0.71737571701720826</v>
      </c>
      <c r="L1401" s="28">
        <v>0.86579827915869967</v>
      </c>
      <c r="M1401" s="28">
        <v>0.89053537284894824</v>
      </c>
      <c r="N1401" s="28">
        <v>0.34213874282982781</v>
      </c>
      <c r="O1401" s="28">
        <v>0.51554576959847032</v>
      </c>
      <c r="P1401" s="28">
        <v>0.62457451003824072</v>
      </c>
      <c r="Q1401" s="28">
        <v>0.5463681883365199</v>
      </c>
      <c r="R1401" s="28">
        <v>0.57482821462715095</v>
      </c>
      <c r="S1401" s="28">
        <v>0.57382636233269579</v>
      </c>
      <c r="T1401" s="28">
        <v>0.62262027963671107</v>
      </c>
      <c r="U1401" s="28">
        <v>0.68461143642447397</v>
      </c>
      <c r="V1401" s="28">
        <v>0.74254570984703616</v>
      </c>
      <c r="W1401" s="28">
        <v>0.79248990200764791</v>
      </c>
      <c r="X1401" s="28">
        <v>0.83432032743785822</v>
      </c>
    </row>
    <row r="1402" spans="1:24" x14ac:dyDescent="0.2">
      <c r="A1402" s="11" t="s">
        <v>150</v>
      </c>
      <c r="B1402" s="11" t="s">
        <v>63</v>
      </c>
      <c r="C1402" s="11" t="s">
        <v>67</v>
      </c>
      <c r="D1402" s="11" t="s">
        <v>71</v>
      </c>
      <c r="E1402" s="28">
        <v>1.5366</v>
      </c>
      <c r="F1402" s="28">
        <v>1.3906229999999999</v>
      </c>
      <c r="G1402" s="28">
        <v>1.3886600000000002</v>
      </c>
      <c r="H1402" s="28">
        <v>1.40998</v>
      </c>
      <c r="I1402" s="28">
        <v>1.4058000000000002</v>
      </c>
      <c r="J1402" s="28">
        <v>1.3532098300000002</v>
      </c>
      <c r="K1402" s="28">
        <v>1.3620604599999999</v>
      </c>
      <c r="L1402" s="28">
        <v>1.3266122999999999</v>
      </c>
      <c r="M1402" s="28">
        <v>1.2096096540000001</v>
      </c>
      <c r="N1402" s="28">
        <v>1.0654631549999998</v>
      </c>
      <c r="O1402" s="28">
        <v>1.2257519400000001</v>
      </c>
      <c r="P1402" s="28">
        <v>1.215866916</v>
      </c>
      <c r="Q1402" s="28">
        <v>1.0775763680000003</v>
      </c>
      <c r="R1402" s="28">
        <v>1.169732212</v>
      </c>
      <c r="S1402" s="28">
        <v>1.2496187410931567</v>
      </c>
      <c r="T1402" s="28">
        <v>1.3077705938153767</v>
      </c>
      <c r="U1402" s="28">
        <v>1.3500380325829764</v>
      </c>
      <c r="V1402" s="28">
        <v>1.3634353899763381</v>
      </c>
      <c r="W1402" s="28">
        <v>1.3817449587782309</v>
      </c>
      <c r="X1402" s="28">
        <v>1.4019513620759727</v>
      </c>
    </row>
    <row r="1403" spans="1:24" x14ac:dyDescent="0.2">
      <c r="A1403" s="11" t="s">
        <v>150</v>
      </c>
      <c r="B1403" s="11" t="s">
        <v>63</v>
      </c>
      <c r="C1403" s="11" t="s">
        <v>67</v>
      </c>
      <c r="D1403" s="11" t="s">
        <v>26</v>
      </c>
      <c r="E1403" s="28">
        <v>2.2610999999999999</v>
      </c>
      <c r="F1403" s="28">
        <v>2.027392897227533</v>
      </c>
      <c r="G1403" s="28">
        <v>1.9989364698852774</v>
      </c>
      <c r="H1403" s="28">
        <v>2.0036702485659657</v>
      </c>
      <c r="I1403" s="28">
        <v>2.0489644359464627</v>
      </c>
      <c r="J1403" s="28">
        <v>1.9963742659464627</v>
      </c>
      <c r="K1403" s="28">
        <v>2.0794361770172083</v>
      </c>
      <c r="L1403" s="28">
        <v>2.1924105791586994</v>
      </c>
      <c r="M1403" s="28">
        <v>2.1001450268489483</v>
      </c>
      <c r="N1403" s="28">
        <v>1.4076018978298275</v>
      </c>
      <c r="O1403" s="28">
        <v>1.7412977095984705</v>
      </c>
      <c r="P1403" s="28">
        <v>1.8404414260382407</v>
      </c>
      <c r="Q1403" s="28">
        <v>1.6239445563365202</v>
      </c>
      <c r="R1403" s="28">
        <v>1.7445604266271508</v>
      </c>
      <c r="S1403" s="28">
        <v>1.8234451034258525</v>
      </c>
      <c r="T1403" s="28">
        <v>1.9303908734520878</v>
      </c>
      <c r="U1403" s="28">
        <v>2.0346494690074506</v>
      </c>
      <c r="V1403" s="28">
        <v>2.1059810998233743</v>
      </c>
      <c r="W1403" s="28">
        <v>2.1742348607858788</v>
      </c>
      <c r="X1403" s="28">
        <v>2.2362716895138308</v>
      </c>
    </row>
    <row r="1404" spans="1:24" x14ac:dyDescent="0.2">
      <c r="A1404" s="11" t="s">
        <v>150</v>
      </c>
      <c r="B1404" s="11" t="s">
        <v>63</v>
      </c>
      <c r="C1404" s="11" t="s">
        <v>67</v>
      </c>
      <c r="D1404" s="11" t="s">
        <v>75</v>
      </c>
      <c r="E1404" s="28">
        <v>1.4533640000000001</v>
      </c>
      <c r="F1404" s="28">
        <v>1.5819460000000001</v>
      </c>
      <c r="G1404" s="28">
        <v>1.4560630000000001</v>
      </c>
      <c r="H1404" s="28">
        <v>1.635257</v>
      </c>
      <c r="I1404" s="28">
        <v>1.6028450000000001</v>
      </c>
      <c r="J1404" s="28">
        <v>1.784</v>
      </c>
      <c r="K1404" s="28">
        <v>1.7310000000000001</v>
      </c>
      <c r="L1404" s="28">
        <v>1.90567</v>
      </c>
      <c r="M1404" s="28">
        <v>2.3679950000000001</v>
      </c>
      <c r="N1404" s="28">
        <v>1.6099479999999999</v>
      </c>
      <c r="O1404" s="28">
        <v>2.0391629999999998</v>
      </c>
      <c r="P1404" s="28">
        <v>2.4900890000000002</v>
      </c>
      <c r="Q1404" s="28">
        <v>2.231023</v>
      </c>
      <c r="R1404" s="28">
        <v>2.4373879999999999</v>
      </c>
      <c r="S1404" s="28">
        <v>2.4478794999095292</v>
      </c>
      <c r="T1404" s="28">
        <v>2.5052035859693786</v>
      </c>
      <c r="U1404" s="28">
        <v>2.5614753967702408</v>
      </c>
      <c r="V1404" s="28">
        <v>2.632514908750355</v>
      </c>
      <c r="W1404" s="28">
        <v>2.6933781710558837</v>
      </c>
      <c r="X1404" s="28">
        <v>2.7483394944805331</v>
      </c>
    </row>
    <row r="1405" spans="1:24" x14ac:dyDescent="0.2">
      <c r="A1405" s="11" t="s">
        <v>150</v>
      </c>
      <c r="B1405" s="11" t="s">
        <v>63</v>
      </c>
      <c r="C1405" s="11" t="s">
        <v>67</v>
      </c>
      <c r="D1405" s="11" t="s">
        <v>76</v>
      </c>
      <c r="E1405" s="28">
        <v>2.1398929999999998</v>
      </c>
      <c r="F1405" s="28">
        <v>1.6928639999999999</v>
      </c>
      <c r="G1405" s="28">
        <v>1.9133830000000001</v>
      </c>
      <c r="H1405" s="28">
        <v>1.954858</v>
      </c>
      <c r="I1405" s="28">
        <v>1.9430000000000001</v>
      </c>
      <c r="J1405" s="28">
        <v>1.6869160000000001</v>
      </c>
      <c r="K1405" s="28">
        <v>1.5840000000000001</v>
      </c>
      <c r="L1405" s="28">
        <v>1.5786</v>
      </c>
      <c r="M1405" s="28">
        <v>2.0286469999999999</v>
      </c>
      <c r="N1405" s="28">
        <v>1.3705959999999999</v>
      </c>
      <c r="O1405" s="28">
        <v>1.8022400000000001</v>
      </c>
      <c r="P1405" s="28">
        <v>2.0220509999999998</v>
      </c>
      <c r="Q1405" s="28">
        <v>1.767855</v>
      </c>
      <c r="R1405" s="28">
        <v>1.7984119999999999</v>
      </c>
      <c r="S1405" s="28">
        <v>1.6616597293924869</v>
      </c>
      <c r="T1405" s="28">
        <v>1.699542283409865</v>
      </c>
      <c r="U1405" s="28">
        <v>1.7110754753034514</v>
      </c>
      <c r="V1405" s="28">
        <v>1.7463980751398582</v>
      </c>
      <c r="W1405" s="28">
        <v>1.7513195027328003</v>
      </c>
      <c r="X1405" s="28">
        <v>1.7513195027328003</v>
      </c>
    </row>
    <row r="1406" spans="1:24" x14ac:dyDescent="0.2">
      <c r="A1406" s="11" t="s">
        <v>150</v>
      </c>
      <c r="B1406" s="11" t="s">
        <v>63</v>
      </c>
      <c r="C1406" s="11" t="s">
        <v>67</v>
      </c>
      <c r="D1406" s="11" t="s">
        <v>74</v>
      </c>
      <c r="E1406" s="28">
        <v>2.8224782608695649</v>
      </c>
      <c r="F1406" s="28">
        <v>2.234</v>
      </c>
      <c r="G1406" s="28">
        <v>2.3149999999999999</v>
      </c>
      <c r="H1406" s="28">
        <v>2.2880000000000003</v>
      </c>
      <c r="I1406" s="28">
        <v>2.1859999999999999</v>
      </c>
      <c r="J1406" s="28">
        <v>1.96</v>
      </c>
      <c r="K1406" s="28">
        <v>1.96</v>
      </c>
      <c r="L1406" s="28">
        <v>1.9403999999999999</v>
      </c>
      <c r="M1406" s="28">
        <v>1.9403999999999999</v>
      </c>
      <c r="N1406" s="28">
        <v>1.1642399999999999</v>
      </c>
      <c r="O1406" s="28">
        <v>1.4</v>
      </c>
      <c r="P1406" s="28">
        <v>1.54</v>
      </c>
      <c r="Q1406" s="28">
        <v>1.2628000000000001</v>
      </c>
      <c r="R1406" s="28">
        <v>1.174404</v>
      </c>
      <c r="S1406" s="28">
        <v>1.1156838</v>
      </c>
      <c r="T1406" s="28">
        <v>1.126840638</v>
      </c>
      <c r="U1406" s="28">
        <v>1.2169878890400001</v>
      </c>
      <c r="V1406" s="28">
        <v>1.2291577679304004</v>
      </c>
      <c r="W1406" s="28">
        <v>1.2414493456097042</v>
      </c>
      <c r="X1406" s="28">
        <v>1.2414493456097042</v>
      </c>
    </row>
    <row r="1407" spans="1:24" x14ac:dyDescent="0.2">
      <c r="A1407" s="11" t="s">
        <v>151</v>
      </c>
      <c r="B1407" s="11" t="s">
        <v>63</v>
      </c>
      <c r="C1407" s="11" t="s">
        <v>50</v>
      </c>
      <c r="D1407" s="11" t="s">
        <v>72</v>
      </c>
      <c r="E1407" s="28">
        <v>43.772599999999997</v>
      </c>
      <c r="F1407" s="28">
        <v>44.383322999999997</v>
      </c>
      <c r="G1407" s="28">
        <v>44.657302999999999</v>
      </c>
      <c r="H1407" s="28">
        <v>45.022925999999998</v>
      </c>
      <c r="I1407" s="28">
        <v>45.375999999999998</v>
      </c>
      <c r="J1407" s="28">
        <v>46.09</v>
      </c>
      <c r="K1407" s="28">
        <v>46.57</v>
      </c>
      <c r="L1407" s="28">
        <v>46.698881753091783</v>
      </c>
      <c r="M1407" s="28">
        <v>46.761408143236324</v>
      </c>
      <c r="N1407" s="28">
        <v>47.326763871236402</v>
      </c>
      <c r="O1407" s="28">
        <v>47.966217233318766</v>
      </c>
      <c r="P1407" s="28">
        <v>48.676498000000002</v>
      </c>
      <c r="Q1407" s="28">
        <v>49.247399999999999</v>
      </c>
      <c r="R1407" s="28">
        <v>49.5409054</v>
      </c>
      <c r="S1407" s="28">
        <v>49.862053603</v>
      </c>
      <c r="T1407" s="28">
        <v>50.112888547628998</v>
      </c>
      <c r="U1407" s="28">
        <v>50.302033123318893</v>
      </c>
      <c r="V1407" s="28">
        <v>50.411047102796445</v>
      </c>
      <c r="W1407" s="28">
        <v>50.51601922952586</v>
      </c>
      <c r="X1407" s="28">
        <v>50.612298056524786</v>
      </c>
    </row>
    <row r="1408" spans="1:24" x14ac:dyDescent="0.2">
      <c r="A1408" s="11" t="s">
        <v>151</v>
      </c>
      <c r="B1408" s="11" t="s">
        <v>63</v>
      </c>
      <c r="C1408" s="11" t="s">
        <v>50</v>
      </c>
      <c r="D1408" s="11" t="s">
        <v>77</v>
      </c>
      <c r="E1408" s="28">
        <v>3.3783429999999997</v>
      </c>
      <c r="F1408" s="28">
        <v>3.3417179999999997</v>
      </c>
      <c r="G1408" s="28">
        <v>3.2528980000000001</v>
      </c>
      <c r="H1408" s="28">
        <v>3.2370000000000001</v>
      </c>
      <c r="I1408" s="28">
        <v>3.2669999999999999</v>
      </c>
      <c r="J1408" s="28">
        <v>3.3420000000000001</v>
      </c>
      <c r="K1408" s="28">
        <v>3.468</v>
      </c>
      <c r="L1408" s="28">
        <v>3.1480000000000001</v>
      </c>
      <c r="M1408" s="28">
        <v>3.09</v>
      </c>
      <c r="N1408" s="28">
        <v>3.8071750000000004</v>
      </c>
      <c r="O1408" s="28">
        <v>2.9162600000000003</v>
      </c>
      <c r="P1408" s="28">
        <v>3.1736179999999998</v>
      </c>
      <c r="Q1408" s="28">
        <v>3.0824940000000001</v>
      </c>
      <c r="R1408" s="28">
        <v>2.9528649999999996</v>
      </c>
      <c r="S1408" s="28">
        <v>3.0458980000000002</v>
      </c>
      <c r="T1408" s="28">
        <v>3.0929720000000001</v>
      </c>
      <c r="U1408" s="28">
        <v>3.1458049999999997</v>
      </c>
      <c r="V1408" s="28">
        <v>3.177438</v>
      </c>
      <c r="W1408" s="28">
        <v>3.1800459999999999</v>
      </c>
      <c r="X1408" s="28">
        <v>3.177756</v>
      </c>
    </row>
    <row r="1409" spans="1:24" x14ac:dyDescent="0.2">
      <c r="A1409" s="11" t="s">
        <v>151</v>
      </c>
      <c r="B1409" s="11" t="s">
        <v>63</v>
      </c>
      <c r="C1409" s="11" t="s">
        <v>50</v>
      </c>
      <c r="D1409" s="11" t="s">
        <v>73</v>
      </c>
      <c r="E1409" s="28">
        <v>4.6319629999999998</v>
      </c>
      <c r="F1409" s="28">
        <v>4.852976</v>
      </c>
      <c r="G1409" s="28">
        <v>4.765479</v>
      </c>
      <c r="H1409" s="28">
        <v>4.8129999999999997</v>
      </c>
      <c r="I1409" s="28">
        <v>4.9329999999999998</v>
      </c>
      <c r="J1409" s="28">
        <v>5.0220000000000002</v>
      </c>
      <c r="K1409" s="28">
        <v>5.0789999999999997</v>
      </c>
      <c r="L1409" s="28">
        <v>5.4110000000000005</v>
      </c>
      <c r="M1409" s="28">
        <v>5.2869999999999999</v>
      </c>
      <c r="N1409" s="28">
        <v>4.7344480000000004</v>
      </c>
      <c r="O1409" s="28">
        <v>5.3812070000000007</v>
      </c>
      <c r="P1409" s="28">
        <v>5.7554889999999999</v>
      </c>
      <c r="Q1409" s="28">
        <v>5.3893329999999997</v>
      </c>
      <c r="R1409" s="28">
        <v>5.441427</v>
      </c>
      <c r="S1409" s="28">
        <v>5.592695</v>
      </c>
      <c r="T1409" s="28">
        <v>5.515701</v>
      </c>
      <c r="U1409" s="28">
        <v>5.4987810000000001</v>
      </c>
      <c r="V1409" s="28">
        <v>5.7077359999999997</v>
      </c>
      <c r="W1409" s="28">
        <v>5.7762880000000001</v>
      </c>
      <c r="X1409" s="28">
        <v>5.844106</v>
      </c>
    </row>
    <row r="1410" spans="1:24" x14ac:dyDescent="0.2">
      <c r="A1410" s="11" t="s">
        <v>151</v>
      </c>
      <c r="B1410" s="11" t="s">
        <v>63</v>
      </c>
      <c r="C1410" s="11" t="s">
        <v>50</v>
      </c>
      <c r="D1410" s="11" t="s">
        <v>70</v>
      </c>
      <c r="E1410" s="28">
        <v>23.159814999999998</v>
      </c>
      <c r="F1410" s="28">
        <v>24.264879999999998</v>
      </c>
      <c r="G1410" s="28">
        <v>23.827394999999999</v>
      </c>
      <c r="H1410" s="28">
        <v>23.5837</v>
      </c>
      <c r="I1410" s="28">
        <v>24.171700000000001</v>
      </c>
      <c r="J1410" s="28">
        <v>24.607800000000005</v>
      </c>
      <c r="K1410" s="28">
        <v>24.8871</v>
      </c>
      <c r="L1410" s="28">
        <v>26.513900000000003</v>
      </c>
      <c r="M1410" s="28">
        <v>25.906300000000002</v>
      </c>
      <c r="N1410" s="28">
        <v>22.962072800000001</v>
      </c>
      <c r="O1410" s="28">
        <v>26.260290160000004</v>
      </c>
      <c r="P1410" s="28">
        <v>27.0507983</v>
      </c>
      <c r="Q1410" s="28">
        <v>24.790931799999996</v>
      </c>
      <c r="R1410" s="28">
        <v>24.758492850000003</v>
      </c>
      <c r="S1410" s="28">
        <v>25.167127499999999</v>
      </c>
      <c r="T1410" s="28">
        <v>24.54486945</v>
      </c>
      <c r="U1410" s="28">
        <v>24.194636400000004</v>
      </c>
      <c r="V1410" s="28">
        <v>25.114038400000002</v>
      </c>
      <c r="W1410" s="28">
        <v>25.415667200000001</v>
      </c>
      <c r="X1410" s="28">
        <v>25.714066400000004</v>
      </c>
    </row>
    <row r="1411" spans="1:24" x14ac:dyDescent="0.2">
      <c r="A1411" s="11" t="s">
        <v>151</v>
      </c>
      <c r="B1411" s="11" t="s">
        <v>63</v>
      </c>
      <c r="C1411" s="11" t="s">
        <v>50</v>
      </c>
      <c r="D1411" s="11" t="s">
        <v>71</v>
      </c>
      <c r="E1411" s="28">
        <v>45.402999999999999</v>
      </c>
      <c r="F1411" s="28">
        <v>44.051000000000002</v>
      </c>
      <c r="G1411" s="28">
        <v>45.173999999999999</v>
      </c>
      <c r="H1411" s="28">
        <v>44.932880147999995</v>
      </c>
      <c r="I1411" s="28">
        <v>47.465000000000003</v>
      </c>
      <c r="J1411" s="28">
        <v>50.664774807000001</v>
      </c>
      <c r="K1411" s="28">
        <v>54.279510140400006</v>
      </c>
      <c r="L1411" s="28">
        <v>52.333745186400002</v>
      </c>
      <c r="M1411" s="28">
        <v>40.861187295000001</v>
      </c>
      <c r="N1411" s="28">
        <v>48.935649412499998</v>
      </c>
      <c r="O1411" s="28">
        <v>55.926539232499991</v>
      </c>
      <c r="P1411" s="28">
        <v>60.820243395624992</v>
      </c>
      <c r="Q1411" s="28">
        <v>50.885427641249997</v>
      </c>
      <c r="R1411" s="28">
        <v>49.487425861874989</v>
      </c>
      <c r="S1411" s="28">
        <v>52.342753354691112</v>
      </c>
      <c r="T1411" s="28">
        <v>53.945554411240749</v>
      </c>
      <c r="U1411" s="28">
        <v>55.332236435650806</v>
      </c>
      <c r="V1411" s="28">
        <v>57.468593697187956</v>
      </c>
      <c r="W1411" s="28">
        <v>57.58826192165948</v>
      </c>
      <c r="X1411" s="28">
        <v>57.698019784438259</v>
      </c>
    </row>
    <row r="1412" spans="1:24" x14ac:dyDescent="0.2">
      <c r="A1412" s="11" t="s">
        <v>151</v>
      </c>
      <c r="B1412" s="11" t="s">
        <v>63</v>
      </c>
      <c r="C1412" s="11" t="s">
        <v>50</v>
      </c>
      <c r="D1412" s="11" t="s">
        <v>26</v>
      </c>
      <c r="E1412" s="28">
        <v>68.562815000000001</v>
      </c>
      <c r="F1412" s="28">
        <v>68.315879999999993</v>
      </c>
      <c r="G1412" s="28">
        <v>69.001395000000002</v>
      </c>
      <c r="H1412" s="28">
        <v>68.516580148000003</v>
      </c>
      <c r="I1412" s="28">
        <v>71.636700000000005</v>
      </c>
      <c r="J1412" s="28">
        <v>75.272574807000012</v>
      </c>
      <c r="K1412" s="28">
        <v>79.16661014040001</v>
      </c>
      <c r="L1412" s="28">
        <v>78.847645186400001</v>
      </c>
      <c r="M1412" s="28">
        <v>66.767487294999995</v>
      </c>
      <c r="N1412" s="28">
        <v>71.8977222125</v>
      </c>
      <c r="O1412" s="28">
        <v>82.186829392499988</v>
      </c>
      <c r="P1412" s="28">
        <v>87.871041695624996</v>
      </c>
      <c r="Q1412" s="28">
        <v>75.676359441249986</v>
      </c>
      <c r="R1412" s="28">
        <v>74.245918711874992</v>
      </c>
      <c r="S1412" s="28">
        <v>77.509880854691119</v>
      </c>
      <c r="T1412" s="28">
        <v>78.490423861240743</v>
      </c>
      <c r="U1412" s="28">
        <v>79.526872835650806</v>
      </c>
      <c r="V1412" s="28">
        <v>82.582632097187954</v>
      </c>
      <c r="W1412" s="28">
        <v>83.003929121659482</v>
      </c>
      <c r="X1412" s="28">
        <v>83.412086184438266</v>
      </c>
    </row>
    <row r="1413" spans="1:24" x14ac:dyDescent="0.2">
      <c r="A1413" s="11" t="s">
        <v>151</v>
      </c>
      <c r="B1413" s="11" t="s">
        <v>63</v>
      </c>
      <c r="C1413" s="11" t="s">
        <v>50</v>
      </c>
      <c r="D1413" s="11" t="s">
        <v>75</v>
      </c>
      <c r="E1413" s="28">
        <v>58.064495000000001</v>
      </c>
      <c r="F1413" s="28">
        <v>52.644770000000001</v>
      </c>
      <c r="G1413" s="28">
        <v>55.245446999999999</v>
      </c>
      <c r="H1413" s="28">
        <v>58.589911000000001</v>
      </c>
      <c r="I1413" s="28">
        <v>61.545999999999999</v>
      </c>
      <c r="J1413" s="28">
        <v>66.456999999999994</v>
      </c>
      <c r="K1413" s="28">
        <v>70.540000000000006</v>
      </c>
      <c r="L1413" s="28">
        <v>70.765394999999998</v>
      </c>
      <c r="M1413" s="28">
        <v>60.203010999999996</v>
      </c>
      <c r="N1413" s="28">
        <v>65.478655000000003</v>
      </c>
      <c r="O1413" s="28">
        <v>79.538449999999997</v>
      </c>
      <c r="P1413" s="28">
        <v>94.547970000000007</v>
      </c>
      <c r="Q1413" s="28">
        <v>79.191659999999999</v>
      </c>
      <c r="R1413" s="28">
        <v>78.862410999999994</v>
      </c>
      <c r="S1413" s="28">
        <v>85.247685306172585</v>
      </c>
      <c r="T1413" s="28">
        <v>86.915954416103688</v>
      </c>
      <c r="U1413" s="28">
        <v>87.913455872064915</v>
      </c>
      <c r="V1413" s="28">
        <v>90.541981671213904</v>
      </c>
      <c r="W1413" s="28">
        <v>91.795674105536065</v>
      </c>
      <c r="X1413" s="28">
        <v>92.583039171450352</v>
      </c>
    </row>
    <row r="1414" spans="1:24" x14ac:dyDescent="0.2">
      <c r="A1414" s="11" t="s">
        <v>151</v>
      </c>
      <c r="B1414" s="11" t="s">
        <v>63</v>
      </c>
      <c r="C1414" s="11" t="s">
        <v>50</v>
      </c>
      <c r="D1414" s="11" t="s">
        <v>76</v>
      </c>
      <c r="E1414" s="28">
        <v>36.643949999999997</v>
      </c>
      <c r="F1414" s="28">
        <v>38.361033999999997</v>
      </c>
      <c r="G1414" s="28">
        <v>43.334333000000001</v>
      </c>
      <c r="H1414" s="28">
        <v>46.197287000000003</v>
      </c>
      <c r="I1414" s="28">
        <v>56.893999999999998</v>
      </c>
      <c r="J1414" s="28">
        <v>57.280999999999999</v>
      </c>
      <c r="K1414" s="28">
        <v>56.985999999999997</v>
      </c>
      <c r="L1414" s="28">
        <v>55.343715000000003</v>
      </c>
      <c r="M1414" s="28">
        <v>53.779299999999999</v>
      </c>
      <c r="N1414" s="28">
        <v>53.787300999999999</v>
      </c>
      <c r="O1414" s="28">
        <v>66.539664999999999</v>
      </c>
      <c r="P1414" s="28">
        <v>70.173264000000003</v>
      </c>
      <c r="Q1414" s="28">
        <v>65.603202999999993</v>
      </c>
      <c r="R1414" s="28">
        <v>67.649360999999999</v>
      </c>
      <c r="S1414" s="28">
        <v>68.615130198087584</v>
      </c>
      <c r="T1414" s="28">
        <v>69.345102487848521</v>
      </c>
      <c r="U1414" s="28">
        <v>68.651651462970037</v>
      </c>
      <c r="V1414" s="28">
        <v>67.965134948340335</v>
      </c>
      <c r="W1414" s="28">
        <v>67.285483598856928</v>
      </c>
      <c r="X1414" s="28">
        <v>66.612628762868354</v>
      </c>
    </row>
    <row r="1415" spans="1:24" x14ac:dyDescent="0.2">
      <c r="A1415" s="11" t="s">
        <v>151</v>
      </c>
      <c r="B1415" s="11" t="s">
        <v>63</v>
      </c>
      <c r="C1415" s="11" t="s">
        <v>50</v>
      </c>
      <c r="D1415" s="11" t="s">
        <v>74</v>
      </c>
      <c r="E1415" s="28">
        <v>52.786000000000001</v>
      </c>
      <c r="F1415" s="28">
        <v>55.734999999999999</v>
      </c>
      <c r="G1415" s="28">
        <v>59.758000000000003</v>
      </c>
      <c r="H1415" s="28">
        <v>61.561</v>
      </c>
      <c r="I1415" s="28">
        <v>67.317999999999998</v>
      </c>
      <c r="J1415" s="28">
        <v>64.165999999999997</v>
      </c>
      <c r="K1415" s="28">
        <v>63.79</v>
      </c>
      <c r="L1415" s="28">
        <v>64.515000000000001</v>
      </c>
      <c r="M1415" s="28">
        <v>59.98</v>
      </c>
      <c r="N1415" s="28">
        <v>54.664999999999999</v>
      </c>
      <c r="O1415" s="28">
        <v>66.68310025000001</v>
      </c>
      <c r="P1415" s="28">
        <v>69.619</v>
      </c>
      <c r="Q1415" s="28">
        <v>59.957000000000001</v>
      </c>
      <c r="R1415" s="28">
        <v>59.297472999999997</v>
      </c>
      <c r="S1415" s="28">
        <v>61.669371920000003</v>
      </c>
      <c r="T1415" s="28">
        <v>62.286065639200004</v>
      </c>
      <c r="U1415" s="28">
        <v>61.351774654612001</v>
      </c>
      <c r="V1415" s="28">
        <v>60.738256908065878</v>
      </c>
      <c r="W1415" s="28">
        <v>59.52349176990456</v>
      </c>
      <c r="X1415" s="28">
        <v>58.333021934506469</v>
      </c>
    </row>
    <row r="1416" spans="1:24" x14ac:dyDescent="0.2">
      <c r="A1416" s="11" t="s">
        <v>151</v>
      </c>
      <c r="B1416" s="11" t="s">
        <v>63</v>
      </c>
      <c r="C1416" s="11" t="s">
        <v>65</v>
      </c>
      <c r="D1416" s="11" t="s">
        <v>72</v>
      </c>
      <c r="E1416" s="28">
        <v>1.5119</v>
      </c>
      <c r="F1416" s="28">
        <v>1.5250130000000002</v>
      </c>
      <c r="G1416" s="28">
        <v>1.5285479999999998</v>
      </c>
      <c r="H1416" s="28">
        <v>1.5424920000000002</v>
      </c>
      <c r="I1416" s="28">
        <v>1.5568940000000002</v>
      </c>
      <c r="J1416" s="28">
        <v>1.5775779999999999</v>
      </c>
      <c r="K1416" s="28">
        <v>1.6408640000000001</v>
      </c>
      <c r="L1416" s="28">
        <v>1.6929959999999997</v>
      </c>
      <c r="M1416" s="28">
        <v>1.7482731602778889</v>
      </c>
      <c r="N1416" s="28">
        <v>1.782557291123001</v>
      </c>
      <c r="O1416" s="28">
        <v>1.8333337078331611</v>
      </c>
      <c r="P1416" s="28">
        <v>1.8944940067125102</v>
      </c>
      <c r="Q1416" s="28">
        <v>1.9360385580949593</v>
      </c>
      <c r="R1416" s="28">
        <v>1.9656159721921282</v>
      </c>
      <c r="S1416" s="28">
        <v>2.0047274548338763</v>
      </c>
      <c r="T1416" s="28">
        <v>2.0380481642601564</v>
      </c>
      <c r="U1416" s="28">
        <v>2.070986347834141</v>
      </c>
      <c r="V1416" s="28">
        <v>2.1077047130507269</v>
      </c>
      <c r="W1416" s="28">
        <v>2.1416741276065019</v>
      </c>
      <c r="X1416" s="28">
        <v>2.178057344207819</v>
      </c>
    </row>
    <row r="1417" spans="1:24" x14ac:dyDescent="0.2">
      <c r="A1417" s="11" t="s">
        <v>151</v>
      </c>
      <c r="B1417" s="11" t="s">
        <v>63</v>
      </c>
      <c r="C1417" s="11" t="s">
        <v>65</v>
      </c>
      <c r="D1417" s="11" t="s">
        <v>77</v>
      </c>
      <c r="E1417" s="28">
        <v>0.2107</v>
      </c>
      <c r="F1417" s="28">
        <v>0.20311799999999999</v>
      </c>
      <c r="G1417" s="28">
        <v>0.18943700000000002</v>
      </c>
      <c r="H1417" s="28">
        <v>0.185</v>
      </c>
      <c r="I1417" s="28">
        <v>0.19500000000000001</v>
      </c>
      <c r="J1417" s="28">
        <v>0.19800000000000001</v>
      </c>
      <c r="K1417" s="28">
        <v>0.20899999999999999</v>
      </c>
      <c r="L1417" s="28">
        <v>0.23400000000000001</v>
      </c>
      <c r="M1417" s="28">
        <v>0.22800000000000001</v>
      </c>
      <c r="N1417" s="28">
        <v>0.17497200000000002</v>
      </c>
      <c r="O1417" s="28">
        <v>0.193381</v>
      </c>
      <c r="P1417" s="28">
        <v>0.229827</v>
      </c>
      <c r="Q1417" s="28">
        <v>0.215838</v>
      </c>
      <c r="R1417" s="28">
        <v>0.20962899999999998</v>
      </c>
      <c r="S1417" s="28">
        <v>0.22584499999999999</v>
      </c>
      <c r="T1417" s="28">
        <v>0.22978399999999999</v>
      </c>
      <c r="U1417" s="28">
        <v>0.23674300000000001</v>
      </c>
      <c r="V1417" s="28">
        <v>0.24381700000000001</v>
      </c>
      <c r="W1417" s="28">
        <v>0.25106299999999998</v>
      </c>
      <c r="X1417" s="28">
        <v>0.26125900000000002</v>
      </c>
    </row>
    <row r="1418" spans="1:24" x14ac:dyDescent="0.2">
      <c r="A1418" s="11" t="s">
        <v>151</v>
      </c>
      <c r="B1418" s="11" t="s">
        <v>63</v>
      </c>
      <c r="C1418" s="11" t="s">
        <v>65</v>
      </c>
      <c r="D1418" s="11" t="s">
        <v>73</v>
      </c>
      <c r="E1418" s="28">
        <v>0.215643</v>
      </c>
      <c r="F1418" s="28">
        <v>0.22017900000000001</v>
      </c>
      <c r="G1418" s="28">
        <v>0.18637600000000001</v>
      </c>
      <c r="H1418" s="28">
        <v>0.20300000000000001</v>
      </c>
      <c r="I1418" s="28">
        <v>0.20100000000000001</v>
      </c>
      <c r="J1418" s="28">
        <v>0.22</v>
      </c>
      <c r="K1418" s="28">
        <v>0.23499999999999999</v>
      </c>
      <c r="L1418" s="28">
        <v>0.30099999999999999</v>
      </c>
      <c r="M1418" s="28">
        <v>0.30099999999999999</v>
      </c>
      <c r="N1418" s="28">
        <v>0.167628</v>
      </c>
      <c r="O1418" s="28">
        <v>0.230686</v>
      </c>
      <c r="P1418" s="28">
        <v>0.26950499999999999</v>
      </c>
      <c r="Q1418" s="28">
        <v>0.23872599999999999</v>
      </c>
      <c r="R1418" s="28">
        <v>0.24191000000000001</v>
      </c>
      <c r="S1418" s="28">
        <v>0.240037</v>
      </c>
      <c r="T1418" s="28">
        <v>0.237681</v>
      </c>
      <c r="U1418" s="28">
        <v>0.240786</v>
      </c>
      <c r="V1418" s="28">
        <v>0.23227300000000001</v>
      </c>
      <c r="W1418" s="28">
        <v>0.22558800000000001</v>
      </c>
      <c r="X1418" s="28">
        <v>0.23268</v>
      </c>
    </row>
    <row r="1419" spans="1:24" x14ac:dyDescent="0.2">
      <c r="A1419" s="11" t="s">
        <v>151</v>
      </c>
      <c r="B1419" s="11" t="s">
        <v>63</v>
      </c>
      <c r="C1419" s="11" t="s">
        <v>65</v>
      </c>
      <c r="D1419" s="11" t="s">
        <v>70</v>
      </c>
      <c r="E1419" s="28">
        <v>1.0782149999999999</v>
      </c>
      <c r="F1419" s="28">
        <v>1.100895</v>
      </c>
      <c r="G1419" s="28">
        <v>0.93188000000000004</v>
      </c>
      <c r="H1419" s="28">
        <v>1.0149999999999999</v>
      </c>
      <c r="I1419" s="28">
        <v>1.0049999999999999</v>
      </c>
      <c r="J1419" s="28">
        <v>1.1000000000000001</v>
      </c>
      <c r="K1419" s="28">
        <v>1.175</v>
      </c>
      <c r="L1419" s="28">
        <v>1.5049999999999999</v>
      </c>
      <c r="M1419" s="28">
        <v>1.5049999999999999</v>
      </c>
      <c r="N1419" s="28">
        <v>0.83814</v>
      </c>
      <c r="O1419" s="28">
        <v>1.15343</v>
      </c>
      <c r="P1419" s="28">
        <v>1.3475250000000001</v>
      </c>
      <c r="Q1419" s="28">
        <v>1.19363</v>
      </c>
      <c r="R1419" s="28">
        <v>1.2095500000000001</v>
      </c>
      <c r="S1419" s="28">
        <v>1.2001850000000001</v>
      </c>
      <c r="T1419" s="28">
        <v>1.1884049999999999</v>
      </c>
      <c r="U1419" s="28">
        <v>1.2039299999999999</v>
      </c>
      <c r="V1419" s="28">
        <v>1.161365</v>
      </c>
      <c r="W1419" s="28">
        <v>1.1279400000000002</v>
      </c>
      <c r="X1419" s="28">
        <v>1.1634</v>
      </c>
    </row>
    <row r="1420" spans="1:24" x14ac:dyDescent="0.2">
      <c r="A1420" s="11" t="s">
        <v>151</v>
      </c>
      <c r="B1420" s="11" t="s">
        <v>63</v>
      </c>
      <c r="C1420" s="11" t="s">
        <v>65</v>
      </c>
      <c r="D1420" s="11" t="s">
        <v>71</v>
      </c>
      <c r="E1420" s="28">
        <v>3.4055661885727573</v>
      </c>
      <c r="F1420" s="28">
        <v>3.3596029457147609</v>
      </c>
      <c r="G1420" s="28">
        <v>3.6088835364289764</v>
      </c>
      <c r="H1420" s="28">
        <v>3.7748908000000001</v>
      </c>
      <c r="I1420" s="28">
        <v>4.0410149999999998</v>
      </c>
      <c r="J1420" s="28">
        <v>4.331507782472662</v>
      </c>
      <c r="K1420" s="28">
        <v>4.9849893946745096</v>
      </c>
      <c r="L1420" s="28">
        <v>4.9895805367095543</v>
      </c>
      <c r="M1420" s="28">
        <v>4.3542119552771297</v>
      </c>
      <c r="N1420" s="28">
        <v>4.7082572532233566</v>
      </c>
      <c r="O1420" s="28">
        <v>5.5536559356466988</v>
      </c>
      <c r="P1420" s="28">
        <v>6.9317570910081905</v>
      </c>
      <c r="Q1420" s="28">
        <v>6.0565406132000001</v>
      </c>
      <c r="R1420" s="28">
        <v>5.1295487936000015</v>
      </c>
      <c r="S1420" s="28">
        <v>5.5496952139664666</v>
      </c>
      <c r="T1420" s="28">
        <v>5.8171290170581207</v>
      </c>
      <c r="U1420" s="28">
        <v>6.0058604087190091</v>
      </c>
      <c r="V1420" s="28">
        <v>6.3231141391521799</v>
      </c>
      <c r="W1420" s="28">
        <v>6.4250223828195052</v>
      </c>
      <c r="X1420" s="28">
        <v>6.5341720326234567</v>
      </c>
    </row>
    <row r="1421" spans="1:24" x14ac:dyDescent="0.2">
      <c r="A1421" s="11" t="s">
        <v>151</v>
      </c>
      <c r="B1421" s="11" t="s">
        <v>63</v>
      </c>
      <c r="C1421" s="11" t="s">
        <v>65</v>
      </c>
      <c r="D1421" s="11" t="s">
        <v>26</v>
      </c>
      <c r="E1421" s="28">
        <v>4.483781188572757</v>
      </c>
      <c r="F1421" s="28">
        <v>4.4604979457147609</v>
      </c>
      <c r="G1421" s="28">
        <v>4.540763536428976</v>
      </c>
      <c r="H1421" s="28">
        <v>4.7898908000000002</v>
      </c>
      <c r="I1421" s="28">
        <v>5.0460149999999997</v>
      </c>
      <c r="J1421" s="28">
        <v>5.4315077824726625</v>
      </c>
      <c r="K1421" s="28">
        <v>6.1599893946745095</v>
      </c>
      <c r="L1421" s="28">
        <v>6.4945805367095542</v>
      </c>
      <c r="M1421" s="28">
        <v>5.8592119552771296</v>
      </c>
      <c r="N1421" s="28">
        <v>5.5463972532233567</v>
      </c>
      <c r="O1421" s="28">
        <v>6.707085935646699</v>
      </c>
      <c r="P1421" s="28">
        <v>8.2792820910081915</v>
      </c>
      <c r="Q1421" s="28">
        <v>7.2501706131999999</v>
      </c>
      <c r="R1421" s="28">
        <v>6.3390987936000016</v>
      </c>
      <c r="S1421" s="28">
        <v>6.7498802139664669</v>
      </c>
      <c r="T1421" s="28">
        <v>7.0055340170581211</v>
      </c>
      <c r="U1421" s="28">
        <v>7.2097904087190088</v>
      </c>
      <c r="V1421" s="28">
        <v>7.4844791391521799</v>
      </c>
      <c r="W1421" s="28">
        <v>7.5529623828195049</v>
      </c>
      <c r="X1421" s="28">
        <v>7.6975720326234569</v>
      </c>
    </row>
    <row r="1422" spans="1:24" x14ac:dyDescent="0.2">
      <c r="A1422" s="11" t="s">
        <v>151</v>
      </c>
      <c r="B1422" s="11" t="s">
        <v>63</v>
      </c>
      <c r="C1422" s="11" t="s">
        <v>65</v>
      </c>
      <c r="D1422" s="11" t="s">
        <v>75</v>
      </c>
      <c r="E1422" s="28">
        <v>2.4315540392482178</v>
      </c>
      <c r="F1422" s="28">
        <v>2.3424522695436893</v>
      </c>
      <c r="G1422" s="28">
        <v>2.0187170000000001</v>
      </c>
      <c r="H1422" s="28">
        <v>2.2239499999999999</v>
      </c>
      <c r="I1422" s="28">
        <v>2.6949999999999998</v>
      </c>
      <c r="J1422" s="28">
        <v>3.0209999999999999</v>
      </c>
      <c r="K1422" s="28">
        <v>3.8730000000000002</v>
      </c>
      <c r="L1422" s="28">
        <v>3.9137620000000002</v>
      </c>
      <c r="M1422" s="28">
        <v>3.656768</v>
      </c>
      <c r="N1422" s="28">
        <v>4.0083719999999996</v>
      </c>
      <c r="O1422" s="28">
        <v>4.8934769999999999</v>
      </c>
      <c r="P1422" s="28">
        <v>7.2424679999999997</v>
      </c>
      <c r="Q1422" s="28">
        <v>5.8914109999999997</v>
      </c>
      <c r="R1422" s="28">
        <v>5.1903860000000002</v>
      </c>
      <c r="S1422" s="28">
        <v>5.8710570993877331</v>
      </c>
      <c r="T1422" s="28">
        <v>6.0336143094420667</v>
      </c>
      <c r="U1422" s="28">
        <v>6.2204218796764277</v>
      </c>
      <c r="V1422" s="28">
        <v>6.4329250840245207</v>
      </c>
      <c r="W1422" s="28">
        <v>6.5930086477417067</v>
      </c>
      <c r="X1422" s="28">
        <v>6.7302986010366128</v>
      </c>
    </row>
    <row r="1423" spans="1:24" x14ac:dyDescent="0.2">
      <c r="A1423" s="11" t="s">
        <v>151</v>
      </c>
      <c r="B1423" s="11" t="s">
        <v>63</v>
      </c>
      <c r="C1423" s="11" t="s">
        <v>65</v>
      </c>
      <c r="D1423" s="11" t="s">
        <v>76</v>
      </c>
      <c r="E1423" s="28">
        <v>3.9689049999999999</v>
      </c>
      <c r="F1423" s="28">
        <v>3.7471610000000002</v>
      </c>
      <c r="G1423" s="28">
        <v>3.997541</v>
      </c>
      <c r="H1423" s="28">
        <v>4.1106410000000002</v>
      </c>
      <c r="I1423" s="28">
        <v>4.58</v>
      </c>
      <c r="J1423" s="28">
        <v>4.0540000000000003</v>
      </c>
      <c r="K1423" s="28">
        <v>3.4620000000000002</v>
      </c>
      <c r="L1423" s="28">
        <v>3.4037820000000001</v>
      </c>
      <c r="M1423" s="28">
        <v>3.6177739999999998</v>
      </c>
      <c r="N1423" s="28">
        <v>3.648555</v>
      </c>
      <c r="O1423" s="28">
        <v>3.3505630000000002</v>
      </c>
      <c r="P1423" s="28">
        <v>3.4429609999999999</v>
      </c>
      <c r="Q1423" s="28">
        <v>3.0371239999999999</v>
      </c>
      <c r="R1423" s="28">
        <v>2.8000449999999999</v>
      </c>
      <c r="S1423" s="28">
        <v>2.3886941668674559</v>
      </c>
      <c r="T1423" s="28">
        <v>2.4123407190503259</v>
      </c>
      <c r="U1423" s="28">
        <v>2.3882173118598224</v>
      </c>
      <c r="V1423" s="28">
        <v>2.3643351387412244</v>
      </c>
      <c r="W1423" s="28">
        <v>2.3406917873538124</v>
      </c>
      <c r="X1423" s="28">
        <v>2.3172848694802748</v>
      </c>
    </row>
    <row r="1424" spans="1:24" x14ac:dyDescent="0.2">
      <c r="A1424" s="11" t="s">
        <v>151</v>
      </c>
      <c r="B1424" s="11" t="s">
        <v>63</v>
      </c>
      <c r="C1424" s="11" t="s">
        <v>65</v>
      </c>
      <c r="D1424" s="11" t="s">
        <v>74</v>
      </c>
      <c r="E1424" s="28">
        <v>6.7782580000000001</v>
      </c>
      <c r="F1424" s="28">
        <v>6.66</v>
      </c>
      <c r="G1424" s="28">
        <v>7.0629999999999997</v>
      </c>
      <c r="H1424" s="28">
        <v>7.298</v>
      </c>
      <c r="I1424" s="28">
        <v>7.71</v>
      </c>
      <c r="J1424" s="28">
        <v>7.6550000000000002</v>
      </c>
      <c r="K1424" s="28">
        <v>7.8310000000000004</v>
      </c>
      <c r="L1424" s="28">
        <v>8.2720000000000002</v>
      </c>
      <c r="M1424" s="28">
        <v>7.4393549999999999</v>
      </c>
      <c r="N1424" s="28">
        <v>5.7469999999999999</v>
      </c>
      <c r="O1424" s="28">
        <v>4.3109971099999997</v>
      </c>
      <c r="P1424" s="28">
        <v>4.12</v>
      </c>
      <c r="Q1424" s="28">
        <v>3.5659999999999998</v>
      </c>
      <c r="R1424" s="28">
        <v>3.1131180000000001</v>
      </c>
      <c r="S1424" s="28">
        <v>3.2376427200000002</v>
      </c>
      <c r="T1424" s="28">
        <v>3.3347720016000002</v>
      </c>
      <c r="U1424" s="28">
        <v>3.3681197216160004</v>
      </c>
      <c r="V1424" s="28">
        <v>3.3681197216160004</v>
      </c>
      <c r="W1424" s="28">
        <v>3.3344385243998405</v>
      </c>
      <c r="X1424" s="28">
        <v>3.3010941391558419</v>
      </c>
    </row>
    <row r="1425" spans="1:24" x14ac:dyDescent="0.2">
      <c r="A1425" s="11" t="s">
        <v>151</v>
      </c>
      <c r="B1425" s="11" t="s">
        <v>63</v>
      </c>
      <c r="C1425" s="11" t="s">
        <v>67</v>
      </c>
      <c r="D1425" s="11" t="s">
        <v>72</v>
      </c>
      <c r="E1425" s="28">
        <v>0.91222931141512842</v>
      </c>
      <c r="F1425" s="28">
        <v>0.90794824648473127</v>
      </c>
      <c r="G1425" s="28">
        <v>0.87435388290253979</v>
      </c>
      <c r="H1425" s="28">
        <v>0.84820828517172675</v>
      </c>
      <c r="I1425" s="28">
        <v>0.83495445132136636</v>
      </c>
      <c r="J1425" s="28">
        <v>0.83513622608171623</v>
      </c>
      <c r="K1425" s="28">
        <v>0.84027654655298423</v>
      </c>
      <c r="L1425" s="28">
        <v>0.85084530935889213</v>
      </c>
      <c r="M1425" s="28">
        <v>0.85028783972211064</v>
      </c>
      <c r="N1425" s="28">
        <v>0.84988570887699921</v>
      </c>
      <c r="O1425" s="28">
        <v>0.85772142362245429</v>
      </c>
      <c r="P1425" s="28">
        <v>0.87556333122556607</v>
      </c>
      <c r="Q1425" s="28">
        <v>0.88313606808403955</v>
      </c>
      <c r="R1425" s="28">
        <v>0.88590014161605579</v>
      </c>
      <c r="S1425" s="28">
        <v>0.88613012745445019</v>
      </c>
      <c r="T1425" s="28">
        <v>0.88300246407173288</v>
      </c>
      <c r="U1425" s="28">
        <v>0.88064819302384223</v>
      </c>
      <c r="V1425" s="28">
        <v>0.87845765082610039</v>
      </c>
      <c r="W1425" s="28">
        <v>0.87895202098109881</v>
      </c>
      <c r="X1425" s="28">
        <v>0.8812195385682724</v>
      </c>
    </row>
    <row r="1426" spans="1:24" x14ac:dyDescent="0.2">
      <c r="A1426" s="11" t="s">
        <v>151</v>
      </c>
      <c r="B1426" s="11" t="s">
        <v>63</v>
      </c>
      <c r="C1426" s="11" t="s">
        <v>67</v>
      </c>
      <c r="D1426" s="11" t="s">
        <v>77</v>
      </c>
      <c r="E1426" s="28">
        <v>9.9259993958549106E-2</v>
      </c>
      <c r="F1426" s="28">
        <v>8.7174000000000001E-2</v>
      </c>
      <c r="G1426" s="28">
        <v>7.4013000000000009E-2</v>
      </c>
      <c r="H1426" s="28">
        <v>7.1999999999999995E-2</v>
      </c>
      <c r="I1426" s="28">
        <v>8.5000000000000006E-2</v>
      </c>
      <c r="J1426" s="28">
        <v>0.09</v>
      </c>
      <c r="K1426" s="28">
        <v>9.8000000000000004E-2</v>
      </c>
      <c r="L1426" s="28">
        <v>0.10400000000000001</v>
      </c>
      <c r="M1426" s="28">
        <v>0.10200000000000001</v>
      </c>
      <c r="N1426" s="28">
        <v>6.0733065997712485E-2</v>
      </c>
      <c r="O1426" s="28">
        <v>8.0075999999999994E-2</v>
      </c>
      <c r="P1426" s="28">
        <v>9.7610000000000002E-2</v>
      </c>
      <c r="Q1426" s="28">
        <v>8.7248999999999993E-2</v>
      </c>
      <c r="R1426" s="28">
        <v>8.6662000000000003E-2</v>
      </c>
      <c r="S1426" s="28">
        <v>8.8819999999999996E-2</v>
      </c>
      <c r="T1426" s="28">
        <v>8.9915999999999996E-2</v>
      </c>
      <c r="U1426" s="28">
        <v>9.4775999999999999E-2</v>
      </c>
      <c r="V1426" s="28">
        <v>9.9084000000000005E-2</v>
      </c>
      <c r="W1426" s="28">
        <v>0.101517</v>
      </c>
      <c r="X1426" s="28">
        <v>0.10334699999999999</v>
      </c>
    </row>
    <row r="1427" spans="1:24" x14ac:dyDescent="0.2">
      <c r="A1427" s="11" t="s">
        <v>151</v>
      </c>
      <c r="B1427" s="11" t="s">
        <v>63</v>
      </c>
      <c r="C1427" s="11" t="s">
        <v>67</v>
      </c>
      <c r="D1427" s="11" t="s">
        <v>73</v>
      </c>
      <c r="E1427" s="28">
        <v>0.15515199999999998</v>
      </c>
      <c r="F1427" s="28">
        <v>0.14357800000000001</v>
      </c>
      <c r="G1427" s="28">
        <v>0.13374900000000001</v>
      </c>
      <c r="H1427" s="28">
        <v>0.14099999999999999</v>
      </c>
      <c r="I1427" s="28">
        <v>0.17</v>
      </c>
      <c r="J1427" s="28">
        <v>0.18</v>
      </c>
      <c r="K1427" s="28">
        <v>0.188</v>
      </c>
      <c r="L1427" s="28">
        <v>0.20600000000000002</v>
      </c>
      <c r="M1427" s="28">
        <v>0.215</v>
      </c>
      <c r="N1427" s="28">
        <v>8.2208000000000003E-2</v>
      </c>
      <c r="O1427" s="28">
        <v>0.128469</v>
      </c>
      <c r="P1427" s="28">
        <v>0.17005899999999999</v>
      </c>
      <c r="Q1427" s="28">
        <v>0.16001200000000002</v>
      </c>
      <c r="R1427" s="28">
        <v>0.16308600000000001</v>
      </c>
      <c r="S1427" s="28">
        <v>0.14161299999999999</v>
      </c>
      <c r="T1427" s="28">
        <v>0.144674</v>
      </c>
      <c r="U1427" s="28">
        <v>0.155754</v>
      </c>
      <c r="V1427" s="28">
        <v>0.165516</v>
      </c>
      <c r="W1427" s="28">
        <v>0.17332</v>
      </c>
      <c r="X1427" s="28">
        <v>0.18021199999999998</v>
      </c>
    </row>
    <row r="1428" spans="1:24" x14ac:dyDescent="0.2">
      <c r="A1428" s="11" t="s">
        <v>151</v>
      </c>
      <c r="B1428" s="11" t="s">
        <v>63</v>
      </c>
      <c r="C1428" s="11" t="s">
        <v>67</v>
      </c>
      <c r="D1428" s="11" t="s">
        <v>70</v>
      </c>
      <c r="E1428" s="28">
        <v>1.2412159999999999</v>
      </c>
      <c r="F1428" s="28">
        <v>1.1486240000000001</v>
      </c>
      <c r="G1428" s="28">
        <v>1.0699920000000001</v>
      </c>
      <c r="H1428" s="28">
        <v>1.1279999999999999</v>
      </c>
      <c r="I1428" s="28">
        <v>1.36</v>
      </c>
      <c r="J1428" s="28">
        <v>1.44</v>
      </c>
      <c r="K1428" s="28">
        <v>1.504</v>
      </c>
      <c r="L1428" s="28">
        <v>1.6480000000000001</v>
      </c>
      <c r="M1428" s="28">
        <v>1.72</v>
      </c>
      <c r="N1428" s="28">
        <v>0.65766400000000003</v>
      </c>
      <c r="O1428" s="28">
        <v>1.027752</v>
      </c>
      <c r="P1428" s="28">
        <v>1.3604719999999999</v>
      </c>
      <c r="Q1428" s="28">
        <v>1.2800960000000001</v>
      </c>
      <c r="R1428" s="28">
        <v>1.3046880000000001</v>
      </c>
      <c r="S1428" s="28">
        <v>1.1329039999999999</v>
      </c>
      <c r="T1428" s="28">
        <v>1.157392</v>
      </c>
      <c r="U1428" s="28">
        <v>1.246032</v>
      </c>
      <c r="V1428" s="28">
        <v>1.324128</v>
      </c>
      <c r="W1428" s="28">
        <v>1.38656</v>
      </c>
      <c r="X1428" s="28">
        <v>1.4416959999999999</v>
      </c>
    </row>
    <row r="1429" spans="1:24" x14ac:dyDescent="0.2">
      <c r="A1429" s="11" t="s">
        <v>151</v>
      </c>
      <c r="B1429" s="11" t="s">
        <v>63</v>
      </c>
      <c r="C1429" s="11" t="s">
        <v>67</v>
      </c>
      <c r="D1429" s="11" t="s">
        <v>71</v>
      </c>
      <c r="E1429" s="28">
        <v>2.1219999999999999</v>
      </c>
      <c r="F1429" s="28">
        <v>2.0590000000000002</v>
      </c>
      <c r="G1429" s="28">
        <v>2.056</v>
      </c>
      <c r="H1429" s="28">
        <v>2.1059999999999999</v>
      </c>
      <c r="I1429" s="28">
        <v>2.0590000000000002</v>
      </c>
      <c r="J1429" s="28">
        <v>1.9813630000000002</v>
      </c>
      <c r="K1429" s="28">
        <v>2.0280811000000001</v>
      </c>
      <c r="L1429" s="28">
        <v>2.1353922000000001</v>
      </c>
      <c r="M1429" s="28">
        <v>1.8557196999999999</v>
      </c>
      <c r="N1429" s="28">
        <v>1.5096965000000002</v>
      </c>
      <c r="O1429" s="28">
        <v>1.9248246999999996</v>
      </c>
      <c r="P1429" s="28">
        <v>1.7757670200000004</v>
      </c>
      <c r="Q1429" s="28">
        <v>1.5125414200000002</v>
      </c>
      <c r="R1429" s="28">
        <v>1.6950891400000001</v>
      </c>
      <c r="S1429" s="28">
        <v>1.8431437462977323</v>
      </c>
      <c r="T1429" s="28">
        <v>1.9633024202997558</v>
      </c>
      <c r="U1429" s="28">
        <v>2.0078778800943602</v>
      </c>
      <c r="V1429" s="28">
        <v>2.0204525969000313</v>
      </c>
      <c r="W1429" s="28">
        <v>2.0215896482565272</v>
      </c>
      <c r="X1429" s="28">
        <v>2.0268049387070266</v>
      </c>
    </row>
    <row r="1430" spans="1:24" x14ac:dyDescent="0.2">
      <c r="A1430" s="11" t="s">
        <v>151</v>
      </c>
      <c r="B1430" s="11" t="s">
        <v>63</v>
      </c>
      <c r="C1430" s="11" t="s">
        <v>67</v>
      </c>
      <c r="D1430" s="11" t="s">
        <v>26</v>
      </c>
      <c r="E1430" s="28">
        <v>3.3632159999999995</v>
      </c>
      <c r="F1430" s="28">
        <v>3.207624</v>
      </c>
      <c r="G1430" s="28">
        <v>3.1259920000000001</v>
      </c>
      <c r="H1430" s="28">
        <v>3.234</v>
      </c>
      <c r="I1430" s="28">
        <v>3.4190000000000005</v>
      </c>
      <c r="J1430" s="28">
        <v>3.4213630000000004</v>
      </c>
      <c r="K1430" s="28">
        <v>3.5320811000000001</v>
      </c>
      <c r="L1430" s="28">
        <v>3.7833922000000002</v>
      </c>
      <c r="M1430" s="28">
        <v>3.5757196999999996</v>
      </c>
      <c r="N1430" s="28">
        <v>2.1673605</v>
      </c>
      <c r="O1430" s="28">
        <v>2.9525766999999998</v>
      </c>
      <c r="P1430" s="28">
        <v>3.1362390200000005</v>
      </c>
      <c r="Q1430" s="28">
        <v>2.7926374200000001</v>
      </c>
      <c r="R1430" s="28">
        <v>2.99977714</v>
      </c>
      <c r="S1430" s="28">
        <v>2.9760477462977324</v>
      </c>
      <c r="T1430" s="28">
        <v>3.1206944202997557</v>
      </c>
      <c r="U1430" s="28">
        <v>3.2539098800943602</v>
      </c>
      <c r="V1430" s="28">
        <v>3.3445805969000313</v>
      </c>
      <c r="W1430" s="28">
        <v>3.4081496482565274</v>
      </c>
      <c r="X1430" s="28">
        <v>3.4685009387070265</v>
      </c>
    </row>
    <row r="1431" spans="1:24" x14ac:dyDescent="0.2">
      <c r="A1431" s="11" t="s">
        <v>151</v>
      </c>
      <c r="B1431" s="11" t="s">
        <v>63</v>
      </c>
      <c r="C1431" s="11" t="s">
        <v>67</v>
      </c>
      <c r="D1431" s="11" t="s">
        <v>75</v>
      </c>
      <c r="E1431" s="28">
        <v>3.2744810000000002</v>
      </c>
      <c r="F1431" s="28">
        <v>3.2964410000000002</v>
      </c>
      <c r="G1431" s="28">
        <v>3.4470360000000002</v>
      </c>
      <c r="H1431" s="28">
        <v>3.9150369999999999</v>
      </c>
      <c r="I1431" s="28">
        <v>4.3540000000000001</v>
      </c>
      <c r="J1431" s="28">
        <v>5.0209999999999999</v>
      </c>
      <c r="K1431" s="28">
        <v>5.2149999999999999</v>
      </c>
      <c r="L1431" s="28">
        <v>5.6376980000000003</v>
      </c>
      <c r="M1431" s="28">
        <v>5.2698349999999996</v>
      </c>
      <c r="N1431" s="28">
        <v>3.397284</v>
      </c>
      <c r="O1431" s="28">
        <v>4.8678940000000006</v>
      </c>
      <c r="P1431" s="28">
        <v>5.4843149999999996</v>
      </c>
      <c r="Q1431" s="28">
        <v>4.6416199999999996</v>
      </c>
      <c r="R1431" s="28">
        <v>4.8833260000000003</v>
      </c>
      <c r="S1431" s="28">
        <v>5.253238662543497</v>
      </c>
      <c r="T1431" s="28">
        <v>5.2565609517016147</v>
      </c>
      <c r="U1431" s="28">
        <v>5.3731895642492651</v>
      </c>
      <c r="V1431" s="28">
        <v>5.49409689105015</v>
      </c>
      <c r="W1431" s="28">
        <v>5.5701597295425422</v>
      </c>
      <c r="X1431" s="28">
        <v>5.6375963921587511</v>
      </c>
    </row>
    <row r="1432" spans="1:24" x14ac:dyDescent="0.2">
      <c r="A1432" s="11" t="s">
        <v>151</v>
      </c>
      <c r="B1432" s="11" t="s">
        <v>63</v>
      </c>
      <c r="C1432" s="11" t="s">
        <v>67</v>
      </c>
      <c r="D1432" s="11" t="s">
        <v>76</v>
      </c>
      <c r="E1432" s="28">
        <v>3.37595</v>
      </c>
      <c r="F1432" s="28">
        <v>3.1787839999999998</v>
      </c>
      <c r="G1432" s="28">
        <v>3.936083</v>
      </c>
      <c r="H1432" s="28">
        <v>4.0532589999999997</v>
      </c>
      <c r="I1432" s="28">
        <v>4.5309999999999997</v>
      </c>
      <c r="J1432" s="28">
        <v>4.7229999999999999</v>
      </c>
      <c r="K1432" s="28">
        <v>5.8369999999999997</v>
      </c>
      <c r="L1432" s="28">
        <v>5.6600989999999998</v>
      </c>
      <c r="M1432" s="28">
        <v>5.1478349999999997</v>
      </c>
      <c r="N1432" s="28">
        <v>3.9382470000000001</v>
      </c>
      <c r="O1432" s="28">
        <v>4.7325039999999996</v>
      </c>
      <c r="P1432" s="28">
        <v>4.8843870000000003</v>
      </c>
      <c r="Q1432" s="28">
        <v>4.1479819999999998</v>
      </c>
      <c r="R1432" s="28">
        <v>4.1806609999999997</v>
      </c>
      <c r="S1432" s="28">
        <v>4.4618000516871659</v>
      </c>
      <c r="T1432" s="28">
        <v>4.4003586662857881</v>
      </c>
      <c r="U1432" s="28">
        <v>4.42205236614</v>
      </c>
      <c r="V1432" s="28">
        <v>4.42205236614</v>
      </c>
      <c r="W1432" s="28">
        <v>4.42205236614</v>
      </c>
      <c r="X1432" s="28">
        <v>4.42205236614</v>
      </c>
    </row>
    <row r="1433" spans="1:24" x14ac:dyDescent="0.2">
      <c r="A1433" s="11" t="s">
        <v>151</v>
      </c>
      <c r="B1433" s="11" t="s">
        <v>63</v>
      </c>
      <c r="C1433" s="11" t="s">
        <v>67</v>
      </c>
      <c r="D1433" s="11" t="s">
        <v>74</v>
      </c>
      <c r="E1433" s="28">
        <v>3.3819340000000002</v>
      </c>
      <c r="F1433" s="28">
        <v>2.9409999999999998</v>
      </c>
      <c r="G1433" s="28">
        <v>3.2589999999999999</v>
      </c>
      <c r="H1433" s="28">
        <v>3.5059999999999998</v>
      </c>
      <c r="I1433" s="28">
        <v>3.915</v>
      </c>
      <c r="J1433" s="28">
        <v>3.383</v>
      </c>
      <c r="K1433" s="28">
        <v>4.0199999999999996</v>
      </c>
      <c r="L1433" s="28">
        <v>3.9529999999999998</v>
      </c>
      <c r="M1433" s="28">
        <v>3.5278800000000001</v>
      </c>
      <c r="N1433" s="28">
        <v>1.9419999999999999</v>
      </c>
      <c r="O1433" s="28">
        <v>2.84</v>
      </c>
      <c r="P1433" s="28">
        <v>2.5</v>
      </c>
      <c r="Q1433" s="28">
        <v>2.2000000000000002</v>
      </c>
      <c r="R1433" s="28">
        <v>2.2264000000000004</v>
      </c>
      <c r="S1433" s="28">
        <v>2.2264000000000004</v>
      </c>
      <c r="T1433" s="28">
        <v>2.2553432</v>
      </c>
      <c r="U1433" s="28">
        <v>2.277896632</v>
      </c>
      <c r="V1433" s="28">
        <v>2.2687850454720002</v>
      </c>
      <c r="W1433" s="28">
        <v>2.2597099052901122</v>
      </c>
      <c r="X1433" s="28">
        <v>2.2484113557636616</v>
      </c>
    </row>
    <row r="1434" spans="1:24" x14ac:dyDescent="0.2">
      <c r="A1434" s="11" t="s">
        <v>152</v>
      </c>
      <c r="B1434" s="11" t="s">
        <v>63</v>
      </c>
      <c r="C1434" s="11" t="s">
        <v>50</v>
      </c>
      <c r="D1434" s="11" t="s">
        <v>72</v>
      </c>
      <c r="E1434" s="28">
        <v>3.0305902740364559</v>
      </c>
      <c r="F1434" s="28">
        <v>3.4152</v>
      </c>
      <c r="G1434" s="28">
        <v>3.6564580000000002</v>
      </c>
      <c r="H1434" s="28">
        <v>3.8858999999999999</v>
      </c>
      <c r="I1434" s="28">
        <v>4.202</v>
      </c>
      <c r="J1434" s="28">
        <v>4.3029999999999999</v>
      </c>
      <c r="K1434" s="28">
        <v>4.5431000000000008</v>
      </c>
      <c r="L1434" s="28">
        <v>4.7984999999999998</v>
      </c>
      <c r="M1434" s="28">
        <v>5.024</v>
      </c>
      <c r="N1434" s="28">
        <v>5.1319999999999997</v>
      </c>
      <c r="O1434" s="28">
        <v>5.1803150000000002</v>
      </c>
      <c r="P1434" s="28">
        <v>5.1845503300000004</v>
      </c>
      <c r="Q1434" s="28">
        <v>5.1494224240600008</v>
      </c>
      <c r="R1434" s="28">
        <v>5.1152998204269204</v>
      </c>
      <c r="S1434" s="28">
        <v>5.0923024236592358</v>
      </c>
      <c r="T1434" s="28">
        <v>5.0824489800333694</v>
      </c>
      <c r="U1434" s="28">
        <v>5.074447000432702</v>
      </c>
      <c r="V1434" s="28">
        <v>5.0554499314210197</v>
      </c>
      <c r="W1434" s="28">
        <v>5.0486118834098104</v>
      </c>
      <c r="X1434" s="28">
        <v>5.045996915024106</v>
      </c>
    </row>
    <row r="1435" spans="1:24" x14ac:dyDescent="0.2">
      <c r="A1435" s="11" t="s">
        <v>152</v>
      </c>
      <c r="B1435" s="11" t="s">
        <v>63</v>
      </c>
      <c r="C1435" s="11" t="s">
        <v>50</v>
      </c>
      <c r="D1435" s="11" t="s">
        <v>77</v>
      </c>
      <c r="E1435" s="28">
        <v>0.29022500000000001</v>
      </c>
      <c r="F1435" s="28">
        <v>0.28029500000000002</v>
      </c>
      <c r="G1435" s="28">
        <v>0.26848899999999998</v>
      </c>
      <c r="H1435" s="28">
        <v>0.25700000000000001</v>
      </c>
      <c r="I1435" s="28">
        <v>0.28999999999999998</v>
      </c>
      <c r="J1435" s="28">
        <v>0.27</v>
      </c>
      <c r="K1435" s="28">
        <v>0.26700000000000002</v>
      </c>
      <c r="L1435" s="28">
        <v>0.28000000000000003</v>
      </c>
      <c r="M1435" s="28">
        <v>0.26700000000000002</v>
      </c>
      <c r="N1435" s="28">
        <v>0.22007400000000002</v>
      </c>
      <c r="O1435" s="28">
        <v>0.14069100000000001</v>
      </c>
      <c r="P1435" s="28">
        <v>9.7480999999999998E-2</v>
      </c>
      <c r="Q1435" s="28">
        <v>5.8194000000000003E-2</v>
      </c>
      <c r="R1435" s="28">
        <v>5.8567000000000001E-2</v>
      </c>
      <c r="S1435" s="28">
        <v>6.9078000000000001E-2</v>
      </c>
      <c r="T1435" s="28">
        <v>8.1808000000000006E-2</v>
      </c>
      <c r="U1435" s="28">
        <v>9.3647000000000008E-2</v>
      </c>
      <c r="V1435" s="28">
        <v>0.11801300000000001</v>
      </c>
      <c r="W1435" s="28">
        <v>0.13977000000000001</v>
      </c>
      <c r="X1435" s="28">
        <v>0.153892</v>
      </c>
    </row>
    <row r="1436" spans="1:24" x14ac:dyDescent="0.2">
      <c r="A1436" s="11" t="s">
        <v>152</v>
      </c>
      <c r="B1436" s="11" t="s">
        <v>63</v>
      </c>
      <c r="C1436" s="11" t="s">
        <v>50</v>
      </c>
      <c r="D1436" s="11" t="s">
        <v>73</v>
      </c>
      <c r="E1436" s="28">
        <v>0</v>
      </c>
      <c r="F1436" s="28">
        <v>0</v>
      </c>
      <c r="G1436" s="28">
        <v>0</v>
      </c>
      <c r="H1436" s="28">
        <v>0</v>
      </c>
      <c r="I1436" s="28">
        <v>0</v>
      </c>
      <c r="J1436" s="28">
        <v>0</v>
      </c>
      <c r="K1436" s="28">
        <v>0</v>
      </c>
      <c r="L1436" s="28">
        <v>0</v>
      </c>
      <c r="M1436" s="28">
        <v>0</v>
      </c>
      <c r="N1436" s="28">
        <v>0</v>
      </c>
      <c r="O1436" s="28">
        <v>0</v>
      </c>
      <c r="P1436" s="28">
        <v>0</v>
      </c>
      <c r="Q1436" s="28">
        <v>0</v>
      </c>
      <c r="R1436" s="28">
        <v>0</v>
      </c>
      <c r="S1436" s="28">
        <v>0</v>
      </c>
      <c r="T1436" s="28">
        <v>0</v>
      </c>
      <c r="U1436" s="28">
        <v>0</v>
      </c>
      <c r="V1436" s="28">
        <v>0</v>
      </c>
      <c r="W1436" s="28">
        <v>0</v>
      </c>
      <c r="X1436" s="28">
        <v>0</v>
      </c>
    </row>
    <row r="1437" spans="1:24" x14ac:dyDescent="0.2">
      <c r="A1437" s="11" t="s">
        <v>152</v>
      </c>
      <c r="B1437" s="11" t="s">
        <v>63</v>
      </c>
      <c r="C1437" s="11" t="s">
        <v>50</v>
      </c>
      <c r="D1437" s="11" t="s">
        <v>70</v>
      </c>
      <c r="E1437" s="28">
        <v>0</v>
      </c>
      <c r="F1437" s="28">
        <v>0</v>
      </c>
      <c r="G1437" s="28">
        <v>0</v>
      </c>
      <c r="H1437" s="28">
        <v>0</v>
      </c>
      <c r="I1437" s="28">
        <v>0</v>
      </c>
      <c r="J1437" s="28">
        <v>0</v>
      </c>
      <c r="K1437" s="28">
        <v>0</v>
      </c>
      <c r="L1437" s="28">
        <v>0</v>
      </c>
      <c r="M1437" s="28">
        <v>0</v>
      </c>
      <c r="N1437" s="28">
        <v>0</v>
      </c>
      <c r="O1437" s="28">
        <v>0</v>
      </c>
      <c r="P1437" s="28">
        <v>0</v>
      </c>
      <c r="Q1437" s="28">
        <v>0</v>
      </c>
      <c r="R1437" s="28">
        <v>0</v>
      </c>
      <c r="S1437" s="28">
        <v>0</v>
      </c>
      <c r="T1437" s="28">
        <v>0</v>
      </c>
      <c r="U1437" s="28">
        <v>0</v>
      </c>
      <c r="V1437" s="28">
        <v>0</v>
      </c>
      <c r="W1437" s="28">
        <v>0</v>
      </c>
      <c r="X1437" s="28">
        <v>0</v>
      </c>
    </row>
    <row r="1438" spans="1:24" x14ac:dyDescent="0.2">
      <c r="A1438" s="11" t="s">
        <v>152</v>
      </c>
      <c r="B1438" s="11" t="s">
        <v>63</v>
      </c>
      <c r="C1438" s="11" t="s">
        <v>50</v>
      </c>
      <c r="D1438" s="11" t="s">
        <v>71</v>
      </c>
      <c r="E1438" s="28">
        <v>2.121413191825519</v>
      </c>
      <c r="F1438" s="28">
        <v>2.5613999999999999</v>
      </c>
      <c r="G1438" s="28">
        <v>2.7277176679999999</v>
      </c>
      <c r="H1438" s="28">
        <v>3.3418739999999998</v>
      </c>
      <c r="I1438" s="28">
        <v>3.6137199999999998</v>
      </c>
      <c r="J1438" s="28">
        <v>3.6154399999999991</v>
      </c>
      <c r="K1438" s="28">
        <v>3.9133599999999999</v>
      </c>
      <c r="L1438" s="28">
        <v>4.4183018218567343</v>
      </c>
      <c r="M1438" s="28">
        <v>4.2250878059088857</v>
      </c>
      <c r="N1438" s="28">
        <v>4.1557773797381508</v>
      </c>
      <c r="O1438" s="28">
        <v>3.7855353075855454</v>
      </c>
      <c r="P1438" s="28">
        <v>3.293231913098619</v>
      </c>
      <c r="Q1438" s="28">
        <v>3.0651186719999997</v>
      </c>
      <c r="R1438" s="28">
        <v>3.63976461675</v>
      </c>
      <c r="S1438" s="28">
        <v>3.5521357699851874</v>
      </c>
      <c r="T1438" s="28">
        <v>3.6735402929783088</v>
      </c>
      <c r="U1438" s="28">
        <v>3.8058352503245252</v>
      </c>
      <c r="V1438" s="28">
        <v>3.9938054458226055</v>
      </c>
      <c r="W1438" s="28">
        <v>4.1398617443960442</v>
      </c>
      <c r="X1438" s="28">
        <v>4.1377174703197657</v>
      </c>
    </row>
    <row r="1439" spans="1:24" x14ac:dyDescent="0.2">
      <c r="A1439" s="11" t="s">
        <v>152</v>
      </c>
      <c r="B1439" s="11" t="s">
        <v>63</v>
      </c>
      <c r="C1439" s="11" t="s">
        <v>50</v>
      </c>
      <c r="D1439" s="11" t="s">
        <v>26</v>
      </c>
      <c r="E1439" s="28">
        <v>2.121413191825519</v>
      </c>
      <c r="F1439" s="28">
        <v>2.5613999999999999</v>
      </c>
      <c r="G1439" s="28">
        <v>2.7277176679999999</v>
      </c>
      <c r="H1439" s="28">
        <v>3.3418739999999998</v>
      </c>
      <c r="I1439" s="28">
        <v>3.6137199999999998</v>
      </c>
      <c r="J1439" s="28">
        <v>3.6154399999999991</v>
      </c>
      <c r="K1439" s="28">
        <v>3.9133599999999999</v>
      </c>
      <c r="L1439" s="28">
        <v>4.4183018218567343</v>
      </c>
      <c r="M1439" s="28">
        <v>4.2250878059088857</v>
      </c>
      <c r="N1439" s="28">
        <v>4.1557773797381508</v>
      </c>
      <c r="O1439" s="28">
        <v>3.7855353075855454</v>
      </c>
      <c r="P1439" s="28">
        <v>3.293231913098619</v>
      </c>
      <c r="Q1439" s="28">
        <v>3.0651186719999997</v>
      </c>
      <c r="R1439" s="28">
        <v>3.63976461675</v>
      </c>
      <c r="S1439" s="28">
        <v>3.5521357699851874</v>
      </c>
      <c r="T1439" s="28">
        <v>3.6735402929783088</v>
      </c>
      <c r="U1439" s="28">
        <v>3.8058352503245252</v>
      </c>
      <c r="V1439" s="28">
        <v>3.9938054458226055</v>
      </c>
      <c r="W1439" s="28">
        <v>4.1398617443960442</v>
      </c>
      <c r="X1439" s="28">
        <v>4.1377174703197657</v>
      </c>
    </row>
    <row r="1440" spans="1:24" x14ac:dyDescent="0.2">
      <c r="A1440" s="11" t="s">
        <v>152</v>
      </c>
      <c r="B1440" s="11" t="s">
        <v>63</v>
      </c>
      <c r="C1440" s="11" t="s">
        <v>50</v>
      </c>
      <c r="D1440" s="11" t="s">
        <v>75</v>
      </c>
      <c r="E1440" s="28">
        <v>2.2490000000000001</v>
      </c>
      <c r="F1440" s="28">
        <v>2.2970000000000002</v>
      </c>
      <c r="G1440" s="28">
        <v>2.7839999999999998</v>
      </c>
      <c r="H1440" s="28">
        <v>3.52</v>
      </c>
      <c r="I1440" s="28">
        <v>3.8239999999999998</v>
      </c>
      <c r="J1440" s="28">
        <v>4.0999999999999996</v>
      </c>
      <c r="K1440" s="28">
        <v>4.048</v>
      </c>
      <c r="L1440" s="28">
        <v>4.2709999999999999</v>
      </c>
      <c r="M1440" s="28">
        <v>4.1369999999999996</v>
      </c>
      <c r="N1440" s="28">
        <v>4.2982339999999999</v>
      </c>
      <c r="O1440" s="28">
        <v>3.5726840000000002</v>
      </c>
      <c r="P1440" s="28">
        <v>3.2455379999999998</v>
      </c>
      <c r="Q1440" s="28">
        <v>2.7203409999999999</v>
      </c>
      <c r="R1440" s="28">
        <v>3.436782</v>
      </c>
      <c r="S1440" s="28">
        <v>3.6730514324777546</v>
      </c>
      <c r="T1440" s="28">
        <v>3.8389877671576911</v>
      </c>
      <c r="U1440" s="28">
        <v>4.0501465508364989</v>
      </c>
      <c r="V1440" s="28">
        <v>4.1690084832385512</v>
      </c>
      <c r="W1440" s="28">
        <v>4.214477272479181</v>
      </c>
      <c r="X1440" s="28">
        <v>4.2195505480909219</v>
      </c>
    </row>
    <row r="1441" spans="1:24" x14ac:dyDescent="0.2">
      <c r="A1441" s="11" t="s">
        <v>152</v>
      </c>
      <c r="B1441" s="11" t="s">
        <v>63</v>
      </c>
      <c r="C1441" s="11" t="s">
        <v>50</v>
      </c>
      <c r="D1441" s="11" t="s">
        <v>76</v>
      </c>
      <c r="E1441" s="28">
        <v>4.5737E-2</v>
      </c>
      <c r="F1441" s="28">
        <v>9.4E-2</v>
      </c>
      <c r="G1441" s="28">
        <v>2.8000000000000001E-2</v>
      </c>
      <c r="H1441" s="28">
        <v>1.0246999999999999E-2</v>
      </c>
      <c r="I1441" s="28">
        <v>7.0869000000000001E-2</v>
      </c>
      <c r="J1441" s="28">
        <v>4.4554999999999997E-2</v>
      </c>
      <c r="K1441" s="28">
        <v>5.1562999999999998E-2</v>
      </c>
      <c r="L1441" s="28">
        <v>0.08</v>
      </c>
      <c r="M1441" s="28">
        <v>7.2999999999999995E-2</v>
      </c>
      <c r="N1441" s="28">
        <v>7.5098999999999999E-2</v>
      </c>
      <c r="O1441" s="28">
        <v>0.20318700000000001</v>
      </c>
      <c r="P1441" s="28">
        <v>0.234598</v>
      </c>
      <c r="Q1441" s="28">
        <v>0.20340035070000001</v>
      </c>
      <c r="R1441" s="28">
        <v>0.17096</v>
      </c>
      <c r="S1441" s="28">
        <v>0.17546584978439084</v>
      </c>
      <c r="T1441" s="28">
        <v>0.11595952797807232</v>
      </c>
      <c r="U1441" s="28">
        <v>0.10436357518026509</v>
      </c>
      <c r="V1441" s="28">
        <v>9.4429167042414358E-2</v>
      </c>
      <c r="W1441" s="28">
        <v>8.916908124346537E-2</v>
      </c>
      <c r="X1441" s="28">
        <v>8.6231436250095161E-2</v>
      </c>
    </row>
    <row r="1442" spans="1:24" x14ac:dyDescent="0.2">
      <c r="A1442" s="11" t="s">
        <v>152</v>
      </c>
      <c r="B1442" s="11" t="s">
        <v>63</v>
      </c>
      <c r="C1442" s="11" t="s">
        <v>50</v>
      </c>
      <c r="D1442" s="11" t="s">
        <v>74</v>
      </c>
      <c r="E1442" s="28">
        <v>0</v>
      </c>
      <c r="F1442" s="28">
        <v>0</v>
      </c>
      <c r="G1442" s="28">
        <v>0</v>
      </c>
      <c r="H1442" s="28">
        <v>0</v>
      </c>
      <c r="I1442" s="28">
        <v>0</v>
      </c>
      <c r="J1442" s="28">
        <v>0</v>
      </c>
      <c r="K1442" s="28">
        <v>0</v>
      </c>
      <c r="L1442" s="28">
        <v>0</v>
      </c>
      <c r="M1442" s="28">
        <v>0</v>
      </c>
      <c r="N1442" s="28">
        <v>0</v>
      </c>
      <c r="O1442" s="28">
        <v>0</v>
      </c>
      <c r="P1442" s="28">
        <v>0</v>
      </c>
      <c r="Q1442" s="28">
        <v>0</v>
      </c>
      <c r="R1442" s="28">
        <v>0</v>
      </c>
      <c r="S1442" s="28">
        <v>0</v>
      </c>
      <c r="T1442" s="28">
        <v>0</v>
      </c>
      <c r="U1442" s="28">
        <v>0</v>
      </c>
      <c r="V1442" s="28">
        <v>0</v>
      </c>
      <c r="W1442" s="28">
        <v>0</v>
      </c>
      <c r="X1442" s="28">
        <v>0</v>
      </c>
    </row>
    <row r="1443" spans="1:24" x14ac:dyDescent="0.2">
      <c r="A1443" s="11" t="s">
        <v>152</v>
      </c>
      <c r="B1443" s="11" t="s">
        <v>63</v>
      </c>
      <c r="C1443" s="11" t="s">
        <v>65</v>
      </c>
      <c r="D1443" s="11" t="s">
        <v>72</v>
      </c>
      <c r="E1443" s="28">
        <v>0.89380143596256167</v>
      </c>
      <c r="F1443" s="28">
        <v>0.96475875520695487</v>
      </c>
      <c r="G1443" s="28">
        <v>1.0407334955988035</v>
      </c>
      <c r="H1443" s="28">
        <v>1.0663863246650171</v>
      </c>
      <c r="I1443" s="28">
        <v>1.1081446558518484</v>
      </c>
      <c r="J1443" s="28">
        <v>1.1516375394125187</v>
      </c>
      <c r="K1443" s="28">
        <v>1.1830188211937287</v>
      </c>
      <c r="L1443" s="28">
        <v>1.2190802483469616</v>
      </c>
      <c r="M1443" s="28">
        <v>1.2520532418322803</v>
      </c>
      <c r="N1443" s="28">
        <v>1.2772776677669386</v>
      </c>
      <c r="O1443" s="28">
        <v>1.297273611441307</v>
      </c>
      <c r="P1443" s="28">
        <v>1.3089557058870724</v>
      </c>
      <c r="Q1443" s="28">
        <v>1.3153796172988466</v>
      </c>
      <c r="R1443" s="28">
        <v>1.3188816172988465</v>
      </c>
      <c r="S1443" s="28">
        <v>1.3209148540642488</v>
      </c>
      <c r="T1443" s="28">
        <v>1.3195332797939274</v>
      </c>
      <c r="U1443" s="28">
        <v>1.3115069469959881</v>
      </c>
      <c r="V1443" s="28">
        <v>1.3027678636320363</v>
      </c>
      <c r="W1443" s="28">
        <v>1.2926281135411879</v>
      </c>
      <c r="X1443" s="28">
        <v>1.2810310637245288</v>
      </c>
    </row>
    <row r="1444" spans="1:24" x14ac:dyDescent="0.2">
      <c r="A1444" s="11" t="s">
        <v>152</v>
      </c>
      <c r="B1444" s="11" t="s">
        <v>63</v>
      </c>
      <c r="C1444" s="11" t="s">
        <v>65</v>
      </c>
      <c r="D1444" s="11" t="s">
        <v>77</v>
      </c>
      <c r="E1444" s="28">
        <v>2.2327000000000003E-2</v>
      </c>
      <c r="F1444" s="28">
        <v>2.0462000000000001E-2</v>
      </c>
      <c r="G1444" s="28">
        <v>1.8726E-2</v>
      </c>
      <c r="H1444" s="28">
        <v>1.7999999999999999E-2</v>
      </c>
      <c r="I1444" s="28">
        <v>2.3E-2</v>
      </c>
      <c r="J1444" s="28">
        <v>2.4E-2</v>
      </c>
      <c r="K1444" s="28">
        <v>2.4E-2</v>
      </c>
      <c r="L1444" s="28">
        <v>2.5000000000000001E-2</v>
      </c>
      <c r="M1444" s="28">
        <v>2.3E-2</v>
      </c>
      <c r="N1444" s="28">
        <v>1.5208000000000001E-2</v>
      </c>
      <c r="O1444" s="28">
        <v>1.1055000000000001E-2</v>
      </c>
      <c r="P1444" s="28">
        <v>6.4930000000000005E-3</v>
      </c>
      <c r="Q1444" s="28">
        <v>3.8059999999999999E-3</v>
      </c>
      <c r="R1444" s="28">
        <v>3.5019999999999999E-3</v>
      </c>
      <c r="S1444" s="28">
        <v>4.6710000000000007E-3</v>
      </c>
      <c r="T1444" s="28">
        <v>5.2230000000000002E-3</v>
      </c>
      <c r="U1444" s="28">
        <v>5.169E-3</v>
      </c>
      <c r="V1444" s="28">
        <v>6.999E-3</v>
      </c>
      <c r="W1444" s="28">
        <v>8.0990000000000003E-3</v>
      </c>
      <c r="X1444" s="28">
        <v>9.0850000000000011E-3</v>
      </c>
    </row>
    <row r="1445" spans="1:24" x14ac:dyDescent="0.2">
      <c r="A1445" s="11" t="s">
        <v>152</v>
      </c>
      <c r="B1445" s="11" t="s">
        <v>63</v>
      </c>
      <c r="C1445" s="11" t="s">
        <v>65</v>
      </c>
      <c r="D1445" s="11" t="s">
        <v>73</v>
      </c>
      <c r="E1445" s="28">
        <v>0</v>
      </c>
      <c r="F1445" s="28">
        <v>0</v>
      </c>
      <c r="G1445" s="28">
        <v>0</v>
      </c>
      <c r="H1445" s="28">
        <v>0</v>
      </c>
      <c r="I1445" s="28">
        <v>0</v>
      </c>
      <c r="J1445" s="28">
        <v>0</v>
      </c>
      <c r="K1445" s="28">
        <v>0</v>
      </c>
      <c r="L1445" s="28">
        <v>0</v>
      </c>
      <c r="M1445" s="28">
        <v>0</v>
      </c>
      <c r="N1445" s="28">
        <v>0</v>
      </c>
      <c r="O1445" s="28">
        <v>0</v>
      </c>
      <c r="P1445" s="28">
        <v>0</v>
      </c>
      <c r="Q1445" s="28">
        <v>0</v>
      </c>
      <c r="R1445" s="28">
        <v>0</v>
      </c>
      <c r="S1445" s="28">
        <v>0</v>
      </c>
      <c r="T1445" s="28">
        <v>0</v>
      </c>
      <c r="U1445" s="28">
        <v>0</v>
      </c>
      <c r="V1445" s="28">
        <v>0</v>
      </c>
      <c r="W1445" s="28">
        <v>0</v>
      </c>
      <c r="X1445" s="28">
        <v>0</v>
      </c>
    </row>
    <row r="1446" spans="1:24" x14ac:dyDescent="0.2">
      <c r="A1446" s="11" t="s">
        <v>152</v>
      </c>
      <c r="B1446" s="11" t="s">
        <v>63</v>
      </c>
      <c r="C1446" s="11" t="s">
        <v>65</v>
      </c>
      <c r="D1446" s="11" t="s">
        <v>70</v>
      </c>
      <c r="E1446" s="28">
        <v>0</v>
      </c>
      <c r="F1446" s="28">
        <v>0</v>
      </c>
      <c r="G1446" s="28">
        <v>0</v>
      </c>
      <c r="H1446" s="28">
        <v>0</v>
      </c>
      <c r="I1446" s="28">
        <v>0</v>
      </c>
      <c r="J1446" s="28">
        <v>0</v>
      </c>
      <c r="K1446" s="28">
        <v>0</v>
      </c>
      <c r="L1446" s="28">
        <v>0</v>
      </c>
      <c r="M1446" s="28">
        <v>0</v>
      </c>
      <c r="N1446" s="28">
        <v>0</v>
      </c>
      <c r="O1446" s="28">
        <v>0</v>
      </c>
      <c r="P1446" s="28">
        <v>0</v>
      </c>
      <c r="Q1446" s="28">
        <v>0</v>
      </c>
      <c r="R1446" s="28">
        <v>0</v>
      </c>
      <c r="S1446" s="28">
        <v>0</v>
      </c>
      <c r="T1446" s="28">
        <v>0</v>
      </c>
      <c r="U1446" s="28">
        <v>0</v>
      </c>
      <c r="V1446" s="28">
        <v>0</v>
      </c>
      <c r="W1446" s="28">
        <v>0</v>
      </c>
      <c r="X1446" s="28">
        <v>0</v>
      </c>
    </row>
    <row r="1447" spans="1:24" x14ac:dyDescent="0.2">
      <c r="A1447" s="11" t="s">
        <v>152</v>
      </c>
      <c r="B1447" s="11" t="s">
        <v>63</v>
      </c>
      <c r="C1447" s="11" t="s">
        <v>65</v>
      </c>
      <c r="D1447" s="11" t="s">
        <v>71</v>
      </c>
      <c r="E1447" s="28">
        <v>0.54521900000000001</v>
      </c>
      <c r="F1447" s="28">
        <v>0.48241699999999998</v>
      </c>
      <c r="G1447" s="28">
        <v>0.447515</v>
      </c>
      <c r="H1447" s="28">
        <v>0.52258899999999997</v>
      </c>
      <c r="I1447" s="28">
        <v>0.48699999999999999</v>
      </c>
      <c r="J1447" s="28">
        <v>0.473076</v>
      </c>
      <c r="K1447" s="28">
        <v>0.47705399999999998</v>
      </c>
      <c r="L1447" s="28">
        <v>0.60709859999999993</v>
      </c>
      <c r="M1447" s="28">
        <v>0.60188039999999998</v>
      </c>
      <c r="N1447" s="28">
        <v>0.47364500000000004</v>
      </c>
      <c r="O1447" s="28">
        <v>0.41587840000000004</v>
      </c>
      <c r="P1447" s="28">
        <v>0.37029852000000002</v>
      </c>
      <c r="Q1447" s="28">
        <v>0.36353779999999997</v>
      </c>
      <c r="R1447" s="28">
        <v>0.39714292000000007</v>
      </c>
      <c r="S1447" s="28">
        <v>0.37906486040656895</v>
      </c>
      <c r="T1447" s="28">
        <v>0.3765750770405738</v>
      </c>
      <c r="U1447" s="28">
        <v>0.40656715356875622</v>
      </c>
      <c r="V1447" s="28">
        <v>0.42991339499857201</v>
      </c>
      <c r="W1447" s="28">
        <v>0.45241983973941569</v>
      </c>
      <c r="X1447" s="28">
        <v>0.48679180421532081</v>
      </c>
    </row>
    <row r="1448" spans="1:24" x14ac:dyDescent="0.2">
      <c r="A1448" s="11" t="s">
        <v>152</v>
      </c>
      <c r="B1448" s="11" t="s">
        <v>63</v>
      </c>
      <c r="C1448" s="11" t="s">
        <v>65</v>
      </c>
      <c r="D1448" s="11" t="s">
        <v>26</v>
      </c>
      <c r="E1448" s="28">
        <v>0.54521900000000001</v>
      </c>
      <c r="F1448" s="28">
        <v>0.48241699999999998</v>
      </c>
      <c r="G1448" s="28">
        <v>0.447515</v>
      </c>
      <c r="H1448" s="28">
        <v>0.52258899999999997</v>
      </c>
      <c r="I1448" s="28">
        <v>0.48699999999999999</v>
      </c>
      <c r="J1448" s="28">
        <v>0.473076</v>
      </c>
      <c r="K1448" s="28">
        <v>0.47705399999999998</v>
      </c>
      <c r="L1448" s="28">
        <v>0.60709859999999993</v>
      </c>
      <c r="M1448" s="28">
        <v>0.60188039999999998</v>
      </c>
      <c r="N1448" s="28">
        <v>0.47364500000000004</v>
      </c>
      <c r="O1448" s="28">
        <v>0.41587840000000004</v>
      </c>
      <c r="P1448" s="28">
        <v>0.37029852000000002</v>
      </c>
      <c r="Q1448" s="28">
        <v>0.36353779999999997</v>
      </c>
      <c r="R1448" s="28">
        <v>0.39714292000000007</v>
      </c>
      <c r="S1448" s="28">
        <v>0.37906486040656895</v>
      </c>
      <c r="T1448" s="28">
        <v>0.3765750770405738</v>
      </c>
      <c r="U1448" s="28">
        <v>0.40656715356875622</v>
      </c>
      <c r="V1448" s="28">
        <v>0.42991339499857201</v>
      </c>
      <c r="W1448" s="28">
        <v>0.45241983973941569</v>
      </c>
      <c r="X1448" s="28">
        <v>0.48679180421532081</v>
      </c>
    </row>
    <row r="1449" spans="1:24" x14ac:dyDescent="0.2">
      <c r="A1449" s="11" t="s">
        <v>152</v>
      </c>
      <c r="B1449" s="11" t="s">
        <v>63</v>
      </c>
      <c r="C1449" s="11" t="s">
        <v>65</v>
      </c>
      <c r="D1449" s="11" t="s">
        <v>75</v>
      </c>
      <c r="E1449" s="28">
        <v>0.39935500000000002</v>
      </c>
      <c r="F1449" s="28">
        <v>0.31611800000000001</v>
      </c>
      <c r="G1449" s="28">
        <v>0.125802</v>
      </c>
      <c r="H1449" s="28">
        <v>0.31368299999999999</v>
      </c>
      <c r="I1449" s="28">
        <v>0.27942800000000001</v>
      </c>
      <c r="J1449" s="28">
        <v>0.236952</v>
      </c>
      <c r="K1449" s="28">
        <v>0.188</v>
      </c>
      <c r="L1449" s="28">
        <v>0.20823800000000001</v>
      </c>
      <c r="M1449" s="28">
        <v>0.20766100000000001</v>
      </c>
      <c r="N1449" s="28">
        <v>0.19109699999999999</v>
      </c>
      <c r="O1449" s="28">
        <v>0.16678299999999999</v>
      </c>
      <c r="P1449" s="28">
        <v>0.138929</v>
      </c>
      <c r="Q1449" s="28">
        <v>0.16564862</v>
      </c>
      <c r="R1449" s="28">
        <v>0.19671</v>
      </c>
      <c r="S1449" s="28">
        <v>0.18647765361380458</v>
      </c>
      <c r="T1449" s="28">
        <v>0.21151436128664353</v>
      </c>
      <c r="U1449" s="28">
        <v>0.23232746934116899</v>
      </c>
      <c r="V1449" s="28">
        <v>0.28009541937273341</v>
      </c>
      <c r="W1449" s="28">
        <v>0.31264954255196542</v>
      </c>
      <c r="X1449" s="28">
        <v>0.34262074495131478</v>
      </c>
    </row>
    <row r="1450" spans="1:24" x14ac:dyDescent="0.2">
      <c r="A1450" s="11" t="s">
        <v>152</v>
      </c>
      <c r="B1450" s="11" t="s">
        <v>63</v>
      </c>
      <c r="C1450" s="11" t="s">
        <v>65</v>
      </c>
      <c r="D1450" s="11" t="s">
        <v>76</v>
      </c>
      <c r="E1450" s="28">
        <v>3.5200000000000001E-3</v>
      </c>
      <c r="F1450" s="28">
        <v>5.6129999999999999E-3</v>
      </c>
      <c r="G1450" s="28">
        <v>5.0500000000000002E-4</v>
      </c>
      <c r="H1450" s="28">
        <v>6.5200000000000002E-4</v>
      </c>
      <c r="I1450" s="28">
        <v>6.2699999999999995E-4</v>
      </c>
      <c r="J1450" s="28">
        <v>5.2899999999999996E-4</v>
      </c>
      <c r="K1450" s="28">
        <v>1.616E-3</v>
      </c>
      <c r="L1450" s="28">
        <v>3.9560000000000003E-3</v>
      </c>
      <c r="M1450" s="28">
        <v>6.2960000000000004E-3</v>
      </c>
      <c r="N1450" s="28">
        <v>8.9519999999999999E-3</v>
      </c>
      <c r="O1450" s="28">
        <v>2.4357E-2</v>
      </c>
      <c r="P1450" s="28">
        <v>2.1229999999999999E-2</v>
      </c>
      <c r="Q1450" s="28">
        <v>1.6095700000000001E-2</v>
      </c>
      <c r="R1450" s="28">
        <v>1.3468000000000001E-2</v>
      </c>
      <c r="S1450" s="28">
        <v>9.4708936924855092E-3</v>
      </c>
      <c r="T1450" s="28">
        <v>1.0101000000000002E-2</v>
      </c>
      <c r="U1450" s="28">
        <v>1.0101000000000002E-2</v>
      </c>
      <c r="V1450" s="28">
        <v>1.0101000000000002E-2</v>
      </c>
      <c r="W1450" s="28">
        <v>1.0101000000000002E-2</v>
      </c>
      <c r="X1450" s="28">
        <v>1.0101000000000002E-2</v>
      </c>
    </row>
    <row r="1451" spans="1:24" x14ac:dyDescent="0.2">
      <c r="A1451" s="11" t="s">
        <v>152</v>
      </c>
      <c r="B1451" s="11" t="s">
        <v>63</v>
      </c>
      <c r="C1451" s="11" t="s">
        <v>65</v>
      </c>
      <c r="D1451" s="11" t="s">
        <v>74</v>
      </c>
      <c r="E1451" s="28">
        <v>0</v>
      </c>
      <c r="F1451" s="28">
        <v>0</v>
      </c>
      <c r="G1451" s="28">
        <v>0</v>
      </c>
      <c r="H1451" s="28">
        <v>0</v>
      </c>
      <c r="I1451" s="28">
        <v>0</v>
      </c>
      <c r="J1451" s="28">
        <v>0</v>
      </c>
      <c r="K1451" s="28">
        <v>0</v>
      </c>
      <c r="L1451" s="28">
        <v>0</v>
      </c>
      <c r="M1451" s="28">
        <v>0</v>
      </c>
      <c r="N1451" s="28">
        <v>0</v>
      </c>
      <c r="O1451" s="28">
        <v>0</v>
      </c>
      <c r="P1451" s="28">
        <v>0</v>
      </c>
      <c r="Q1451" s="28">
        <v>0</v>
      </c>
      <c r="R1451" s="28">
        <v>0</v>
      </c>
      <c r="S1451" s="28">
        <v>0</v>
      </c>
      <c r="T1451" s="28">
        <v>0</v>
      </c>
      <c r="U1451" s="28">
        <v>0</v>
      </c>
      <c r="V1451" s="28">
        <v>0</v>
      </c>
      <c r="W1451" s="28">
        <v>0</v>
      </c>
      <c r="X1451" s="28">
        <v>0</v>
      </c>
    </row>
    <row r="1452" spans="1:24" x14ac:dyDescent="0.2">
      <c r="A1452" s="11" t="s">
        <v>152</v>
      </c>
      <c r="B1452" s="11" t="s">
        <v>63</v>
      </c>
      <c r="C1452" s="11" t="s">
        <v>67</v>
      </c>
      <c r="D1452" s="11" t="s">
        <v>72</v>
      </c>
      <c r="E1452" s="28">
        <v>7.260853673262771E-2</v>
      </c>
      <c r="F1452" s="28">
        <v>7.0432109895996325E-2</v>
      </c>
      <c r="G1452" s="28">
        <v>6.8133504401196504E-2</v>
      </c>
      <c r="H1452" s="28">
        <v>6.5726829181136676E-2</v>
      </c>
      <c r="I1452" s="28">
        <v>6.4440487722079831E-2</v>
      </c>
      <c r="J1452" s="28">
        <v>6.4151677967638238E-2</v>
      </c>
      <c r="K1452" s="28">
        <v>6.4170178806271225E-2</v>
      </c>
      <c r="L1452" s="28">
        <v>6.4364751653038413E-2</v>
      </c>
      <c r="M1452" s="28">
        <v>6.4471758167719828E-2</v>
      </c>
      <c r="N1452" s="28">
        <v>6.4004018632420862E-2</v>
      </c>
      <c r="O1452" s="28">
        <v>6.3736938259772433E-2</v>
      </c>
      <c r="P1452" s="28">
        <v>6.2932199494576985E-2</v>
      </c>
      <c r="Q1452" s="28">
        <v>6.1874555504685451E-2</v>
      </c>
      <c r="R1452" s="28">
        <v>6.092306439459174E-2</v>
      </c>
      <c r="S1452" s="28">
        <v>6.0016603106699908E-2</v>
      </c>
      <c r="T1452" s="28">
        <v>5.9257271044565907E-2</v>
      </c>
      <c r="U1452" s="28">
        <v>5.8526839268451758E-2</v>
      </c>
      <c r="V1452" s="28">
        <v>5.7842034090398203E-2</v>
      </c>
      <c r="W1452" s="28">
        <v>5.7206562897234269E-2</v>
      </c>
      <c r="X1452" s="28">
        <v>5.6546300381344894E-2</v>
      </c>
    </row>
    <row r="1453" spans="1:24" x14ac:dyDescent="0.2">
      <c r="A1453" s="11" t="s">
        <v>152</v>
      </c>
      <c r="B1453" s="11" t="s">
        <v>63</v>
      </c>
      <c r="C1453" s="11" t="s">
        <v>67</v>
      </c>
      <c r="D1453" s="11" t="s">
        <v>77</v>
      </c>
      <c r="E1453" s="28">
        <v>1.5329999999999999E-3</v>
      </c>
      <c r="F1453" s="28">
        <v>1.454E-3</v>
      </c>
      <c r="G1453" s="28">
        <v>1.2230000000000001E-3</v>
      </c>
      <c r="H1453" s="28">
        <v>1E-3</v>
      </c>
      <c r="I1453" s="28">
        <v>2E-3</v>
      </c>
      <c r="J1453" s="28">
        <v>1E-3</v>
      </c>
      <c r="K1453" s="28">
        <v>2E-3</v>
      </c>
      <c r="L1453" s="28">
        <v>2E-3</v>
      </c>
      <c r="M1453" s="28">
        <v>2E-3</v>
      </c>
      <c r="N1453" s="28">
        <v>1.5049999999999998E-3</v>
      </c>
      <c r="O1453" s="28">
        <v>1.013E-3</v>
      </c>
      <c r="P1453" s="28">
        <v>4.6999999999999999E-4</v>
      </c>
      <c r="Q1453" s="28">
        <v>2.0100000000000001E-4</v>
      </c>
      <c r="R1453" s="28">
        <v>2.8599999999999996E-4</v>
      </c>
      <c r="S1453" s="28">
        <v>3.1199999999999999E-4</v>
      </c>
      <c r="T1453" s="28">
        <v>4.4099999999999999E-4</v>
      </c>
      <c r="U1453" s="28">
        <v>7.5100000000000004E-4</v>
      </c>
      <c r="V1453" s="28">
        <v>1.0709999999999999E-3</v>
      </c>
      <c r="W1453" s="28">
        <v>1.389E-3</v>
      </c>
      <c r="X1453" s="28">
        <v>1.6279999999999999E-3</v>
      </c>
    </row>
    <row r="1454" spans="1:24" x14ac:dyDescent="0.2">
      <c r="A1454" s="11" t="s">
        <v>152</v>
      </c>
      <c r="B1454" s="11" t="s">
        <v>63</v>
      </c>
      <c r="C1454" s="11" t="s">
        <v>67</v>
      </c>
      <c r="D1454" s="11" t="s">
        <v>73</v>
      </c>
      <c r="E1454" s="28">
        <v>0</v>
      </c>
      <c r="F1454" s="28">
        <v>0</v>
      </c>
      <c r="G1454" s="28">
        <v>0</v>
      </c>
      <c r="H1454" s="28">
        <v>0</v>
      </c>
      <c r="I1454" s="28">
        <v>0</v>
      </c>
      <c r="J1454" s="28">
        <v>0</v>
      </c>
      <c r="K1454" s="28">
        <v>0</v>
      </c>
      <c r="L1454" s="28">
        <v>0</v>
      </c>
      <c r="M1454" s="28">
        <v>0</v>
      </c>
      <c r="N1454" s="28">
        <v>0</v>
      </c>
      <c r="O1454" s="28">
        <v>0</v>
      </c>
      <c r="P1454" s="28">
        <v>0</v>
      </c>
      <c r="Q1454" s="28">
        <v>0</v>
      </c>
      <c r="R1454" s="28">
        <v>0</v>
      </c>
      <c r="S1454" s="28">
        <v>0</v>
      </c>
      <c r="T1454" s="28">
        <v>0</v>
      </c>
      <c r="U1454" s="28">
        <v>0</v>
      </c>
      <c r="V1454" s="28">
        <v>0</v>
      </c>
      <c r="W1454" s="28">
        <v>0</v>
      </c>
      <c r="X1454" s="28">
        <v>0</v>
      </c>
    </row>
    <row r="1455" spans="1:24" x14ac:dyDescent="0.2">
      <c r="A1455" s="11" t="s">
        <v>152</v>
      </c>
      <c r="B1455" s="11" t="s">
        <v>63</v>
      </c>
      <c r="C1455" s="11" t="s">
        <v>67</v>
      </c>
      <c r="D1455" s="11" t="s">
        <v>70</v>
      </c>
      <c r="E1455" s="28">
        <v>0</v>
      </c>
      <c r="F1455" s="28">
        <v>0</v>
      </c>
      <c r="G1455" s="28">
        <v>0</v>
      </c>
      <c r="H1455" s="28">
        <v>0</v>
      </c>
      <c r="I1455" s="28">
        <v>0</v>
      </c>
      <c r="J1455" s="28">
        <v>0</v>
      </c>
      <c r="K1455" s="28">
        <v>0</v>
      </c>
      <c r="L1455" s="28">
        <v>0</v>
      </c>
      <c r="M1455" s="28">
        <v>0</v>
      </c>
      <c r="N1455" s="28">
        <v>0</v>
      </c>
      <c r="O1455" s="28">
        <v>0</v>
      </c>
      <c r="P1455" s="28">
        <v>0</v>
      </c>
      <c r="Q1455" s="28">
        <v>0</v>
      </c>
      <c r="R1455" s="28">
        <v>0</v>
      </c>
      <c r="S1455" s="28">
        <v>0</v>
      </c>
      <c r="T1455" s="28">
        <v>0</v>
      </c>
      <c r="U1455" s="28">
        <v>0</v>
      </c>
      <c r="V1455" s="28">
        <v>0</v>
      </c>
      <c r="W1455" s="28">
        <v>0</v>
      </c>
      <c r="X1455" s="28">
        <v>0</v>
      </c>
    </row>
    <row r="1456" spans="1:24" x14ac:dyDescent="0.2">
      <c r="A1456" s="11" t="s">
        <v>152</v>
      </c>
      <c r="B1456" s="11" t="s">
        <v>63</v>
      </c>
      <c r="C1456" s="11" t="s">
        <v>67</v>
      </c>
      <c r="D1456" s="11" t="s">
        <v>71</v>
      </c>
      <c r="E1456" s="28">
        <v>0.26748147537090905</v>
      </c>
      <c r="F1456" s="28">
        <v>0.26698595168999345</v>
      </c>
      <c r="G1456" s="28">
        <v>0.24764403608431113</v>
      </c>
      <c r="H1456" s="28">
        <v>0.28919804839700142</v>
      </c>
      <c r="I1456" s="28">
        <v>0.30299999999999999</v>
      </c>
      <c r="J1456" s="28">
        <v>0.33120919999999993</v>
      </c>
      <c r="K1456" s="28">
        <v>0.322434</v>
      </c>
      <c r="L1456" s="28">
        <v>0.37811160000000005</v>
      </c>
      <c r="M1456" s="28">
        <v>0.36962659999999997</v>
      </c>
      <c r="N1456" s="28">
        <v>0.26035949999999997</v>
      </c>
      <c r="O1456" s="28">
        <v>0.21641370000000001</v>
      </c>
      <c r="P1456" s="28">
        <v>0.14806083999999997</v>
      </c>
      <c r="Q1456" s="28">
        <v>0.14020304</v>
      </c>
      <c r="R1456" s="28">
        <v>0.18068394000000002</v>
      </c>
      <c r="S1456" s="28">
        <v>0.20296866638655534</v>
      </c>
      <c r="T1456" s="28">
        <v>0.19713417417234713</v>
      </c>
      <c r="U1456" s="28">
        <v>0.20191759547615853</v>
      </c>
      <c r="V1456" s="28">
        <v>0.21112342442995341</v>
      </c>
      <c r="W1456" s="28">
        <v>0.21738493900949019</v>
      </c>
      <c r="X1456" s="28">
        <v>0.21487594144911054</v>
      </c>
    </row>
    <row r="1457" spans="1:24" x14ac:dyDescent="0.2">
      <c r="A1457" s="11" t="s">
        <v>152</v>
      </c>
      <c r="B1457" s="11" t="s">
        <v>63</v>
      </c>
      <c r="C1457" s="11" t="s">
        <v>67</v>
      </c>
      <c r="D1457" s="11" t="s">
        <v>26</v>
      </c>
      <c r="E1457" s="28">
        <v>0.26748147537090905</v>
      </c>
      <c r="F1457" s="28">
        <v>0.26698595168999345</v>
      </c>
      <c r="G1457" s="28">
        <v>0.24764403608431113</v>
      </c>
      <c r="H1457" s="28">
        <v>0.28919804839700142</v>
      </c>
      <c r="I1457" s="28">
        <v>0.30299999999999999</v>
      </c>
      <c r="J1457" s="28">
        <v>0.33120919999999993</v>
      </c>
      <c r="K1457" s="28">
        <v>0.322434</v>
      </c>
      <c r="L1457" s="28">
        <v>0.37811160000000005</v>
      </c>
      <c r="M1457" s="28">
        <v>0.36962659999999997</v>
      </c>
      <c r="N1457" s="28">
        <v>0.26035949999999997</v>
      </c>
      <c r="O1457" s="28">
        <v>0.21641370000000001</v>
      </c>
      <c r="P1457" s="28">
        <v>0.14806083999999997</v>
      </c>
      <c r="Q1457" s="28">
        <v>0.14020304</v>
      </c>
      <c r="R1457" s="28">
        <v>0.18068394000000002</v>
      </c>
      <c r="S1457" s="28">
        <v>0.20296866638655534</v>
      </c>
      <c r="T1457" s="28">
        <v>0.19713417417234713</v>
      </c>
      <c r="U1457" s="28">
        <v>0.20191759547615853</v>
      </c>
      <c r="V1457" s="28">
        <v>0.21112342442995341</v>
      </c>
      <c r="W1457" s="28">
        <v>0.21738493900949019</v>
      </c>
      <c r="X1457" s="28">
        <v>0.21487594144911054</v>
      </c>
    </row>
    <row r="1458" spans="1:24" x14ac:dyDescent="0.2">
      <c r="A1458" s="11" t="s">
        <v>152</v>
      </c>
      <c r="B1458" s="11" t="s">
        <v>63</v>
      </c>
      <c r="C1458" s="11" t="s">
        <v>67</v>
      </c>
      <c r="D1458" s="11" t="s">
        <v>75</v>
      </c>
      <c r="E1458" s="28">
        <v>0.29727199999999998</v>
      </c>
      <c r="F1458" s="28">
        <v>0.32933099999999998</v>
      </c>
      <c r="G1458" s="28">
        <v>0.242537</v>
      </c>
      <c r="H1458" s="28">
        <v>0.510741</v>
      </c>
      <c r="I1458" s="28">
        <v>0.53798599999999996</v>
      </c>
      <c r="J1458" s="28">
        <v>0.42099999999999999</v>
      </c>
      <c r="K1458" s="28">
        <v>0.36</v>
      </c>
      <c r="L1458" s="28">
        <v>0.44800000000000001</v>
      </c>
      <c r="M1458" s="28">
        <v>0.434589</v>
      </c>
      <c r="N1458" s="28">
        <v>0.282109</v>
      </c>
      <c r="O1458" s="28">
        <v>0.21792600000000001</v>
      </c>
      <c r="P1458" s="28">
        <v>0.16362199999999999</v>
      </c>
      <c r="Q1458" s="28">
        <v>0.18328084000000003</v>
      </c>
      <c r="R1458" s="28">
        <v>0.21793899999999999</v>
      </c>
      <c r="S1458" s="28">
        <v>0.23017320396556651</v>
      </c>
      <c r="T1458" s="28">
        <v>0.22200731656697362</v>
      </c>
      <c r="U1458" s="28">
        <v>0.23087552134180761</v>
      </c>
      <c r="V1458" s="28">
        <v>0.23827969652046374</v>
      </c>
      <c r="W1458" s="28">
        <v>0.2425318990841559</v>
      </c>
      <c r="X1458" s="28">
        <v>0.24053708000756163</v>
      </c>
    </row>
    <row r="1459" spans="1:24" x14ac:dyDescent="0.2">
      <c r="A1459" s="11" t="s">
        <v>152</v>
      </c>
      <c r="B1459" s="11" t="s">
        <v>63</v>
      </c>
      <c r="C1459" s="11" t="s">
        <v>67</v>
      </c>
      <c r="D1459" s="11" t="s">
        <v>76</v>
      </c>
      <c r="E1459" s="28">
        <v>1.0914999999999999E-2</v>
      </c>
      <c r="F1459" s="28">
        <v>1.3422999999999999E-2</v>
      </c>
      <c r="G1459" s="28">
        <v>4.4900000000000002E-4</v>
      </c>
      <c r="H1459" s="28">
        <v>4.9090000000000002E-3</v>
      </c>
      <c r="I1459" s="28">
        <v>3.751E-3</v>
      </c>
      <c r="J1459" s="28">
        <v>3.6589999999999999E-3</v>
      </c>
      <c r="K1459" s="28">
        <v>6.437E-3</v>
      </c>
      <c r="L1459" s="28">
        <v>8.1930000000000006E-3</v>
      </c>
      <c r="M1459" s="28">
        <v>8.8199999999999997E-3</v>
      </c>
      <c r="N1459" s="28">
        <v>7.8019999999999999E-3</v>
      </c>
      <c r="O1459" s="28">
        <v>1.5859999999999999E-2</v>
      </c>
      <c r="P1459" s="28">
        <v>1.7992999999999999E-2</v>
      </c>
      <c r="Q1459" s="28">
        <v>1.33072E-2</v>
      </c>
      <c r="R1459" s="28">
        <v>1.2354E-2</v>
      </c>
      <c r="S1459" s="28">
        <v>1.0165682381621336E-2</v>
      </c>
      <c r="T1459" s="28">
        <v>1.2354E-2</v>
      </c>
      <c r="U1459" s="28">
        <v>1.2354E-2</v>
      </c>
      <c r="V1459" s="28">
        <v>1.2354E-2</v>
      </c>
      <c r="W1459" s="28">
        <v>1.2354E-2</v>
      </c>
      <c r="X1459" s="28">
        <v>1.2354E-2</v>
      </c>
    </row>
    <row r="1460" spans="1:24" x14ac:dyDescent="0.2">
      <c r="A1460" s="11" t="s">
        <v>152</v>
      </c>
      <c r="B1460" s="11" t="s">
        <v>63</v>
      </c>
      <c r="C1460" s="11" t="s">
        <v>67</v>
      </c>
      <c r="D1460" s="11" t="s">
        <v>74</v>
      </c>
      <c r="E1460" s="28">
        <v>0</v>
      </c>
      <c r="F1460" s="28">
        <v>0</v>
      </c>
      <c r="G1460" s="28">
        <v>0</v>
      </c>
      <c r="H1460" s="28">
        <v>0</v>
      </c>
      <c r="I1460" s="28">
        <v>0</v>
      </c>
      <c r="J1460" s="28">
        <v>0</v>
      </c>
      <c r="K1460" s="28">
        <v>0</v>
      </c>
      <c r="L1460" s="28">
        <v>0</v>
      </c>
      <c r="M1460" s="28">
        <v>0</v>
      </c>
      <c r="N1460" s="28">
        <v>0</v>
      </c>
      <c r="O1460" s="28">
        <v>0</v>
      </c>
      <c r="P1460" s="28">
        <v>0</v>
      </c>
      <c r="Q1460" s="28">
        <v>0</v>
      </c>
      <c r="R1460" s="28">
        <v>0</v>
      </c>
      <c r="S1460" s="28">
        <v>0</v>
      </c>
      <c r="T1460" s="28">
        <v>0</v>
      </c>
      <c r="U1460" s="28">
        <v>0</v>
      </c>
      <c r="V1460" s="28">
        <v>0</v>
      </c>
      <c r="W1460" s="28">
        <v>0</v>
      </c>
      <c r="X1460" s="28">
        <v>0</v>
      </c>
    </row>
    <row r="1461" spans="1:24" x14ac:dyDescent="0.2">
      <c r="A1461" s="11" t="s">
        <v>153</v>
      </c>
      <c r="B1461" s="11" t="s">
        <v>63</v>
      </c>
      <c r="C1461" s="11" t="s">
        <v>50</v>
      </c>
      <c r="D1461" s="11" t="s">
        <v>72</v>
      </c>
      <c r="E1461" s="28">
        <v>1.31925</v>
      </c>
      <c r="F1461" s="28">
        <v>1.3847039999999999</v>
      </c>
      <c r="G1461" s="28">
        <v>1.447908</v>
      </c>
      <c r="H1461" s="28">
        <v>1.5071060000000001</v>
      </c>
      <c r="I1461" s="28">
        <v>1.583</v>
      </c>
      <c r="J1461" s="28">
        <v>1.6619999999999999</v>
      </c>
      <c r="K1461" s="28">
        <v>1.7789999999999999</v>
      </c>
      <c r="L1461" s="28">
        <v>1.8829</v>
      </c>
      <c r="M1461" s="28">
        <v>1.9239999999999999</v>
      </c>
      <c r="N1461" s="28">
        <v>1.9019999999999999</v>
      </c>
      <c r="O1461" s="28">
        <v>1.9293028231410867</v>
      </c>
      <c r="P1461" s="28">
        <v>1.9555058299774308</v>
      </c>
      <c r="Q1461" s="28">
        <v>1.9665211259282207</v>
      </c>
      <c r="R1461" s="28">
        <v>1.9621242808910919</v>
      </c>
      <c r="S1461" s="28">
        <v>1.9701176882509928</v>
      </c>
      <c r="T1461" s="28">
        <v>1.9800948038384432</v>
      </c>
      <c r="U1461" s="28">
        <v>1.996798874038844</v>
      </c>
      <c r="V1461" s="28">
        <v>2.0196675337147854</v>
      </c>
      <c r="W1461" s="28">
        <v>2.0475884868941869</v>
      </c>
      <c r="X1461" s="28">
        <v>2.0798641201150065</v>
      </c>
    </row>
    <row r="1462" spans="1:24" x14ac:dyDescent="0.2">
      <c r="A1462" s="11" t="s">
        <v>153</v>
      </c>
      <c r="B1462" s="11" t="s">
        <v>63</v>
      </c>
      <c r="C1462" s="11" t="s">
        <v>50</v>
      </c>
      <c r="D1462" s="11" t="s">
        <v>77</v>
      </c>
      <c r="E1462" s="28">
        <v>0.23105699999999998</v>
      </c>
      <c r="F1462" s="28">
        <v>0.16475999999999999</v>
      </c>
      <c r="G1462" s="28">
        <v>0.156193</v>
      </c>
      <c r="H1462" s="28">
        <v>0.14599999999999999</v>
      </c>
      <c r="I1462" s="28">
        <v>0.155</v>
      </c>
      <c r="J1462" s="28">
        <v>0.17299999999999999</v>
      </c>
      <c r="K1462" s="28">
        <v>0.17899999999999999</v>
      </c>
      <c r="L1462" s="28">
        <v>0.187</v>
      </c>
      <c r="M1462" s="28">
        <v>0.152</v>
      </c>
      <c r="N1462" s="28">
        <v>5.7456000000000007E-2</v>
      </c>
      <c r="O1462" s="28">
        <v>8.8423000000000002E-2</v>
      </c>
      <c r="P1462" s="28">
        <v>8.9870000000000005E-2</v>
      </c>
      <c r="Q1462" s="28">
        <v>7.9458000000000001E-2</v>
      </c>
      <c r="R1462" s="28">
        <v>7.4263999999999997E-2</v>
      </c>
      <c r="S1462" s="28">
        <v>9.6289E-2</v>
      </c>
      <c r="T1462" s="28">
        <v>0.10848300000000001</v>
      </c>
      <c r="U1462" s="28">
        <v>0.119669</v>
      </c>
      <c r="V1462" s="28">
        <v>0.12869900000000001</v>
      </c>
      <c r="W1462" s="28">
        <v>0.13698299999999999</v>
      </c>
      <c r="X1462" s="28">
        <v>0.14489299999999999</v>
      </c>
    </row>
    <row r="1463" spans="1:24" x14ac:dyDescent="0.2">
      <c r="A1463" s="11" t="s">
        <v>153</v>
      </c>
      <c r="B1463" s="11" t="s">
        <v>63</v>
      </c>
      <c r="C1463" s="11" t="s">
        <v>50</v>
      </c>
      <c r="D1463" s="11" t="s">
        <v>73</v>
      </c>
      <c r="E1463" s="28">
        <v>0</v>
      </c>
      <c r="F1463" s="28">
        <v>0</v>
      </c>
      <c r="G1463" s="28">
        <v>0</v>
      </c>
      <c r="H1463" s="28">
        <v>0</v>
      </c>
      <c r="I1463" s="28">
        <v>0</v>
      </c>
      <c r="J1463" s="28">
        <v>0</v>
      </c>
      <c r="K1463" s="28">
        <v>0</v>
      </c>
      <c r="L1463" s="28">
        <v>0</v>
      </c>
      <c r="M1463" s="28">
        <v>0</v>
      </c>
      <c r="N1463" s="28">
        <v>0</v>
      </c>
      <c r="O1463" s="28">
        <v>0</v>
      </c>
      <c r="P1463" s="28">
        <v>0</v>
      </c>
      <c r="Q1463" s="28">
        <v>0</v>
      </c>
      <c r="R1463" s="28">
        <v>0</v>
      </c>
      <c r="S1463" s="28">
        <v>0</v>
      </c>
      <c r="T1463" s="28">
        <v>0</v>
      </c>
      <c r="U1463" s="28">
        <v>0</v>
      </c>
      <c r="V1463" s="28">
        <v>0</v>
      </c>
      <c r="W1463" s="28">
        <v>0</v>
      </c>
      <c r="X1463" s="28">
        <v>0</v>
      </c>
    </row>
    <row r="1464" spans="1:24" x14ac:dyDescent="0.2">
      <c r="A1464" s="11" t="s">
        <v>153</v>
      </c>
      <c r="B1464" s="11" t="s">
        <v>63</v>
      </c>
      <c r="C1464" s="11" t="s">
        <v>50</v>
      </c>
      <c r="D1464" s="11" t="s">
        <v>70</v>
      </c>
      <c r="E1464" s="28">
        <v>0</v>
      </c>
      <c r="F1464" s="28">
        <v>0</v>
      </c>
      <c r="G1464" s="28">
        <v>0</v>
      </c>
      <c r="H1464" s="28">
        <v>0</v>
      </c>
      <c r="I1464" s="28">
        <v>0</v>
      </c>
      <c r="J1464" s="28">
        <v>0</v>
      </c>
      <c r="K1464" s="28">
        <v>0</v>
      </c>
      <c r="L1464" s="28">
        <v>0</v>
      </c>
      <c r="M1464" s="28">
        <v>0</v>
      </c>
      <c r="N1464" s="28">
        <v>0</v>
      </c>
      <c r="O1464" s="28">
        <v>0</v>
      </c>
      <c r="P1464" s="28">
        <v>0</v>
      </c>
      <c r="Q1464" s="28">
        <v>0</v>
      </c>
      <c r="R1464" s="28">
        <v>0</v>
      </c>
      <c r="S1464" s="28">
        <v>0</v>
      </c>
      <c r="T1464" s="28">
        <v>0</v>
      </c>
      <c r="U1464" s="28">
        <v>0</v>
      </c>
      <c r="V1464" s="28">
        <v>0</v>
      </c>
      <c r="W1464" s="28">
        <v>0</v>
      </c>
      <c r="X1464" s="28">
        <v>0</v>
      </c>
    </row>
    <row r="1465" spans="1:24" x14ac:dyDescent="0.2">
      <c r="A1465" s="11" t="s">
        <v>153</v>
      </c>
      <c r="B1465" s="11" t="s">
        <v>63</v>
      </c>
      <c r="C1465" s="11" t="s">
        <v>50</v>
      </c>
      <c r="D1465" s="11" t="s">
        <v>71</v>
      </c>
      <c r="E1465" s="28">
        <v>1.61</v>
      </c>
      <c r="F1465" s="28">
        <v>1.86</v>
      </c>
      <c r="G1465" s="28">
        <v>1.84</v>
      </c>
      <c r="H1465" s="28">
        <v>1.92</v>
      </c>
      <c r="I1465" s="28">
        <v>1.97</v>
      </c>
      <c r="J1465" s="28">
        <v>1.9761279068055551</v>
      </c>
      <c r="K1465" s="28">
        <v>2.1554166655194278</v>
      </c>
      <c r="L1465" s="28">
        <v>2.3406527569292268</v>
      </c>
      <c r="M1465" s="28">
        <v>2.0530548855556741</v>
      </c>
      <c r="N1465" s="28">
        <v>1.6811170869112002</v>
      </c>
      <c r="O1465" s="28">
        <v>1.8980217492001596</v>
      </c>
      <c r="P1465" s="28">
        <v>1.823</v>
      </c>
      <c r="Q1465" s="28">
        <v>1.7634908499999997</v>
      </c>
      <c r="R1465" s="28">
        <v>1.7726231749999999</v>
      </c>
      <c r="S1465" s="28">
        <v>1.9281557385550496</v>
      </c>
      <c r="T1465" s="28">
        <v>1.9042255811468702</v>
      </c>
      <c r="U1465" s="28">
        <v>1.9967988740388443</v>
      </c>
      <c r="V1465" s="28">
        <v>2.1004542350633768</v>
      </c>
      <c r="W1465" s="28">
        <v>2.1909196809767799</v>
      </c>
      <c r="X1465" s="28">
        <v>2.2878505321265075</v>
      </c>
    </row>
    <row r="1466" spans="1:24" x14ac:dyDescent="0.2">
      <c r="A1466" s="11" t="s">
        <v>153</v>
      </c>
      <c r="B1466" s="11" t="s">
        <v>63</v>
      </c>
      <c r="C1466" s="11" t="s">
        <v>50</v>
      </c>
      <c r="D1466" s="11" t="s">
        <v>26</v>
      </c>
      <c r="E1466" s="28">
        <v>1.61</v>
      </c>
      <c r="F1466" s="28">
        <v>1.86</v>
      </c>
      <c r="G1466" s="28">
        <v>1.84</v>
      </c>
      <c r="H1466" s="28">
        <v>1.92</v>
      </c>
      <c r="I1466" s="28">
        <v>1.97</v>
      </c>
      <c r="J1466" s="28">
        <v>1.9761279068055551</v>
      </c>
      <c r="K1466" s="28">
        <v>2.1554166655194278</v>
      </c>
      <c r="L1466" s="28">
        <v>2.3406527569292268</v>
      </c>
      <c r="M1466" s="28">
        <v>2.0530548855556741</v>
      </c>
      <c r="N1466" s="28">
        <v>1.6811170869112002</v>
      </c>
      <c r="O1466" s="28">
        <v>1.8980217492001596</v>
      </c>
      <c r="P1466" s="28">
        <v>1.823</v>
      </c>
      <c r="Q1466" s="28">
        <v>1.7634908499999997</v>
      </c>
      <c r="R1466" s="28">
        <v>1.7726231749999999</v>
      </c>
      <c r="S1466" s="28">
        <v>1.9281557385550496</v>
      </c>
      <c r="T1466" s="28">
        <v>1.9042255811468702</v>
      </c>
      <c r="U1466" s="28">
        <v>1.9967988740388443</v>
      </c>
      <c r="V1466" s="28">
        <v>2.1004542350633768</v>
      </c>
      <c r="W1466" s="28">
        <v>2.1909196809767799</v>
      </c>
      <c r="X1466" s="28">
        <v>2.2878505321265075</v>
      </c>
    </row>
    <row r="1467" spans="1:24" x14ac:dyDescent="0.2">
      <c r="A1467" s="11" t="s">
        <v>153</v>
      </c>
      <c r="B1467" s="11" t="s">
        <v>63</v>
      </c>
      <c r="C1467" s="11" t="s">
        <v>50</v>
      </c>
      <c r="D1467" s="11" t="s">
        <v>75</v>
      </c>
      <c r="E1467" s="28">
        <v>1.9328970000000001</v>
      </c>
      <c r="F1467" s="28">
        <v>2.1612079999999998</v>
      </c>
      <c r="G1467" s="28">
        <v>2.1514609999999998</v>
      </c>
      <c r="H1467" s="28">
        <v>2.4430170000000002</v>
      </c>
      <c r="I1467" s="28">
        <v>2.5099999999999998</v>
      </c>
      <c r="J1467" s="28">
        <v>2.5670000000000002</v>
      </c>
      <c r="K1467" s="28">
        <v>2.859</v>
      </c>
      <c r="L1467" s="28">
        <v>3.007857</v>
      </c>
      <c r="M1467" s="28">
        <v>2.9155980000000001</v>
      </c>
      <c r="N1467" s="28">
        <v>2.628247</v>
      </c>
      <c r="O1467" s="28">
        <v>2.9248640000000004</v>
      </c>
      <c r="P1467" s="28">
        <v>2.6883490000000001</v>
      </c>
      <c r="Q1467" s="28">
        <v>2.6512419999999999</v>
      </c>
      <c r="R1467" s="28">
        <v>2.7990719999999998</v>
      </c>
      <c r="S1467" s="28">
        <v>2.9031730665227844</v>
      </c>
      <c r="T1467" s="28">
        <v>2.684290419849543</v>
      </c>
      <c r="U1467" s="28">
        <v>2.7111333240480389</v>
      </c>
      <c r="V1467" s="28">
        <v>2.7382446572885186</v>
      </c>
      <c r="W1467" s="28">
        <v>2.7710066924912073</v>
      </c>
      <c r="X1467" s="28">
        <v>2.8389067517885094</v>
      </c>
    </row>
    <row r="1468" spans="1:24" x14ac:dyDescent="0.2">
      <c r="A1468" s="11" t="s">
        <v>153</v>
      </c>
      <c r="B1468" s="11" t="s">
        <v>63</v>
      </c>
      <c r="C1468" s="11" t="s">
        <v>50</v>
      </c>
      <c r="D1468" s="11" t="s">
        <v>76</v>
      </c>
      <c r="E1468" s="28">
        <v>0.17018800000000001</v>
      </c>
      <c r="F1468" s="28">
        <v>0.239068</v>
      </c>
      <c r="G1468" s="28">
        <v>0.259409</v>
      </c>
      <c r="H1468" s="28">
        <v>0.24241099999999999</v>
      </c>
      <c r="I1468" s="28">
        <v>0.17100000000000001</v>
      </c>
      <c r="J1468" s="28">
        <v>0.13200000000000001</v>
      </c>
      <c r="K1468" s="28">
        <v>0.154</v>
      </c>
      <c r="L1468" s="28">
        <v>0.249</v>
      </c>
      <c r="M1468" s="28">
        <v>0.25906600000000002</v>
      </c>
      <c r="N1468" s="28">
        <v>0.27810499999999994</v>
      </c>
      <c r="O1468" s="28">
        <v>0.21999029537683673</v>
      </c>
      <c r="P1468" s="28">
        <v>0.26615899999999998</v>
      </c>
      <c r="Q1468" s="28">
        <v>0.23829600000000001</v>
      </c>
      <c r="R1468" s="28">
        <v>0.206599</v>
      </c>
      <c r="S1468" s="28">
        <v>0.15127451389819677</v>
      </c>
      <c r="T1468" s="28">
        <v>0.15624205307282252</v>
      </c>
      <c r="U1468" s="28">
        <v>0.14699049472967599</v>
      </c>
      <c r="V1468" s="28">
        <v>0.14513214889712192</v>
      </c>
      <c r="W1468" s="28">
        <v>0.14329238652289336</v>
      </c>
      <c r="X1468" s="28">
        <v>0.14147102177240706</v>
      </c>
    </row>
    <row r="1469" spans="1:24" x14ac:dyDescent="0.2">
      <c r="A1469" s="11" t="s">
        <v>153</v>
      </c>
      <c r="B1469" s="11" t="s">
        <v>63</v>
      </c>
      <c r="C1469" s="11" t="s">
        <v>50</v>
      </c>
      <c r="D1469" s="11" t="s">
        <v>74</v>
      </c>
      <c r="E1469" s="28">
        <v>0</v>
      </c>
      <c r="F1469" s="28">
        <v>0</v>
      </c>
      <c r="G1469" s="28">
        <v>0</v>
      </c>
      <c r="H1469" s="28">
        <v>0</v>
      </c>
      <c r="I1469" s="28">
        <v>0</v>
      </c>
      <c r="J1469" s="28">
        <v>0</v>
      </c>
      <c r="K1469" s="28">
        <v>0</v>
      </c>
      <c r="L1469" s="28">
        <v>0</v>
      </c>
      <c r="M1469" s="28">
        <v>0</v>
      </c>
      <c r="N1469" s="28">
        <v>0</v>
      </c>
      <c r="O1469" s="28">
        <v>0</v>
      </c>
      <c r="P1469" s="28">
        <v>0</v>
      </c>
      <c r="Q1469" s="28">
        <v>0</v>
      </c>
      <c r="R1469" s="28">
        <v>0</v>
      </c>
      <c r="S1469" s="28">
        <v>0</v>
      </c>
      <c r="T1469" s="28">
        <v>0</v>
      </c>
      <c r="U1469" s="28">
        <v>0</v>
      </c>
      <c r="V1469" s="28">
        <v>0</v>
      </c>
      <c r="W1469" s="28">
        <v>0</v>
      </c>
      <c r="X1469" s="28">
        <v>0</v>
      </c>
    </row>
    <row r="1470" spans="1:24" x14ac:dyDescent="0.2">
      <c r="A1470" s="11" t="s">
        <v>153</v>
      </c>
      <c r="B1470" s="11" t="s">
        <v>63</v>
      </c>
      <c r="C1470" s="11" t="s">
        <v>65</v>
      </c>
      <c r="D1470" s="11" t="s">
        <v>72</v>
      </c>
      <c r="E1470" s="28">
        <v>0.18046335637860081</v>
      </c>
      <c r="F1470" s="28">
        <v>0.19668127160493828</v>
      </c>
      <c r="G1470" s="28">
        <v>0.21191262962962965</v>
      </c>
      <c r="H1470" s="28">
        <v>0.22375970730547987</v>
      </c>
      <c r="I1470" s="28">
        <v>0.23133391822533897</v>
      </c>
      <c r="J1470" s="28">
        <v>0.24715519310254827</v>
      </c>
      <c r="K1470" s="28">
        <v>0.27587203932258736</v>
      </c>
      <c r="L1470" s="28">
        <v>0.30030857853319054</v>
      </c>
      <c r="M1470" s="28">
        <v>0.3060214930642387</v>
      </c>
      <c r="N1470" s="28">
        <v>0.31235692907696772</v>
      </c>
      <c r="O1470" s="28">
        <v>0.31672079049542834</v>
      </c>
      <c r="P1470" s="28">
        <v>0.32173337468551977</v>
      </c>
      <c r="Q1470" s="28">
        <v>0.3229523734449542</v>
      </c>
      <c r="R1470" s="28">
        <v>0.32114527850715602</v>
      </c>
      <c r="S1470" s="28">
        <v>0.32226201458179821</v>
      </c>
      <c r="T1470" s="28">
        <v>0.32669329370689026</v>
      </c>
      <c r="U1470" s="28">
        <v>0.33065076314740793</v>
      </c>
      <c r="V1470" s="28">
        <v>0.33428170209561536</v>
      </c>
      <c r="W1470" s="28">
        <v>0.33829634890700999</v>
      </c>
      <c r="X1470" s="28">
        <v>0.34316071401630899</v>
      </c>
    </row>
    <row r="1471" spans="1:24" x14ac:dyDescent="0.2">
      <c r="A1471" s="11" t="s">
        <v>153</v>
      </c>
      <c r="B1471" s="11" t="s">
        <v>63</v>
      </c>
      <c r="C1471" s="11" t="s">
        <v>65</v>
      </c>
      <c r="D1471" s="11" t="s">
        <v>77</v>
      </c>
      <c r="E1471" s="28">
        <v>4.1049999999999996E-2</v>
      </c>
      <c r="F1471" s="28">
        <v>3.8295000000000003E-2</v>
      </c>
      <c r="G1471" s="28">
        <v>3.4733E-2</v>
      </c>
      <c r="H1471" s="28">
        <v>0.03</v>
      </c>
      <c r="I1471" s="28">
        <v>0.03</v>
      </c>
      <c r="J1471" s="28">
        <v>3.6999999999999998E-2</v>
      </c>
      <c r="K1471" s="28">
        <v>4.1000000000000002E-2</v>
      </c>
      <c r="L1471" s="28">
        <v>4.4999999999999998E-2</v>
      </c>
      <c r="M1471" s="28">
        <v>0.03</v>
      </c>
      <c r="N1471" s="28">
        <v>9.3500000000000007E-3</v>
      </c>
      <c r="O1471" s="28">
        <v>1.0611000000000001E-2</v>
      </c>
      <c r="P1471" s="28">
        <v>1.1346999999999999E-2</v>
      </c>
      <c r="Q1471" s="28">
        <v>1.0871E-2</v>
      </c>
      <c r="R1471" s="28">
        <v>1.1111000000000001E-2</v>
      </c>
      <c r="S1471" s="28">
        <v>1.7173999999999998E-2</v>
      </c>
      <c r="T1471" s="28">
        <v>2.3767E-2</v>
      </c>
      <c r="U1471" s="28">
        <v>2.6826000000000003E-2</v>
      </c>
      <c r="V1471" s="28">
        <v>3.0082999999999999E-2</v>
      </c>
      <c r="W1471" s="28">
        <v>3.4100000000000005E-2</v>
      </c>
      <c r="X1471" s="28">
        <v>3.8694000000000006E-2</v>
      </c>
    </row>
    <row r="1472" spans="1:24" x14ac:dyDescent="0.2">
      <c r="A1472" s="11" t="s">
        <v>153</v>
      </c>
      <c r="B1472" s="11" t="s">
        <v>63</v>
      </c>
      <c r="C1472" s="11" t="s">
        <v>65</v>
      </c>
      <c r="D1472" s="11" t="s">
        <v>73</v>
      </c>
      <c r="E1472" s="28">
        <v>0</v>
      </c>
      <c r="F1472" s="28">
        <v>0</v>
      </c>
      <c r="G1472" s="28">
        <v>0</v>
      </c>
      <c r="H1472" s="28">
        <v>0</v>
      </c>
      <c r="I1472" s="28">
        <v>0</v>
      </c>
      <c r="J1472" s="28">
        <v>0</v>
      </c>
      <c r="K1472" s="28">
        <v>0</v>
      </c>
      <c r="L1472" s="28">
        <v>0</v>
      </c>
      <c r="M1472" s="28">
        <v>0</v>
      </c>
      <c r="N1472" s="28">
        <v>0</v>
      </c>
      <c r="O1472" s="28">
        <v>0</v>
      </c>
      <c r="P1472" s="28">
        <v>0</v>
      </c>
      <c r="Q1472" s="28">
        <v>0</v>
      </c>
      <c r="R1472" s="28">
        <v>0</v>
      </c>
      <c r="S1472" s="28">
        <v>0</v>
      </c>
      <c r="T1472" s="28">
        <v>0</v>
      </c>
      <c r="U1472" s="28">
        <v>0</v>
      </c>
      <c r="V1472" s="28">
        <v>0</v>
      </c>
      <c r="W1472" s="28">
        <v>0</v>
      </c>
      <c r="X1472" s="28">
        <v>0</v>
      </c>
    </row>
    <row r="1473" spans="1:24" x14ac:dyDescent="0.2">
      <c r="A1473" s="11" t="s">
        <v>153</v>
      </c>
      <c r="B1473" s="11" t="s">
        <v>63</v>
      </c>
      <c r="C1473" s="11" t="s">
        <v>65</v>
      </c>
      <c r="D1473" s="11" t="s">
        <v>70</v>
      </c>
      <c r="E1473" s="28">
        <v>0</v>
      </c>
      <c r="F1473" s="28">
        <v>0</v>
      </c>
      <c r="G1473" s="28">
        <v>0</v>
      </c>
      <c r="H1473" s="28">
        <v>0</v>
      </c>
      <c r="I1473" s="28">
        <v>0</v>
      </c>
      <c r="J1473" s="28">
        <v>0</v>
      </c>
      <c r="K1473" s="28">
        <v>0</v>
      </c>
      <c r="L1473" s="28">
        <v>0</v>
      </c>
      <c r="M1473" s="28">
        <v>0</v>
      </c>
      <c r="N1473" s="28">
        <v>0</v>
      </c>
      <c r="O1473" s="28">
        <v>0</v>
      </c>
      <c r="P1473" s="28">
        <v>0</v>
      </c>
      <c r="Q1473" s="28">
        <v>0</v>
      </c>
      <c r="R1473" s="28">
        <v>0</v>
      </c>
      <c r="S1473" s="28">
        <v>0</v>
      </c>
      <c r="T1473" s="28">
        <v>0</v>
      </c>
      <c r="U1473" s="28">
        <v>0</v>
      </c>
      <c r="V1473" s="28">
        <v>0</v>
      </c>
      <c r="W1473" s="28">
        <v>0</v>
      </c>
      <c r="X1473" s="28">
        <v>0</v>
      </c>
    </row>
    <row r="1474" spans="1:24" x14ac:dyDescent="0.2">
      <c r="A1474" s="11" t="s">
        <v>153</v>
      </c>
      <c r="B1474" s="11" t="s">
        <v>63</v>
      </c>
      <c r="C1474" s="11" t="s">
        <v>65</v>
      </c>
      <c r="D1474" s="11" t="s">
        <v>71</v>
      </c>
      <c r="E1474" s="28">
        <v>0.14237514346954636</v>
      </c>
      <c r="F1474" s="28">
        <v>0.15555860063144422</v>
      </c>
      <c r="G1474" s="28">
        <v>0.15681534592592594</v>
      </c>
      <c r="H1474" s="28">
        <v>0.1566317951138359</v>
      </c>
      <c r="I1474" s="28">
        <v>0.16424708193999066</v>
      </c>
      <c r="J1474" s="28">
        <v>0.1988103</v>
      </c>
      <c r="K1474" s="28">
        <v>0.21650939999999996</v>
      </c>
      <c r="L1474" s="28">
        <v>0.26550910000000005</v>
      </c>
      <c r="M1474" s="28">
        <v>0.24105909999999997</v>
      </c>
      <c r="N1474" s="28">
        <v>0.15836119999999998</v>
      </c>
      <c r="O1474" s="28">
        <v>0.12528719999999999</v>
      </c>
      <c r="P1474" s="28">
        <v>0.12294293999999997</v>
      </c>
      <c r="Q1474" s="28">
        <v>0.14350526</v>
      </c>
      <c r="R1474" s="28">
        <v>0.12105225999999998</v>
      </c>
      <c r="S1474" s="28">
        <v>0.14272859532737098</v>
      </c>
      <c r="T1474" s="28">
        <v>0.1462137737102919</v>
      </c>
      <c r="U1474" s="28">
        <v>0.16532538157370397</v>
      </c>
      <c r="V1474" s="28">
        <v>0.17716930211067611</v>
      </c>
      <c r="W1474" s="28">
        <v>0.18606299189885547</v>
      </c>
      <c r="X1474" s="28">
        <v>0.19903321412945915</v>
      </c>
    </row>
    <row r="1475" spans="1:24" x14ac:dyDescent="0.2">
      <c r="A1475" s="11" t="s">
        <v>153</v>
      </c>
      <c r="B1475" s="11" t="s">
        <v>63</v>
      </c>
      <c r="C1475" s="11" t="s">
        <v>65</v>
      </c>
      <c r="D1475" s="11" t="s">
        <v>26</v>
      </c>
      <c r="E1475" s="28">
        <v>0.14237514346954636</v>
      </c>
      <c r="F1475" s="28">
        <v>0.15555860063144422</v>
      </c>
      <c r="G1475" s="28">
        <v>0.15681534592592594</v>
      </c>
      <c r="H1475" s="28">
        <v>0.1566317951138359</v>
      </c>
      <c r="I1475" s="28">
        <v>0.16424708193999066</v>
      </c>
      <c r="J1475" s="28">
        <v>0.1988103</v>
      </c>
      <c r="K1475" s="28">
        <v>0.21650939999999996</v>
      </c>
      <c r="L1475" s="28">
        <v>0.26550910000000005</v>
      </c>
      <c r="M1475" s="28">
        <v>0.24105909999999997</v>
      </c>
      <c r="N1475" s="28">
        <v>0.15836119999999998</v>
      </c>
      <c r="O1475" s="28">
        <v>0.12528719999999999</v>
      </c>
      <c r="P1475" s="28">
        <v>0.12294293999999997</v>
      </c>
      <c r="Q1475" s="28">
        <v>0.14350526</v>
      </c>
      <c r="R1475" s="28">
        <v>0.12105225999999998</v>
      </c>
      <c r="S1475" s="28">
        <v>0.14272859532737098</v>
      </c>
      <c r="T1475" s="28">
        <v>0.1462137737102919</v>
      </c>
      <c r="U1475" s="28">
        <v>0.16532538157370397</v>
      </c>
      <c r="V1475" s="28">
        <v>0.17716930211067611</v>
      </c>
      <c r="W1475" s="28">
        <v>0.18606299189885547</v>
      </c>
      <c r="X1475" s="28">
        <v>0.19903321412945915</v>
      </c>
    </row>
    <row r="1476" spans="1:24" x14ac:dyDescent="0.2">
      <c r="A1476" s="11" t="s">
        <v>153</v>
      </c>
      <c r="B1476" s="11" t="s">
        <v>63</v>
      </c>
      <c r="C1476" s="11" t="s">
        <v>65</v>
      </c>
      <c r="D1476" s="11" t="s">
        <v>75</v>
      </c>
      <c r="E1476" s="28">
        <v>0.103756</v>
      </c>
      <c r="F1476" s="28">
        <v>0.117969</v>
      </c>
      <c r="G1476" s="28">
        <v>0.11307399999999999</v>
      </c>
      <c r="H1476" s="28">
        <v>0.14272499999999999</v>
      </c>
      <c r="I1476" s="28">
        <v>0.11283700000000001</v>
      </c>
      <c r="J1476" s="28">
        <v>0.165631</v>
      </c>
      <c r="K1476" s="28">
        <v>0.167211</v>
      </c>
      <c r="L1476" s="28">
        <v>0.217144</v>
      </c>
      <c r="M1476" s="28">
        <v>0.19276499999999999</v>
      </c>
      <c r="N1476" s="28">
        <v>0.14227899999999999</v>
      </c>
      <c r="O1476" s="28">
        <v>0.102911</v>
      </c>
      <c r="P1476" s="28">
        <v>0.17372699999999999</v>
      </c>
      <c r="Q1476" s="28">
        <v>0.22428100000000001</v>
      </c>
      <c r="R1476" s="28">
        <v>0.179727</v>
      </c>
      <c r="S1476" s="28">
        <v>0.18290843000317877</v>
      </c>
      <c r="T1476" s="28">
        <v>0.19287109418198506</v>
      </c>
      <c r="U1476" s="28">
        <v>0.19777894996758544</v>
      </c>
      <c r="V1476" s="28">
        <v>0.20351315069439038</v>
      </c>
      <c r="W1476" s="28">
        <v>0.20788495549196317</v>
      </c>
      <c r="X1476" s="28">
        <v>0.21204265460180247</v>
      </c>
    </row>
    <row r="1477" spans="1:24" x14ac:dyDescent="0.2">
      <c r="A1477" s="11" t="s">
        <v>153</v>
      </c>
      <c r="B1477" s="11" t="s">
        <v>63</v>
      </c>
      <c r="C1477" s="11" t="s">
        <v>65</v>
      </c>
      <c r="D1477" s="11" t="s">
        <v>76</v>
      </c>
      <c r="E1477" s="28">
        <v>7.0099999999999997E-3</v>
      </c>
      <c r="F1477" s="28">
        <v>1.1868E-2</v>
      </c>
      <c r="G1477" s="28">
        <v>6.0229999999999997E-3</v>
      </c>
      <c r="H1477" s="28">
        <v>6.5620000000000001E-3</v>
      </c>
      <c r="I1477" s="28">
        <v>1.506E-3</v>
      </c>
      <c r="J1477" s="28">
        <v>1.3550000000000001E-3</v>
      </c>
      <c r="K1477" s="28">
        <v>1.4920000000000001E-3</v>
      </c>
      <c r="L1477" s="28">
        <v>1.0383E-2</v>
      </c>
      <c r="M1477" s="28">
        <v>1.0723999999999999E-2</v>
      </c>
      <c r="N1477" s="28">
        <v>3.7374857874005914E-2</v>
      </c>
      <c r="O1477" s="28">
        <v>8.0459999999999993E-3</v>
      </c>
      <c r="P1477" s="28">
        <v>7.9319999999999998E-3</v>
      </c>
      <c r="Q1477" s="28">
        <v>5.8929999999999998E-3</v>
      </c>
      <c r="R1477" s="28">
        <v>6.9280000000000001E-3</v>
      </c>
      <c r="S1477" s="28">
        <v>6.2105858364110301E-3</v>
      </c>
      <c r="T1477" s="28">
        <v>7.5509110599045375E-3</v>
      </c>
      <c r="U1477" s="28">
        <v>7.4754019493054923E-3</v>
      </c>
      <c r="V1477" s="28">
        <v>7.4006479298124378E-3</v>
      </c>
      <c r="W1477" s="28">
        <v>7.3266414505143117E-3</v>
      </c>
      <c r="X1477" s="28">
        <v>7.2533750360091707E-3</v>
      </c>
    </row>
    <row r="1478" spans="1:24" x14ac:dyDescent="0.2">
      <c r="A1478" s="11" t="s">
        <v>153</v>
      </c>
      <c r="B1478" s="11" t="s">
        <v>63</v>
      </c>
      <c r="C1478" s="11" t="s">
        <v>65</v>
      </c>
      <c r="D1478" s="11" t="s">
        <v>74</v>
      </c>
      <c r="E1478" s="28">
        <v>0</v>
      </c>
      <c r="F1478" s="28">
        <v>0</v>
      </c>
      <c r="G1478" s="28">
        <v>0</v>
      </c>
      <c r="H1478" s="28">
        <v>0</v>
      </c>
      <c r="I1478" s="28">
        <v>0</v>
      </c>
      <c r="J1478" s="28">
        <v>0</v>
      </c>
      <c r="K1478" s="28">
        <v>0</v>
      </c>
      <c r="L1478" s="28">
        <v>0</v>
      </c>
      <c r="M1478" s="28">
        <v>0</v>
      </c>
      <c r="N1478" s="28">
        <v>0</v>
      </c>
      <c r="O1478" s="28">
        <v>0</v>
      </c>
      <c r="P1478" s="28">
        <v>0</v>
      </c>
      <c r="Q1478" s="28">
        <v>0</v>
      </c>
      <c r="R1478" s="28">
        <v>0</v>
      </c>
      <c r="S1478" s="28">
        <v>0</v>
      </c>
      <c r="T1478" s="28">
        <v>0</v>
      </c>
      <c r="U1478" s="28">
        <v>0</v>
      </c>
      <c r="V1478" s="28">
        <v>0</v>
      </c>
      <c r="W1478" s="28">
        <v>0</v>
      </c>
      <c r="X1478" s="28">
        <v>0</v>
      </c>
    </row>
    <row r="1479" spans="1:24" x14ac:dyDescent="0.2">
      <c r="A1479" s="11" t="s">
        <v>153</v>
      </c>
      <c r="B1479" s="11" t="s">
        <v>63</v>
      </c>
      <c r="C1479" s="11" t="s">
        <v>67</v>
      </c>
      <c r="D1479" s="11" t="s">
        <v>72</v>
      </c>
      <c r="E1479" s="28">
        <v>4.588664362139918E-2</v>
      </c>
      <c r="F1479" s="28">
        <v>4.6693728395061723E-2</v>
      </c>
      <c r="G1479" s="28">
        <v>4.6786370370370374E-2</v>
      </c>
      <c r="H1479" s="28">
        <v>4.6862222222222222E-2</v>
      </c>
      <c r="I1479" s="28">
        <v>4.6933333333333327E-2</v>
      </c>
      <c r="J1479" s="28">
        <v>4.8392806897451721E-2</v>
      </c>
      <c r="K1479" s="28">
        <v>5.2731960677412641E-2</v>
      </c>
      <c r="L1479" s="28">
        <v>5.5565421466809484E-2</v>
      </c>
      <c r="M1479" s="28">
        <v>5.5978506935761285E-2</v>
      </c>
      <c r="N1479" s="28">
        <v>5.6643070923032272E-2</v>
      </c>
      <c r="O1479" s="28">
        <v>5.6483482218536218E-2</v>
      </c>
      <c r="P1479" s="28">
        <v>5.6545812574165494E-2</v>
      </c>
      <c r="Q1479" s="28">
        <v>5.6095438196940524E-2</v>
      </c>
      <c r="R1479" s="28">
        <v>5.5811097860047607E-2</v>
      </c>
      <c r="S1479" s="28">
        <v>5.5540653945645696E-2</v>
      </c>
      <c r="T1479" s="28">
        <v>5.5223324518091643E-2</v>
      </c>
      <c r="U1479" s="28">
        <v>5.500715829218706E-2</v>
      </c>
      <c r="V1479" s="28">
        <v>5.4875764586116767E-2</v>
      </c>
      <c r="W1479" s="28">
        <v>5.4845218710949759E-2</v>
      </c>
      <c r="X1479" s="28">
        <v>5.50033925415154E-2</v>
      </c>
    </row>
    <row r="1480" spans="1:24" x14ac:dyDescent="0.2">
      <c r="A1480" s="11" t="s">
        <v>153</v>
      </c>
      <c r="B1480" s="11" t="s">
        <v>63</v>
      </c>
      <c r="C1480" s="11" t="s">
        <v>67</v>
      </c>
      <c r="D1480" s="11" t="s">
        <v>77</v>
      </c>
      <c r="E1480" s="28">
        <v>4.4231913291649903E-3</v>
      </c>
      <c r="F1480" s="28">
        <v>3.6749999999999999E-3</v>
      </c>
      <c r="G1480" s="28">
        <v>3.0110000000000002E-3</v>
      </c>
      <c r="H1480" s="28">
        <v>3.0000000000000001E-3</v>
      </c>
      <c r="I1480" s="28">
        <v>3.0000000000000001E-3</v>
      </c>
      <c r="J1480" s="28">
        <v>4.0000000000000001E-3</v>
      </c>
      <c r="K1480" s="28">
        <v>5.0000000000000001E-3</v>
      </c>
      <c r="L1480" s="28">
        <v>5.0000000000000001E-3</v>
      </c>
      <c r="M1480" s="28">
        <v>3.0000000000000001E-3</v>
      </c>
      <c r="N1480" s="28">
        <v>9.8283277728778199E-4</v>
      </c>
      <c r="O1480" s="28">
        <v>9.7327271396459216E-4</v>
      </c>
      <c r="P1480" s="28">
        <v>1.1919999999999999E-3</v>
      </c>
      <c r="Q1480" s="28">
        <v>1.2459999999999999E-3</v>
      </c>
      <c r="R1480" s="28">
        <v>1.6790000000000002E-3</v>
      </c>
      <c r="S1480" s="28">
        <v>1.9620000000000002E-3</v>
      </c>
      <c r="T1480" s="28">
        <v>2.1819999999999999E-3</v>
      </c>
      <c r="U1480" s="28">
        <v>2.545E-3</v>
      </c>
      <c r="V1480" s="28">
        <v>2.8940000000000003E-3</v>
      </c>
      <c r="W1480" s="28">
        <v>3.2620000000000001E-3</v>
      </c>
      <c r="X1480" s="28">
        <v>3.5859999999999998E-3</v>
      </c>
    </row>
    <row r="1481" spans="1:24" x14ac:dyDescent="0.2">
      <c r="A1481" s="11" t="s">
        <v>153</v>
      </c>
      <c r="B1481" s="11" t="s">
        <v>63</v>
      </c>
      <c r="C1481" s="11" t="s">
        <v>67</v>
      </c>
      <c r="D1481" s="11" t="s">
        <v>73</v>
      </c>
      <c r="E1481" s="28">
        <v>0</v>
      </c>
      <c r="F1481" s="28">
        <v>0</v>
      </c>
      <c r="G1481" s="28">
        <v>0</v>
      </c>
      <c r="H1481" s="28">
        <v>0</v>
      </c>
      <c r="I1481" s="28">
        <v>0</v>
      </c>
      <c r="J1481" s="28">
        <v>0</v>
      </c>
      <c r="K1481" s="28">
        <v>0</v>
      </c>
      <c r="L1481" s="28">
        <v>0</v>
      </c>
      <c r="M1481" s="28">
        <v>0</v>
      </c>
      <c r="N1481" s="28">
        <v>0</v>
      </c>
      <c r="O1481" s="28">
        <v>0</v>
      </c>
      <c r="P1481" s="28">
        <v>0</v>
      </c>
      <c r="Q1481" s="28">
        <v>0</v>
      </c>
      <c r="R1481" s="28">
        <v>0</v>
      </c>
      <c r="S1481" s="28">
        <v>0</v>
      </c>
      <c r="T1481" s="28">
        <v>0</v>
      </c>
      <c r="U1481" s="28">
        <v>0</v>
      </c>
      <c r="V1481" s="28">
        <v>0</v>
      </c>
      <c r="W1481" s="28">
        <v>0</v>
      </c>
      <c r="X1481" s="28">
        <v>0</v>
      </c>
    </row>
    <row r="1482" spans="1:24" x14ac:dyDescent="0.2">
      <c r="A1482" s="11" t="s">
        <v>153</v>
      </c>
      <c r="B1482" s="11" t="s">
        <v>63</v>
      </c>
      <c r="C1482" s="11" t="s">
        <v>67</v>
      </c>
      <c r="D1482" s="11" t="s">
        <v>70</v>
      </c>
      <c r="E1482" s="28">
        <v>0</v>
      </c>
      <c r="F1482" s="28">
        <v>0</v>
      </c>
      <c r="G1482" s="28">
        <v>0</v>
      </c>
      <c r="H1482" s="28">
        <v>0</v>
      </c>
      <c r="I1482" s="28">
        <v>0</v>
      </c>
      <c r="J1482" s="28">
        <v>0</v>
      </c>
      <c r="K1482" s="28">
        <v>0</v>
      </c>
      <c r="L1482" s="28">
        <v>0</v>
      </c>
      <c r="M1482" s="28">
        <v>0</v>
      </c>
      <c r="N1482" s="28">
        <v>0</v>
      </c>
      <c r="O1482" s="28">
        <v>0</v>
      </c>
      <c r="P1482" s="28">
        <v>0</v>
      </c>
      <c r="Q1482" s="28">
        <v>0</v>
      </c>
      <c r="R1482" s="28">
        <v>0</v>
      </c>
      <c r="S1482" s="28">
        <v>0</v>
      </c>
      <c r="T1482" s="28">
        <v>0</v>
      </c>
      <c r="U1482" s="28">
        <v>0</v>
      </c>
      <c r="V1482" s="28">
        <v>0</v>
      </c>
      <c r="W1482" s="28">
        <v>0</v>
      </c>
      <c r="X1482" s="28">
        <v>0</v>
      </c>
    </row>
    <row r="1483" spans="1:24" x14ac:dyDescent="0.2">
      <c r="A1483" s="11" t="s">
        <v>153</v>
      </c>
      <c r="B1483" s="11" t="s">
        <v>63</v>
      </c>
      <c r="C1483" s="11" t="s">
        <v>67</v>
      </c>
      <c r="D1483" s="11" t="s">
        <v>71</v>
      </c>
      <c r="E1483" s="28">
        <v>0.1170109412345679</v>
      </c>
      <c r="F1483" s="28">
        <v>0.11206494814814813</v>
      </c>
      <c r="G1483" s="28">
        <v>0.11462660740740742</v>
      </c>
      <c r="H1483" s="28">
        <v>0.11715555555555554</v>
      </c>
      <c r="I1483" s="28">
        <v>0.13375999999999999</v>
      </c>
      <c r="J1483" s="28">
        <v>0.13413689556880021</v>
      </c>
      <c r="K1483" s="28">
        <v>0.13588536499576112</v>
      </c>
      <c r="L1483" s="28">
        <v>0.15158247534872174</v>
      </c>
      <c r="M1483" s="28">
        <v>0.11192168568153529</v>
      </c>
      <c r="N1483" s="28">
        <v>8.2466210526703068E-2</v>
      </c>
      <c r="O1483" s="28">
        <v>0.12127674548807024</v>
      </c>
      <c r="P1483" s="28">
        <v>0.10761377431674743</v>
      </c>
      <c r="Q1483" s="28">
        <v>9.5567620799999989E-2</v>
      </c>
      <c r="R1483" s="28">
        <v>9.7165845599999995E-2</v>
      </c>
      <c r="S1483" s="28">
        <v>0.1338084362249933</v>
      </c>
      <c r="T1483" s="28">
        <v>0.13397916975378052</v>
      </c>
      <c r="U1483" s="28">
        <v>0.13421746623293643</v>
      </c>
      <c r="V1483" s="28">
        <v>0.13444562323598608</v>
      </c>
      <c r="W1483" s="28">
        <v>0.13546769021604591</v>
      </c>
      <c r="X1483" s="28">
        <v>0.13750848135378849</v>
      </c>
    </row>
    <row r="1484" spans="1:24" x14ac:dyDescent="0.2">
      <c r="A1484" s="11" t="s">
        <v>153</v>
      </c>
      <c r="B1484" s="11" t="s">
        <v>63</v>
      </c>
      <c r="C1484" s="11" t="s">
        <v>67</v>
      </c>
      <c r="D1484" s="11" t="s">
        <v>26</v>
      </c>
      <c r="E1484" s="28">
        <v>0.1170109412345679</v>
      </c>
      <c r="F1484" s="28">
        <v>0.11206494814814813</v>
      </c>
      <c r="G1484" s="28">
        <v>0.11462660740740742</v>
      </c>
      <c r="H1484" s="28">
        <v>0.11715555555555554</v>
      </c>
      <c r="I1484" s="28">
        <v>0.13375999999999999</v>
      </c>
      <c r="J1484" s="28">
        <v>0.13413689556880021</v>
      </c>
      <c r="K1484" s="28">
        <v>0.13588536499576112</v>
      </c>
      <c r="L1484" s="28">
        <v>0.15158247534872174</v>
      </c>
      <c r="M1484" s="28">
        <v>0.11192168568153529</v>
      </c>
      <c r="N1484" s="28">
        <v>8.2466210526703068E-2</v>
      </c>
      <c r="O1484" s="28">
        <v>0.12127674548807024</v>
      </c>
      <c r="P1484" s="28">
        <v>0.10761377431674743</v>
      </c>
      <c r="Q1484" s="28">
        <v>9.5567620799999989E-2</v>
      </c>
      <c r="R1484" s="28">
        <v>9.7165845599999995E-2</v>
      </c>
      <c r="S1484" s="28">
        <v>0.1338084362249933</v>
      </c>
      <c r="T1484" s="28">
        <v>0.13397916975378052</v>
      </c>
      <c r="U1484" s="28">
        <v>0.13421746623293643</v>
      </c>
      <c r="V1484" s="28">
        <v>0.13444562323598608</v>
      </c>
      <c r="W1484" s="28">
        <v>0.13546769021604591</v>
      </c>
      <c r="X1484" s="28">
        <v>0.13750848135378849</v>
      </c>
    </row>
    <row r="1485" spans="1:24" x14ac:dyDescent="0.2">
      <c r="A1485" s="11" t="s">
        <v>153</v>
      </c>
      <c r="B1485" s="11" t="s">
        <v>63</v>
      </c>
      <c r="C1485" s="11" t="s">
        <v>67</v>
      </c>
      <c r="D1485" s="11" t="s">
        <v>75</v>
      </c>
      <c r="E1485" s="28">
        <v>0.15728600000000001</v>
      </c>
      <c r="F1485" s="28">
        <v>0.15853200000000001</v>
      </c>
      <c r="G1485" s="28">
        <v>0.17737</v>
      </c>
      <c r="H1485" s="28">
        <v>0.191274</v>
      </c>
      <c r="I1485" s="28">
        <v>0.189356</v>
      </c>
      <c r="J1485" s="28">
        <v>0.204679</v>
      </c>
      <c r="K1485" s="28">
        <v>0.24054700000000001</v>
      </c>
      <c r="L1485" s="28">
        <v>0.29299999999999998</v>
      </c>
      <c r="M1485" s="28">
        <v>0.22600000000000001</v>
      </c>
      <c r="N1485" s="28">
        <v>0.15042800000000001</v>
      </c>
      <c r="O1485" s="28">
        <v>0.186305</v>
      </c>
      <c r="P1485" s="28">
        <v>0.16869100000000001</v>
      </c>
      <c r="Q1485" s="28">
        <v>0.14077200000000001</v>
      </c>
      <c r="R1485" s="28">
        <v>0.118404</v>
      </c>
      <c r="S1485" s="28">
        <v>0.19097501891288046</v>
      </c>
      <c r="T1485" s="28">
        <v>0.16403396115970639</v>
      </c>
      <c r="U1485" s="28">
        <v>0.17193616462198996</v>
      </c>
      <c r="V1485" s="28">
        <v>0.17502983189697047</v>
      </c>
      <c r="W1485" s="28">
        <v>0.17562848228436478</v>
      </c>
      <c r="X1485" s="28">
        <v>0.17641064429786874</v>
      </c>
    </row>
    <row r="1486" spans="1:24" x14ac:dyDescent="0.2">
      <c r="A1486" s="11" t="s">
        <v>153</v>
      </c>
      <c r="B1486" s="11" t="s">
        <v>63</v>
      </c>
      <c r="C1486" s="11" t="s">
        <v>67</v>
      </c>
      <c r="D1486" s="11" t="s">
        <v>76</v>
      </c>
      <c r="E1486" s="28">
        <v>3.0922999999999999E-2</v>
      </c>
      <c r="F1486" s="28">
        <v>4.3589999999999997E-2</v>
      </c>
      <c r="G1486" s="28">
        <v>4.4854999999999999E-2</v>
      </c>
      <c r="H1486" s="28">
        <v>4.1553E-2</v>
      </c>
      <c r="I1486" s="28">
        <v>3.1548E-2</v>
      </c>
      <c r="J1486" s="28">
        <v>2.6113999999999998E-2</v>
      </c>
      <c r="K1486" s="28">
        <v>3.4035999999999997E-2</v>
      </c>
      <c r="L1486" s="28">
        <v>5.4698999999999998E-2</v>
      </c>
      <c r="M1486" s="28">
        <v>4.6594999999999998E-2</v>
      </c>
      <c r="N1486" s="28">
        <v>0.24816066781748386</v>
      </c>
      <c r="O1486" s="28">
        <v>4.0224999999999997E-2</v>
      </c>
      <c r="P1486" s="28">
        <v>2.9520000000000001E-2</v>
      </c>
      <c r="Q1486" s="28">
        <v>3.2617E-2</v>
      </c>
      <c r="R1486" s="28">
        <v>4.8159E-2</v>
      </c>
      <c r="S1486" s="28">
        <v>3.5707747576596623E-2</v>
      </c>
      <c r="T1486" s="28">
        <v>3.3575166630591458E-2</v>
      </c>
      <c r="U1486" s="28">
        <v>3.1163560340196822E-2</v>
      </c>
      <c r="V1486" s="28">
        <v>3.1806027315119736E-2</v>
      </c>
      <c r="W1486" s="28">
        <v>3.2144421720085463E-2</v>
      </c>
      <c r="X1486" s="28">
        <v>3.2194136428019993E-2</v>
      </c>
    </row>
    <row r="1487" spans="1:24" x14ac:dyDescent="0.2">
      <c r="A1487" s="11" t="s">
        <v>153</v>
      </c>
      <c r="B1487" s="11" t="s">
        <v>63</v>
      </c>
      <c r="C1487" s="11" t="s">
        <v>67</v>
      </c>
      <c r="D1487" s="11" t="s">
        <v>74</v>
      </c>
      <c r="E1487" s="28">
        <v>0</v>
      </c>
      <c r="F1487" s="28">
        <v>0</v>
      </c>
      <c r="G1487" s="28">
        <v>0</v>
      </c>
      <c r="H1487" s="28">
        <v>0</v>
      </c>
      <c r="I1487" s="28">
        <v>0</v>
      </c>
      <c r="J1487" s="28">
        <v>0</v>
      </c>
      <c r="K1487" s="28">
        <v>0</v>
      </c>
      <c r="L1487" s="28">
        <v>0</v>
      </c>
      <c r="M1487" s="28">
        <v>0</v>
      </c>
      <c r="N1487" s="28">
        <v>0</v>
      </c>
      <c r="O1487" s="28">
        <v>0</v>
      </c>
      <c r="P1487" s="28">
        <v>0</v>
      </c>
      <c r="Q1487" s="28">
        <v>0</v>
      </c>
      <c r="R1487" s="28">
        <v>0</v>
      </c>
      <c r="S1487" s="28">
        <v>0</v>
      </c>
      <c r="T1487" s="28">
        <v>0</v>
      </c>
      <c r="U1487" s="28">
        <v>0</v>
      </c>
      <c r="V1487" s="28">
        <v>0</v>
      </c>
      <c r="W1487" s="28">
        <v>0</v>
      </c>
      <c r="X1487" s="28">
        <v>0</v>
      </c>
    </row>
    <row r="1488" spans="1:24" x14ac:dyDescent="0.2">
      <c r="A1488" s="11" t="s">
        <v>154</v>
      </c>
      <c r="B1488" s="11" t="s">
        <v>63</v>
      </c>
      <c r="C1488" s="11" t="s">
        <v>50</v>
      </c>
      <c r="D1488" s="11" t="s">
        <v>72</v>
      </c>
      <c r="E1488" s="28">
        <v>32.583815000000001</v>
      </c>
      <c r="F1488" s="28">
        <v>33.239029000000002</v>
      </c>
      <c r="G1488" s="28">
        <v>33.706153</v>
      </c>
      <c r="H1488" s="28">
        <v>34.310446000000006</v>
      </c>
      <c r="I1488" s="28">
        <v>33.972999999999999</v>
      </c>
      <c r="J1488" s="28">
        <v>34.667000000000002</v>
      </c>
      <c r="K1488" s="28">
        <v>35.296999999999997</v>
      </c>
      <c r="L1488" s="28">
        <v>35.68</v>
      </c>
      <c r="M1488" s="28">
        <v>36.105182999999997</v>
      </c>
      <c r="N1488" s="28">
        <v>36.371789999999997</v>
      </c>
      <c r="O1488" s="28">
        <v>36.751311000000001</v>
      </c>
      <c r="P1488" s="28">
        <v>37.113300000000002</v>
      </c>
      <c r="Q1488" s="28">
        <v>37.078274</v>
      </c>
      <c r="R1488" s="28">
        <v>36.975122588000005</v>
      </c>
      <c r="S1488" s="28">
        <v>36.934637929656006</v>
      </c>
      <c r="T1488" s="28">
        <v>36.87020741246976</v>
      </c>
      <c r="U1488" s="28">
        <v>36.909884908558496</v>
      </c>
      <c r="V1488" s="28">
        <v>37.002175087673358</v>
      </c>
      <c r="W1488" s="28">
        <v>37.117176508377362</v>
      </c>
      <c r="X1488" s="28">
        <v>37.230558153433364</v>
      </c>
    </row>
    <row r="1489" spans="1:24" x14ac:dyDescent="0.2">
      <c r="A1489" s="11" t="s">
        <v>154</v>
      </c>
      <c r="B1489" s="11" t="s">
        <v>63</v>
      </c>
      <c r="C1489" s="11" t="s">
        <v>50</v>
      </c>
      <c r="D1489" s="11" t="s">
        <v>77</v>
      </c>
      <c r="E1489" s="28">
        <v>2.4372310000000001</v>
      </c>
      <c r="F1489" s="28">
        <v>2.4450250000000002</v>
      </c>
      <c r="G1489" s="28">
        <v>2.3366439999999997</v>
      </c>
      <c r="H1489" s="28">
        <v>2.2770000000000001</v>
      </c>
      <c r="I1489" s="28">
        <v>2.294</v>
      </c>
      <c r="J1489" s="28">
        <v>2.266</v>
      </c>
      <c r="K1489" s="28">
        <v>2.3570000000000002</v>
      </c>
      <c r="L1489" s="28">
        <v>2.5150000000000001</v>
      </c>
      <c r="M1489" s="28">
        <v>2.1749999999999998</v>
      </c>
      <c r="N1489" s="28">
        <v>2.1708530000000001</v>
      </c>
      <c r="O1489" s="28">
        <v>1.960318</v>
      </c>
      <c r="P1489" s="28">
        <v>1.7575820000000002</v>
      </c>
      <c r="Q1489" s="28">
        <v>1.4107850000000002</v>
      </c>
      <c r="R1489" s="28">
        <v>1.3058230000000002</v>
      </c>
      <c r="S1489" s="28">
        <v>1.3645700000000001</v>
      </c>
      <c r="T1489" s="28">
        <v>1.412955</v>
      </c>
      <c r="U1489" s="28">
        <v>1.551356</v>
      </c>
      <c r="V1489" s="28">
        <v>1.7532349999999999</v>
      </c>
      <c r="W1489" s="28">
        <v>1.9281079999999999</v>
      </c>
      <c r="X1489" s="28">
        <v>2.0805920000000002</v>
      </c>
    </row>
    <row r="1490" spans="1:24" x14ac:dyDescent="0.2">
      <c r="A1490" s="11" t="s">
        <v>154</v>
      </c>
      <c r="B1490" s="11" t="s">
        <v>63</v>
      </c>
      <c r="C1490" s="11" t="s">
        <v>50</v>
      </c>
      <c r="D1490" s="11" t="s">
        <v>73</v>
      </c>
      <c r="E1490" s="28">
        <v>1.4124269999999999</v>
      </c>
      <c r="F1490" s="28">
        <v>1.2712239999999999</v>
      </c>
      <c r="G1490" s="28">
        <v>1.1247449999999999</v>
      </c>
      <c r="H1490" s="28">
        <v>1.026</v>
      </c>
      <c r="I1490" s="28">
        <v>0.83399999999999996</v>
      </c>
      <c r="J1490" s="28">
        <v>0.72599999999999998</v>
      </c>
      <c r="K1490" s="28">
        <v>0.89500000000000002</v>
      </c>
      <c r="L1490" s="28">
        <v>0.91200000000000003</v>
      </c>
      <c r="M1490" s="28">
        <v>0.65900000000000003</v>
      </c>
      <c r="N1490" s="28">
        <v>0.66100099999999995</v>
      </c>
      <c r="O1490" s="28">
        <v>0.57383299999999993</v>
      </c>
      <c r="P1490" s="28">
        <v>0.49333800000000005</v>
      </c>
      <c r="Q1490" s="28">
        <v>0.40436800000000001</v>
      </c>
      <c r="R1490" s="28">
        <v>0.40113600000000005</v>
      </c>
      <c r="S1490" s="28">
        <v>0.39624000000000004</v>
      </c>
      <c r="T1490" s="28">
        <v>0.52797000000000005</v>
      </c>
      <c r="U1490" s="28">
        <v>0.52150099999999999</v>
      </c>
      <c r="V1490" s="28">
        <v>0.57705600000000001</v>
      </c>
      <c r="W1490" s="28">
        <v>0.62018700000000004</v>
      </c>
      <c r="X1490" s="28">
        <v>0.69147999999999998</v>
      </c>
    </row>
    <row r="1491" spans="1:24" x14ac:dyDescent="0.2">
      <c r="A1491" s="11" t="s">
        <v>154</v>
      </c>
      <c r="B1491" s="11" t="s">
        <v>63</v>
      </c>
      <c r="C1491" s="11" t="s">
        <v>50</v>
      </c>
      <c r="D1491" s="11" t="s">
        <v>70</v>
      </c>
      <c r="E1491" s="28">
        <v>6.8064011588133688</v>
      </c>
      <c r="F1491" s="28">
        <v>6.1259523548554125</v>
      </c>
      <c r="G1491" s="28">
        <v>5.420078822742374</v>
      </c>
      <c r="H1491" s="28">
        <v>4.9442325790589656</v>
      </c>
      <c r="I1491" s="28">
        <v>4.0189960730362344</v>
      </c>
      <c r="J1491" s="28">
        <v>3.4985505383984492</v>
      </c>
      <c r="K1491" s="28">
        <v>4.3129514213038735</v>
      </c>
      <c r="L1491" s="28">
        <v>4.3948734036079689</v>
      </c>
      <c r="M1491" s="28">
        <v>3.1756815493176007</v>
      </c>
      <c r="N1491" s="28">
        <v>3.185324248528806</v>
      </c>
      <c r="O1491" s="28">
        <v>2.7652668747944862</v>
      </c>
      <c r="P1491" s="28">
        <v>2.3186886000000002</v>
      </c>
      <c r="Q1491" s="28">
        <v>1.8600927999999999</v>
      </c>
      <c r="R1491" s="28">
        <v>1.8452256</v>
      </c>
      <c r="S1491" s="28">
        <v>1.8227040000000001</v>
      </c>
      <c r="T1491" s="28">
        <v>2.4286620000000001</v>
      </c>
      <c r="U1491" s="28">
        <v>2.3989045999999998</v>
      </c>
      <c r="V1491" s="28">
        <v>2.6544575999999998</v>
      </c>
      <c r="W1491" s="28">
        <v>2.8528601999999998</v>
      </c>
      <c r="X1491" s="28">
        <v>3.1808079999999999</v>
      </c>
    </row>
    <row r="1492" spans="1:24" x14ac:dyDescent="0.2">
      <c r="A1492" s="11" t="s">
        <v>154</v>
      </c>
      <c r="B1492" s="11" t="s">
        <v>63</v>
      </c>
      <c r="C1492" s="11" t="s">
        <v>50</v>
      </c>
      <c r="D1492" s="11" t="s">
        <v>71</v>
      </c>
      <c r="E1492" s="28">
        <v>21.831156050000001</v>
      </c>
      <c r="F1492" s="28">
        <v>23.599710590000001</v>
      </c>
      <c r="G1492" s="28">
        <v>24.335842465999999</v>
      </c>
      <c r="H1492" s="28">
        <v>25.801455392000005</v>
      </c>
      <c r="I1492" s="28">
        <v>26.498940000000001</v>
      </c>
      <c r="J1492" s="28">
        <v>26.991416556738454</v>
      </c>
      <c r="K1492" s="28">
        <v>27.378804575095547</v>
      </c>
      <c r="L1492" s="28">
        <v>25.447461760010317</v>
      </c>
      <c r="M1492" s="28">
        <v>23.880972723151181</v>
      </c>
      <c r="N1492" s="28">
        <v>25.454542376039399</v>
      </c>
      <c r="O1492" s="28">
        <v>28.500892163384751</v>
      </c>
      <c r="P1492" s="28">
        <v>30.353212775000003</v>
      </c>
      <c r="Q1492" s="28">
        <v>22.795155075000004</v>
      </c>
      <c r="R1492" s="28">
        <v>24.327108149999997</v>
      </c>
      <c r="S1492" s="28">
        <v>24.754974481895946</v>
      </c>
      <c r="T1492" s="28">
        <v>25.34669526287502</v>
      </c>
      <c r="U1492" s="28">
        <v>26.206018285076528</v>
      </c>
      <c r="V1492" s="28">
        <v>27.011587814001558</v>
      </c>
      <c r="W1492" s="28">
        <v>27.466710616199244</v>
      </c>
      <c r="X1492" s="28">
        <v>27.550613033540685</v>
      </c>
    </row>
    <row r="1493" spans="1:24" x14ac:dyDescent="0.2">
      <c r="A1493" s="11" t="s">
        <v>154</v>
      </c>
      <c r="B1493" s="11" t="s">
        <v>63</v>
      </c>
      <c r="C1493" s="11" t="s">
        <v>50</v>
      </c>
      <c r="D1493" s="11" t="s">
        <v>26</v>
      </c>
      <c r="E1493" s="28">
        <v>28.637557208813369</v>
      </c>
      <c r="F1493" s="28">
        <v>29.725662944855415</v>
      </c>
      <c r="G1493" s="28">
        <v>29.755921288742371</v>
      </c>
      <c r="H1493" s="28">
        <v>30.74568797105897</v>
      </c>
      <c r="I1493" s="28">
        <v>30.517936073036235</v>
      </c>
      <c r="J1493" s="28">
        <v>30.489967095136905</v>
      </c>
      <c r="K1493" s="28">
        <v>31.691755996399422</v>
      </c>
      <c r="L1493" s="28">
        <v>29.842335163618287</v>
      </c>
      <c r="M1493" s="28">
        <v>27.056654272468784</v>
      </c>
      <c r="N1493" s="28">
        <v>28.639866624568207</v>
      </c>
      <c r="O1493" s="28">
        <v>31.266159038179239</v>
      </c>
      <c r="P1493" s="28">
        <v>32.671901375000004</v>
      </c>
      <c r="Q1493" s="28">
        <v>24.655247875000004</v>
      </c>
      <c r="R1493" s="28">
        <v>26.172333749999996</v>
      </c>
      <c r="S1493" s="28">
        <v>26.577678481895948</v>
      </c>
      <c r="T1493" s="28">
        <v>27.775357262875019</v>
      </c>
      <c r="U1493" s="28">
        <v>28.604922885076526</v>
      </c>
      <c r="V1493" s="28">
        <v>29.666045414001559</v>
      </c>
      <c r="W1493" s="28">
        <v>30.319570816199242</v>
      </c>
      <c r="X1493" s="28">
        <v>30.731421033540684</v>
      </c>
    </row>
    <row r="1494" spans="1:24" x14ac:dyDescent="0.2">
      <c r="A1494" s="11" t="s">
        <v>154</v>
      </c>
      <c r="B1494" s="11" t="s">
        <v>63</v>
      </c>
      <c r="C1494" s="11" t="s">
        <v>50</v>
      </c>
      <c r="D1494" s="11" t="s">
        <v>75</v>
      </c>
      <c r="E1494" s="28">
        <v>24.814202000000002</v>
      </c>
      <c r="F1494" s="28">
        <v>25.566870999999999</v>
      </c>
      <c r="G1494" s="28">
        <v>26.551777999999999</v>
      </c>
      <c r="H1494" s="28">
        <v>26.701768999999999</v>
      </c>
      <c r="I1494" s="28">
        <v>28.884</v>
      </c>
      <c r="J1494" s="28">
        <v>28.872</v>
      </c>
      <c r="K1494" s="28">
        <v>29.904</v>
      </c>
      <c r="L1494" s="28">
        <v>31.860357</v>
      </c>
      <c r="M1494" s="28">
        <v>26.712772000000001</v>
      </c>
      <c r="N1494" s="28">
        <v>29.552099999999999</v>
      </c>
      <c r="O1494" s="28">
        <v>33.679307000000001</v>
      </c>
      <c r="P1494" s="28">
        <v>39.604278999999998</v>
      </c>
      <c r="Q1494" s="28">
        <v>28.912723</v>
      </c>
      <c r="R1494" s="28">
        <v>31.232220000000002</v>
      </c>
      <c r="S1494" s="28">
        <v>32.726383820852739</v>
      </c>
      <c r="T1494" s="28">
        <v>32.913577063963544</v>
      </c>
      <c r="U1494" s="28">
        <v>33.256019056305668</v>
      </c>
      <c r="V1494" s="28">
        <v>33.812212340276766</v>
      </c>
      <c r="W1494" s="28">
        <v>34.193286254239347</v>
      </c>
      <c r="X1494" s="28">
        <v>34.627349679912108</v>
      </c>
    </row>
    <row r="1495" spans="1:24" x14ac:dyDescent="0.2">
      <c r="A1495" s="11" t="s">
        <v>154</v>
      </c>
      <c r="B1495" s="11" t="s">
        <v>63</v>
      </c>
      <c r="C1495" s="11" t="s">
        <v>50</v>
      </c>
      <c r="D1495" s="11" t="s">
        <v>76</v>
      </c>
      <c r="E1495" s="28">
        <v>23.007197000000001</v>
      </c>
      <c r="F1495" s="28">
        <v>23.563791999999999</v>
      </c>
      <c r="G1495" s="28">
        <v>24.634827999999999</v>
      </c>
      <c r="H1495" s="28">
        <v>23.296444999999999</v>
      </c>
      <c r="I1495" s="28">
        <v>27.128</v>
      </c>
      <c r="J1495" s="28">
        <v>24.131</v>
      </c>
      <c r="K1495" s="28">
        <v>25.1</v>
      </c>
      <c r="L1495" s="28">
        <v>25.292262999999998</v>
      </c>
      <c r="M1495" s="28">
        <v>24.16</v>
      </c>
      <c r="N1495" s="28">
        <v>20.786242000000001</v>
      </c>
      <c r="O1495" s="28">
        <v>19.08720782928</v>
      </c>
      <c r="P1495" s="28">
        <v>21.442616127480004</v>
      </c>
      <c r="Q1495" s="28">
        <v>17.728752922319998</v>
      </c>
      <c r="R1495" s="28">
        <v>16.665676660800003</v>
      </c>
      <c r="S1495" s="28">
        <v>16.022119727721424</v>
      </c>
      <c r="T1495" s="28">
        <v>15.53825072233704</v>
      </c>
      <c r="U1495" s="28">
        <v>15.48408018554928</v>
      </c>
      <c r="V1495" s="28">
        <v>15.48408018554928</v>
      </c>
      <c r="W1495" s="28">
        <v>15.48408018554928</v>
      </c>
      <c r="X1495" s="28">
        <v>15.476734782796644</v>
      </c>
    </row>
    <row r="1496" spans="1:24" x14ac:dyDescent="0.2">
      <c r="A1496" s="11" t="s">
        <v>154</v>
      </c>
      <c r="B1496" s="11" t="s">
        <v>63</v>
      </c>
      <c r="C1496" s="11" t="s">
        <v>50</v>
      </c>
      <c r="D1496" s="11" t="s">
        <v>74</v>
      </c>
      <c r="E1496" s="28">
        <v>28.086873000000001</v>
      </c>
      <c r="F1496" s="28">
        <v>28.966999999999999</v>
      </c>
      <c r="G1496" s="28">
        <v>28.712</v>
      </c>
      <c r="H1496" s="28">
        <v>28.853999999999999</v>
      </c>
      <c r="I1496" s="28">
        <v>30.123000000000001</v>
      </c>
      <c r="J1496" s="28">
        <v>29.163</v>
      </c>
      <c r="K1496" s="28">
        <v>29.547000000000001</v>
      </c>
      <c r="L1496" s="28">
        <v>28.658999999999999</v>
      </c>
      <c r="M1496" s="28">
        <v>26.08</v>
      </c>
      <c r="N1496" s="28">
        <v>22.26</v>
      </c>
      <c r="O1496" s="28">
        <v>21.147000000000002</v>
      </c>
      <c r="P1496" s="28">
        <v>19.09</v>
      </c>
      <c r="Q1496" s="28">
        <v>15.272</v>
      </c>
      <c r="R1496" s="28">
        <v>14.050240000000001</v>
      </c>
      <c r="S1496" s="28">
        <v>12.645216000000001</v>
      </c>
      <c r="T1496" s="28">
        <v>12.645216000000001</v>
      </c>
      <c r="U1496" s="28">
        <v>12.518763840000002</v>
      </c>
      <c r="V1496" s="28">
        <v>12.456170020800002</v>
      </c>
      <c r="W1496" s="28">
        <v>12.393889170696001</v>
      </c>
      <c r="X1496" s="28">
        <v>12.331919724842521</v>
      </c>
    </row>
    <row r="1497" spans="1:24" x14ac:dyDescent="0.2">
      <c r="A1497" s="11" t="s">
        <v>154</v>
      </c>
      <c r="B1497" s="11" t="s">
        <v>63</v>
      </c>
      <c r="C1497" s="11" t="s">
        <v>65</v>
      </c>
      <c r="D1497" s="11" t="s">
        <v>72</v>
      </c>
      <c r="E1497" s="28">
        <v>2.7866542061611859</v>
      </c>
      <c r="F1497" s="28">
        <v>2.8577933154902229</v>
      </c>
      <c r="G1497" s="28">
        <v>2.9307971619329058</v>
      </c>
      <c r="H1497" s="28">
        <v>3.0181670791930246</v>
      </c>
      <c r="I1497" s="28">
        <v>3.0796826924395515</v>
      </c>
      <c r="J1497" s="28">
        <v>3.1344368929087914</v>
      </c>
      <c r="K1497" s="28">
        <v>3.2047331978811608</v>
      </c>
      <c r="L1497" s="28">
        <v>3.2848739281221397</v>
      </c>
      <c r="M1497" s="28">
        <v>3.3494171710783598</v>
      </c>
      <c r="N1497" s="28">
        <v>3.3844236214449812</v>
      </c>
      <c r="O1497" s="28">
        <v>3.4172206765871818</v>
      </c>
      <c r="P1497" s="28">
        <v>3.4425448495236943</v>
      </c>
      <c r="Q1497" s="28">
        <v>3.409597510693223</v>
      </c>
      <c r="R1497" s="28">
        <v>3.3588814152441078</v>
      </c>
      <c r="S1497" s="28">
        <v>3.3205055143886111</v>
      </c>
      <c r="T1497" s="28">
        <v>3.301432271755512</v>
      </c>
      <c r="U1497" s="28">
        <v>3.2938638195265137</v>
      </c>
      <c r="V1497" s="28">
        <v>3.295734083828294</v>
      </c>
      <c r="W1497" s="28">
        <v>3.3084145818883641</v>
      </c>
      <c r="X1497" s="28">
        <v>3.3354240965396107</v>
      </c>
    </row>
    <row r="1498" spans="1:24" x14ac:dyDescent="0.2">
      <c r="A1498" s="11" t="s">
        <v>154</v>
      </c>
      <c r="B1498" s="11" t="s">
        <v>63</v>
      </c>
      <c r="C1498" s="11" t="s">
        <v>65</v>
      </c>
      <c r="D1498" s="11" t="s">
        <v>77</v>
      </c>
      <c r="E1498" s="28">
        <v>0.21464900000000001</v>
      </c>
      <c r="F1498" s="28">
        <v>0.20827699999999999</v>
      </c>
      <c r="G1498" s="28">
        <v>0.24629699999999999</v>
      </c>
      <c r="H1498" s="28">
        <v>0.185</v>
      </c>
      <c r="I1498" s="28">
        <v>0.19700000000000001</v>
      </c>
      <c r="J1498" s="28">
        <v>0.193</v>
      </c>
      <c r="K1498" s="28">
        <v>0.21099999999999999</v>
      </c>
      <c r="L1498" s="28">
        <v>0.224</v>
      </c>
      <c r="M1498" s="28">
        <v>0.21199999999999999</v>
      </c>
      <c r="N1498" s="28">
        <v>0.16863800000000001</v>
      </c>
      <c r="O1498" s="28">
        <v>0.16817400000000002</v>
      </c>
      <c r="P1498" s="28">
        <v>0.16201300000000002</v>
      </c>
      <c r="Q1498" s="28">
        <v>0.108197</v>
      </c>
      <c r="R1498" s="28">
        <v>9.2487E-2</v>
      </c>
      <c r="S1498" s="28">
        <v>0.106056</v>
      </c>
      <c r="T1498" s="28">
        <v>0.127029</v>
      </c>
      <c r="U1498" s="28">
        <v>0.14099600000000001</v>
      </c>
      <c r="V1498" s="28">
        <v>0.153388</v>
      </c>
      <c r="W1498" s="28">
        <v>0.16758000000000001</v>
      </c>
      <c r="X1498" s="28">
        <v>0.182505</v>
      </c>
    </row>
    <row r="1499" spans="1:24" x14ac:dyDescent="0.2">
      <c r="A1499" s="11" t="s">
        <v>154</v>
      </c>
      <c r="B1499" s="11" t="s">
        <v>63</v>
      </c>
      <c r="C1499" s="11" t="s">
        <v>65</v>
      </c>
      <c r="D1499" s="11" t="s">
        <v>73</v>
      </c>
      <c r="E1499" s="28">
        <v>0.28299599999999997</v>
      </c>
      <c r="F1499" s="28">
        <v>0.27177699999999999</v>
      </c>
      <c r="G1499" s="28">
        <v>0.266177</v>
      </c>
      <c r="H1499" s="28">
        <v>0.26300000000000001</v>
      </c>
      <c r="I1499" s="28">
        <v>0.27400000000000002</v>
      </c>
      <c r="J1499" s="28">
        <v>0.28199999999999997</v>
      </c>
      <c r="K1499" s="28">
        <v>0.28000000000000003</v>
      </c>
      <c r="L1499" s="28">
        <v>0.33400000000000002</v>
      </c>
      <c r="M1499" s="28">
        <v>0.32400000000000001</v>
      </c>
      <c r="N1499" s="28">
        <v>0.16366999999999998</v>
      </c>
      <c r="O1499" s="28">
        <v>0.22839400000000001</v>
      </c>
      <c r="P1499" s="28">
        <v>0.27574300000000002</v>
      </c>
      <c r="Q1499" s="28">
        <v>0.25655</v>
      </c>
      <c r="R1499" s="28">
        <v>0.23821799999999999</v>
      </c>
      <c r="S1499" s="28">
        <v>0.25925400000000004</v>
      </c>
      <c r="T1499" s="28">
        <v>0.24104200000000001</v>
      </c>
      <c r="U1499" s="28">
        <v>0.261521</v>
      </c>
      <c r="V1499" s="28">
        <v>0.26800599999999997</v>
      </c>
      <c r="W1499" s="28">
        <v>0.27634600000000004</v>
      </c>
      <c r="X1499" s="28">
        <v>0.32248100000000002</v>
      </c>
    </row>
    <row r="1500" spans="1:24" x14ac:dyDescent="0.2">
      <c r="A1500" s="11" t="s">
        <v>154</v>
      </c>
      <c r="B1500" s="11" t="s">
        <v>63</v>
      </c>
      <c r="C1500" s="11" t="s">
        <v>65</v>
      </c>
      <c r="D1500" s="11" t="s">
        <v>70</v>
      </c>
      <c r="E1500" s="28">
        <v>1.6899404521598704</v>
      </c>
      <c r="F1500" s="28">
        <v>1.6229450107657108</v>
      </c>
      <c r="G1500" s="28">
        <v>1.5895040203202797</v>
      </c>
      <c r="H1500" s="28">
        <v>1.5705322298479343</v>
      </c>
      <c r="I1500" s="28">
        <v>1.6362198896514599</v>
      </c>
      <c r="J1500" s="28">
        <v>1.6839927331449329</v>
      </c>
      <c r="K1500" s="28">
        <v>1.672049522271565</v>
      </c>
      <c r="L1500" s="28">
        <v>1.9945162158525094</v>
      </c>
      <c r="M1500" s="28">
        <v>1.934800161485668</v>
      </c>
      <c r="N1500" s="28">
        <v>0.97737266182209637</v>
      </c>
      <c r="O1500" s="28">
        <v>1.3638788521060419</v>
      </c>
      <c r="P1500" s="28">
        <v>1.6466283979276004</v>
      </c>
      <c r="Q1500" s="28">
        <v>1.5320153747813212</v>
      </c>
      <c r="R1500" s="28">
        <v>1.4225439039160273</v>
      </c>
      <c r="S1500" s="28">
        <v>1.5481625958821155</v>
      </c>
      <c r="T1500" s="28">
        <v>1.4394077176692235</v>
      </c>
      <c r="U1500" s="28">
        <v>1.5617002254070782</v>
      </c>
      <c r="V1500" s="28">
        <v>1.6004260866639748</v>
      </c>
      <c r="W1500" s="28">
        <v>1.6502292760059212</v>
      </c>
      <c r="X1500" s="28">
        <v>1.9257292928273448</v>
      </c>
    </row>
    <row r="1501" spans="1:24" x14ac:dyDescent="0.2">
      <c r="A1501" s="11" t="s">
        <v>154</v>
      </c>
      <c r="B1501" s="11" t="s">
        <v>63</v>
      </c>
      <c r="C1501" s="11" t="s">
        <v>65</v>
      </c>
      <c r="D1501" s="11" t="s">
        <v>71</v>
      </c>
      <c r="E1501" s="28">
        <v>1.9324495402674844</v>
      </c>
      <c r="F1501" s="28">
        <v>1.9082347066640613</v>
      </c>
      <c r="G1501" s="28">
        <v>1.9852186723846243</v>
      </c>
      <c r="H1501" s="28">
        <v>2.1428986262270473</v>
      </c>
      <c r="I1501" s="28">
        <v>2.3867540866406527</v>
      </c>
      <c r="J1501" s="28">
        <v>2.3521501661300834</v>
      </c>
      <c r="K1501" s="28">
        <v>2.4555251851236384</v>
      </c>
      <c r="L1501" s="28">
        <v>2.431326722194644</v>
      </c>
      <c r="M1501" s="28">
        <v>2.2635213999366628</v>
      </c>
      <c r="N1501" s="28">
        <v>2.4863528354600741</v>
      </c>
      <c r="O1501" s="28">
        <v>2.7340602279819342</v>
      </c>
      <c r="P1501" s="28">
        <v>2.9191055593677238</v>
      </c>
      <c r="Q1501" s="28">
        <v>2.4087458304</v>
      </c>
      <c r="R1501" s="28">
        <v>2.5429451112000008</v>
      </c>
      <c r="S1501" s="28">
        <v>2.5882507826835939</v>
      </c>
      <c r="T1501" s="28">
        <v>2.6052532127404708</v>
      </c>
      <c r="U1501" s="28">
        <v>2.733906970207006</v>
      </c>
      <c r="V1501" s="28">
        <v>2.8013739712540495</v>
      </c>
      <c r="W1501" s="28">
        <v>2.8121523946051088</v>
      </c>
      <c r="X1501" s="28">
        <v>2.8351104820586688</v>
      </c>
    </row>
    <row r="1502" spans="1:24" x14ac:dyDescent="0.2">
      <c r="A1502" s="11" t="s">
        <v>154</v>
      </c>
      <c r="B1502" s="11" t="s">
        <v>63</v>
      </c>
      <c r="C1502" s="11" t="s">
        <v>65</v>
      </c>
      <c r="D1502" s="11" t="s">
        <v>26</v>
      </c>
      <c r="E1502" s="28">
        <v>3.6223899924273546</v>
      </c>
      <c r="F1502" s="28">
        <v>3.5311797174297723</v>
      </c>
      <c r="G1502" s="28">
        <v>3.5747226927049041</v>
      </c>
      <c r="H1502" s="28">
        <v>3.7134308560749814</v>
      </c>
      <c r="I1502" s="28">
        <v>4.0229739762921124</v>
      </c>
      <c r="J1502" s="28">
        <v>4.0361428992750161</v>
      </c>
      <c r="K1502" s="28">
        <v>4.1275747073952029</v>
      </c>
      <c r="L1502" s="28">
        <v>4.4258429380471531</v>
      </c>
      <c r="M1502" s="28">
        <v>4.1983215614223308</v>
      </c>
      <c r="N1502" s="28">
        <v>3.4637254972821703</v>
      </c>
      <c r="O1502" s="28">
        <v>4.0979390800879756</v>
      </c>
      <c r="P1502" s="28">
        <v>4.5657339572953237</v>
      </c>
      <c r="Q1502" s="28">
        <v>3.940761205181321</v>
      </c>
      <c r="R1502" s="28">
        <v>3.9654890151160282</v>
      </c>
      <c r="S1502" s="28">
        <v>4.1364133785657096</v>
      </c>
      <c r="T1502" s="28">
        <v>4.0446609304096945</v>
      </c>
      <c r="U1502" s="28">
        <v>4.2956071956140844</v>
      </c>
      <c r="V1502" s="28">
        <v>4.4018000579180239</v>
      </c>
      <c r="W1502" s="28">
        <v>4.4623816706110304</v>
      </c>
      <c r="X1502" s="28">
        <v>4.7608397748860138</v>
      </c>
    </row>
    <row r="1503" spans="1:24" x14ac:dyDescent="0.2">
      <c r="A1503" s="11" t="s">
        <v>154</v>
      </c>
      <c r="B1503" s="11" t="s">
        <v>63</v>
      </c>
      <c r="C1503" s="11" t="s">
        <v>65</v>
      </c>
      <c r="D1503" s="11" t="s">
        <v>75</v>
      </c>
      <c r="E1503" s="28">
        <v>2.563418</v>
      </c>
      <c r="F1503" s="28">
        <v>2.4551509999999999</v>
      </c>
      <c r="G1503" s="28">
        <v>2.637381</v>
      </c>
      <c r="H1503" s="28">
        <v>2.852031238332843</v>
      </c>
      <c r="I1503" s="28">
        <v>3.0217414862284153</v>
      </c>
      <c r="J1503" s="28">
        <v>3.01</v>
      </c>
      <c r="K1503" s="28">
        <v>2.819</v>
      </c>
      <c r="L1503" s="28">
        <v>3.0555699999999999</v>
      </c>
      <c r="M1503" s="28">
        <v>2.6336309999999998</v>
      </c>
      <c r="N1503" s="28">
        <v>1.998901</v>
      </c>
      <c r="O1503" s="28">
        <v>2.2716150000000002</v>
      </c>
      <c r="P1503" s="28">
        <v>2.6304720000000001</v>
      </c>
      <c r="Q1503" s="28">
        <v>2.5445570000000002</v>
      </c>
      <c r="R1503" s="28">
        <v>2.724091</v>
      </c>
      <c r="S1503" s="28">
        <v>2.7359458982411833</v>
      </c>
      <c r="T1503" s="28">
        <v>2.8399793227194956</v>
      </c>
      <c r="U1503" s="28">
        <v>2.99341993144124</v>
      </c>
      <c r="V1503" s="28">
        <v>3.1014763655533204</v>
      </c>
      <c r="W1503" s="28">
        <v>3.1937090516815263</v>
      </c>
      <c r="X1503" s="28">
        <v>3.4380752735035696</v>
      </c>
    </row>
    <row r="1504" spans="1:24" x14ac:dyDescent="0.2">
      <c r="A1504" s="11" t="s">
        <v>154</v>
      </c>
      <c r="B1504" s="11" t="s">
        <v>63</v>
      </c>
      <c r="C1504" s="11" t="s">
        <v>65</v>
      </c>
      <c r="D1504" s="11" t="s">
        <v>76</v>
      </c>
      <c r="E1504" s="28">
        <v>1.4491620000000001</v>
      </c>
      <c r="F1504" s="28">
        <v>1.4834179999999999</v>
      </c>
      <c r="G1504" s="28">
        <v>1.3795599999999999</v>
      </c>
      <c r="H1504" s="28">
        <v>1.2885610000000001</v>
      </c>
      <c r="I1504" s="28">
        <v>1.2870980000000001</v>
      </c>
      <c r="J1504" s="28">
        <v>1.1650720000000001</v>
      </c>
      <c r="K1504" s="28">
        <v>1.093</v>
      </c>
      <c r="L1504" s="28">
        <v>1.131</v>
      </c>
      <c r="M1504" s="28">
        <v>0.86657300000000004</v>
      </c>
      <c r="N1504" s="28">
        <v>0.45102900000000001</v>
      </c>
      <c r="O1504" s="28">
        <v>0.303759</v>
      </c>
      <c r="P1504" s="28">
        <v>0.29060399999999997</v>
      </c>
      <c r="Q1504" s="28">
        <v>0.324847</v>
      </c>
      <c r="R1504" s="28">
        <v>0.33654600000000001</v>
      </c>
      <c r="S1504" s="28">
        <v>0.39874286337052012</v>
      </c>
      <c r="T1504" s="28">
        <v>0.41591891106481382</v>
      </c>
      <c r="U1504" s="28">
        <v>0.44606043878642837</v>
      </c>
      <c r="V1504" s="28">
        <v>0.44167981386733768</v>
      </c>
      <c r="W1504" s="28">
        <v>0.43284621758999092</v>
      </c>
      <c r="X1504" s="28">
        <v>0.4241892932381911</v>
      </c>
    </row>
    <row r="1505" spans="1:24" x14ac:dyDescent="0.2">
      <c r="A1505" s="11" t="s">
        <v>154</v>
      </c>
      <c r="B1505" s="11" t="s">
        <v>63</v>
      </c>
      <c r="C1505" s="11" t="s">
        <v>65</v>
      </c>
      <c r="D1505" s="11" t="s">
        <v>74</v>
      </c>
      <c r="E1505" s="28">
        <v>2.2002094067515756</v>
      </c>
      <c r="F1505" s="28">
        <v>1.9905305884538431</v>
      </c>
      <c r="G1505" s="28">
        <v>1.8102306637246541</v>
      </c>
      <c r="H1505" s="28">
        <v>1.7546864889597722</v>
      </c>
      <c r="I1505" s="28">
        <v>1.9100142380358667</v>
      </c>
      <c r="J1505" s="28">
        <v>1.7143980223649371</v>
      </c>
      <c r="K1505" s="28">
        <v>1.6916028783214219</v>
      </c>
      <c r="L1505" s="28">
        <v>1.7085189071046361</v>
      </c>
      <c r="M1505" s="28">
        <v>1.5376670163941726</v>
      </c>
      <c r="N1505" s="28">
        <v>1.3070169639350466</v>
      </c>
      <c r="O1505" s="28">
        <v>1.431183575508876</v>
      </c>
      <c r="P1505" s="28">
        <v>1.5385223436720417</v>
      </c>
      <c r="Q1505" s="28">
        <v>1.4154405561782784</v>
      </c>
      <c r="R1505" s="28">
        <v>1.3659001367120385</v>
      </c>
      <c r="S1505" s="28">
        <v>1.570785157218844</v>
      </c>
      <c r="T1505" s="28">
        <v>1.5236616025022787</v>
      </c>
      <c r="U1505" s="28">
        <v>1.5541348345523245</v>
      </c>
      <c r="V1505" s="28">
        <v>1.5385934862068009</v>
      </c>
      <c r="W1505" s="28">
        <v>1.523207551344733</v>
      </c>
      <c r="X1505" s="28">
        <v>1.568903777885075</v>
      </c>
    </row>
    <row r="1506" spans="1:24" x14ac:dyDescent="0.2">
      <c r="A1506" s="11" t="s">
        <v>154</v>
      </c>
      <c r="B1506" s="11" t="s">
        <v>63</v>
      </c>
      <c r="C1506" s="11" t="s">
        <v>67</v>
      </c>
      <c r="D1506" s="11" t="s">
        <v>72</v>
      </c>
      <c r="E1506" s="28">
        <v>0.44340316413741387</v>
      </c>
      <c r="F1506" s="28">
        <v>0.45155879858720127</v>
      </c>
      <c r="G1506" s="28">
        <v>0.46081320984143037</v>
      </c>
      <c r="H1506" s="28">
        <v>0.4558085473055406</v>
      </c>
      <c r="I1506" s="28">
        <v>0.4591949134595027</v>
      </c>
      <c r="J1506" s="28">
        <v>0.46331669307819962</v>
      </c>
      <c r="K1506" s="28">
        <v>0.46711642619074373</v>
      </c>
      <c r="L1506" s="28">
        <v>0.47161927521767172</v>
      </c>
      <c r="M1506" s="28">
        <v>0.4737703036886734</v>
      </c>
      <c r="N1506" s="28">
        <v>0.47872191639444966</v>
      </c>
      <c r="O1506" s="28">
        <v>0.47802403973867164</v>
      </c>
      <c r="P1506" s="28">
        <v>0.47748403006964746</v>
      </c>
      <c r="Q1506" s="28">
        <v>0.47135821677665257</v>
      </c>
      <c r="R1506" s="28">
        <v>0.4634810970217032</v>
      </c>
      <c r="S1506" s="28">
        <v>0.45499544765572658</v>
      </c>
      <c r="T1506" s="28">
        <v>0.44602666616825171</v>
      </c>
      <c r="U1506" s="28">
        <v>0.43400606619815657</v>
      </c>
      <c r="V1506" s="28">
        <v>0.42497170222626718</v>
      </c>
      <c r="W1506" s="28">
        <v>0.41884540009269111</v>
      </c>
      <c r="X1506" s="28">
        <v>0.41552067608712961</v>
      </c>
    </row>
    <row r="1507" spans="1:24" x14ac:dyDescent="0.2">
      <c r="A1507" s="11" t="s">
        <v>154</v>
      </c>
      <c r="B1507" s="11" t="s">
        <v>63</v>
      </c>
      <c r="C1507" s="11" t="s">
        <v>67</v>
      </c>
      <c r="D1507" s="11" t="s">
        <v>77</v>
      </c>
      <c r="E1507" s="28">
        <v>4.2917216173458991E-2</v>
      </c>
      <c r="F1507" s="28">
        <v>4.2799999999999998E-2</v>
      </c>
      <c r="G1507" s="28">
        <v>4.4535999999999999E-2</v>
      </c>
      <c r="H1507" s="28">
        <v>3.1E-2</v>
      </c>
      <c r="I1507" s="28">
        <v>3.9E-2</v>
      </c>
      <c r="J1507" s="28">
        <v>0.04</v>
      </c>
      <c r="K1507" s="28">
        <v>0.04</v>
      </c>
      <c r="L1507" s="28">
        <v>4.1000000000000002E-2</v>
      </c>
      <c r="M1507" s="28">
        <v>3.9E-2</v>
      </c>
      <c r="N1507" s="28">
        <v>2.1333271000000008E-2</v>
      </c>
      <c r="O1507" s="28">
        <v>1.8450999999999999E-2</v>
      </c>
      <c r="P1507" s="28">
        <v>1.9536999999999999E-2</v>
      </c>
      <c r="Q1507" s="28">
        <v>1.4406E-2</v>
      </c>
      <c r="R1507" s="28">
        <v>1.3334E-2</v>
      </c>
      <c r="S1507" s="28">
        <v>1.2371E-2</v>
      </c>
      <c r="T1507" s="28">
        <v>1.2871E-2</v>
      </c>
      <c r="U1507" s="28">
        <v>1.4741000000000001E-2</v>
      </c>
      <c r="V1507" s="28">
        <v>1.7006E-2</v>
      </c>
      <c r="W1507" s="28">
        <v>1.9372E-2</v>
      </c>
      <c r="X1507" s="28">
        <v>2.1806000000000002E-2</v>
      </c>
    </row>
    <row r="1508" spans="1:24" x14ac:dyDescent="0.2">
      <c r="A1508" s="11" t="s">
        <v>154</v>
      </c>
      <c r="B1508" s="11" t="s">
        <v>63</v>
      </c>
      <c r="C1508" s="11" t="s">
        <v>67</v>
      </c>
      <c r="D1508" s="11" t="s">
        <v>73</v>
      </c>
      <c r="E1508" s="28">
        <v>3.3034999999999995E-2</v>
      </c>
      <c r="F1508" s="28">
        <v>3.6107999999999994E-2</v>
      </c>
      <c r="G1508" s="28">
        <v>3.5002000000000005E-2</v>
      </c>
      <c r="H1508" s="28">
        <v>3.2000000000000001E-2</v>
      </c>
      <c r="I1508" s="28">
        <v>3.4000000000000002E-2</v>
      </c>
      <c r="J1508" s="28">
        <v>3.5999999999999997E-2</v>
      </c>
      <c r="K1508" s="28">
        <v>3.9E-2</v>
      </c>
      <c r="L1508" s="28">
        <v>0.04</v>
      </c>
      <c r="M1508" s="28">
        <v>3.9E-2</v>
      </c>
      <c r="N1508" s="28">
        <v>1.9498999999999999E-2</v>
      </c>
      <c r="O1508" s="28">
        <v>2.5565999999999998E-2</v>
      </c>
      <c r="P1508" s="28">
        <v>3.1230000000000001E-2</v>
      </c>
      <c r="Q1508" s="28">
        <v>2.7369000000000001E-2</v>
      </c>
      <c r="R1508" s="28">
        <v>3.1015000000000001E-2</v>
      </c>
      <c r="S1508" s="28">
        <v>2.8947000000000001E-2</v>
      </c>
      <c r="T1508" s="28">
        <v>3.1569E-2</v>
      </c>
      <c r="U1508" s="28">
        <v>3.5526000000000002E-2</v>
      </c>
      <c r="V1508" s="28">
        <v>3.8499000000000005E-2</v>
      </c>
      <c r="W1508" s="28">
        <v>4.0863000000000003E-2</v>
      </c>
      <c r="X1508" s="28">
        <v>4.2572000000000006E-2</v>
      </c>
    </row>
    <row r="1509" spans="1:24" x14ac:dyDescent="0.2">
      <c r="A1509" s="11" t="s">
        <v>154</v>
      </c>
      <c r="B1509" s="11" t="s">
        <v>63</v>
      </c>
      <c r="C1509" s="11" t="s">
        <v>67</v>
      </c>
      <c r="D1509" s="11" t="s">
        <v>70</v>
      </c>
      <c r="E1509" s="28">
        <v>0.25713091744289901</v>
      </c>
      <c r="F1509" s="28">
        <v>0.2810498915401301</v>
      </c>
      <c r="G1509" s="28">
        <v>0.2724412402705117</v>
      </c>
      <c r="H1509" s="28">
        <v>0.24907490111011865</v>
      </c>
      <c r="I1509" s="28">
        <v>0.2646420824295011</v>
      </c>
      <c r="J1509" s="28">
        <v>0.28020926374888344</v>
      </c>
      <c r="K1509" s="28">
        <v>0.30356003572795709</v>
      </c>
      <c r="L1509" s="28">
        <v>0.31134362638764829</v>
      </c>
      <c r="M1509" s="28">
        <v>0.30356003572795709</v>
      </c>
      <c r="N1509" s="28">
        <v>0.15177223427331885</v>
      </c>
      <c r="O1509" s="28">
        <v>0.19899527880566539</v>
      </c>
      <c r="P1509" s="28">
        <v>0.24308153630215643</v>
      </c>
      <c r="Q1509" s="28">
        <v>0.21302909276508869</v>
      </c>
      <c r="R1509" s="28">
        <v>0.2414080643103228</v>
      </c>
      <c r="S1509" s="28">
        <v>0.22531159882608137</v>
      </c>
      <c r="T1509" s="28">
        <v>0.24572017353579173</v>
      </c>
      <c r="U1509" s="28">
        <v>0.27651984177618988</v>
      </c>
      <c r="V1509" s="28">
        <v>0.29966045680745185</v>
      </c>
      <c r="W1509" s="28">
        <v>0.31806086512696186</v>
      </c>
      <c r="X1509" s="28">
        <v>0.33136302156437414</v>
      </c>
    </row>
    <row r="1510" spans="1:24" x14ac:dyDescent="0.2">
      <c r="A1510" s="11" t="s">
        <v>154</v>
      </c>
      <c r="B1510" s="11" t="s">
        <v>63</v>
      </c>
      <c r="C1510" s="11" t="s">
        <v>67</v>
      </c>
      <c r="D1510" s="11" t="s">
        <v>71</v>
      </c>
      <c r="E1510" s="28">
        <v>1.2611815280123893</v>
      </c>
      <c r="F1510" s="28">
        <v>1.2836155395340578</v>
      </c>
      <c r="G1510" s="28">
        <v>1.2647980579439193</v>
      </c>
      <c r="H1510" s="28">
        <v>1.3218447871860677</v>
      </c>
      <c r="I1510" s="28">
        <v>1.391360587782293</v>
      </c>
      <c r="J1510" s="28">
        <v>1.5728376000000002</v>
      </c>
      <c r="K1510" s="28">
        <v>1.5885699</v>
      </c>
      <c r="L1510" s="28">
        <v>1.6967173000000002</v>
      </c>
      <c r="M1510" s="28">
        <v>1.5881675999999998</v>
      </c>
      <c r="N1510" s="28">
        <v>1.3404961000000002</v>
      </c>
      <c r="O1510" s="28">
        <v>1.5527740000000001</v>
      </c>
      <c r="P1510" s="28">
        <v>1.5702998400000003</v>
      </c>
      <c r="Q1510" s="28">
        <v>1.1444564600000002</v>
      </c>
      <c r="R1510" s="28">
        <v>1.2250667999999998</v>
      </c>
      <c r="S1510" s="28">
        <v>1.41591197851149</v>
      </c>
      <c r="T1510" s="28">
        <v>1.4239131084642733</v>
      </c>
      <c r="U1510" s="28">
        <v>1.4105197151440094</v>
      </c>
      <c r="V1510" s="28">
        <v>1.3811580322353685</v>
      </c>
      <c r="W1510" s="28">
        <v>1.3612475503012464</v>
      </c>
      <c r="X1510" s="28">
        <v>1.3504421972831715</v>
      </c>
    </row>
    <row r="1511" spans="1:24" x14ac:dyDescent="0.2">
      <c r="A1511" s="11" t="s">
        <v>154</v>
      </c>
      <c r="B1511" s="11" t="s">
        <v>63</v>
      </c>
      <c r="C1511" s="11" t="s">
        <v>67</v>
      </c>
      <c r="D1511" s="11" t="s">
        <v>26</v>
      </c>
      <c r="E1511" s="28">
        <v>1.5183124454552883</v>
      </c>
      <c r="F1511" s="28">
        <v>1.5646654310741879</v>
      </c>
      <c r="G1511" s="28">
        <v>1.5372392982144309</v>
      </c>
      <c r="H1511" s="28">
        <v>1.5709196882961862</v>
      </c>
      <c r="I1511" s="28">
        <v>1.656002670211794</v>
      </c>
      <c r="J1511" s="28">
        <v>1.8530468637488835</v>
      </c>
      <c r="K1511" s="28">
        <v>1.8921299357279571</v>
      </c>
      <c r="L1511" s="28">
        <v>2.0080609263876483</v>
      </c>
      <c r="M1511" s="28">
        <v>1.8917276357279569</v>
      </c>
      <c r="N1511" s="28">
        <v>1.492268334273319</v>
      </c>
      <c r="O1511" s="28">
        <v>1.7517692788056656</v>
      </c>
      <c r="P1511" s="28">
        <v>1.8133813763021567</v>
      </c>
      <c r="Q1511" s="28">
        <v>1.3574855527650889</v>
      </c>
      <c r="R1511" s="28">
        <v>1.4664748643103227</v>
      </c>
      <c r="S1511" s="28">
        <v>1.6412235773375714</v>
      </c>
      <c r="T1511" s="28">
        <v>1.669633282000065</v>
      </c>
      <c r="U1511" s="28">
        <v>1.6870395569201992</v>
      </c>
      <c r="V1511" s="28">
        <v>1.6808184890428204</v>
      </c>
      <c r="W1511" s="28">
        <v>1.6793084154282083</v>
      </c>
      <c r="X1511" s="28">
        <v>1.6818052188475456</v>
      </c>
    </row>
    <row r="1512" spans="1:24" x14ac:dyDescent="0.2">
      <c r="A1512" s="11" t="s">
        <v>154</v>
      </c>
      <c r="B1512" s="11" t="s">
        <v>63</v>
      </c>
      <c r="C1512" s="11" t="s">
        <v>67</v>
      </c>
      <c r="D1512" s="11" t="s">
        <v>75</v>
      </c>
      <c r="E1512" s="28">
        <v>1.4725140000000001</v>
      </c>
      <c r="F1512" s="28">
        <v>1.5471159999999999</v>
      </c>
      <c r="G1512" s="28">
        <v>1.657654</v>
      </c>
      <c r="H1512" s="28">
        <v>1.8479687616671574</v>
      </c>
      <c r="I1512" s="28">
        <v>2.0391267070544523</v>
      </c>
      <c r="J1512" s="28">
        <v>1.9175631205673753</v>
      </c>
      <c r="K1512" s="28">
        <v>1.9455546813532651</v>
      </c>
      <c r="L1512" s="28">
        <v>2.1361090909090907</v>
      </c>
      <c r="M1512" s="28">
        <v>1.8346574499053447</v>
      </c>
      <c r="N1512" s="28">
        <v>1.199641</v>
      </c>
      <c r="O1512" s="28">
        <v>1.4597500000000003</v>
      </c>
      <c r="P1512" s="28">
        <v>1.5650569999999999</v>
      </c>
      <c r="Q1512" s="28">
        <v>1.1819599999999999</v>
      </c>
      <c r="R1512" s="28">
        <v>1.1286890000000001</v>
      </c>
      <c r="S1512" s="28">
        <v>1.446414243435687</v>
      </c>
      <c r="T1512" s="28">
        <v>1.4022034029383843</v>
      </c>
      <c r="U1512" s="28">
        <v>1.4600406749514472</v>
      </c>
      <c r="V1512" s="28">
        <v>1.4644062561600002</v>
      </c>
      <c r="W1512" s="28">
        <v>1.4658805837149262</v>
      </c>
      <c r="X1512" s="28">
        <v>1.4768238723052383</v>
      </c>
    </row>
    <row r="1513" spans="1:24" x14ac:dyDescent="0.2">
      <c r="A1513" s="11" t="s">
        <v>154</v>
      </c>
      <c r="B1513" s="11" t="s">
        <v>63</v>
      </c>
      <c r="C1513" s="11" t="s">
        <v>67</v>
      </c>
      <c r="D1513" s="11" t="s">
        <v>76</v>
      </c>
      <c r="E1513" s="28">
        <v>1.394072</v>
      </c>
      <c r="F1513" s="28">
        <v>1.582643</v>
      </c>
      <c r="G1513" s="28">
        <v>1.2989010000000001</v>
      </c>
      <c r="H1513" s="28">
        <v>1.494124</v>
      </c>
      <c r="I1513" s="28">
        <v>1.5668</v>
      </c>
      <c r="J1513" s="28">
        <v>1.458</v>
      </c>
      <c r="K1513" s="28">
        <v>1.37</v>
      </c>
      <c r="L1513" s="28">
        <v>1.271306</v>
      </c>
      <c r="M1513" s="28">
        <v>1.416944</v>
      </c>
      <c r="N1513" s="28">
        <v>0.919126</v>
      </c>
      <c r="O1513" s="28">
        <v>1.2414320000000001</v>
      </c>
      <c r="P1513" s="28">
        <v>1.2532220000000001</v>
      </c>
      <c r="Q1513" s="28">
        <v>0.884378</v>
      </c>
      <c r="R1513" s="28">
        <v>0.81981400000000004</v>
      </c>
      <c r="S1513" s="28">
        <v>0.92485711745992405</v>
      </c>
      <c r="T1513" s="28">
        <v>0.93340302932876507</v>
      </c>
      <c r="U1513" s="28">
        <v>0.95850119500948117</v>
      </c>
      <c r="V1513" s="28">
        <v>0.96782007518356861</v>
      </c>
      <c r="W1513" s="28">
        <v>0.97749827593540417</v>
      </c>
      <c r="X1513" s="28">
        <v>0.98727325869475846</v>
      </c>
    </row>
    <row r="1514" spans="1:24" x14ac:dyDescent="0.2">
      <c r="A1514" s="11" t="s">
        <v>154</v>
      </c>
      <c r="B1514" s="11" t="s">
        <v>63</v>
      </c>
      <c r="C1514" s="11" t="s">
        <v>67</v>
      </c>
      <c r="D1514" s="11" t="s">
        <v>74</v>
      </c>
      <c r="E1514" s="28">
        <v>1.2939005932484242</v>
      </c>
      <c r="F1514" s="28">
        <v>1.34</v>
      </c>
      <c r="G1514" s="28">
        <v>1.1200000000000001</v>
      </c>
      <c r="H1514" s="28">
        <v>1.19</v>
      </c>
      <c r="I1514" s="28">
        <v>1.19</v>
      </c>
      <c r="J1514" s="28">
        <v>1.1299999999999999</v>
      </c>
      <c r="K1514" s="28">
        <v>1.08</v>
      </c>
      <c r="L1514" s="28">
        <v>0.99</v>
      </c>
      <c r="M1514" s="28">
        <v>1.24</v>
      </c>
      <c r="N1514" s="28">
        <v>0.97</v>
      </c>
      <c r="O1514" s="28">
        <v>1.29</v>
      </c>
      <c r="P1514" s="28">
        <v>1.24</v>
      </c>
      <c r="Q1514" s="28">
        <v>0.99199999999999999</v>
      </c>
      <c r="R1514" s="28">
        <v>1.05</v>
      </c>
      <c r="S1514" s="28">
        <v>1.1130000000000002</v>
      </c>
      <c r="T1514" s="28">
        <v>1.1686500000000002</v>
      </c>
      <c r="U1514" s="28">
        <v>1.1803365000000003</v>
      </c>
      <c r="V1514" s="28">
        <v>1.1803365000000003</v>
      </c>
      <c r="W1514" s="28">
        <v>1.1862381824999999</v>
      </c>
      <c r="X1514" s="28">
        <v>1.1921693734124998</v>
      </c>
    </row>
    <row r="1515" spans="1:24" x14ac:dyDescent="0.2">
      <c r="A1515" s="11" t="s">
        <v>155</v>
      </c>
      <c r="B1515" s="11" t="s">
        <v>63</v>
      </c>
      <c r="C1515" s="11" t="s">
        <v>50</v>
      </c>
      <c r="D1515" s="11" t="s">
        <v>72</v>
      </c>
      <c r="E1515" s="28">
        <v>6.343</v>
      </c>
      <c r="F1515" s="28">
        <v>6.5389999999999997</v>
      </c>
      <c r="G1515" s="28">
        <v>6.71</v>
      </c>
      <c r="H1515" s="28">
        <v>6.8550000000000004</v>
      </c>
      <c r="I1515" s="28">
        <v>7.1509999999999998</v>
      </c>
      <c r="J1515" s="28">
        <v>7.2990000000000004</v>
      </c>
      <c r="K1515" s="28">
        <v>7.2560000000000002</v>
      </c>
      <c r="L1515" s="28">
        <v>7.3918999999999997</v>
      </c>
      <c r="M1515" s="28">
        <v>7.5419999999999998</v>
      </c>
      <c r="N1515" s="28">
        <v>7.6219999999999999</v>
      </c>
      <c r="O1515" s="28">
        <v>7.7355470000000004</v>
      </c>
      <c r="P1515" s="28">
        <v>7.8587119999999997</v>
      </c>
      <c r="Q1515" s="28">
        <v>7.9603286879999997</v>
      </c>
      <c r="R1515" s="28">
        <v>8.0511852117919993</v>
      </c>
      <c r="S1515" s="28">
        <v>8.0662818772613587</v>
      </c>
      <c r="T1515" s="28">
        <v>8.0816967833982911</v>
      </c>
      <c r="U1515" s="28">
        <v>8.1358452474449781</v>
      </c>
      <c r="V1515" s="28">
        <v>8.231758139825283</v>
      </c>
      <c r="W1515" s="28">
        <v>8.3349644746941927</v>
      </c>
      <c r="X1515" s="28">
        <v>8.4365302864847891</v>
      </c>
    </row>
    <row r="1516" spans="1:24" x14ac:dyDescent="0.2">
      <c r="A1516" s="11" t="s">
        <v>155</v>
      </c>
      <c r="B1516" s="11" t="s">
        <v>63</v>
      </c>
      <c r="C1516" s="11" t="s">
        <v>50</v>
      </c>
      <c r="D1516" s="11" t="s">
        <v>77</v>
      </c>
      <c r="E1516" s="28">
        <v>0.59739200000000003</v>
      </c>
      <c r="F1516" s="28">
        <v>0.53028700000000006</v>
      </c>
      <c r="G1516" s="28">
        <v>0.51074399999999998</v>
      </c>
      <c r="H1516" s="28">
        <v>0.48899999999999999</v>
      </c>
      <c r="I1516" s="28">
        <v>0.48399999999999999</v>
      </c>
      <c r="J1516" s="28">
        <v>0.46500000000000002</v>
      </c>
      <c r="K1516" s="28">
        <v>0.48399999999999999</v>
      </c>
      <c r="L1516" s="28">
        <v>0.504</v>
      </c>
      <c r="M1516" s="28">
        <v>0.5</v>
      </c>
      <c r="N1516" s="28">
        <v>0.38556699999999999</v>
      </c>
      <c r="O1516" s="28">
        <v>0.48394700000000002</v>
      </c>
      <c r="P1516" s="28">
        <v>0.55605499999999997</v>
      </c>
      <c r="Q1516" s="28">
        <v>0.50241100000000005</v>
      </c>
      <c r="R1516" s="28">
        <v>0.41723000000000005</v>
      </c>
      <c r="S1516" s="28">
        <v>0.37739999999999996</v>
      </c>
      <c r="T1516" s="28">
        <v>0.41872900000000002</v>
      </c>
      <c r="U1516" s="28">
        <v>0.46631500000000004</v>
      </c>
      <c r="V1516" s="28">
        <v>0.51084099999999999</v>
      </c>
      <c r="W1516" s="28">
        <v>0.52302599999999999</v>
      </c>
      <c r="X1516" s="28">
        <v>0.52664900000000003</v>
      </c>
    </row>
    <row r="1517" spans="1:24" x14ac:dyDescent="0.2">
      <c r="A1517" s="11" t="s">
        <v>155</v>
      </c>
      <c r="B1517" s="11" t="s">
        <v>63</v>
      </c>
      <c r="C1517" s="11" t="s">
        <v>50</v>
      </c>
      <c r="D1517" s="11" t="s">
        <v>73</v>
      </c>
      <c r="E1517" s="28">
        <v>0.215085</v>
      </c>
      <c r="F1517" s="28">
        <v>0.18926099999999998</v>
      </c>
      <c r="G1517" s="28">
        <v>0.182368</v>
      </c>
      <c r="H1517" s="28">
        <v>0.16300000000000001</v>
      </c>
      <c r="I1517" s="28">
        <v>0.187</v>
      </c>
      <c r="J1517" s="28">
        <v>0.11600000000000001</v>
      </c>
      <c r="K1517" s="28">
        <v>8.6999999999999994E-2</v>
      </c>
      <c r="L1517" s="28">
        <v>6.2E-2</v>
      </c>
      <c r="M1517" s="28">
        <v>5.9000000000000004E-2</v>
      </c>
      <c r="N1517" s="28">
        <v>5.0619999999999998E-2</v>
      </c>
      <c r="O1517" s="28">
        <v>4.8024999999999998E-2</v>
      </c>
      <c r="P1517" s="28">
        <v>4.0772000000000003E-2</v>
      </c>
      <c r="Q1517" s="28">
        <v>2.4315000000000003E-2</v>
      </c>
      <c r="R1517" s="28">
        <v>0</v>
      </c>
      <c r="S1517" s="28">
        <v>2.8931000000000002E-2</v>
      </c>
      <c r="T1517" s="28">
        <v>7.0906000000000011E-2</v>
      </c>
      <c r="U1517" s="28">
        <v>8.2380999999999996E-2</v>
      </c>
      <c r="V1517" s="28">
        <v>8.0424999999999996E-2</v>
      </c>
      <c r="W1517" s="28">
        <v>0.180535</v>
      </c>
      <c r="X1517" s="28">
        <v>0.201625</v>
      </c>
    </row>
    <row r="1518" spans="1:24" x14ac:dyDescent="0.2">
      <c r="A1518" s="11" t="s">
        <v>155</v>
      </c>
      <c r="B1518" s="11" t="s">
        <v>63</v>
      </c>
      <c r="C1518" s="11" t="s">
        <v>50</v>
      </c>
      <c r="D1518" s="11" t="s">
        <v>70</v>
      </c>
      <c r="E1518" s="28">
        <v>1.3040794756247438</v>
      </c>
      <c r="F1518" s="28">
        <v>1.1475062679229822</v>
      </c>
      <c r="G1518" s="28">
        <v>1.1057133961491192</v>
      </c>
      <c r="H1518" s="28">
        <v>0.98828349037279806</v>
      </c>
      <c r="I1518" s="28">
        <v>1.133797623924621</v>
      </c>
      <c r="J1518" s="28">
        <v>0.70331831216714458</v>
      </c>
      <c r="K1518" s="28">
        <v>0.52748873412535835</v>
      </c>
      <c r="L1518" s="28">
        <v>0.37591151167554276</v>
      </c>
      <c r="M1518" s="28">
        <v>0.35772224498156491</v>
      </c>
      <c r="N1518" s="28">
        <v>0.3069135600163867</v>
      </c>
      <c r="O1518" s="28">
        <v>0.29117984432609584</v>
      </c>
      <c r="P1518" s="28">
        <v>0.24720426054895533</v>
      </c>
      <c r="Q1518" s="28">
        <v>0.14742400655469071</v>
      </c>
      <c r="R1518" s="28">
        <v>0</v>
      </c>
      <c r="S1518" s="28">
        <v>0.17541122490782465</v>
      </c>
      <c r="T1518" s="28">
        <v>0.42990938140106516</v>
      </c>
      <c r="U1518" s="28">
        <v>0.4994833265055304</v>
      </c>
      <c r="V1518" s="28">
        <v>0.4876239246210568</v>
      </c>
      <c r="W1518" s="28">
        <v>1.0945997541990986</v>
      </c>
      <c r="X1518" s="28">
        <v>1.2224702990577632</v>
      </c>
    </row>
    <row r="1519" spans="1:24" x14ac:dyDescent="0.2">
      <c r="A1519" s="11" t="s">
        <v>155</v>
      </c>
      <c r="B1519" s="11" t="s">
        <v>63</v>
      </c>
      <c r="C1519" s="11" t="s">
        <v>50</v>
      </c>
      <c r="D1519" s="11" t="s">
        <v>71</v>
      </c>
      <c r="E1519" s="28">
        <v>6.190156</v>
      </c>
      <c r="F1519" s="28">
        <v>6.5783909999999999</v>
      </c>
      <c r="G1519" s="28">
        <v>6.6695779999999996</v>
      </c>
      <c r="H1519" s="28">
        <v>6.6072280000000001</v>
      </c>
      <c r="I1519" s="28">
        <v>6.6340599999999998</v>
      </c>
      <c r="J1519" s="28">
        <v>6.8095018827500002</v>
      </c>
      <c r="K1519" s="28">
        <v>7.6000039708362008</v>
      </c>
      <c r="L1519" s="28">
        <v>7.9349354695871996</v>
      </c>
      <c r="M1519" s="28">
        <v>7.3515598113999996</v>
      </c>
      <c r="N1519" s="28">
        <v>7.4673395229999997</v>
      </c>
      <c r="O1519" s="28">
        <v>8.8473877351500008</v>
      </c>
      <c r="P1519" s="28">
        <v>9.6091889244000015</v>
      </c>
      <c r="Q1519" s="28">
        <v>8.3272714800000003</v>
      </c>
      <c r="R1519" s="28">
        <v>9.1869760949999986</v>
      </c>
      <c r="S1519" s="28">
        <v>9.6644991932535707</v>
      </c>
      <c r="T1519" s="28">
        <v>9.3285219439468161</v>
      </c>
      <c r="U1519" s="28">
        <v>8.9494297721894771</v>
      </c>
      <c r="V1519" s="28">
        <v>8.6433460468165464</v>
      </c>
      <c r="W1519" s="28">
        <v>8.5850134089350192</v>
      </c>
      <c r="X1519" s="28">
        <v>8.6052608922144866</v>
      </c>
    </row>
    <row r="1520" spans="1:24" x14ac:dyDescent="0.2">
      <c r="A1520" s="11" t="s">
        <v>155</v>
      </c>
      <c r="B1520" s="11" t="s">
        <v>63</v>
      </c>
      <c r="C1520" s="11" t="s">
        <v>50</v>
      </c>
      <c r="D1520" s="11" t="s">
        <v>26</v>
      </c>
      <c r="E1520" s="28">
        <v>7.4942354756247438</v>
      </c>
      <c r="F1520" s="28">
        <v>7.7258972679229823</v>
      </c>
      <c r="G1520" s="28">
        <v>7.775291396149119</v>
      </c>
      <c r="H1520" s="28">
        <v>7.5955114903727985</v>
      </c>
      <c r="I1520" s="28">
        <v>7.7678576239246206</v>
      </c>
      <c r="J1520" s="28">
        <v>7.5128201949171451</v>
      </c>
      <c r="K1520" s="28">
        <v>8.1274927049615595</v>
      </c>
      <c r="L1520" s="28">
        <v>8.3108469812627419</v>
      </c>
      <c r="M1520" s="28">
        <v>7.7092820563815643</v>
      </c>
      <c r="N1520" s="28">
        <v>7.7742530830163865</v>
      </c>
      <c r="O1520" s="28">
        <v>9.1385675794760974</v>
      </c>
      <c r="P1520" s="28">
        <v>9.8563931849489563</v>
      </c>
      <c r="Q1520" s="28">
        <v>8.4746954865546904</v>
      </c>
      <c r="R1520" s="28">
        <v>9.1869760949999986</v>
      </c>
      <c r="S1520" s="28">
        <v>9.839910418161395</v>
      </c>
      <c r="T1520" s="28">
        <v>9.7584313253478818</v>
      </c>
      <c r="U1520" s="28">
        <v>9.448913098695007</v>
      </c>
      <c r="V1520" s="28">
        <v>9.1309699714376027</v>
      </c>
      <c r="W1520" s="28">
        <v>9.6796131631341176</v>
      </c>
      <c r="X1520" s="28">
        <v>9.8277311912722496</v>
      </c>
    </row>
    <row r="1521" spans="1:24" x14ac:dyDescent="0.2">
      <c r="A1521" s="11" t="s">
        <v>155</v>
      </c>
      <c r="B1521" s="11" t="s">
        <v>63</v>
      </c>
      <c r="C1521" s="11" t="s">
        <v>50</v>
      </c>
      <c r="D1521" s="11" t="s">
        <v>75</v>
      </c>
      <c r="E1521" s="28">
        <v>15.430204</v>
      </c>
      <c r="F1521" s="28">
        <v>15.535864999999999</v>
      </c>
      <c r="G1521" s="28">
        <v>18.446618000000001</v>
      </c>
      <c r="H1521" s="28">
        <v>19.934512000000002</v>
      </c>
      <c r="I1521" s="28">
        <v>23.411999999999999</v>
      </c>
      <c r="J1521" s="28">
        <v>24.009</v>
      </c>
      <c r="K1521" s="28">
        <v>26.963999999999999</v>
      </c>
      <c r="L1521" s="28">
        <v>29.618774999999999</v>
      </c>
      <c r="M1521" s="28">
        <v>24.454073999999999</v>
      </c>
      <c r="N1521" s="28">
        <v>24.350209</v>
      </c>
      <c r="O1521" s="28">
        <v>30.828467</v>
      </c>
      <c r="P1521" s="28">
        <v>32.703420000000001</v>
      </c>
      <c r="Q1521" s="28">
        <v>26.321535316559999</v>
      </c>
      <c r="R1521" s="28">
        <v>27.427067000000001</v>
      </c>
      <c r="S1521" s="28">
        <v>29.587690252224423</v>
      </c>
      <c r="T1521" s="28">
        <v>30.758290005671082</v>
      </c>
      <c r="U1521" s="28">
        <v>30.774350432826285</v>
      </c>
      <c r="V1521" s="28">
        <v>30.663105003706516</v>
      </c>
      <c r="W1521" s="28">
        <v>31.346768031942322</v>
      </c>
      <c r="X1521" s="28">
        <v>31.786518759830404</v>
      </c>
    </row>
    <row r="1522" spans="1:24" x14ac:dyDescent="0.2">
      <c r="A1522" s="11" t="s">
        <v>155</v>
      </c>
      <c r="B1522" s="11" t="s">
        <v>63</v>
      </c>
      <c r="C1522" s="11" t="s">
        <v>50</v>
      </c>
      <c r="D1522" s="11" t="s">
        <v>76</v>
      </c>
      <c r="E1522" s="28">
        <v>12.460386</v>
      </c>
      <c r="F1522" s="28">
        <v>11.229466</v>
      </c>
      <c r="G1522" s="28">
        <v>15.270102</v>
      </c>
      <c r="H1522" s="28">
        <v>15.282175000000001</v>
      </c>
      <c r="I1522" s="28">
        <v>17.794</v>
      </c>
      <c r="J1522" s="28">
        <v>19.760000000000002</v>
      </c>
      <c r="K1522" s="28">
        <v>22.34</v>
      </c>
      <c r="L1522" s="28">
        <v>24.26</v>
      </c>
      <c r="M1522" s="28">
        <v>19.395963999999999</v>
      </c>
      <c r="N1522" s="28">
        <v>20.214943530991</v>
      </c>
      <c r="O1522" s="28">
        <v>24.415530106534192</v>
      </c>
      <c r="P1522" s="28">
        <v>26.558166999371998</v>
      </c>
      <c r="Q1522" s="28">
        <v>20.361481902749997</v>
      </c>
      <c r="R1522" s="28">
        <v>23.644874140565999</v>
      </c>
      <c r="S1522" s="28">
        <v>25.159496929561403</v>
      </c>
      <c r="T1522" s="28">
        <v>25.131712455558038</v>
      </c>
      <c r="U1522" s="28">
        <v>25.994659686736203</v>
      </c>
      <c r="V1522" s="28">
        <v>26.381948770930389</v>
      </c>
      <c r="W1522" s="28">
        <v>26.664330902145942</v>
      </c>
      <c r="X1522" s="28">
        <v>26.930974211167406</v>
      </c>
    </row>
    <row r="1523" spans="1:24" x14ac:dyDescent="0.2">
      <c r="A1523" s="11" t="s">
        <v>155</v>
      </c>
      <c r="B1523" s="11" t="s">
        <v>63</v>
      </c>
      <c r="C1523" s="11" t="s">
        <v>50</v>
      </c>
      <c r="D1523" s="11" t="s">
        <v>74</v>
      </c>
      <c r="E1523" s="28">
        <v>3.6</v>
      </c>
      <c r="F1523" s="28">
        <v>3.6</v>
      </c>
      <c r="G1523" s="28">
        <v>4.1399999999999997</v>
      </c>
      <c r="H1523" s="28">
        <v>3.6295519999999994</v>
      </c>
      <c r="I1523" s="28">
        <v>3.594328</v>
      </c>
      <c r="J1523" s="28">
        <v>3.6122996399999994</v>
      </c>
      <c r="K1523" s="28">
        <v>3.5942381417999996</v>
      </c>
      <c r="L1523" s="28">
        <v>3.4864109975459994</v>
      </c>
      <c r="M1523" s="28">
        <v>3.1377698977913995</v>
      </c>
      <c r="N1523" s="28">
        <v>3.1377698977913995</v>
      </c>
      <c r="O1523" s="28">
        <v>3.2946583926809696</v>
      </c>
      <c r="P1523" s="28">
        <v>3.4264447283882085</v>
      </c>
      <c r="Q1523" s="28">
        <v>3.3236513865365622</v>
      </c>
      <c r="R1523" s="28">
        <v>4.16</v>
      </c>
      <c r="S1523" s="28">
        <v>4.5344000000000007</v>
      </c>
      <c r="T1523" s="28">
        <v>4.6250880000000008</v>
      </c>
      <c r="U1523" s="28">
        <v>4.8563423999999999</v>
      </c>
      <c r="V1523" s="28">
        <v>5.0020326720000012</v>
      </c>
      <c r="W1523" s="28">
        <v>5.0520529987200016</v>
      </c>
      <c r="X1523" s="28">
        <v>5.1025735287072012</v>
      </c>
    </row>
    <row r="1524" spans="1:24" x14ac:dyDescent="0.2">
      <c r="A1524" s="11" t="s">
        <v>155</v>
      </c>
      <c r="B1524" s="11" t="s">
        <v>63</v>
      </c>
      <c r="C1524" s="11" t="s">
        <v>65</v>
      </c>
      <c r="D1524" s="11" t="s">
        <v>72</v>
      </c>
      <c r="E1524" s="28">
        <v>0.69235100000000005</v>
      </c>
      <c r="F1524" s="28">
        <v>0.693967</v>
      </c>
      <c r="G1524" s="28">
        <v>0.73535889473684213</v>
      </c>
      <c r="H1524" s="28">
        <v>0.75104289473684205</v>
      </c>
      <c r="I1524" s="28">
        <v>0.7780835155370045</v>
      </c>
      <c r="J1524" s="28">
        <v>0.78196535306697301</v>
      </c>
      <c r="K1524" s="28">
        <v>0.78453728477121221</v>
      </c>
      <c r="L1524" s="28">
        <v>0.80190388675405821</v>
      </c>
      <c r="M1524" s="28">
        <v>0.82288402908060609</v>
      </c>
      <c r="N1524" s="28">
        <v>0.81938379500793468</v>
      </c>
      <c r="O1524" s="28">
        <v>0.80792990238702367</v>
      </c>
      <c r="P1524" s="28">
        <v>0.79825786068412663</v>
      </c>
      <c r="Q1524" s="28">
        <v>0.79121123182939657</v>
      </c>
      <c r="R1524" s="28">
        <v>0.78265738944219188</v>
      </c>
      <c r="S1524" s="28">
        <v>0.77460108523402749</v>
      </c>
      <c r="T1524" s="28">
        <v>0.7714140038414754</v>
      </c>
      <c r="U1524" s="28">
        <v>0.76789788353415744</v>
      </c>
      <c r="V1524" s="28">
        <v>0.77075556343375407</v>
      </c>
      <c r="W1524" s="28">
        <v>0.77977056272471623</v>
      </c>
      <c r="X1524" s="28">
        <v>0.79448221207949188</v>
      </c>
    </row>
    <row r="1525" spans="1:24" x14ac:dyDescent="0.2">
      <c r="A1525" s="11" t="s">
        <v>155</v>
      </c>
      <c r="B1525" s="11" t="s">
        <v>63</v>
      </c>
      <c r="C1525" s="11" t="s">
        <v>65</v>
      </c>
      <c r="D1525" s="11" t="s">
        <v>77</v>
      </c>
      <c r="E1525" s="28">
        <v>9.6744999999999998E-2</v>
      </c>
      <c r="F1525" s="28">
        <v>8.4411E-2</v>
      </c>
      <c r="G1525" s="28">
        <v>8.1240999999999994E-2</v>
      </c>
      <c r="H1525" s="28">
        <v>7.8E-2</v>
      </c>
      <c r="I1525" s="28">
        <v>8.6999999999999994E-2</v>
      </c>
      <c r="J1525" s="28">
        <v>6.6000000000000003E-2</v>
      </c>
      <c r="K1525" s="28">
        <v>6.5000000000000002E-2</v>
      </c>
      <c r="L1525" s="28">
        <v>0.08</v>
      </c>
      <c r="M1525" s="28">
        <v>8.5000000000000006E-2</v>
      </c>
      <c r="N1525" s="28">
        <v>5.5829000000000004E-2</v>
      </c>
      <c r="O1525" s="28">
        <v>4.9930999999999996E-2</v>
      </c>
      <c r="P1525" s="28">
        <v>5.9002000000000006E-2</v>
      </c>
      <c r="Q1525" s="28">
        <v>5.6814000000000003E-2</v>
      </c>
      <c r="R1525" s="28">
        <v>5.0786999999999999E-2</v>
      </c>
      <c r="S1525" s="28">
        <v>5.0643000000000001E-2</v>
      </c>
      <c r="T1525" s="28">
        <v>5.4908000000000005E-2</v>
      </c>
      <c r="U1525" s="28">
        <v>5.8197000000000006E-2</v>
      </c>
      <c r="V1525" s="28">
        <v>6.8129000000000009E-2</v>
      </c>
      <c r="W1525" s="28">
        <v>7.8382999999999994E-2</v>
      </c>
      <c r="X1525" s="28">
        <v>8.4891000000000008E-2</v>
      </c>
    </row>
    <row r="1526" spans="1:24" x14ac:dyDescent="0.2">
      <c r="A1526" s="11" t="s">
        <v>155</v>
      </c>
      <c r="B1526" s="11" t="s">
        <v>63</v>
      </c>
      <c r="C1526" s="11" t="s">
        <v>65</v>
      </c>
      <c r="D1526" s="11" t="s">
        <v>73</v>
      </c>
      <c r="E1526" s="28">
        <v>0</v>
      </c>
      <c r="F1526" s="28">
        <v>0</v>
      </c>
      <c r="G1526" s="28">
        <v>0</v>
      </c>
      <c r="H1526" s="28">
        <v>0</v>
      </c>
      <c r="I1526" s="28">
        <v>0</v>
      </c>
      <c r="J1526" s="28">
        <v>0</v>
      </c>
      <c r="K1526" s="28">
        <v>0</v>
      </c>
      <c r="L1526" s="28">
        <v>0</v>
      </c>
      <c r="M1526" s="28">
        <v>0</v>
      </c>
      <c r="N1526" s="28">
        <v>0</v>
      </c>
      <c r="O1526" s="28">
        <v>0</v>
      </c>
      <c r="P1526" s="28">
        <v>0</v>
      </c>
      <c r="Q1526" s="28">
        <v>0</v>
      </c>
      <c r="R1526" s="28">
        <v>0</v>
      </c>
      <c r="S1526" s="28">
        <v>0</v>
      </c>
      <c r="T1526" s="28">
        <v>0</v>
      </c>
      <c r="U1526" s="28">
        <v>0</v>
      </c>
      <c r="V1526" s="28">
        <v>0</v>
      </c>
      <c r="W1526" s="28">
        <v>0</v>
      </c>
      <c r="X1526" s="28">
        <v>0</v>
      </c>
    </row>
    <row r="1527" spans="1:24" x14ac:dyDescent="0.2">
      <c r="A1527" s="11" t="s">
        <v>155</v>
      </c>
      <c r="B1527" s="11" t="s">
        <v>63</v>
      </c>
      <c r="C1527" s="11" t="s">
        <v>65</v>
      </c>
      <c r="D1527" s="11" t="s">
        <v>70</v>
      </c>
      <c r="E1527" s="28">
        <v>0</v>
      </c>
      <c r="F1527" s="28">
        <v>0</v>
      </c>
      <c r="G1527" s="28">
        <v>0</v>
      </c>
      <c r="H1527" s="28">
        <v>0</v>
      </c>
      <c r="I1527" s="28">
        <v>0</v>
      </c>
      <c r="J1527" s="28">
        <v>0</v>
      </c>
      <c r="K1527" s="28">
        <v>0</v>
      </c>
      <c r="L1527" s="28">
        <v>0</v>
      </c>
      <c r="M1527" s="28">
        <v>0</v>
      </c>
      <c r="N1527" s="28">
        <v>0</v>
      </c>
      <c r="O1527" s="28">
        <v>0</v>
      </c>
      <c r="P1527" s="28">
        <v>0</v>
      </c>
      <c r="Q1527" s="28">
        <v>0</v>
      </c>
      <c r="R1527" s="28">
        <v>0</v>
      </c>
      <c r="S1527" s="28">
        <v>0</v>
      </c>
      <c r="T1527" s="28">
        <v>0</v>
      </c>
      <c r="U1527" s="28">
        <v>0</v>
      </c>
      <c r="V1527" s="28">
        <v>0</v>
      </c>
      <c r="W1527" s="28">
        <v>0</v>
      </c>
      <c r="X1527" s="28">
        <v>0</v>
      </c>
    </row>
    <row r="1528" spans="1:24" x14ac:dyDescent="0.2">
      <c r="A1528" s="11" t="s">
        <v>155</v>
      </c>
      <c r="B1528" s="11" t="s">
        <v>63</v>
      </c>
      <c r="C1528" s="11" t="s">
        <v>65</v>
      </c>
      <c r="D1528" s="11" t="s">
        <v>71</v>
      </c>
      <c r="E1528" s="28">
        <v>0.77758457983340967</v>
      </c>
      <c r="F1528" s="28">
        <v>0.77460981033655141</v>
      </c>
      <c r="G1528" s="28">
        <v>0.82455376031809524</v>
      </c>
      <c r="H1528" s="28">
        <v>0.90125147368421044</v>
      </c>
      <c r="I1528" s="28">
        <v>0.98038522957662566</v>
      </c>
      <c r="J1528" s="28">
        <v>1.0572914945629537</v>
      </c>
      <c r="K1528" s="28">
        <v>1.1113383686040132</v>
      </c>
      <c r="L1528" s="28">
        <v>1.2772171562271013</v>
      </c>
      <c r="M1528" s="28">
        <v>1.3184121279999998</v>
      </c>
      <c r="N1528" s="28">
        <v>1.2804447602658375</v>
      </c>
      <c r="O1528" s="28">
        <v>1.6795564800000002</v>
      </c>
      <c r="P1528" s="28">
        <v>1.9850832241009098</v>
      </c>
      <c r="Q1528" s="28">
        <v>1.7578084020000002</v>
      </c>
      <c r="R1528" s="28">
        <v>1.611484812</v>
      </c>
      <c r="S1528" s="28">
        <v>1.7894056171065773</v>
      </c>
      <c r="T1528" s="28">
        <v>1.5842843698211382</v>
      </c>
      <c r="U1528" s="28">
        <v>1.5741906612450225</v>
      </c>
      <c r="V1528" s="28">
        <v>1.5800489050391955</v>
      </c>
      <c r="W1528" s="28">
        <v>1.5985296535856681</v>
      </c>
      <c r="X1528" s="28">
        <v>1.6286885347629583</v>
      </c>
    </row>
    <row r="1529" spans="1:24" x14ac:dyDescent="0.2">
      <c r="A1529" s="11" t="s">
        <v>155</v>
      </c>
      <c r="B1529" s="11" t="s">
        <v>63</v>
      </c>
      <c r="C1529" s="11" t="s">
        <v>65</v>
      </c>
      <c r="D1529" s="11" t="s">
        <v>26</v>
      </c>
      <c r="E1529" s="28">
        <v>0.77758457983340967</v>
      </c>
      <c r="F1529" s="28">
        <v>0.77460981033655141</v>
      </c>
      <c r="G1529" s="28">
        <v>0.82455376031809524</v>
      </c>
      <c r="H1529" s="28">
        <v>0.90125147368421044</v>
      </c>
      <c r="I1529" s="28">
        <v>0.98038522957662566</v>
      </c>
      <c r="J1529" s="28">
        <v>1.0572914945629537</v>
      </c>
      <c r="K1529" s="28">
        <v>1.1113383686040132</v>
      </c>
      <c r="L1529" s="28">
        <v>1.2772171562271013</v>
      </c>
      <c r="M1529" s="28">
        <v>1.3184121279999998</v>
      </c>
      <c r="N1529" s="28">
        <v>1.2804447602658375</v>
      </c>
      <c r="O1529" s="28">
        <v>1.6795564800000002</v>
      </c>
      <c r="P1529" s="28">
        <v>1.9850832241009098</v>
      </c>
      <c r="Q1529" s="28">
        <v>1.7578084020000002</v>
      </c>
      <c r="R1529" s="28">
        <v>1.611484812</v>
      </c>
      <c r="S1529" s="28">
        <v>1.7894056171065773</v>
      </c>
      <c r="T1529" s="28">
        <v>1.5842843698211382</v>
      </c>
      <c r="U1529" s="28">
        <v>1.5741906612450225</v>
      </c>
      <c r="V1529" s="28">
        <v>1.5800489050391955</v>
      </c>
      <c r="W1529" s="28">
        <v>1.5985296535856681</v>
      </c>
      <c r="X1529" s="28">
        <v>1.6286885347629583</v>
      </c>
    </row>
    <row r="1530" spans="1:24" x14ac:dyDescent="0.2">
      <c r="A1530" s="11" t="s">
        <v>155</v>
      </c>
      <c r="B1530" s="11" t="s">
        <v>63</v>
      </c>
      <c r="C1530" s="11" t="s">
        <v>65</v>
      </c>
      <c r="D1530" s="11" t="s">
        <v>75</v>
      </c>
      <c r="E1530" s="28">
        <v>0.77271199999999995</v>
      </c>
      <c r="F1530" s="28">
        <v>0.90700400000000003</v>
      </c>
      <c r="G1530" s="28">
        <v>1.0258</v>
      </c>
      <c r="H1530" s="28">
        <v>1.0820000000000001</v>
      </c>
      <c r="I1530" s="28">
        <v>1.0780000000000001</v>
      </c>
      <c r="J1530" s="28">
        <v>0.92354499999999995</v>
      </c>
      <c r="K1530" s="28">
        <v>0.96665199999999996</v>
      </c>
      <c r="L1530" s="28">
        <v>1.4510000000000001</v>
      </c>
      <c r="M1530" s="28">
        <v>1.370009</v>
      </c>
      <c r="N1530" s="28">
        <v>1.1178330000000001</v>
      </c>
      <c r="O1530" s="28">
        <v>1.347294</v>
      </c>
      <c r="P1530" s="28">
        <v>1.7120690000000001</v>
      </c>
      <c r="Q1530" s="28">
        <v>1.4952669999999999</v>
      </c>
      <c r="R1530" s="28">
        <v>1.2717810000000001</v>
      </c>
      <c r="S1530" s="28">
        <v>1.4386887761908644</v>
      </c>
      <c r="T1530" s="28">
        <v>1.3775210847922756</v>
      </c>
      <c r="U1530" s="28">
        <v>1.3750727042159148</v>
      </c>
      <c r="V1530" s="28">
        <v>1.3744521088363035</v>
      </c>
      <c r="W1530" s="28">
        <v>1.4023761501998315</v>
      </c>
      <c r="X1530" s="28">
        <v>1.427584686023418</v>
      </c>
    </row>
    <row r="1531" spans="1:24" x14ac:dyDescent="0.2">
      <c r="A1531" s="11" t="s">
        <v>155</v>
      </c>
      <c r="B1531" s="11" t="s">
        <v>63</v>
      </c>
      <c r="C1531" s="11" t="s">
        <v>65</v>
      </c>
      <c r="D1531" s="11" t="s">
        <v>76</v>
      </c>
      <c r="E1531" s="28">
        <v>0.48707699999999998</v>
      </c>
      <c r="F1531" s="28">
        <v>0.43427500000000002</v>
      </c>
      <c r="G1531" s="28">
        <v>0.56699999999999995</v>
      </c>
      <c r="H1531" s="28">
        <v>0.72199999999999998</v>
      </c>
      <c r="I1531" s="28">
        <v>0.66990000000000005</v>
      </c>
      <c r="J1531" s="28">
        <v>0.78690000000000004</v>
      </c>
      <c r="K1531" s="28">
        <v>0.97299999999999998</v>
      </c>
      <c r="L1531" s="28">
        <v>1.4111246000000002</v>
      </c>
      <c r="M1531" s="28">
        <v>1.4920707955328034</v>
      </c>
      <c r="N1531" s="28">
        <v>1.1554219999999999</v>
      </c>
      <c r="O1531" s="28">
        <v>1.228893</v>
      </c>
      <c r="P1531" s="28">
        <v>1.771485</v>
      </c>
      <c r="Q1531" s="28">
        <v>1.5004999999999999</v>
      </c>
      <c r="R1531" s="28">
        <v>1.4428799999999999</v>
      </c>
      <c r="S1531" s="28">
        <v>1.4850068481427439</v>
      </c>
      <c r="T1531" s="28">
        <v>1.5145971655324508</v>
      </c>
      <c r="U1531" s="28">
        <v>1.5297431371877757</v>
      </c>
      <c r="V1531" s="28">
        <v>1.5450405685596531</v>
      </c>
      <c r="W1531" s="28">
        <v>1.5604909742452497</v>
      </c>
      <c r="X1531" s="28">
        <v>1.5760958839877022</v>
      </c>
    </row>
    <row r="1532" spans="1:24" x14ac:dyDescent="0.2">
      <c r="A1532" s="11" t="s">
        <v>155</v>
      </c>
      <c r="B1532" s="11" t="s">
        <v>63</v>
      </c>
      <c r="C1532" s="11" t="s">
        <v>65</v>
      </c>
      <c r="D1532" s="11" t="s">
        <v>74</v>
      </c>
      <c r="E1532" s="28">
        <v>0.4</v>
      </c>
      <c r="F1532" s="28">
        <v>0.39600000000000002</v>
      </c>
      <c r="G1532" s="28">
        <v>0.39204</v>
      </c>
      <c r="H1532" s="28">
        <v>0.47044799999999998</v>
      </c>
      <c r="I1532" s="28">
        <v>0.70567199999999997</v>
      </c>
      <c r="J1532" s="28">
        <v>0.84680639999999996</v>
      </c>
      <c r="K1532" s="28">
        <v>1.0161676799999999</v>
      </c>
      <c r="L1532" s="28">
        <v>1.2194012159999998</v>
      </c>
      <c r="M1532" s="28">
        <v>1.3</v>
      </c>
      <c r="N1532" s="28">
        <v>1.22</v>
      </c>
      <c r="O1532" s="28">
        <v>1.38</v>
      </c>
      <c r="P1532" s="28">
        <v>1.64</v>
      </c>
      <c r="Q1532" s="28">
        <v>1.5087999999999999</v>
      </c>
      <c r="R1532" s="28">
        <v>1.5540639999999999</v>
      </c>
      <c r="S1532" s="28">
        <v>1.6317671999999999</v>
      </c>
      <c r="T1532" s="28">
        <v>1.6676660783999999</v>
      </c>
      <c r="U1532" s="28">
        <v>1.6876780713407999</v>
      </c>
      <c r="V1532" s="28">
        <v>1.7113055643395712</v>
      </c>
      <c r="W1532" s="28">
        <v>1.7232847032899479</v>
      </c>
      <c r="X1532" s="28">
        <v>1.7448257620810721</v>
      </c>
    </row>
    <row r="1533" spans="1:24" x14ac:dyDescent="0.2">
      <c r="A1533" s="11" t="s">
        <v>155</v>
      </c>
      <c r="B1533" s="11" t="s">
        <v>63</v>
      </c>
      <c r="C1533" s="11" t="s">
        <v>67</v>
      </c>
      <c r="D1533" s="11" t="s">
        <v>72</v>
      </c>
      <c r="E1533" s="28">
        <v>0.15464900000000001</v>
      </c>
      <c r="F1533" s="28">
        <v>0.15603300000000001</v>
      </c>
      <c r="G1533" s="28">
        <v>0.15579899999999999</v>
      </c>
      <c r="H1533" s="28">
        <v>0.15411499999999997</v>
      </c>
      <c r="I1533" s="28">
        <v>0.15325299999999997</v>
      </c>
      <c r="J1533" s="28">
        <v>0.15252700000000002</v>
      </c>
      <c r="K1533" s="28">
        <v>0.15722999999999998</v>
      </c>
      <c r="L1533" s="28">
        <v>0.15919</v>
      </c>
      <c r="M1533" s="28">
        <v>0.16106799999999999</v>
      </c>
      <c r="N1533" s="28">
        <v>0.15656200000000001</v>
      </c>
      <c r="O1533" s="28">
        <v>0.15389134588489076</v>
      </c>
      <c r="P1533" s="28">
        <v>0.15280366802582612</v>
      </c>
      <c r="Q1533" s="28">
        <v>0.15198433790350177</v>
      </c>
      <c r="R1533" s="28">
        <v>0.15340171476183981</v>
      </c>
      <c r="S1533" s="28">
        <v>0.15073297072184527</v>
      </c>
      <c r="T1533" s="28">
        <v>0.15085657227610896</v>
      </c>
      <c r="U1533" s="28">
        <v>0.15168881003395698</v>
      </c>
      <c r="V1533" s="28">
        <v>0.15294381713090086</v>
      </c>
      <c r="W1533" s="28">
        <v>0.15440815450346529</v>
      </c>
      <c r="X1533" s="28">
        <v>0.15646056351662915</v>
      </c>
    </row>
    <row r="1534" spans="1:24" x14ac:dyDescent="0.2">
      <c r="A1534" s="11" t="s">
        <v>155</v>
      </c>
      <c r="B1534" s="11" t="s">
        <v>63</v>
      </c>
      <c r="C1534" s="11" t="s">
        <v>67</v>
      </c>
      <c r="D1534" s="11" t="s">
        <v>77</v>
      </c>
      <c r="E1534" s="28">
        <v>1.7066999999999999E-2</v>
      </c>
      <c r="F1534" s="28">
        <v>1.6364999999999998E-2</v>
      </c>
      <c r="G1534" s="28">
        <v>1.3606999999999999E-2</v>
      </c>
      <c r="H1534" s="28">
        <v>1.2E-2</v>
      </c>
      <c r="I1534" s="28">
        <v>1.4E-2</v>
      </c>
      <c r="J1534" s="28">
        <v>1.4E-2</v>
      </c>
      <c r="K1534" s="28">
        <v>0.02</v>
      </c>
      <c r="L1534" s="28">
        <v>1.8000000000000002E-2</v>
      </c>
      <c r="M1534" s="28">
        <v>1.9E-2</v>
      </c>
      <c r="N1534" s="28">
        <v>1.2103531114464874E-2</v>
      </c>
      <c r="O1534" s="28">
        <v>9.8543058848907465E-3</v>
      </c>
      <c r="P1534" s="28">
        <v>1.3532000000000001E-2</v>
      </c>
      <c r="Q1534" s="28">
        <v>1.2933E-2</v>
      </c>
      <c r="R1534" s="28">
        <v>1.4256000000000001E-2</v>
      </c>
      <c r="S1534" s="28">
        <v>1.0217E-2</v>
      </c>
      <c r="T1534" s="28">
        <v>1.2902E-2</v>
      </c>
      <c r="U1534" s="28">
        <v>1.3820000000000001E-2</v>
      </c>
      <c r="V1534" s="28">
        <v>1.4907E-2</v>
      </c>
      <c r="W1534" s="28">
        <v>1.5994000000000001E-2</v>
      </c>
      <c r="X1534" s="28">
        <v>1.703E-2</v>
      </c>
    </row>
    <row r="1535" spans="1:24" x14ac:dyDescent="0.2">
      <c r="A1535" s="11" t="s">
        <v>155</v>
      </c>
      <c r="B1535" s="11" t="s">
        <v>63</v>
      </c>
      <c r="C1535" s="11" t="s">
        <v>67</v>
      </c>
      <c r="D1535" s="11" t="s">
        <v>73</v>
      </c>
      <c r="E1535" s="28">
        <v>5.0161000000000004E-2</v>
      </c>
      <c r="F1535" s="28">
        <v>4.7712000000000004E-2</v>
      </c>
      <c r="G1535" s="28">
        <v>4.4637000000000003E-2</v>
      </c>
      <c r="H1535" s="28">
        <v>4.8000000000000001E-2</v>
      </c>
      <c r="I1535" s="28">
        <v>5.5E-2</v>
      </c>
      <c r="J1535" s="28">
        <v>5.8999999999999997E-2</v>
      </c>
      <c r="K1535" s="28">
        <v>6.6000000000000003E-2</v>
      </c>
      <c r="L1535" s="28">
        <v>7.4999999999999997E-2</v>
      </c>
      <c r="M1535" s="28">
        <v>7.1000000000000008E-2</v>
      </c>
      <c r="N1535" s="28">
        <v>2.4295000000000001E-2</v>
      </c>
      <c r="O1535" s="28">
        <v>4.4819999999999999E-2</v>
      </c>
      <c r="P1535" s="28">
        <v>6.8090999999999999E-2</v>
      </c>
      <c r="Q1535" s="28">
        <v>5.4953000000000002E-2</v>
      </c>
      <c r="R1535" s="28">
        <v>6.7263000000000003E-2</v>
      </c>
      <c r="S1535" s="28">
        <v>5.9387000000000002E-2</v>
      </c>
      <c r="T1535" s="28">
        <v>6.4052999999999999E-2</v>
      </c>
      <c r="U1535" s="28">
        <v>6.9871000000000003E-2</v>
      </c>
      <c r="V1535" s="28">
        <v>7.5504000000000002E-2</v>
      </c>
      <c r="W1535" s="28">
        <v>8.0371999999999999E-2</v>
      </c>
      <c r="X1535" s="28">
        <v>8.4808999999999996E-2</v>
      </c>
    </row>
    <row r="1536" spans="1:24" x14ac:dyDescent="0.2">
      <c r="A1536" s="11" t="s">
        <v>155</v>
      </c>
      <c r="B1536" s="11" t="s">
        <v>63</v>
      </c>
      <c r="C1536" s="11" t="s">
        <v>67</v>
      </c>
      <c r="D1536" s="11" t="s">
        <v>70</v>
      </c>
      <c r="E1536" s="28">
        <v>0.75241499999999994</v>
      </c>
      <c r="F1536" s="28">
        <v>0.71568000000000009</v>
      </c>
      <c r="G1536" s="28">
        <v>0.66955500000000001</v>
      </c>
      <c r="H1536" s="28">
        <v>0.72</v>
      </c>
      <c r="I1536" s="28">
        <v>0.82499999999999996</v>
      </c>
      <c r="J1536" s="28">
        <v>0.88500000000000001</v>
      </c>
      <c r="K1536" s="28">
        <v>0.99</v>
      </c>
      <c r="L1536" s="28">
        <v>1.125</v>
      </c>
      <c r="M1536" s="28">
        <v>1.0649999999999999</v>
      </c>
      <c r="N1536" s="28">
        <v>0.364425</v>
      </c>
      <c r="O1536" s="28">
        <v>0.67230000000000001</v>
      </c>
      <c r="P1536" s="28">
        <v>1.0213649999999999</v>
      </c>
      <c r="Q1536" s="28">
        <v>0.824295</v>
      </c>
      <c r="R1536" s="28">
        <v>1.008945</v>
      </c>
      <c r="S1536" s="28">
        <v>0.89080500000000007</v>
      </c>
      <c r="T1536" s="28">
        <v>0.96079499999999995</v>
      </c>
      <c r="U1536" s="28">
        <v>1.048065</v>
      </c>
      <c r="V1536" s="28">
        <v>1.1325599999999998</v>
      </c>
      <c r="W1536" s="28">
        <v>1.2055799999999999</v>
      </c>
      <c r="X1536" s="28">
        <v>1.272135</v>
      </c>
    </row>
    <row r="1537" spans="1:24" x14ac:dyDescent="0.2">
      <c r="A1537" s="11" t="s">
        <v>155</v>
      </c>
      <c r="B1537" s="11" t="s">
        <v>63</v>
      </c>
      <c r="C1537" s="11" t="s">
        <v>67</v>
      </c>
      <c r="D1537" s="11" t="s">
        <v>71</v>
      </c>
      <c r="E1537" s="28">
        <v>0.39059999999978562</v>
      </c>
      <c r="F1537" s="28">
        <v>0.35114857142822953</v>
      </c>
      <c r="G1537" s="28">
        <v>0.33964181999999998</v>
      </c>
      <c r="H1537" s="28">
        <v>0.33288839999999997</v>
      </c>
      <c r="I1537" s="28">
        <v>0.33715659999999997</v>
      </c>
      <c r="J1537" s="28">
        <v>0.36146950400000005</v>
      </c>
      <c r="K1537" s="28">
        <v>0.38422715999999996</v>
      </c>
      <c r="L1537" s="28">
        <v>0.43755851400000001</v>
      </c>
      <c r="M1537" s="28">
        <v>0.35214258600000009</v>
      </c>
      <c r="N1537" s="28">
        <v>0.28617011999999997</v>
      </c>
      <c r="O1537" s="28">
        <v>0.37204064800000008</v>
      </c>
      <c r="P1537" s="28">
        <v>0.42005617280000013</v>
      </c>
      <c r="Q1537" s="28">
        <v>0.35327460640000002</v>
      </c>
      <c r="R1537" s="28">
        <v>0.39771489120000003</v>
      </c>
      <c r="S1537" s="28">
        <v>0.44765597823942493</v>
      </c>
      <c r="T1537" s="28">
        <v>0.41953268733788623</v>
      </c>
      <c r="U1537" s="28">
        <v>0.3943909060882882</v>
      </c>
      <c r="V1537" s="28">
        <v>0.39765392454034221</v>
      </c>
      <c r="W1537" s="28">
        <v>0.40146120170900973</v>
      </c>
      <c r="X1537" s="28">
        <v>0.40679746514323578</v>
      </c>
    </row>
    <row r="1538" spans="1:24" x14ac:dyDescent="0.2">
      <c r="A1538" s="11" t="s">
        <v>155</v>
      </c>
      <c r="B1538" s="11" t="s">
        <v>63</v>
      </c>
      <c r="C1538" s="11" t="s">
        <v>67</v>
      </c>
      <c r="D1538" s="11" t="s">
        <v>26</v>
      </c>
      <c r="E1538" s="28">
        <v>1.1430149999997856</v>
      </c>
      <c r="F1538" s="28">
        <v>1.0668285714282297</v>
      </c>
      <c r="G1538" s="28">
        <v>1.0091968200000001</v>
      </c>
      <c r="H1538" s="28">
        <v>1.0528884000000001</v>
      </c>
      <c r="I1538" s="28">
        <v>1.1621565999999999</v>
      </c>
      <c r="J1538" s="28">
        <v>1.246469504</v>
      </c>
      <c r="K1538" s="28">
        <v>1.37422716</v>
      </c>
      <c r="L1538" s="28">
        <v>1.562558514</v>
      </c>
      <c r="M1538" s="28">
        <v>1.4171425860000002</v>
      </c>
      <c r="N1538" s="28">
        <v>0.65059511999999997</v>
      </c>
      <c r="O1538" s="28">
        <v>1.0443406480000001</v>
      </c>
      <c r="P1538" s="28">
        <v>1.4414211727999999</v>
      </c>
      <c r="Q1538" s="28">
        <v>1.1775696064000001</v>
      </c>
      <c r="R1538" s="28">
        <v>1.4066598911999999</v>
      </c>
      <c r="S1538" s="28">
        <v>1.338460978239425</v>
      </c>
      <c r="T1538" s="28">
        <v>1.3803276873378862</v>
      </c>
      <c r="U1538" s="28">
        <v>1.4424559060882882</v>
      </c>
      <c r="V1538" s="28">
        <v>1.5302139245403419</v>
      </c>
      <c r="W1538" s="28">
        <v>1.6070412017090097</v>
      </c>
      <c r="X1538" s="28">
        <v>1.6789324651432358</v>
      </c>
    </row>
    <row r="1539" spans="1:24" x14ac:dyDescent="0.2">
      <c r="A1539" s="11" t="s">
        <v>155</v>
      </c>
      <c r="B1539" s="11" t="s">
        <v>63</v>
      </c>
      <c r="C1539" s="11" t="s">
        <v>67</v>
      </c>
      <c r="D1539" s="11" t="s">
        <v>75</v>
      </c>
      <c r="E1539" s="28">
        <v>1.6803840000000001</v>
      </c>
      <c r="F1539" s="28">
        <v>1.5747549999999999</v>
      </c>
      <c r="G1539" s="28">
        <v>1.72</v>
      </c>
      <c r="H1539" s="28">
        <v>1.824727</v>
      </c>
      <c r="I1539" s="28">
        <v>2.0459999999999998</v>
      </c>
      <c r="J1539" s="28">
        <v>2.2949999999999999</v>
      </c>
      <c r="K1539" s="28">
        <v>2.9689999999999999</v>
      </c>
      <c r="L1539" s="28">
        <v>3.0026795000000002</v>
      </c>
      <c r="M1539" s="28">
        <v>2.5048720000000002</v>
      </c>
      <c r="N1539" s="28">
        <v>1.3774150000000001</v>
      </c>
      <c r="O1539" s="28">
        <v>1.8259828000000002</v>
      </c>
      <c r="P1539" s="28">
        <v>2.6321829999999999</v>
      </c>
      <c r="Q1539" s="28">
        <v>1.5826690000000001</v>
      </c>
      <c r="R1539" s="28">
        <v>1.4967779999999999</v>
      </c>
      <c r="S1539" s="28">
        <v>1.5460077847877896</v>
      </c>
      <c r="T1539" s="28">
        <v>1.9294288087133498</v>
      </c>
      <c r="U1539" s="28">
        <v>1.9811748011863475</v>
      </c>
      <c r="V1539" s="28">
        <v>2.1283428061477299</v>
      </c>
      <c r="W1539" s="28">
        <v>2.2711808319040481</v>
      </c>
      <c r="X1539" s="28">
        <v>2.3507329911647328</v>
      </c>
    </row>
    <row r="1540" spans="1:24" x14ac:dyDescent="0.2">
      <c r="A1540" s="11" t="s">
        <v>155</v>
      </c>
      <c r="B1540" s="11" t="s">
        <v>63</v>
      </c>
      <c r="C1540" s="11" t="s">
        <v>67</v>
      </c>
      <c r="D1540" s="11" t="s">
        <v>76</v>
      </c>
      <c r="E1540" s="28">
        <v>0.48877900000000002</v>
      </c>
      <c r="F1540" s="28">
        <v>0.45740999999999998</v>
      </c>
      <c r="G1540" s="28">
        <v>0.71709800000000001</v>
      </c>
      <c r="H1540" s="28">
        <v>0.73700699999999997</v>
      </c>
      <c r="I1540" s="28">
        <v>0.82299999999999995</v>
      </c>
      <c r="J1540" s="28">
        <v>0.95499999999999996</v>
      </c>
      <c r="K1540" s="28">
        <v>1.417</v>
      </c>
      <c r="L1540" s="28">
        <v>1.5860000000000001</v>
      </c>
      <c r="M1540" s="28">
        <v>1.285334</v>
      </c>
      <c r="N1540" s="28">
        <v>0.64346400000000004</v>
      </c>
      <c r="O1540" s="28">
        <v>0.79393899999999995</v>
      </c>
      <c r="P1540" s="28">
        <v>1.0379259999999999</v>
      </c>
      <c r="Q1540" s="28">
        <v>0.67152999999999996</v>
      </c>
      <c r="R1540" s="28">
        <v>0.66800899999999996</v>
      </c>
      <c r="S1540" s="28">
        <v>0.76738644052120619</v>
      </c>
      <c r="T1540" s="28">
        <v>0.7357838885936766</v>
      </c>
      <c r="U1540" s="28">
        <v>0.78309282776035505</v>
      </c>
      <c r="V1540" s="28">
        <v>0.80955210931615007</v>
      </c>
      <c r="W1540" s="28">
        <v>0.8399743948506293</v>
      </c>
      <c r="X1540" s="28">
        <v>0.86551828517568363</v>
      </c>
    </row>
    <row r="1541" spans="1:24" x14ac:dyDescent="0.2">
      <c r="A1541" s="11" t="s">
        <v>155</v>
      </c>
      <c r="B1541" s="11" t="s">
        <v>63</v>
      </c>
      <c r="C1541" s="11" t="s">
        <v>67</v>
      </c>
      <c r="D1541" s="11" t="s">
        <v>74</v>
      </c>
      <c r="E1541" s="28">
        <v>0</v>
      </c>
      <c r="F1541" s="28">
        <v>0</v>
      </c>
      <c r="G1541" s="28">
        <v>0</v>
      </c>
      <c r="H1541" s="28">
        <v>0</v>
      </c>
      <c r="I1541" s="28">
        <v>0</v>
      </c>
      <c r="J1541" s="28">
        <v>0</v>
      </c>
      <c r="K1541" s="28">
        <v>0</v>
      </c>
      <c r="L1541" s="28">
        <v>0</v>
      </c>
      <c r="M1541" s="28">
        <v>0</v>
      </c>
      <c r="N1541" s="28">
        <v>0</v>
      </c>
      <c r="O1541" s="28">
        <v>0</v>
      </c>
      <c r="P1541" s="28">
        <v>0</v>
      </c>
      <c r="Q1541" s="28">
        <v>0</v>
      </c>
      <c r="R1541" s="28">
        <v>0</v>
      </c>
      <c r="S1541" s="28">
        <v>0</v>
      </c>
      <c r="T1541" s="28">
        <v>0</v>
      </c>
      <c r="U1541" s="28">
        <v>0</v>
      </c>
      <c r="V1541" s="28">
        <v>0</v>
      </c>
      <c r="W1541" s="28">
        <v>0</v>
      </c>
      <c r="X1541" s="28">
        <v>0</v>
      </c>
    </row>
    <row r="1542" spans="1:24" x14ac:dyDescent="0.2">
      <c r="A1542" s="11" t="s">
        <v>156</v>
      </c>
      <c r="B1542" s="11" t="s">
        <v>63</v>
      </c>
      <c r="C1542" s="11" t="s">
        <v>50</v>
      </c>
      <c r="D1542" s="11" t="s">
        <v>72</v>
      </c>
      <c r="E1542" s="28">
        <v>3.4430000000000001</v>
      </c>
      <c r="F1542" s="28">
        <v>3.589</v>
      </c>
      <c r="G1542" s="28">
        <v>3.8849999999999998</v>
      </c>
      <c r="H1542" s="28">
        <v>3.9660000000000002</v>
      </c>
      <c r="I1542" s="28">
        <v>4.0999999999999996</v>
      </c>
      <c r="J1542" s="28">
        <v>4.2</v>
      </c>
      <c r="K1542" s="28">
        <v>4.29</v>
      </c>
      <c r="L1542" s="28">
        <v>4.3819999999999997</v>
      </c>
      <c r="M1542" s="28">
        <v>4.4080000000000004</v>
      </c>
      <c r="N1542" s="28">
        <v>4.4569999999999999</v>
      </c>
      <c r="O1542" s="28">
        <v>4.5467409999999999</v>
      </c>
      <c r="P1542" s="28">
        <v>4.56379877</v>
      </c>
      <c r="Q1542" s="28">
        <v>4.5337936525306288</v>
      </c>
      <c r="R1542" s="28">
        <v>4.5037448429547098</v>
      </c>
      <c r="S1542" s="28">
        <v>4.5048610079801588</v>
      </c>
      <c r="T1542" s="28">
        <v>4.5158427337088334</v>
      </c>
      <c r="U1542" s="28">
        <v>4.531220395295315</v>
      </c>
      <c r="V1542" s="28">
        <v>4.5440890202740931</v>
      </c>
      <c r="W1542" s="28">
        <v>4.5653314594631293</v>
      </c>
      <c r="X1542" s="28">
        <v>4.5930855381656777</v>
      </c>
    </row>
    <row r="1543" spans="1:24" x14ac:dyDescent="0.2">
      <c r="A1543" s="11" t="s">
        <v>156</v>
      </c>
      <c r="B1543" s="11" t="s">
        <v>63</v>
      </c>
      <c r="C1543" s="11" t="s">
        <v>50</v>
      </c>
      <c r="D1543" s="11" t="s">
        <v>77</v>
      </c>
      <c r="E1543" s="28">
        <v>0.28994099999999995</v>
      </c>
      <c r="F1543" s="28">
        <v>0.25521500000000003</v>
      </c>
      <c r="G1543" s="28">
        <v>0.22609200000000002</v>
      </c>
      <c r="H1543" s="28">
        <v>0.192</v>
      </c>
      <c r="I1543" s="28">
        <v>0.2</v>
      </c>
      <c r="J1543" s="28">
        <v>0.20599999999999999</v>
      </c>
      <c r="K1543" s="28">
        <v>0.19500000000000001</v>
      </c>
      <c r="L1543" s="28">
        <v>0.20200000000000001</v>
      </c>
      <c r="M1543" s="28">
        <v>0.21299999999999999</v>
      </c>
      <c r="N1543" s="28">
        <v>0.15946600000000002</v>
      </c>
      <c r="O1543" s="28">
        <v>0.22345100000000001</v>
      </c>
      <c r="P1543" s="28">
        <v>0.15346000000000001</v>
      </c>
      <c r="Q1543" s="28">
        <v>9.5321000000000003E-2</v>
      </c>
      <c r="R1543" s="28">
        <v>0.105965</v>
      </c>
      <c r="S1543" s="28">
        <v>0.145236</v>
      </c>
      <c r="T1543" s="28">
        <v>0.16414699999999999</v>
      </c>
      <c r="U1543" s="28">
        <v>0.17794800000000002</v>
      </c>
      <c r="V1543" s="28">
        <v>0.185055</v>
      </c>
      <c r="W1543" s="28">
        <v>0.20300599999999999</v>
      </c>
      <c r="X1543" s="28">
        <v>0.219498</v>
      </c>
    </row>
    <row r="1544" spans="1:24" x14ac:dyDescent="0.2">
      <c r="A1544" s="11" t="s">
        <v>156</v>
      </c>
      <c r="B1544" s="11" t="s">
        <v>63</v>
      </c>
      <c r="C1544" s="11" t="s">
        <v>50</v>
      </c>
      <c r="D1544" s="11" t="s">
        <v>73</v>
      </c>
      <c r="E1544" s="28">
        <v>0.19234499999999999</v>
      </c>
      <c r="F1544" s="28">
        <v>0.192602</v>
      </c>
      <c r="G1544" s="28">
        <v>0.18257300000000001</v>
      </c>
      <c r="H1544" s="28">
        <v>0.16600000000000001</v>
      </c>
      <c r="I1544" s="28">
        <v>0.151</v>
      </c>
      <c r="J1544" s="28">
        <v>0.13800000000000001</v>
      </c>
      <c r="K1544" s="28">
        <v>0.14299999999999999</v>
      </c>
      <c r="L1544" s="28">
        <v>0.13400000000000001</v>
      </c>
      <c r="M1544" s="28">
        <v>0.13200000000000001</v>
      </c>
      <c r="N1544" s="28">
        <v>0.10168000000000001</v>
      </c>
      <c r="O1544" s="28">
        <v>0.114563</v>
      </c>
      <c r="P1544" s="28">
        <v>0.14177899999999999</v>
      </c>
      <c r="Q1544" s="28">
        <v>0.11393600000000001</v>
      </c>
      <c r="R1544" s="28">
        <v>9.1200000000000003E-2</v>
      </c>
      <c r="S1544" s="28">
        <v>0.105159</v>
      </c>
      <c r="T1544" s="28">
        <v>8.0537000000000011E-2</v>
      </c>
      <c r="U1544" s="28">
        <v>7.8632000000000007E-2</v>
      </c>
      <c r="V1544" s="28">
        <v>9.5034000000000007E-2</v>
      </c>
      <c r="W1544" s="28">
        <v>0.13394500000000001</v>
      </c>
      <c r="X1544" s="28">
        <v>0.12737799999999999</v>
      </c>
    </row>
    <row r="1545" spans="1:24" x14ac:dyDescent="0.2">
      <c r="A1545" s="11" t="s">
        <v>156</v>
      </c>
      <c r="B1545" s="11" t="s">
        <v>63</v>
      </c>
      <c r="C1545" s="11" t="s">
        <v>50</v>
      </c>
      <c r="D1545" s="11" t="s">
        <v>70</v>
      </c>
      <c r="E1545" s="28">
        <v>0.96172499999999983</v>
      </c>
      <c r="F1545" s="28">
        <v>0.96300999999999992</v>
      </c>
      <c r="G1545" s="28">
        <v>0.91286500000000004</v>
      </c>
      <c r="H1545" s="28">
        <v>0.83</v>
      </c>
      <c r="I1545" s="28">
        <v>0.755</v>
      </c>
      <c r="J1545" s="28">
        <v>0.69</v>
      </c>
      <c r="K1545" s="28">
        <v>0.71499999999999997</v>
      </c>
      <c r="L1545" s="28">
        <v>0.67</v>
      </c>
      <c r="M1545" s="28">
        <v>0.66</v>
      </c>
      <c r="N1545" s="28">
        <v>0.50840000000000007</v>
      </c>
      <c r="O1545" s="28">
        <v>0.57281499999999996</v>
      </c>
      <c r="P1545" s="28">
        <v>0.70889500000000005</v>
      </c>
      <c r="Q1545" s="28">
        <v>0.56968000000000008</v>
      </c>
      <c r="R1545" s="28">
        <v>0.45600000000000002</v>
      </c>
      <c r="S1545" s="28">
        <v>0.52579500000000001</v>
      </c>
      <c r="T1545" s="28">
        <v>0.40268500000000007</v>
      </c>
      <c r="U1545" s="28">
        <v>0.39316000000000006</v>
      </c>
      <c r="V1545" s="28">
        <v>0.47517000000000004</v>
      </c>
      <c r="W1545" s="28">
        <v>0.66972500000000001</v>
      </c>
      <c r="X1545" s="28">
        <v>0.63688999999999996</v>
      </c>
    </row>
    <row r="1546" spans="1:24" x14ac:dyDescent="0.2">
      <c r="A1546" s="11" t="s">
        <v>156</v>
      </c>
      <c r="B1546" s="11" t="s">
        <v>63</v>
      </c>
      <c r="C1546" s="11" t="s">
        <v>50</v>
      </c>
      <c r="D1546" s="11" t="s">
        <v>71</v>
      </c>
      <c r="E1546" s="28">
        <v>2.35</v>
      </c>
      <c r="F1546" s="28">
        <v>2.6840000000000002</v>
      </c>
      <c r="G1546" s="28">
        <v>2.5859999999999999</v>
      </c>
      <c r="H1546" s="28">
        <v>2.7570000000000001</v>
      </c>
      <c r="I1546" s="28">
        <v>2.7469999999999999</v>
      </c>
      <c r="J1546" s="28">
        <v>2.7974558499999995</v>
      </c>
      <c r="K1546" s="28">
        <v>2.8787249699999999</v>
      </c>
      <c r="L1546" s="28">
        <v>2.9486401</v>
      </c>
      <c r="M1546" s="28">
        <v>2.71425195</v>
      </c>
      <c r="N1546" s="28">
        <v>2.7283296250000002</v>
      </c>
      <c r="O1546" s="28">
        <v>2.8503044499999999</v>
      </c>
      <c r="P1546" s="28">
        <v>2.5636432</v>
      </c>
      <c r="Q1546" s="28">
        <v>2.3125628250000001</v>
      </c>
      <c r="R1546" s="28">
        <v>2.6146439249999998</v>
      </c>
      <c r="S1546" s="28">
        <v>2.8484760492244918</v>
      </c>
      <c r="T1546" s="28">
        <v>2.8620904832095766</v>
      </c>
      <c r="U1546" s="28">
        <v>2.9226371549654777</v>
      </c>
      <c r="V1546" s="28">
        <v>2.9536578631781611</v>
      </c>
      <c r="W1546" s="28">
        <v>2.9674654486510348</v>
      </c>
      <c r="X1546" s="28">
        <v>2.9855055998076905</v>
      </c>
    </row>
    <row r="1547" spans="1:24" x14ac:dyDescent="0.2">
      <c r="A1547" s="11" t="s">
        <v>156</v>
      </c>
      <c r="B1547" s="11" t="s">
        <v>63</v>
      </c>
      <c r="C1547" s="11" t="s">
        <v>50</v>
      </c>
      <c r="D1547" s="11" t="s">
        <v>26</v>
      </c>
      <c r="E1547" s="28">
        <v>3.311725</v>
      </c>
      <c r="F1547" s="28">
        <v>3.6470099999999999</v>
      </c>
      <c r="G1547" s="28">
        <v>3.4988649999999999</v>
      </c>
      <c r="H1547" s="28">
        <v>3.5870000000000002</v>
      </c>
      <c r="I1547" s="28">
        <v>3.5019999999999998</v>
      </c>
      <c r="J1547" s="28">
        <v>3.4874558499999995</v>
      </c>
      <c r="K1547" s="28">
        <v>3.5937249699999998</v>
      </c>
      <c r="L1547" s="28">
        <v>3.6186400999999999</v>
      </c>
      <c r="M1547" s="28">
        <v>3.3742519500000001</v>
      </c>
      <c r="N1547" s="28">
        <v>3.2367296250000002</v>
      </c>
      <c r="O1547" s="28">
        <v>3.4231194499999997</v>
      </c>
      <c r="P1547" s="28">
        <v>3.2725382000000001</v>
      </c>
      <c r="Q1547" s="28">
        <v>2.8822428250000001</v>
      </c>
      <c r="R1547" s="28">
        <v>3.0706439249999997</v>
      </c>
      <c r="S1547" s="28">
        <v>3.3742710492244918</v>
      </c>
      <c r="T1547" s="28">
        <v>3.2647754832095766</v>
      </c>
      <c r="U1547" s="28">
        <v>3.3157971549654777</v>
      </c>
      <c r="V1547" s="28">
        <v>3.428827863178161</v>
      </c>
      <c r="W1547" s="28">
        <v>3.6371904486510349</v>
      </c>
      <c r="X1547" s="28">
        <v>3.6223955998076907</v>
      </c>
    </row>
    <row r="1548" spans="1:24" x14ac:dyDescent="0.2">
      <c r="A1548" s="11" t="s">
        <v>156</v>
      </c>
      <c r="B1548" s="11" t="s">
        <v>63</v>
      </c>
      <c r="C1548" s="11" t="s">
        <v>50</v>
      </c>
      <c r="D1548" s="11" t="s">
        <v>75</v>
      </c>
      <c r="E1548" s="28">
        <v>3.9957310000000001</v>
      </c>
      <c r="F1548" s="28">
        <v>4.65198</v>
      </c>
      <c r="G1548" s="28">
        <v>4.8392179999999998</v>
      </c>
      <c r="H1548" s="28">
        <v>4.9818220000000002</v>
      </c>
      <c r="I1548" s="28">
        <v>4.5373859999999997</v>
      </c>
      <c r="J1548" s="28">
        <v>4.383</v>
      </c>
      <c r="K1548" s="28">
        <v>4.726</v>
      </c>
      <c r="L1548" s="28">
        <v>4.7320000000000002</v>
      </c>
      <c r="M1548" s="28">
        <v>4.2503599999999997</v>
      </c>
      <c r="N1548" s="28">
        <v>4.7764069999999998</v>
      </c>
      <c r="O1548" s="28">
        <v>5.038729</v>
      </c>
      <c r="P1548" s="28">
        <v>4.6029429999999998</v>
      </c>
      <c r="Q1548" s="28">
        <v>4.0145270000000002</v>
      </c>
      <c r="R1548" s="28">
        <v>4.5887029999999998</v>
      </c>
      <c r="S1548" s="28">
        <v>5.1356013073550129</v>
      </c>
      <c r="T1548" s="28">
        <v>5.1651786517420657</v>
      </c>
      <c r="U1548" s="28">
        <v>5.4223972927152779</v>
      </c>
      <c r="V1548" s="28">
        <v>5.5788656017731135</v>
      </c>
      <c r="W1548" s="28">
        <v>5.7972171394550198</v>
      </c>
      <c r="X1548" s="28">
        <v>5.7952189865273045</v>
      </c>
    </row>
    <row r="1549" spans="1:24" x14ac:dyDescent="0.2">
      <c r="A1549" s="11" t="s">
        <v>156</v>
      </c>
      <c r="B1549" s="11" t="s">
        <v>63</v>
      </c>
      <c r="C1549" s="11" t="s">
        <v>50</v>
      </c>
      <c r="D1549" s="11" t="s">
        <v>76</v>
      </c>
      <c r="E1549" s="28">
        <v>10.313879999999999</v>
      </c>
      <c r="F1549" s="28">
        <v>10.360003000000001</v>
      </c>
      <c r="G1549" s="28">
        <v>10.968681</v>
      </c>
      <c r="H1549" s="28">
        <v>12.922425</v>
      </c>
      <c r="I1549" s="28">
        <v>13.051526000000001</v>
      </c>
      <c r="J1549" s="28">
        <v>13.559787</v>
      </c>
      <c r="K1549" s="28">
        <v>15.015000000000001</v>
      </c>
      <c r="L1549" s="28">
        <v>15.676</v>
      </c>
      <c r="M1549" s="28">
        <v>14.753549</v>
      </c>
      <c r="N1549" s="28">
        <v>13.32086</v>
      </c>
      <c r="O1549" s="28">
        <v>15.089195</v>
      </c>
      <c r="P1549" s="28">
        <v>16.472290000000001</v>
      </c>
      <c r="Q1549" s="28">
        <v>16.331568000000001</v>
      </c>
      <c r="R1549" s="28">
        <v>16.560023999999999</v>
      </c>
      <c r="S1549" s="28">
        <v>17.436189111302312</v>
      </c>
      <c r="T1549" s="28">
        <v>18.218861180223865</v>
      </c>
      <c r="U1549" s="28">
        <v>18.559299372595795</v>
      </c>
      <c r="V1549" s="28">
        <v>18.764105087931576</v>
      </c>
      <c r="W1549" s="28">
        <v>18.935455190292558</v>
      </c>
      <c r="X1549" s="28">
        <v>19.042540652891429</v>
      </c>
    </row>
    <row r="1550" spans="1:24" x14ac:dyDescent="0.2">
      <c r="A1550" s="11" t="s">
        <v>156</v>
      </c>
      <c r="B1550" s="11" t="s">
        <v>63</v>
      </c>
      <c r="C1550" s="11" t="s">
        <v>50</v>
      </c>
      <c r="D1550" s="11" t="s">
        <v>74</v>
      </c>
      <c r="E1550" s="28">
        <v>10.199999999999999</v>
      </c>
      <c r="F1550" s="28">
        <v>9.9</v>
      </c>
      <c r="G1550" s="28">
        <v>10.4</v>
      </c>
      <c r="H1550" s="28">
        <v>11.910039000000001</v>
      </c>
      <c r="I1550" s="28">
        <v>12.590540949999999</v>
      </c>
      <c r="J1550" s="28">
        <v>12.682351769</v>
      </c>
      <c r="K1550" s="28">
        <v>13.973998804380001</v>
      </c>
      <c r="L1550" s="28">
        <v>14.986778840248601</v>
      </c>
      <c r="M1550" s="28">
        <v>14.411572109833685</v>
      </c>
      <c r="N1550" s="28">
        <v>13.069836293358632</v>
      </c>
      <c r="O1550" s="28">
        <v>14.63</v>
      </c>
      <c r="P1550" s="28">
        <v>15.6</v>
      </c>
      <c r="Q1550" s="28">
        <v>15.943199999999999</v>
      </c>
      <c r="R1550" s="28">
        <v>16.102632</v>
      </c>
      <c r="S1550" s="28">
        <v>16.263658320000001</v>
      </c>
      <c r="T1550" s="28">
        <v>16.475085878159998</v>
      </c>
      <c r="U1550" s="28">
        <v>16.557461307550795</v>
      </c>
      <c r="V1550" s="28">
        <v>16.723035920626305</v>
      </c>
      <c r="W1550" s="28">
        <v>16.89026627983257</v>
      </c>
      <c r="X1550" s="28">
        <v>16.974717611231732</v>
      </c>
    </row>
    <row r="1551" spans="1:24" x14ac:dyDescent="0.2">
      <c r="A1551" s="11" t="s">
        <v>156</v>
      </c>
      <c r="B1551" s="11" t="s">
        <v>63</v>
      </c>
      <c r="C1551" s="11" t="s">
        <v>65</v>
      </c>
      <c r="D1551" s="11" t="s">
        <v>72</v>
      </c>
      <c r="E1551" s="28">
        <v>1.1142779270106791</v>
      </c>
      <c r="F1551" s="28">
        <v>1.1654067450513901</v>
      </c>
      <c r="G1551" s="28">
        <v>1.2068685453842791</v>
      </c>
      <c r="H1551" s="28">
        <v>1.23014851536081</v>
      </c>
      <c r="I1551" s="28">
        <v>1.2602783548951642</v>
      </c>
      <c r="J1551" s="28">
        <v>1.2777736746773223</v>
      </c>
      <c r="K1551" s="28">
        <v>1.2886253805238128</v>
      </c>
      <c r="L1551" s="28">
        <v>1.3010496397979048</v>
      </c>
      <c r="M1551" s="28">
        <v>1.3017460367142764</v>
      </c>
      <c r="N1551" s="28">
        <v>1.3055455389153663</v>
      </c>
      <c r="O1551" s="28">
        <v>1.3080876169042308</v>
      </c>
      <c r="P1551" s="28">
        <v>1.2973215503125828</v>
      </c>
      <c r="Q1551" s="28">
        <v>1.2679542960516423</v>
      </c>
      <c r="R1551" s="28">
        <v>1.2404909413937832</v>
      </c>
      <c r="S1551" s="28">
        <v>1.2207147765622133</v>
      </c>
      <c r="T1551" s="28">
        <v>1.2065223298294114</v>
      </c>
      <c r="U1551" s="28">
        <v>1.194336436636235</v>
      </c>
      <c r="V1551" s="28">
        <v>1.1878259791707857</v>
      </c>
      <c r="W1551" s="28">
        <v>1.1872299400039543</v>
      </c>
      <c r="X1551" s="28">
        <v>1.1928187424037962</v>
      </c>
    </row>
    <row r="1552" spans="1:24" x14ac:dyDescent="0.2">
      <c r="A1552" s="11" t="s">
        <v>156</v>
      </c>
      <c r="B1552" s="11" t="s">
        <v>63</v>
      </c>
      <c r="C1552" s="11" t="s">
        <v>65</v>
      </c>
      <c r="D1552" s="11" t="s">
        <v>77</v>
      </c>
      <c r="E1552" s="28">
        <v>0.12107800000000001</v>
      </c>
      <c r="F1552" s="28">
        <v>9.9240999999999996E-2</v>
      </c>
      <c r="G1552" s="28">
        <v>7.9656000000000005E-2</v>
      </c>
      <c r="H1552" s="28">
        <v>6.7000000000000004E-2</v>
      </c>
      <c r="I1552" s="28">
        <v>6.9000000000000006E-2</v>
      </c>
      <c r="J1552" s="28">
        <v>6.7000000000000004E-2</v>
      </c>
      <c r="K1552" s="28">
        <v>6.5000000000000002E-2</v>
      </c>
      <c r="L1552" s="28">
        <v>6.9000000000000006E-2</v>
      </c>
      <c r="M1552" s="28">
        <v>5.6000000000000001E-2</v>
      </c>
      <c r="N1552" s="28">
        <v>3.9105000000000001E-2</v>
      </c>
      <c r="O1552" s="28">
        <v>4.5823999999999997E-2</v>
      </c>
      <c r="P1552" s="28">
        <v>3.5017000000000006E-2</v>
      </c>
      <c r="Q1552" s="28">
        <v>1.6039000000000001E-2</v>
      </c>
      <c r="R1552" s="28">
        <v>1.8183000000000001E-2</v>
      </c>
      <c r="S1552" s="28">
        <v>2.6121999999999999E-2</v>
      </c>
      <c r="T1552" s="28">
        <v>3.0974000000000002E-2</v>
      </c>
      <c r="U1552" s="28">
        <v>3.6075000000000003E-2</v>
      </c>
      <c r="V1552" s="28">
        <v>4.1263000000000001E-2</v>
      </c>
      <c r="W1552" s="28">
        <v>4.6917E-2</v>
      </c>
      <c r="X1552" s="28">
        <v>5.3078000000000007E-2</v>
      </c>
    </row>
    <row r="1553" spans="1:24" x14ac:dyDescent="0.2">
      <c r="A1553" s="11" t="s">
        <v>156</v>
      </c>
      <c r="B1553" s="11" t="s">
        <v>63</v>
      </c>
      <c r="C1553" s="11" t="s">
        <v>65</v>
      </c>
      <c r="D1553" s="11" t="s">
        <v>73</v>
      </c>
      <c r="E1553" s="28">
        <v>5.2442999999999997E-2</v>
      </c>
      <c r="F1553" s="28">
        <v>4.2606999999999999E-2</v>
      </c>
      <c r="G1553" s="28">
        <v>6.5456E-2</v>
      </c>
      <c r="H1553" s="28">
        <v>7.1999999999999995E-2</v>
      </c>
      <c r="I1553" s="28">
        <v>7.3999999999999996E-2</v>
      </c>
      <c r="J1553" s="28">
        <v>7.8E-2</v>
      </c>
      <c r="K1553" s="28">
        <v>7.8E-2</v>
      </c>
      <c r="L1553" s="28">
        <v>3.5000000000000003E-2</v>
      </c>
      <c r="M1553" s="28">
        <v>3.6000000000000004E-2</v>
      </c>
      <c r="N1553" s="28">
        <v>2.2152000000000002E-2</v>
      </c>
      <c r="O1553" s="28">
        <v>3.9645000000000007E-2</v>
      </c>
      <c r="P1553" s="28">
        <v>4.5761000000000003E-2</v>
      </c>
      <c r="Q1553" s="28">
        <v>4.3525000000000001E-2</v>
      </c>
      <c r="R1553" s="28">
        <v>6.0131999999999998E-2</v>
      </c>
      <c r="S1553" s="28">
        <v>5.6945999999999997E-2</v>
      </c>
      <c r="T1553" s="28">
        <v>6.3067999999999999E-2</v>
      </c>
      <c r="U1553" s="28">
        <v>4.5874000000000005E-2</v>
      </c>
      <c r="V1553" s="28">
        <v>5.0839000000000002E-2</v>
      </c>
      <c r="W1553" s="28">
        <v>4.8119999999999996E-2</v>
      </c>
      <c r="X1553" s="28">
        <v>4.5222000000000005E-2</v>
      </c>
    </row>
    <row r="1554" spans="1:24" x14ac:dyDescent="0.2">
      <c r="A1554" s="11" t="s">
        <v>156</v>
      </c>
      <c r="B1554" s="11" t="s">
        <v>63</v>
      </c>
      <c r="C1554" s="11" t="s">
        <v>65</v>
      </c>
      <c r="D1554" s="11" t="s">
        <v>70</v>
      </c>
      <c r="E1554" s="28">
        <v>0.26221499999999998</v>
      </c>
      <c r="F1554" s="28">
        <v>0.213035</v>
      </c>
      <c r="G1554" s="28">
        <v>0.32728000000000002</v>
      </c>
      <c r="H1554" s="28">
        <v>0.36</v>
      </c>
      <c r="I1554" s="28">
        <v>0.37</v>
      </c>
      <c r="J1554" s="28">
        <v>0.39</v>
      </c>
      <c r="K1554" s="28">
        <v>0.39</v>
      </c>
      <c r="L1554" s="28">
        <v>0.17499999999999999</v>
      </c>
      <c r="M1554" s="28">
        <v>0.18</v>
      </c>
      <c r="N1554" s="28">
        <v>0.11076000000000001</v>
      </c>
      <c r="O1554" s="28">
        <v>0.19822500000000004</v>
      </c>
      <c r="P1554" s="28">
        <v>0.22880500000000001</v>
      </c>
      <c r="Q1554" s="28">
        <v>0.21762500000000001</v>
      </c>
      <c r="R1554" s="28">
        <v>0.30065999999999998</v>
      </c>
      <c r="S1554" s="28">
        <v>0.28472999999999998</v>
      </c>
      <c r="T1554" s="28">
        <v>0.31534000000000001</v>
      </c>
      <c r="U1554" s="28">
        <v>0.22937000000000002</v>
      </c>
      <c r="V1554" s="28">
        <v>0.254195</v>
      </c>
      <c r="W1554" s="28">
        <v>0.24059999999999998</v>
      </c>
      <c r="X1554" s="28">
        <v>0.22611000000000003</v>
      </c>
    </row>
    <row r="1555" spans="1:24" x14ac:dyDescent="0.2">
      <c r="A1555" s="11" t="s">
        <v>156</v>
      </c>
      <c r="B1555" s="11" t="s">
        <v>63</v>
      </c>
      <c r="C1555" s="11" t="s">
        <v>65</v>
      </c>
      <c r="D1555" s="11" t="s">
        <v>71</v>
      </c>
      <c r="E1555" s="28">
        <v>0.47291791691099405</v>
      </c>
      <c r="F1555" s="28">
        <v>0.49987195821953284</v>
      </c>
      <c r="G1555" s="28">
        <v>0.45734592614568104</v>
      </c>
      <c r="H1555" s="28">
        <v>0.47789692460915301</v>
      </c>
      <c r="I1555" s="28">
        <v>0.45849482262983338</v>
      </c>
      <c r="J1555" s="28">
        <v>0.40904888283199597</v>
      </c>
      <c r="K1555" s="28">
        <v>0.40012328168318229</v>
      </c>
      <c r="L1555" s="28">
        <v>0.40418104857449089</v>
      </c>
      <c r="M1555" s="28">
        <v>0.34732391377605343</v>
      </c>
      <c r="N1555" s="28">
        <v>0.34454013152114288</v>
      </c>
      <c r="O1555" s="28">
        <v>0.33655689185354398</v>
      </c>
      <c r="P1555" s="28">
        <v>0.31280934589553927</v>
      </c>
      <c r="Q1555" s="28">
        <v>0.2572697424</v>
      </c>
      <c r="R1555" s="28">
        <v>0.28646035440000001</v>
      </c>
      <c r="S1555" s="28">
        <v>0.30892477091631138</v>
      </c>
      <c r="T1555" s="28">
        <v>0.31803549704687845</v>
      </c>
      <c r="U1555" s="28">
        <v>0.33202552938487334</v>
      </c>
      <c r="V1555" s="28">
        <v>0.34446953395952778</v>
      </c>
      <c r="W1555" s="28">
        <v>0.36804128140122583</v>
      </c>
      <c r="X1555" s="28">
        <v>0.3817019975692148</v>
      </c>
    </row>
    <row r="1556" spans="1:24" x14ac:dyDescent="0.2">
      <c r="A1556" s="11" t="s">
        <v>156</v>
      </c>
      <c r="B1556" s="11" t="s">
        <v>63</v>
      </c>
      <c r="C1556" s="11" t="s">
        <v>65</v>
      </c>
      <c r="D1556" s="11" t="s">
        <v>26</v>
      </c>
      <c r="E1556" s="28">
        <v>0.73513291691099403</v>
      </c>
      <c r="F1556" s="28">
        <v>0.71290695821953287</v>
      </c>
      <c r="G1556" s="28">
        <v>0.78462592614568105</v>
      </c>
      <c r="H1556" s="28">
        <v>0.83789692460915299</v>
      </c>
      <c r="I1556" s="28">
        <v>0.82849482262983343</v>
      </c>
      <c r="J1556" s="28">
        <v>0.79904888283199593</v>
      </c>
      <c r="K1556" s="28">
        <v>0.79012328168318224</v>
      </c>
      <c r="L1556" s="28">
        <v>0.57918104857449093</v>
      </c>
      <c r="M1556" s="28">
        <v>0.52732391377605348</v>
      </c>
      <c r="N1556" s="28">
        <v>0.4553001315211429</v>
      </c>
      <c r="O1556" s="28">
        <v>0.53478189185354408</v>
      </c>
      <c r="P1556" s="28">
        <v>0.54161434589553925</v>
      </c>
      <c r="Q1556" s="28">
        <v>0.47489474240000001</v>
      </c>
      <c r="R1556" s="28">
        <v>0.58712035439999999</v>
      </c>
      <c r="S1556" s="28">
        <v>0.59365477091631136</v>
      </c>
      <c r="T1556" s="28">
        <v>0.63337549704687846</v>
      </c>
      <c r="U1556" s="28">
        <v>0.56139552938487336</v>
      </c>
      <c r="V1556" s="28">
        <v>0.59866453395952779</v>
      </c>
      <c r="W1556" s="28">
        <v>0.60864128140122586</v>
      </c>
      <c r="X1556" s="28">
        <v>0.60781199756921489</v>
      </c>
    </row>
    <row r="1557" spans="1:24" x14ac:dyDescent="0.2">
      <c r="A1557" s="11" t="s">
        <v>156</v>
      </c>
      <c r="B1557" s="11" t="s">
        <v>63</v>
      </c>
      <c r="C1557" s="11" t="s">
        <v>65</v>
      </c>
      <c r="D1557" s="11" t="s">
        <v>75</v>
      </c>
      <c r="E1557" s="28">
        <v>0.48361700000000002</v>
      </c>
      <c r="F1557" s="28">
        <v>0.59052800000000005</v>
      </c>
      <c r="G1557" s="28">
        <v>0.5363</v>
      </c>
      <c r="H1557" s="28">
        <v>0.41049600000000003</v>
      </c>
      <c r="I1557" s="28">
        <v>0.38467000000000001</v>
      </c>
      <c r="J1557" s="28">
        <v>0.36473</v>
      </c>
      <c r="K1557" s="28">
        <v>0.36723699999999998</v>
      </c>
      <c r="L1557" s="28">
        <v>0.45</v>
      </c>
      <c r="M1557" s="28">
        <v>0.48092400000000002</v>
      </c>
      <c r="N1557" s="28">
        <v>0.33129700000000001</v>
      </c>
      <c r="O1557" s="28">
        <v>0.36094300000000001</v>
      </c>
      <c r="P1557" s="28">
        <v>0.40555200000000002</v>
      </c>
      <c r="Q1557" s="28">
        <v>0.28368700000000002</v>
      </c>
      <c r="R1557" s="28">
        <v>0.30312899999999998</v>
      </c>
      <c r="S1557" s="28">
        <v>0.2916505427712599</v>
      </c>
      <c r="T1557" s="28">
        <v>0.32794247650350961</v>
      </c>
      <c r="U1557" s="28">
        <v>0.30402168419157655</v>
      </c>
      <c r="V1557" s="28">
        <v>0.31347497126975082</v>
      </c>
      <c r="W1557" s="28">
        <v>0.32353165472171758</v>
      </c>
      <c r="X1557" s="28">
        <v>0.32736247600136636</v>
      </c>
    </row>
    <row r="1558" spans="1:24" x14ac:dyDescent="0.2">
      <c r="A1558" s="11" t="s">
        <v>156</v>
      </c>
      <c r="B1558" s="11" t="s">
        <v>63</v>
      </c>
      <c r="C1558" s="11" t="s">
        <v>65</v>
      </c>
      <c r="D1558" s="11" t="s">
        <v>76</v>
      </c>
      <c r="E1558" s="28">
        <v>1.8464000000000001E-2</v>
      </c>
      <c r="F1558" s="28">
        <v>1.9522999999999999E-2</v>
      </c>
      <c r="G1558" s="28">
        <v>2.5717E-2</v>
      </c>
      <c r="H1558" s="28">
        <v>1.6767000000000001E-2</v>
      </c>
      <c r="I1558" s="28">
        <v>2.0157000000000001E-2</v>
      </c>
      <c r="J1558" s="28">
        <v>2.3983000000000001E-2</v>
      </c>
      <c r="K1558" s="28">
        <v>6.7408999999999997E-2</v>
      </c>
      <c r="L1558" s="28">
        <v>3.4967999999999999E-2</v>
      </c>
      <c r="M1558" s="28">
        <v>2.1344999999999999E-2</v>
      </c>
      <c r="N1558" s="28">
        <v>7.0310999999999998E-2</v>
      </c>
      <c r="O1558" s="28">
        <v>5.3619E-2</v>
      </c>
      <c r="P1558" s="28">
        <v>0.14610999999999999</v>
      </c>
      <c r="Q1558" s="28">
        <v>0.16861300000000001</v>
      </c>
      <c r="R1558" s="28">
        <v>0.18292700000000001</v>
      </c>
      <c r="S1558" s="28">
        <v>0.17232197568235691</v>
      </c>
      <c r="T1558" s="28">
        <v>0.18537626616363662</v>
      </c>
      <c r="U1558" s="28">
        <v>0.18993308343168203</v>
      </c>
      <c r="V1558" s="28">
        <v>0.1937784908995929</v>
      </c>
      <c r="W1558" s="28">
        <v>0.19598806031804514</v>
      </c>
      <c r="X1558" s="28">
        <v>0.19794794092122564</v>
      </c>
    </row>
    <row r="1559" spans="1:24" x14ac:dyDescent="0.2">
      <c r="A1559" s="11" t="s">
        <v>156</v>
      </c>
      <c r="B1559" s="11" t="s">
        <v>63</v>
      </c>
      <c r="C1559" s="11" t="s">
        <v>65</v>
      </c>
      <c r="D1559" s="11" t="s">
        <v>74</v>
      </c>
      <c r="E1559" s="28">
        <v>0.3</v>
      </c>
      <c r="F1559" s="28">
        <v>0.29699999999999999</v>
      </c>
      <c r="G1559" s="28">
        <v>0.29997000000000001</v>
      </c>
      <c r="H1559" s="28">
        <v>0.38996100000000006</v>
      </c>
      <c r="I1559" s="28">
        <v>0.4094590500000001</v>
      </c>
      <c r="J1559" s="28">
        <v>0.41764823100000009</v>
      </c>
      <c r="K1559" s="28">
        <v>0.42600119562000011</v>
      </c>
      <c r="L1559" s="28">
        <v>0.41322115975140011</v>
      </c>
      <c r="M1559" s="28">
        <v>0.38842789016631607</v>
      </c>
      <c r="N1559" s="28">
        <v>0.33016370664136863</v>
      </c>
      <c r="O1559" s="28">
        <v>0.37</v>
      </c>
      <c r="P1559" s="28">
        <v>0.43</v>
      </c>
      <c r="Q1559" s="28">
        <v>0.40849999999999997</v>
      </c>
      <c r="R1559" s="28">
        <v>0.49019999999999997</v>
      </c>
      <c r="S1559" s="28">
        <v>0.51961199999999996</v>
      </c>
      <c r="T1559" s="28">
        <v>0.53000424000000002</v>
      </c>
      <c r="U1559" s="28">
        <v>0.48760390080000005</v>
      </c>
      <c r="V1559" s="28">
        <v>0.51686013484800009</v>
      </c>
      <c r="W1559" s="28">
        <v>0.50135433080256009</v>
      </c>
      <c r="X1559" s="28">
        <v>0.49383401584052167</v>
      </c>
    </row>
    <row r="1560" spans="1:24" x14ac:dyDescent="0.2">
      <c r="A1560" s="11" t="s">
        <v>156</v>
      </c>
      <c r="B1560" s="11" t="s">
        <v>63</v>
      </c>
      <c r="C1560" s="11" t="s">
        <v>67</v>
      </c>
      <c r="D1560" s="11" t="s">
        <v>72</v>
      </c>
      <c r="E1560" s="28">
        <v>4.2722072989320847E-2</v>
      </c>
      <c r="F1560" s="28">
        <v>4.5593254948609913E-2</v>
      </c>
      <c r="G1560" s="28">
        <v>4.6131454615720942E-2</v>
      </c>
      <c r="H1560" s="28">
        <v>4.4951484639189861E-2</v>
      </c>
      <c r="I1560" s="28">
        <v>4.5421645104835991E-2</v>
      </c>
      <c r="J1560" s="28">
        <v>4.5496325322677646E-2</v>
      </c>
      <c r="K1560" s="28">
        <v>4.6374619476187262E-2</v>
      </c>
      <c r="L1560" s="28">
        <v>4.7050360202095132E-2</v>
      </c>
      <c r="M1560" s="28">
        <v>4.7653963285723647E-2</v>
      </c>
      <c r="N1560" s="28">
        <v>4.6954461084633747E-2</v>
      </c>
      <c r="O1560" s="28">
        <v>4.5794194746297152E-2</v>
      </c>
      <c r="P1560" s="28">
        <v>4.4110775271667443E-2</v>
      </c>
      <c r="Q1560" s="28">
        <v>4.1565143868142362E-2</v>
      </c>
      <c r="R1560" s="28">
        <v>3.9805803761987418E-2</v>
      </c>
      <c r="S1560" s="28">
        <v>3.829119436697874E-2</v>
      </c>
      <c r="T1560" s="28">
        <v>3.6886618958445971E-2</v>
      </c>
      <c r="U1560" s="28">
        <v>3.6334090873016915E-2</v>
      </c>
      <c r="V1560" s="28">
        <v>3.6774340876985057E-2</v>
      </c>
      <c r="W1560" s="28">
        <v>3.8024163380516701E-2</v>
      </c>
      <c r="X1560" s="28">
        <v>3.974950540865986E-2</v>
      </c>
    </row>
    <row r="1561" spans="1:24" x14ac:dyDescent="0.2">
      <c r="A1561" s="11" t="s">
        <v>156</v>
      </c>
      <c r="B1561" s="11" t="s">
        <v>63</v>
      </c>
      <c r="C1561" s="11" t="s">
        <v>67</v>
      </c>
      <c r="D1561" s="11" t="s">
        <v>77</v>
      </c>
      <c r="E1561" s="28">
        <v>8.4439823449722323E-3</v>
      </c>
      <c r="F1561" s="28">
        <v>7.0099999999999997E-3</v>
      </c>
      <c r="G1561" s="28">
        <v>5.091E-3</v>
      </c>
      <c r="H1561" s="28">
        <v>4.0000000000000001E-3</v>
      </c>
      <c r="I1561" s="28">
        <v>5.0000000000000001E-3</v>
      </c>
      <c r="J1561" s="28">
        <v>5.0000000000000001E-3</v>
      </c>
      <c r="K1561" s="28">
        <v>6.0000000000000001E-3</v>
      </c>
      <c r="L1561" s="28">
        <v>6.0000000000000001E-3</v>
      </c>
      <c r="M1561" s="28">
        <v>6.0000000000000001E-3</v>
      </c>
      <c r="N1561" s="28">
        <v>3.6673709255564246E-3</v>
      </c>
      <c r="O1561" s="28">
        <v>3.5351797701267786E-3</v>
      </c>
      <c r="P1561" s="28">
        <v>2.8960000000000001E-3</v>
      </c>
      <c r="Q1561" s="28">
        <v>2.0859999999999997E-3</v>
      </c>
      <c r="R1561" s="28">
        <v>2.6050000000000001E-3</v>
      </c>
      <c r="S1561" s="28">
        <v>2.6650000000000003E-3</v>
      </c>
      <c r="T1561" s="28">
        <v>2.6160000000000003E-3</v>
      </c>
      <c r="U1561" s="28">
        <v>3.5049999999999999E-3</v>
      </c>
      <c r="V1561" s="28">
        <v>4.437E-3</v>
      </c>
      <c r="W1561" s="28">
        <v>5.2950000000000002E-3</v>
      </c>
      <c r="X1561" s="28">
        <v>5.9080000000000001E-3</v>
      </c>
    </row>
    <row r="1562" spans="1:24" x14ac:dyDescent="0.2">
      <c r="A1562" s="11" t="s">
        <v>156</v>
      </c>
      <c r="B1562" s="11" t="s">
        <v>63</v>
      </c>
      <c r="C1562" s="11" t="s">
        <v>67</v>
      </c>
      <c r="D1562" s="11" t="s">
        <v>73</v>
      </c>
      <c r="E1562" s="28">
        <v>4.2320000000000005E-3</v>
      </c>
      <c r="F1562" s="28">
        <v>1.835E-3</v>
      </c>
      <c r="G1562" s="28">
        <v>2.359E-3</v>
      </c>
      <c r="H1562" s="28">
        <v>2E-3</v>
      </c>
      <c r="I1562" s="28">
        <v>2E-3</v>
      </c>
      <c r="J1562" s="28">
        <v>4.0000000000000001E-3</v>
      </c>
      <c r="K1562" s="28">
        <v>5.0000000000000001E-3</v>
      </c>
      <c r="L1562" s="28">
        <v>6.0000000000000001E-3</v>
      </c>
      <c r="M1562" s="28">
        <v>6.0000000000000001E-3</v>
      </c>
      <c r="N1562" s="28">
        <v>2.042E-3</v>
      </c>
      <c r="O1562" s="28">
        <v>4.1020000000000006E-3</v>
      </c>
      <c r="P1562" s="28">
        <v>4.0790000000000002E-3</v>
      </c>
      <c r="Q1562" s="28">
        <v>3.7190000000000001E-3</v>
      </c>
      <c r="R1562" s="28">
        <v>4.4039999999999999E-3</v>
      </c>
      <c r="S1562" s="28">
        <v>3.3E-3</v>
      </c>
      <c r="T1562" s="28">
        <v>3.6779999999999998E-3</v>
      </c>
      <c r="U1562" s="28">
        <v>4.2859999999999999E-3</v>
      </c>
      <c r="V1562" s="28">
        <v>4.7650000000000001E-3</v>
      </c>
      <c r="W1562" s="28">
        <v>5.1580000000000003E-3</v>
      </c>
      <c r="X1562" s="28">
        <v>5.4330000000000003E-3</v>
      </c>
    </row>
    <row r="1563" spans="1:24" x14ac:dyDescent="0.2">
      <c r="A1563" s="11" t="s">
        <v>156</v>
      </c>
      <c r="B1563" s="11" t="s">
        <v>63</v>
      </c>
      <c r="C1563" s="11" t="s">
        <v>67</v>
      </c>
      <c r="D1563" s="11" t="s">
        <v>70</v>
      </c>
      <c r="E1563" s="28">
        <v>3.3856000000000004E-2</v>
      </c>
      <c r="F1563" s="28">
        <v>1.468E-2</v>
      </c>
      <c r="G1563" s="28">
        <v>1.8872E-2</v>
      </c>
      <c r="H1563" s="28">
        <v>1.6E-2</v>
      </c>
      <c r="I1563" s="28">
        <v>1.6E-2</v>
      </c>
      <c r="J1563" s="28">
        <v>3.2000000000000001E-2</v>
      </c>
      <c r="K1563" s="28">
        <v>0.04</v>
      </c>
      <c r="L1563" s="28">
        <v>4.8000000000000001E-2</v>
      </c>
      <c r="M1563" s="28">
        <v>4.8000000000000001E-2</v>
      </c>
      <c r="N1563" s="28">
        <v>1.6336E-2</v>
      </c>
      <c r="O1563" s="28">
        <v>3.2816000000000005E-2</v>
      </c>
      <c r="P1563" s="28">
        <v>3.2632000000000001E-2</v>
      </c>
      <c r="Q1563" s="28">
        <v>2.9752000000000001E-2</v>
      </c>
      <c r="R1563" s="28">
        <v>3.5231999999999999E-2</v>
      </c>
      <c r="S1563" s="28">
        <v>2.64E-2</v>
      </c>
      <c r="T1563" s="28">
        <v>2.9423999999999999E-2</v>
      </c>
      <c r="U1563" s="28">
        <v>3.4287999999999999E-2</v>
      </c>
      <c r="V1563" s="28">
        <v>3.8120000000000001E-2</v>
      </c>
      <c r="W1563" s="28">
        <v>4.1264000000000002E-2</v>
      </c>
      <c r="X1563" s="28">
        <v>4.3464000000000003E-2</v>
      </c>
    </row>
    <row r="1564" spans="1:24" x14ac:dyDescent="0.2">
      <c r="A1564" s="11" t="s">
        <v>156</v>
      </c>
      <c r="B1564" s="11" t="s">
        <v>63</v>
      </c>
      <c r="C1564" s="11" t="s">
        <v>67</v>
      </c>
      <c r="D1564" s="11" t="s">
        <v>71</v>
      </c>
      <c r="E1564" s="28">
        <v>0.27673746951453071</v>
      </c>
      <c r="F1564" s="28">
        <v>0.30197716980754857</v>
      </c>
      <c r="G1564" s="28">
        <v>0.27413119158466642</v>
      </c>
      <c r="H1564" s="28">
        <v>0.28653883393250251</v>
      </c>
      <c r="I1564" s="28">
        <v>0.28666976567623237</v>
      </c>
      <c r="J1564" s="28">
        <v>0.26660178000298712</v>
      </c>
      <c r="K1564" s="28">
        <v>0.25877977416818743</v>
      </c>
      <c r="L1564" s="28">
        <v>0.2633112731209164</v>
      </c>
      <c r="M1564" s="28">
        <v>0.23459778994326214</v>
      </c>
      <c r="N1564" s="28">
        <v>0.22197967924091247</v>
      </c>
      <c r="O1564" s="28">
        <v>0.23636065498007394</v>
      </c>
      <c r="P1564" s="28">
        <v>0.21738254348655475</v>
      </c>
      <c r="Q1564" s="28">
        <v>0.17752429920000004</v>
      </c>
      <c r="R1564" s="28">
        <v>0.18669661739999999</v>
      </c>
      <c r="S1564" s="28">
        <v>0.20160064505995326</v>
      </c>
      <c r="T1564" s="28">
        <v>0.20053300574080782</v>
      </c>
      <c r="U1564" s="28">
        <v>0.20347090888889471</v>
      </c>
      <c r="V1564" s="28">
        <v>0.20593630891111633</v>
      </c>
      <c r="W1564" s="28">
        <v>0.21293531493089352</v>
      </c>
      <c r="X1564" s="28">
        <v>0.22259723028849523</v>
      </c>
    </row>
    <row r="1565" spans="1:24" x14ac:dyDescent="0.2">
      <c r="A1565" s="11" t="s">
        <v>156</v>
      </c>
      <c r="B1565" s="11" t="s">
        <v>63</v>
      </c>
      <c r="C1565" s="11" t="s">
        <v>67</v>
      </c>
      <c r="D1565" s="11" t="s">
        <v>26</v>
      </c>
      <c r="E1565" s="28">
        <v>0.31059346951453071</v>
      </c>
      <c r="F1565" s="28">
        <v>0.3166571698075486</v>
      </c>
      <c r="G1565" s="28">
        <v>0.29300319158466642</v>
      </c>
      <c r="H1565" s="28">
        <v>0.30253883393250253</v>
      </c>
      <c r="I1565" s="28">
        <v>0.30266976567623238</v>
      </c>
      <c r="J1565" s="28">
        <v>0.29860178000298709</v>
      </c>
      <c r="K1565" s="28">
        <v>0.29877977416818741</v>
      </c>
      <c r="L1565" s="28">
        <v>0.31131127312091639</v>
      </c>
      <c r="M1565" s="28">
        <v>0.28259778994326212</v>
      </c>
      <c r="N1565" s="28">
        <v>0.23831567924091246</v>
      </c>
      <c r="O1565" s="28">
        <v>0.26917665498007393</v>
      </c>
      <c r="P1565" s="28">
        <v>0.25001454348655477</v>
      </c>
      <c r="Q1565" s="28">
        <v>0.20727629920000004</v>
      </c>
      <c r="R1565" s="28">
        <v>0.22192861739999997</v>
      </c>
      <c r="S1565" s="28">
        <v>0.22800064505995327</v>
      </c>
      <c r="T1565" s="28">
        <v>0.22995700574080782</v>
      </c>
      <c r="U1565" s="28">
        <v>0.23775890888889473</v>
      </c>
      <c r="V1565" s="28">
        <v>0.24405630891111635</v>
      </c>
      <c r="W1565" s="28">
        <v>0.25419931493089354</v>
      </c>
      <c r="X1565" s="28">
        <v>0.26606123028849527</v>
      </c>
    </row>
    <row r="1566" spans="1:24" x14ac:dyDescent="0.2">
      <c r="A1566" s="11" t="s">
        <v>156</v>
      </c>
      <c r="B1566" s="11" t="s">
        <v>63</v>
      </c>
      <c r="C1566" s="11" t="s">
        <v>67</v>
      </c>
      <c r="D1566" s="11" t="s">
        <v>75</v>
      </c>
      <c r="E1566" s="28">
        <v>0.27685700000000002</v>
      </c>
      <c r="F1566" s="28">
        <v>0.33294099999999999</v>
      </c>
      <c r="G1566" s="28">
        <v>0.30487300000000001</v>
      </c>
      <c r="H1566" s="28">
        <v>0.29668099999999997</v>
      </c>
      <c r="I1566" s="28">
        <v>0.30091200000000001</v>
      </c>
      <c r="J1566" s="28">
        <v>0.30047000000000001</v>
      </c>
      <c r="K1566" s="28">
        <v>0.28761300000000001</v>
      </c>
      <c r="L1566" s="28">
        <v>0.34399999999999997</v>
      </c>
      <c r="M1566" s="28">
        <v>0.30478300000000003</v>
      </c>
      <c r="N1566" s="28">
        <v>0.26425999999999999</v>
      </c>
      <c r="O1566" s="28">
        <v>0.28257500000000002</v>
      </c>
      <c r="P1566" s="28">
        <v>0.25850899999999999</v>
      </c>
      <c r="Q1566" s="28">
        <v>0.202433</v>
      </c>
      <c r="R1566" s="28">
        <v>0.22884199999999999</v>
      </c>
      <c r="S1566" s="28">
        <v>0.27760391051764238</v>
      </c>
      <c r="T1566" s="28">
        <v>0.27506794495076364</v>
      </c>
      <c r="U1566" s="28">
        <v>0.28630501884651088</v>
      </c>
      <c r="V1566" s="28">
        <v>0.28910314035758816</v>
      </c>
      <c r="W1566" s="28">
        <v>0.29902972806314299</v>
      </c>
      <c r="X1566" s="28">
        <v>0.31092474674560455</v>
      </c>
    </row>
    <row r="1567" spans="1:24" x14ac:dyDescent="0.2">
      <c r="A1567" s="11" t="s">
        <v>156</v>
      </c>
      <c r="B1567" s="11" t="s">
        <v>63</v>
      </c>
      <c r="C1567" s="11" t="s">
        <v>67</v>
      </c>
      <c r="D1567" s="11" t="s">
        <v>76</v>
      </c>
      <c r="E1567" s="28">
        <v>9.1240000000000002E-3</v>
      </c>
      <c r="F1567" s="28">
        <v>7.3839999999999999E-3</v>
      </c>
      <c r="G1567" s="28">
        <v>1.1305000000000001E-2</v>
      </c>
      <c r="H1567" s="28">
        <v>7.5139999999999998E-3</v>
      </c>
      <c r="I1567" s="28">
        <v>1.4144E-2</v>
      </c>
      <c r="J1567" s="28">
        <v>7.8729999999999998E-3</v>
      </c>
      <c r="K1567" s="28">
        <v>1.159E-2</v>
      </c>
      <c r="L1567" s="28">
        <v>1.2111E-2</v>
      </c>
      <c r="M1567" s="28">
        <v>1.2019E-2</v>
      </c>
      <c r="N1567" s="28">
        <v>1.8522000000000004E-2</v>
      </c>
      <c r="O1567" s="28">
        <v>2.2006000000000001E-2</v>
      </c>
      <c r="P1567" s="28">
        <v>2.4417999999999999E-2</v>
      </c>
      <c r="Q1567" s="28">
        <v>3.1843999999999997E-2</v>
      </c>
      <c r="R1567" s="28">
        <v>2.6974999999999999E-2</v>
      </c>
      <c r="S1567" s="28">
        <v>2.8057110854358129E-2</v>
      </c>
      <c r="T1567" s="28">
        <v>3.0647390621398936E-2</v>
      </c>
      <c r="U1567" s="28">
        <v>3.2422716090290009E-2</v>
      </c>
      <c r="V1567" s="28">
        <v>3.266521440000001E-2</v>
      </c>
      <c r="W1567" s="28">
        <v>3.266521440000001E-2</v>
      </c>
      <c r="X1567" s="28">
        <v>3.266521440000001E-2</v>
      </c>
    </row>
    <row r="1568" spans="1:24" x14ac:dyDescent="0.2">
      <c r="A1568" s="11" t="s">
        <v>156</v>
      </c>
      <c r="B1568" s="11" t="s">
        <v>63</v>
      </c>
      <c r="C1568" s="11" t="s">
        <v>67</v>
      </c>
      <c r="D1568" s="11" t="s">
        <v>74</v>
      </c>
      <c r="E1568" s="28">
        <v>0</v>
      </c>
      <c r="F1568" s="28">
        <v>0</v>
      </c>
      <c r="G1568" s="28">
        <v>0</v>
      </c>
      <c r="H1568" s="28">
        <v>0</v>
      </c>
      <c r="I1568" s="28">
        <v>0</v>
      </c>
      <c r="J1568" s="28">
        <v>0</v>
      </c>
      <c r="K1568" s="28">
        <v>0</v>
      </c>
      <c r="L1568" s="28">
        <v>0</v>
      </c>
      <c r="M1568" s="28">
        <v>0</v>
      </c>
      <c r="N1568" s="28">
        <v>0</v>
      </c>
      <c r="O1568" s="28">
        <v>0</v>
      </c>
      <c r="P1568" s="28">
        <v>0</v>
      </c>
      <c r="Q1568" s="28">
        <v>0</v>
      </c>
      <c r="R1568" s="28">
        <v>0</v>
      </c>
      <c r="S1568" s="28">
        <v>0</v>
      </c>
      <c r="T1568" s="28">
        <v>0</v>
      </c>
      <c r="U1568" s="28">
        <v>0</v>
      </c>
      <c r="V1568" s="28">
        <v>0</v>
      </c>
      <c r="W1568" s="28">
        <v>0</v>
      </c>
      <c r="X1568" s="28">
        <v>0</v>
      </c>
    </row>
    <row r="1569" spans="1:24" x14ac:dyDescent="0.2">
      <c r="A1569" s="11" t="s">
        <v>157</v>
      </c>
      <c r="B1569" s="11" t="s">
        <v>63</v>
      </c>
      <c r="C1569" s="11" t="s">
        <v>50</v>
      </c>
      <c r="D1569" s="11" t="s">
        <v>72</v>
      </c>
      <c r="E1569" s="28">
        <v>17.449235000000002</v>
      </c>
      <c r="F1569" s="28">
        <v>18.150880000000001</v>
      </c>
      <c r="G1569" s="28">
        <v>18.732632000000002</v>
      </c>
      <c r="H1569" s="28">
        <v>18.688320000000001</v>
      </c>
      <c r="I1569" s="28">
        <v>19.542000000000002</v>
      </c>
      <c r="J1569" s="28">
        <v>20.25</v>
      </c>
      <c r="K1569" s="28">
        <v>20.637</v>
      </c>
      <c r="L1569" s="28">
        <v>21.76</v>
      </c>
      <c r="M1569" s="28">
        <v>22.145</v>
      </c>
      <c r="N1569" s="28">
        <v>21.982999249999999</v>
      </c>
      <c r="O1569" s="28">
        <v>22.146999999999998</v>
      </c>
      <c r="P1569" s="28">
        <v>22.277000000000001</v>
      </c>
      <c r="Q1569" s="28">
        <v>22.248000000000001</v>
      </c>
      <c r="R1569" s="28">
        <v>22.191936999999999</v>
      </c>
      <c r="S1569" s="28">
        <v>22.275235205000001</v>
      </c>
      <c r="T1569" s="28">
        <v>22.425287972825</v>
      </c>
      <c r="U1569" s="28">
        <v>22.529554453911999</v>
      </c>
      <c r="V1569" s="28">
        <v>22.598009503485958</v>
      </c>
      <c r="W1569" s="28">
        <v>22.725665075829092</v>
      </c>
      <c r="X1569" s="28">
        <v>22.830770152189295</v>
      </c>
    </row>
    <row r="1570" spans="1:24" x14ac:dyDescent="0.2">
      <c r="A1570" s="11" t="s">
        <v>157</v>
      </c>
      <c r="B1570" s="11" t="s">
        <v>63</v>
      </c>
      <c r="C1570" s="11" t="s">
        <v>50</v>
      </c>
      <c r="D1570" s="11" t="s">
        <v>77</v>
      </c>
      <c r="E1570" s="28">
        <v>1.462561</v>
      </c>
      <c r="F1570" s="28">
        <v>1.5033699999999999</v>
      </c>
      <c r="G1570" s="28">
        <v>1.4056440000000001</v>
      </c>
      <c r="H1570" s="28">
        <v>1.466</v>
      </c>
      <c r="I1570" s="28">
        <v>1.6160000000000001</v>
      </c>
      <c r="J1570" s="28">
        <v>1.649</v>
      </c>
      <c r="K1570" s="28">
        <v>1.635</v>
      </c>
      <c r="L1570" s="28">
        <v>1.615</v>
      </c>
      <c r="M1570" s="28">
        <v>1.161</v>
      </c>
      <c r="N1570" s="28">
        <v>0.95277200000000006</v>
      </c>
      <c r="O1570" s="28">
        <v>0.98201499999999997</v>
      </c>
      <c r="P1570" s="28">
        <v>0.80802800000000008</v>
      </c>
      <c r="Q1570" s="28">
        <v>0.69259199999999999</v>
      </c>
      <c r="R1570" s="28">
        <v>0.72261699999999995</v>
      </c>
      <c r="S1570" s="28">
        <v>0.860016</v>
      </c>
      <c r="T1570" s="28">
        <v>0.92968600000000001</v>
      </c>
      <c r="U1570" s="28">
        <v>1.0012780000000001</v>
      </c>
      <c r="V1570" s="28">
        <v>1.0822850000000002</v>
      </c>
      <c r="W1570" s="28">
        <v>1.144566</v>
      </c>
      <c r="X1570" s="28">
        <v>1.195937</v>
      </c>
    </row>
    <row r="1571" spans="1:24" x14ac:dyDescent="0.2">
      <c r="A1571" s="11" t="s">
        <v>157</v>
      </c>
      <c r="B1571" s="11" t="s">
        <v>63</v>
      </c>
      <c r="C1571" s="11" t="s">
        <v>50</v>
      </c>
      <c r="D1571" s="11" t="s">
        <v>73</v>
      </c>
      <c r="E1571" s="28">
        <v>2.553366</v>
      </c>
      <c r="F1571" s="28">
        <v>2.3727010000000002</v>
      </c>
      <c r="G1571" s="28">
        <v>2.4039389999999998</v>
      </c>
      <c r="H1571" s="28">
        <v>2.5830000000000002</v>
      </c>
      <c r="I1571" s="28">
        <v>2.585</v>
      </c>
      <c r="J1571" s="28">
        <v>2.2909999999999999</v>
      </c>
      <c r="K1571" s="28">
        <v>2.2650000000000001</v>
      </c>
      <c r="L1571" s="28">
        <v>2.363</v>
      </c>
      <c r="M1571" s="28">
        <v>2.093</v>
      </c>
      <c r="N1571" s="28">
        <v>1.9562090000000001</v>
      </c>
      <c r="O1571" s="28">
        <v>2.0979190000000001</v>
      </c>
      <c r="P1571" s="28">
        <v>2.0178069999999999</v>
      </c>
      <c r="Q1571" s="28">
        <v>1.550894</v>
      </c>
      <c r="R1571" s="28">
        <v>1.757425</v>
      </c>
      <c r="S1571" s="28">
        <v>1.860916</v>
      </c>
      <c r="T1571" s="28">
        <v>1.9546330000000001</v>
      </c>
      <c r="U1571" s="28">
        <v>1.996173</v>
      </c>
      <c r="V1571" s="28">
        <v>2.1487669999999999</v>
      </c>
      <c r="W1571" s="28">
        <v>2.205228</v>
      </c>
      <c r="X1571" s="28">
        <v>2.223322</v>
      </c>
    </row>
    <row r="1572" spans="1:24" x14ac:dyDescent="0.2">
      <c r="A1572" s="11" t="s">
        <v>157</v>
      </c>
      <c r="B1572" s="11" t="s">
        <v>63</v>
      </c>
      <c r="C1572" s="11" t="s">
        <v>50</v>
      </c>
      <c r="D1572" s="11" t="s">
        <v>70</v>
      </c>
      <c r="E1572" s="28">
        <v>12.766830000000001</v>
      </c>
      <c r="F1572" s="28">
        <v>11.863505</v>
      </c>
      <c r="G1572" s="28">
        <v>12.019694999999999</v>
      </c>
      <c r="H1572" s="28">
        <v>12.914999999999999</v>
      </c>
      <c r="I1572" s="28">
        <v>12.925000000000001</v>
      </c>
      <c r="J1572" s="28">
        <v>11.455</v>
      </c>
      <c r="K1572" s="28">
        <v>11.324999999999999</v>
      </c>
      <c r="L1572" s="28">
        <v>11.815</v>
      </c>
      <c r="M1572" s="28">
        <v>10.465</v>
      </c>
      <c r="N1572" s="28">
        <v>9.7810450000000007</v>
      </c>
      <c r="O1572" s="28">
        <v>10.489595000000001</v>
      </c>
      <c r="P1572" s="28">
        <v>10.089035000000001</v>
      </c>
      <c r="Q1572" s="28">
        <v>7.7544699999999986</v>
      </c>
      <c r="R1572" s="28">
        <v>8.7871249999999996</v>
      </c>
      <c r="S1572" s="28">
        <v>9.3045799999999996</v>
      </c>
      <c r="T1572" s="28">
        <v>9.7731650000000005</v>
      </c>
      <c r="U1572" s="28">
        <v>9.9808649999999997</v>
      </c>
      <c r="V1572" s="28">
        <v>10.743834999999999</v>
      </c>
      <c r="W1572" s="28">
        <v>11.02614</v>
      </c>
      <c r="X1572" s="28">
        <v>11.11661</v>
      </c>
    </row>
    <row r="1573" spans="1:24" x14ac:dyDescent="0.2">
      <c r="A1573" s="11" t="s">
        <v>157</v>
      </c>
      <c r="B1573" s="11" t="s">
        <v>63</v>
      </c>
      <c r="C1573" s="11" t="s">
        <v>50</v>
      </c>
      <c r="D1573" s="11" t="s">
        <v>71</v>
      </c>
      <c r="E1573" s="28">
        <v>13.784895650000001</v>
      </c>
      <c r="F1573" s="28">
        <v>14.2</v>
      </c>
      <c r="G1573" s="28">
        <v>15.4</v>
      </c>
      <c r="H1573" s="28">
        <v>15.885072000000003</v>
      </c>
      <c r="I1573" s="28">
        <v>16.161234</v>
      </c>
      <c r="J1573" s="28">
        <v>15.992133427446531</v>
      </c>
      <c r="K1573" s="28">
        <v>17.347993616174385</v>
      </c>
      <c r="L1573" s="28">
        <v>17.915601737687897</v>
      </c>
      <c r="M1573" s="28">
        <v>16.834148363205628</v>
      </c>
      <c r="N1573" s="28">
        <v>17.204464975</v>
      </c>
      <c r="O1573" s="28">
        <v>18.665060450000002</v>
      </c>
      <c r="P1573" s="28">
        <v>17.592720849999999</v>
      </c>
      <c r="Q1573" s="28">
        <v>15.610610550000002</v>
      </c>
      <c r="R1573" s="28">
        <v>17.62246665</v>
      </c>
      <c r="S1573" s="28">
        <v>17.961090129878048</v>
      </c>
      <c r="T1573" s="28">
        <v>18.32800968359842</v>
      </c>
      <c r="U1573" s="28">
        <v>18.699530196746959</v>
      </c>
      <c r="V1573" s="28">
        <v>18.756347887893348</v>
      </c>
      <c r="W1573" s="28">
        <v>18.862302012938144</v>
      </c>
      <c r="X1573" s="28">
        <v>18.949539226317118</v>
      </c>
    </row>
    <row r="1574" spans="1:24" x14ac:dyDescent="0.2">
      <c r="A1574" s="11" t="s">
        <v>157</v>
      </c>
      <c r="B1574" s="11" t="s">
        <v>63</v>
      </c>
      <c r="C1574" s="11" t="s">
        <v>50</v>
      </c>
      <c r="D1574" s="11" t="s">
        <v>26</v>
      </c>
      <c r="E1574" s="28">
        <v>26.551725650000002</v>
      </c>
      <c r="F1574" s="28">
        <v>26.063504999999999</v>
      </c>
      <c r="G1574" s="28">
        <v>27.419694999999997</v>
      </c>
      <c r="H1574" s="28">
        <v>28.800072</v>
      </c>
      <c r="I1574" s="28">
        <v>29.086234000000001</v>
      </c>
      <c r="J1574" s="28">
        <v>27.447133427446531</v>
      </c>
      <c r="K1574" s="28">
        <v>28.672993616174388</v>
      </c>
      <c r="L1574" s="28">
        <v>29.730601737687898</v>
      </c>
      <c r="M1574" s="28">
        <v>27.299148363205628</v>
      </c>
      <c r="N1574" s="28">
        <v>26.985509974999999</v>
      </c>
      <c r="O1574" s="28">
        <v>29.154655450000003</v>
      </c>
      <c r="P1574" s="28">
        <v>27.681755850000002</v>
      </c>
      <c r="Q1574" s="28">
        <v>23.365080550000002</v>
      </c>
      <c r="R1574" s="28">
        <v>26.409591649999999</v>
      </c>
      <c r="S1574" s="28">
        <v>27.265670129878046</v>
      </c>
      <c r="T1574" s="28">
        <v>28.101174683598423</v>
      </c>
      <c r="U1574" s="28">
        <v>28.680395196746957</v>
      </c>
      <c r="V1574" s="28">
        <v>29.500182887893345</v>
      </c>
      <c r="W1574" s="28">
        <v>29.888442012938143</v>
      </c>
      <c r="X1574" s="28">
        <v>30.066149226317116</v>
      </c>
    </row>
    <row r="1575" spans="1:24" x14ac:dyDescent="0.2">
      <c r="A1575" s="11" t="s">
        <v>157</v>
      </c>
      <c r="B1575" s="11" t="s">
        <v>63</v>
      </c>
      <c r="C1575" s="11" t="s">
        <v>50</v>
      </c>
      <c r="D1575" s="11" t="s">
        <v>75</v>
      </c>
      <c r="E1575" s="28">
        <v>20.469764999999999</v>
      </c>
      <c r="F1575" s="28">
        <v>21.017469999999999</v>
      </c>
      <c r="G1575" s="28">
        <v>21.346924999999999</v>
      </c>
      <c r="H1575" s="28">
        <v>22.966999999999999</v>
      </c>
      <c r="I1575" s="28">
        <v>24.97</v>
      </c>
      <c r="J1575" s="28">
        <v>23.657</v>
      </c>
      <c r="K1575" s="28">
        <v>24.164000000000001</v>
      </c>
      <c r="L1575" s="28">
        <v>26.981999999999999</v>
      </c>
      <c r="M1575" s="28">
        <v>25.849</v>
      </c>
      <c r="N1575" s="28">
        <v>26.418712320000001</v>
      </c>
      <c r="O1575" s="28">
        <v>28.229863600000002</v>
      </c>
      <c r="P1575" s="28">
        <v>25.92480827</v>
      </c>
      <c r="Q1575" s="28">
        <v>23.016567999999999</v>
      </c>
      <c r="R1575" s="28">
        <v>26.291542</v>
      </c>
      <c r="S1575" s="28">
        <v>26.901247891636899</v>
      </c>
      <c r="T1575" s="28">
        <v>27.726240973182435</v>
      </c>
      <c r="U1575" s="28">
        <v>28.02478725365987</v>
      </c>
      <c r="V1575" s="28">
        <v>28.227206724406699</v>
      </c>
      <c r="W1575" s="28">
        <v>28.368342758028739</v>
      </c>
      <c r="X1575" s="28">
        <v>28.496005720658786</v>
      </c>
    </row>
    <row r="1576" spans="1:24" x14ac:dyDescent="0.2">
      <c r="A1576" s="11" t="s">
        <v>157</v>
      </c>
      <c r="B1576" s="11" t="s">
        <v>63</v>
      </c>
      <c r="C1576" s="11" t="s">
        <v>50</v>
      </c>
      <c r="D1576" s="11" t="s">
        <v>76</v>
      </c>
      <c r="E1576" s="28">
        <v>20.420235999999999</v>
      </c>
      <c r="F1576" s="28">
        <v>20.580939000000001</v>
      </c>
      <c r="G1576" s="28">
        <v>23.008074000000001</v>
      </c>
      <c r="H1576" s="28">
        <v>22.207373</v>
      </c>
      <c r="I1576" s="28">
        <v>24.385999999999999</v>
      </c>
      <c r="J1576" s="28">
        <v>24.443999999999999</v>
      </c>
      <c r="K1576" s="28">
        <v>25.988</v>
      </c>
      <c r="L1576" s="28">
        <v>26.192</v>
      </c>
      <c r="M1576" s="28">
        <v>23.582773</v>
      </c>
      <c r="N1576" s="28">
        <v>21.862171</v>
      </c>
      <c r="O1576" s="28">
        <v>22.804410699999998</v>
      </c>
      <c r="P1576" s="28">
        <v>23.95983296</v>
      </c>
      <c r="Q1576" s="28">
        <v>21.441489301362004</v>
      </c>
      <c r="R1576" s="28">
        <v>22.667414180000009</v>
      </c>
      <c r="S1576" s="28">
        <v>23.911480111458278</v>
      </c>
      <c r="T1576" s="28">
        <v>24.129689506233092</v>
      </c>
      <c r="U1576" s="28">
        <v>24.316613018707766</v>
      </c>
      <c r="V1576" s="28">
        <v>24.094641230061288</v>
      </c>
      <c r="W1576" s="28">
        <v>23.891406840686351</v>
      </c>
      <c r="X1576" s="28">
        <v>23.652492772279484</v>
      </c>
    </row>
    <row r="1577" spans="1:24" x14ac:dyDescent="0.2">
      <c r="A1577" s="11" t="s">
        <v>157</v>
      </c>
      <c r="B1577" s="11" t="s">
        <v>63</v>
      </c>
      <c r="C1577" s="11" t="s">
        <v>50</v>
      </c>
      <c r="D1577" s="11" t="s">
        <v>74</v>
      </c>
      <c r="E1577" s="28">
        <v>27.574000000000002</v>
      </c>
      <c r="F1577" s="28">
        <v>25.321000000000002</v>
      </c>
      <c r="G1577" s="28">
        <v>26.888999999999999</v>
      </c>
      <c r="H1577" s="28">
        <v>29.297999999999998</v>
      </c>
      <c r="I1577" s="28">
        <v>30.565000000000001</v>
      </c>
      <c r="J1577" s="28">
        <v>29.681000000000001</v>
      </c>
      <c r="K1577" s="28">
        <v>30.09</v>
      </c>
      <c r="L1577" s="28">
        <v>29.88</v>
      </c>
      <c r="M1577" s="28">
        <v>26.898000000000003</v>
      </c>
      <c r="N1577" s="28">
        <v>22.5</v>
      </c>
      <c r="O1577" s="28">
        <v>23</v>
      </c>
      <c r="P1577" s="28">
        <v>26</v>
      </c>
      <c r="Q1577" s="28">
        <v>22.18</v>
      </c>
      <c r="R1577" s="28">
        <v>22.11346</v>
      </c>
      <c r="S1577" s="28">
        <v>23.440267600000002</v>
      </c>
      <c r="T1577" s="28">
        <v>24.612280980000005</v>
      </c>
      <c r="U1577" s="28">
        <v>24.912550807956006</v>
      </c>
      <c r="V1577" s="28">
        <v>25.535364578154908</v>
      </c>
      <c r="W1577" s="28">
        <v>25.535364578154908</v>
      </c>
      <c r="X1577" s="28">
        <v>25.280010932373354</v>
      </c>
    </row>
    <row r="1578" spans="1:24" x14ac:dyDescent="0.2">
      <c r="A1578" s="11" t="s">
        <v>157</v>
      </c>
      <c r="B1578" s="11" t="s">
        <v>63</v>
      </c>
      <c r="C1578" s="11" t="s">
        <v>65</v>
      </c>
      <c r="D1578" s="11" t="s">
        <v>72</v>
      </c>
      <c r="E1578" s="28">
        <v>3.4602750000000002</v>
      </c>
      <c r="F1578" s="28">
        <v>3.6193799999999996</v>
      </c>
      <c r="G1578" s="28">
        <v>3.7527339999999998</v>
      </c>
      <c r="H1578" s="28">
        <v>3.8498219999999996</v>
      </c>
      <c r="I1578" s="28">
        <v>4.0699399999999999</v>
      </c>
      <c r="J1578" s="28">
        <v>4.414148</v>
      </c>
      <c r="K1578" s="28">
        <v>4.6607050000000001</v>
      </c>
      <c r="L1578" s="28">
        <v>4.8840120000000002</v>
      </c>
      <c r="M1578" s="28">
        <v>4.9362587000000007</v>
      </c>
      <c r="N1578" s="28">
        <v>4.8239999999999998</v>
      </c>
      <c r="O1578" s="28">
        <v>4.7990000000000004</v>
      </c>
      <c r="P1578" s="28">
        <v>4.7640000000000002</v>
      </c>
      <c r="Q1578" s="28">
        <v>4.7454310000000008</v>
      </c>
      <c r="R1578" s="28">
        <v>4.7359143800000005</v>
      </c>
      <c r="S1578" s="28">
        <v>4.7531860924</v>
      </c>
      <c r="T1578" s="28">
        <v>4.785852370552</v>
      </c>
      <c r="U1578" s="28">
        <v>4.8362703231409601</v>
      </c>
      <c r="V1578" s="28">
        <v>4.8810315650624361</v>
      </c>
      <c r="W1578" s="28">
        <v>4.9489807759358744</v>
      </c>
      <c r="X1578" s="28">
        <v>5.0409742565374769</v>
      </c>
    </row>
    <row r="1579" spans="1:24" x14ac:dyDescent="0.2">
      <c r="A1579" s="11" t="s">
        <v>157</v>
      </c>
      <c r="B1579" s="11" t="s">
        <v>63</v>
      </c>
      <c r="C1579" s="11" t="s">
        <v>65</v>
      </c>
      <c r="D1579" s="11" t="s">
        <v>77</v>
      </c>
      <c r="E1579" s="28">
        <v>0.20801900000000001</v>
      </c>
      <c r="F1579" s="28">
        <v>0.20604499999999998</v>
      </c>
      <c r="G1579" s="28">
        <v>0.19634399999999999</v>
      </c>
      <c r="H1579" s="28">
        <v>0.214</v>
      </c>
      <c r="I1579" s="28">
        <v>0.23699999999999999</v>
      </c>
      <c r="J1579" s="28">
        <v>0.26800000000000002</v>
      </c>
      <c r="K1579" s="28">
        <v>0.27600000000000002</v>
      </c>
      <c r="L1579" s="28">
        <v>0.27500000000000002</v>
      </c>
      <c r="M1579" s="28">
        <v>0.16600000000000001</v>
      </c>
      <c r="N1579" s="28">
        <v>0.10724800000000001</v>
      </c>
      <c r="O1579" s="28">
        <v>0.11594499999999999</v>
      </c>
      <c r="P1579" s="28">
        <v>0.104214</v>
      </c>
      <c r="Q1579" s="28">
        <v>7.6711000000000001E-2</v>
      </c>
      <c r="R1579" s="28">
        <v>8.5391999999999996E-2</v>
      </c>
      <c r="S1579" s="28">
        <v>0.11198999999999999</v>
      </c>
      <c r="T1579" s="28">
        <v>0.12773000000000001</v>
      </c>
      <c r="U1579" s="28">
        <v>0.14613499999999999</v>
      </c>
      <c r="V1579" s="28">
        <v>0.16566800000000001</v>
      </c>
      <c r="W1579" s="28">
        <v>0.189975</v>
      </c>
      <c r="X1579" s="28">
        <v>0.21571799999999999</v>
      </c>
    </row>
    <row r="1580" spans="1:24" x14ac:dyDescent="0.2">
      <c r="A1580" s="11" t="s">
        <v>157</v>
      </c>
      <c r="B1580" s="11" t="s">
        <v>63</v>
      </c>
      <c r="C1580" s="11" t="s">
        <v>65</v>
      </c>
      <c r="D1580" s="11" t="s">
        <v>73</v>
      </c>
      <c r="E1580" s="28">
        <v>0.41823200000000005</v>
      </c>
      <c r="F1580" s="28">
        <v>0.42317300000000002</v>
      </c>
      <c r="G1580" s="28">
        <v>0.378415</v>
      </c>
      <c r="H1580" s="28">
        <v>0.378</v>
      </c>
      <c r="I1580" s="28">
        <v>0.36399999999999999</v>
      </c>
      <c r="J1580" s="28">
        <v>0.39300000000000002</v>
      </c>
      <c r="K1580" s="28">
        <v>0.442</v>
      </c>
      <c r="L1580" s="28">
        <v>0.52700000000000002</v>
      </c>
      <c r="M1580" s="28">
        <v>0.44</v>
      </c>
      <c r="N1580" s="28">
        <v>0.21928400000000001</v>
      </c>
      <c r="O1580" s="28">
        <v>0.29808100000000004</v>
      </c>
      <c r="P1580" s="28">
        <v>0.34099099999999999</v>
      </c>
      <c r="Q1580" s="28">
        <v>0.39758300000000002</v>
      </c>
      <c r="R1580" s="28">
        <v>0.391484</v>
      </c>
      <c r="S1580" s="28">
        <v>0.475966</v>
      </c>
      <c r="T1580" s="28">
        <v>0.44089400000000001</v>
      </c>
      <c r="U1580" s="28">
        <v>0.53408900000000004</v>
      </c>
      <c r="V1580" s="28">
        <v>0.57804200000000006</v>
      </c>
      <c r="W1580" s="28">
        <v>0.59642499999999998</v>
      </c>
      <c r="X1580" s="28">
        <v>0.59639500000000001</v>
      </c>
    </row>
    <row r="1581" spans="1:24" x14ac:dyDescent="0.2">
      <c r="A1581" s="11" t="s">
        <v>157</v>
      </c>
      <c r="B1581" s="11" t="s">
        <v>63</v>
      </c>
      <c r="C1581" s="11" t="s">
        <v>65</v>
      </c>
      <c r="D1581" s="11" t="s">
        <v>70</v>
      </c>
      <c r="E1581" s="28">
        <v>2.0911600000000004</v>
      </c>
      <c r="F1581" s="28">
        <v>2.1158650000000003</v>
      </c>
      <c r="G1581" s="28">
        <v>1.892075</v>
      </c>
      <c r="H1581" s="28">
        <v>1.89</v>
      </c>
      <c r="I1581" s="28">
        <v>1.82</v>
      </c>
      <c r="J1581" s="28">
        <v>1.9650000000000001</v>
      </c>
      <c r="K1581" s="28">
        <v>2.21</v>
      </c>
      <c r="L1581" s="28">
        <v>2.6349999999999998</v>
      </c>
      <c r="M1581" s="28">
        <v>2.2000000000000002</v>
      </c>
      <c r="N1581" s="28">
        <v>1.09642</v>
      </c>
      <c r="O1581" s="28">
        <v>1.4904050000000002</v>
      </c>
      <c r="P1581" s="28">
        <v>1.704955</v>
      </c>
      <c r="Q1581" s="28">
        <v>1.9879149999999999</v>
      </c>
      <c r="R1581" s="28">
        <v>1.9574199999999999</v>
      </c>
      <c r="S1581" s="28">
        <v>2.3798300000000001</v>
      </c>
      <c r="T1581" s="28">
        <v>2.2044700000000002</v>
      </c>
      <c r="U1581" s="28">
        <v>2.670445</v>
      </c>
      <c r="V1581" s="28">
        <v>2.8902100000000002</v>
      </c>
      <c r="W1581" s="28">
        <v>2.9821249999999999</v>
      </c>
      <c r="X1581" s="28">
        <v>2.9819750000000003</v>
      </c>
    </row>
    <row r="1582" spans="1:24" x14ac:dyDescent="0.2">
      <c r="A1582" s="11" t="s">
        <v>157</v>
      </c>
      <c r="B1582" s="11" t="s">
        <v>63</v>
      </c>
      <c r="C1582" s="11" t="s">
        <v>65</v>
      </c>
      <c r="D1582" s="11" t="s">
        <v>71</v>
      </c>
      <c r="E1582" s="28">
        <v>1.2955645472361819</v>
      </c>
      <c r="F1582" s="28">
        <v>1.3499437164434067</v>
      </c>
      <c r="G1582" s="28">
        <v>1.4504302442338768</v>
      </c>
      <c r="H1582" s="28">
        <v>1.5591779100000001</v>
      </c>
      <c r="I1582" s="28">
        <v>1.6605355199999998</v>
      </c>
      <c r="J1582" s="28">
        <v>1.7083194102187362</v>
      </c>
      <c r="K1582" s="28">
        <v>1.8332807772264395</v>
      </c>
      <c r="L1582" s="28">
        <v>1.978972486281954</v>
      </c>
      <c r="M1582" s="28">
        <v>1.8003030169111396</v>
      </c>
      <c r="N1582" s="28">
        <v>1.61725352</v>
      </c>
      <c r="O1582" s="28">
        <v>1.7559178960000001</v>
      </c>
      <c r="P1582" s="28">
        <v>1.4350153151999998</v>
      </c>
      <c r="Q1582" s="28">
        <v>1.2153815984</v>
      </c>
      <c r="R1582" s="28">
        <v>1.2797408784000002</v>
      </c>
      <c r="S1582" s="28">
        <v>1.3489619966338253</v>
      </c>
      <c r="T1582" s="28">
        <v>1.4131322824909105</v>
      </c>
      <c r="U1582" s="28">
        <v>1.547606503405107</v>
      </c>
      <c r="V1582" s="28">
        <v>1.6595507321212279</v>
      </c>
      <c r="W1582" s="28">
        <v>1.7816330793369144</v>
      </c>
      <c r="X1582" s="28">
        <v>1.8651604749188662</v>
      </c>
    </row>
    <row r="1583" spans="1:24" x14ac:dyDescent="0.2">
      <c r="A1583" s="11" t="s">
        <v>157</v>
      </c>
      <c r="B1583" s="11" t="s">
        <v>63</v>
      </c>
      <c r="C1583" s="11" t="s">
        <v>65</v>
      </c>
      <c r="D1583" s="11" t="s">
        <v>26</v>
      </c>
      <c r="E1583" s="28">
        <v>3.3867245472361822</v>
      </c>
      <c r="F1583" s="28">
        <v>3.4658087164434068</v>
      </c>
      <c r="G1583" s="28">
        <v>3.3425052442338767</v>
      </c>
      <c r="H1583" s="28">
        <v>3.4491779100000004</v>
      </c>
      <c r="I1583" s="28">
        <v>3.4805355199999997</v>
      </c>
      <c r="J1583" s="28">
        <v>3.6733194102187365</v>
      </c>
      <c r="K1583" s="28">
        <v>4.043280777226439</v>
      </c>
      <c r="L1583" s="28">
        <v>4.6139724862819538</v>
      </c>
      <c r="M1583" s="28">
        <v>4.0003030169111398</v>
      </c>
      <c r="N1583" s="28">
        <v>2.71367352</v>
      </c>
      <c r="O1583" s="28">
        <v>3.2463228960000006</v>
      </c>
      <c r="P1583" s="28">
        <v>3.1399703151999998</v>
      </c>
      <c r="Q1583" s="28">
        <v>3.2032965983999997</v>
      </c>
      <c r="R1583" s="28">
        <v>3.2371608784000001</v>
      </c>
      <c r="S1583" s="28">
        <v>3.7287919966338254</v>
      </c>
      <c r="T1583" s="28">
        <v>3.6176022824909104</v>
      </c>
      <c r="U1583" s="28">
        <v>4.2180515034051069</v>
      </c>
      <c r="V1583" s="28">
        <v>4.5497607321212286</v>
      </c>
      <c r="W1583" s="28">
        <v>4.7637580793369141</v>
      </c>
      <c r="X1583" s="28">
        <v>4.8471354749188666</v>
      </c>
    </row>
    <row r="1584" spans="1:24" x14ac:dyDescent="0.2">
      <c r="A1584" s="11" t="s">
        <v>157</v>
      </c>
      <c r="B1584" s="11" t="s">
        <v>63</v>
      </c>
      <c r="C1584" s="11" t="s">
        <v>65</v>
      </c>
      <c r="D1584" s="11" t="s">
        <v>75</v>
      </c>
      <c r="E1584" s="28">
        <v>2.3867880000000001</v>
      </c>
      <c r="F1584" s="28">
        <v>2.2013889999999998</v>
      </c>
      <c r="G1584" s="28">
        <v>2.2621880000000001</v>
      </c>
      <c r="H1584" s="28">
        <v>2.3229839999999999</v>
      </c>
      <c r="I1584" s="28">
        <v>2.7601343784994405</v>
      </c>
      <c r="J1584" s="28">
        <v>2.5350000000000001</v>
      </c>
      <c r="K1584" s="28">
        <v>2.6539999999999999</v>
      </c>
      <c r="L1584" s="28">
        <v>3.0270000000000001</v>
      </c>
      <c r="M1584" s="28">
        <v>2.2963439999999999</v>
      </c>
      <c r="N1584" s="28">
        <v>1.482577</v>
      </c>
      <c r="O1584" s="28">
        <v>1.5678288784600001</v>
      </c>
      <c r="P1584" s="28">
        <v>1.5880397865</v>
      </c>
      <c r="Q1584" s="28">
        <v>1.3923950433000003</v>
      </c>
      <c r="R1584" s="28">
        <v>1.6594325327999999</v>
      </c>
      <c r="S1584" s="28">
        <v>1.6958228136291158</v>
      </c>
      <c r="T1584" s="28">
        <v>2.0490612745563292</v>
      </c>
      <c r="U1584" s="28">
        <v>2.5783708830329037</v>
      </c>
      <c r="V1584" s="28">
        <v>2.8729145081819225</v>
      </c>
      <c r="W1584" s="28">
        <v>3.1266456639016531</v>
      </c>
      <c r="X1584" s="28">
        <v>3.2201576328480157</v>
      </c>
    </row>
    <row r="1585" spans="1:24" x14ac:dyDescent="0.2">
      <c r="A1585" s="11" t="s">
        <v>157</v>
      </c>
      <c r="B1585" s="11" t="s">
        <v>63</v>
      </c>
      <c r="C1585" s="11" t="s">
        <v>65</v>
      </c>
      <c r="D1585" s="11" t="s">
        <v>76</v>
      </c>
      <c r="E1585" s="28">
        <v>1.1202300000000001</v>
      </c>
      <c r="F1585" s="28">
        <v>1.4424699999999999</v>
      </c>
      <c r="G1585" s="28">
        <v>1.579658</v>
      </c>
      <c r="H1585" s="28">
        <v>1.337283</v>
      </c>
      <c r="I1585" s="28">
        <v>1.258</v>
      </c>
      <c r="J1585" s="28">
        <v>1.1160000000000001</v>
      </c>
      <c r="K1585" s="28">
        <v>1.1719999999999999</v>
      </c>
      <c r="L1585" s="28">
        <v>1.163</v>
      </c>
      <c r="M1585" s="28">
        <v>1.008583</v>
      </c>
      <c r="N1585" s="28">
        <v>0.70267500000000005</v>
      </c>
      <c r="O1585" s="28">
        <v>0.60035400000000005</v>
      </c>
      <c r="P1585" s="28">
        <v>0.49124000000000001</v>
      </c>
      <c r="Q1585" s="28">
        <v>0.35080600000000001</v>
      </c>
      <c r="R1585" s="28">
        <v>0.281032</v>
      </c>
      <c r="S1585" s="28">
        <v>0.37231271527563398</v>
      </c>
      <c r="T1585" s="28">
        <v>0.36362082144531011</v>
      </c>
      <c r="U1585" s="28">
        <v>0.37939319999999999</v>
      </c>
      <c r="V1585" s="28">
        <v>0.37939319999999999</v>
      </c>
      <c r="W1585" s="28">
        <v>0.37939319999999999</v>
      </c>
      <c r="X1585" s="28">
        <v>0.37754580524705322</v>
      </c>
    </row>
    <row r="1586" spans="1:24" x14ac:dyDescent="0.2">
      <c r="A1586" s="11" t="s">
        <v>157</v>
      </c>
      <c r="B1586" s="11" t="s">
        <v>63</v>
      </c>
      <c r="C1586" s="11" t="s">
        <v>65</v>
      </c>
      <c r="D1586" s="11" t="s">
        <v>74</v>
      </c>
      <c r="E1586" s="28">
        <v>1.5844196373665405</v>
      </c>
      <c r="F1586" s="28">
        <v>2.3919999999999999</v>
      </c>
      <c r="G1586" s="28">
        <v>2.3340000000000001</v>
      </c>
      <c r="H1586" s="28">
        <v>1.8819999999999999</v>
      </c>
      <c r="I1586" s="28">
        <v>2.0920000000000001</v>
      </c>
      <c r="J1586" s="28">
        <v>2.3959999999999999</v>
      </c>
      <c r="K1586" s="28">
        <v>2.2559999999999998</v>
      </c>
      <c r="L1586" s="28">
        <v>2.1989999999999998</v>
      </c>
      <c r="M1586" s="28">
        <v>2.1989999999999998</v>
      </c>
      <c r="N1586" s="28">
        <v>1.7591999999999999</v>
      </c>
      <c r="O1586" s="28">
        <v>1.9</v>
      </c>
      <c r="P1586" s="28">
        <v>1.7669999999999999</v>
      </c>
      <c r="Q1586" s="28">
        <v>1.6786499999999998</v>
      </c>
      <c r="R1586" s="28">
        <v>1.6282904999999996</v>
      </c>
      <c r="S1586" s="28">
        <v>1.9539485999999995</v>
      </c>
      <c r="T1586" s="28">
        <v>1.8953301419999995</v>
      </c>
      <c r="U1586" s="28">
        <v>1.9900966490999996</v>
      </c>
      <c r="V1586" s="28">
        <v>2.0497995485729996</v>
      </c>
      <c r="W1586" s="28">
        <v>2.0293015530872696</v>
      </c>
      <c r="X1586" s="28">
        <v>2.0049499344502224</v>
      </c>
    </row>
    <row r="1587" spans="1:24" x14ac:dyDescent="0.2">
      <c r="A1587" s="11" t="s">
        <v>157</v>
      </c>
      <c r="B1587" s="11" t="s">
        <v>63</v>
      </c>
      <c r="C1587" s="11" t="s">
        <v>67</v>
      </c>
      <c r="D1587" s="11" t="s">
        <v>72</v>
      </c>
      <c r="E1587" s="28">
        <v>0.26499299999999998</v>
      </c>
      <c r="F1587" s="28">
        <v>0.27347399999999999</v>
      </c>
      <c r="G1587" s="28">
        <v>0.28131299999999998</v>
      </c>
      <c r="H1587" s="28">
        <v>0.28218500000000002</v>
      </c>
      <c r="I1587" s="28">
        <v>0.291103</v>
      </c>
      <c r="J1587" s="28">
        <v>0.29909999999999998</v>
      </c>
      <c r="K1587" s="28">
        <v>0.30993700000000002</v>
      </c>
      <c r="L1587" s="28">
        <v>0.31761299999999998</v>
      </c>
      <c r="M1587" s="28">
        <v>0.32007632520090185</v>
      </c>
      <c r="N1587" s="28">
        <v>0.31325336711623647</v>
      </c>
      <c r="O1587" s="28">
        <v>0.30499999999999999</v>
      </c>
      <c r="P1587" s="28">
        <v>0.29199999999999998</v>
      </c>
      <c r="Q1587" s="28">
        <v>0.28301699999999996</v>
      </c>
      <c r="R1587" s="28">
        <v>0.27425663999999994</v>
      </c>
      <c r="S1587" s="28">
        <v>0.26483641631677357</v>
      </c>
      <c r="T1587" s="28">
        <v>0.25801112184908331</v>
      </c>
      <c r="U1587" s="28">
        <v>0.25317652993191014</v>
      </c>
      <c r="V1587" s="28">
        <v>0.25018865168773746</v>
      </c>
      <c r="W1587" s="28">
        <v>0.24864872977740241</v>
      </c>
      <c r="X1587" s="28">
        <v>0.24836985679966217</v>
      </c>
    </row>
    <row r="1588" spans="1:24" x14ac:dyDescent="0.2">
      <c r="A1588" s="11" t="s">
        <v>157</v>
      </c>
      <c r="B1588" s="11" t="s">
        <v>63</v>
      </c>
      <c r="C1588" s="11" t="s">
        <v>67</v>
      </c>
      <c r="D1588" s="11" t="s">
        <v>77</v>
      </c>
      <c r="E1588" s="28">
        <v>3.4020150417549216E-2</v>
      </c>
      <c r="F1588" s="28">
        <v>3.5406E-2</v>
      </c>
      <c r="G1588" s="28">
        <v>3.3109E-2</v>
      </c>
      <c r="H1588" s="28">
        <v>3.3000000000000002E-2</v>
      </c>
      <c r="I1588" s="28">
        <v>3.7999999999999999E-2</v>
      </c>
      <c r="J1588" s="28">
        <v>4.2000000000000003E-2</v>
      </c>
      <c r="K1588" s="28">
        <v>4.2999999999999997E-2</v>
      </c>
      <c r="L1588" s="28">
        <v>4.7E-2</v>
      </c>
      <c r="M1588" s="28">
        <v>3.3000000000000002E-2</v>
      </c>
      <c r="N1588" s="28">
        <v>1.250217890233497E-2</v>
      </c>
      <c r="O1588" s="28">
        <v>1.2813000000000001E-2</v>
      </c>
      <c r="P1588" s="28">
        <v>1.7007999999999999E-2</v>
      </c>
      <c r="Q1588" s="28">
        <v>1.3500999999999999E-2</v>
      </c>
      <c r="R1588" s="28">
        <v>1.3881000000000001E-2</v>
      </c>
      <c r="S1588" s="28">
        <v>1.3968E-2</v>
      </c>
      <c r="T1588" s="28">
        <v>1.503E-2</v>
      </c>
      <c r="U1588" s="28">
        <v>1.7481000000000003E-2</v>
      </c>
      <c r="V1588" s="28">
        <v>1.9807999999999999E-2</v>
      </c>
      <c r="W1588" s="28">
        <v>2.2228000000000001E-2</v>
      </c>
      <c r="X1588" s="28">
        <v>2.4586E-2</v>
      </c>
    </row>
    <row r="1589" spans="1:24" x14ac:dyDescent="0.2">
      <c r="A1589" s="11" t="s">
        <v>157</v>
      </c>
      <c r="B1589" s="11" t="s">
        <v>63</v>
      </c>
      <c r="C1589" s="11" t="s">
        <v>67</v>
      </c>
      <c r="D1589" s="11" t="s">
        <v>73</v>
      </c>
      <c r="E1589" s="28">
        <v>3.0681999999999997E-2</v>
      </c>
      <c r="F1589" s="28">
        <v>3.1279000000000001E-2</v>
      </c>
      <c r="G1589" s="28">
        <v>2.9829999999999999E-2</v>
      </c>
      <c r="H1589" s="28">
        <v>0.03</v>
      </c>
      <c r="I1589" s="28">
        <v>3.1E-2</v>
      </c>
      <c r="J1589" s="28">
        <v>3.2000000000000001E-2</v>
      </c>
      <c r="K1589" s="28">
        <v>3.2000000000000001E-2</v>
      </c>
      <c r="L1589" s="28">
        <v>3.2000000000000001E-2</v>
      </c>
      <c r="M1589" s="28">
        <v>2.9000000000000001E-2</v>
      </c>
      <c r="N1589" s="28">
        <v>9.8820000000000002E-3</v>
      </c>
      <c r="O1589" s="28">
        <v>1.3763000000000001E-2</v>
      </c>
      <c r="P1589" s="28">
        <v>1.4416999999999999E-2</v>
      </c>
      <c r="Q1589" s="28">
        <v>1.3813000000000001E-2</v>
      </c>
      <c r="R1589" s="28">
        <v>2.1253000000000001E-2</v>
      </c>
      <c r="S1589" s="28">
        <v>1.9574000000000001E-2</v>
      </c>
      <c r="T1589" s="28">
        <v>2.1742000000000001E-2</v>
      </c>
      <c r="U1589" s="28">
        <v>2.4922999999999997E-2</v>
      </c>
      <c r="V1589" s="28">
        <v>2.7734000000000002E-2</v>
      </c>
      <c r="W1589" s="28">
        <v>3.0190000000000002E-2</v>
      </c>
      <c r="X1589" s="28">
        <v>3.2389000000000001E-2</v>
      </c>
    </row>
    <row r="1590" spans="1:24" x14ac:dyDescent="0.2">
      <c r="A1590" s="11" t="s">
        <v>157</v>
      </c>
      <c r="B1590" s="11" t="s">
        <v>63</v>
      </c>
      <c r="C1590" s="11" t="s">
        <v>67</v>
      </c>
      <c r="D1590" s="11" t="s">
        <v>70</v>
      </c>
      <c r="E1590" s="28">
        <v>0.24545599999999998</v>
      </c>
      <c r="F1590" s="28">
        <v>0.25023200000000001</v>
      </c>
      <c r="G1590" s="28">
        <v>0.23863999999999999</v>
      </c>
      <c r="H1590" s="28">
        <v>0.24</v>
      </c>
      <c r="I1590" s="28">
        <v>0.248</v>
      </c>
      <c r="J1590" s="28">
        <v>0.25600000000000001</v>
      </c>
      <c r="K1590" s="28">
        <v>0.25600000000000001</v>
      </c>
      <c r="L1590" s="28">
        <v>0.25600000000000001</v>
      </c>
      <c r="M1590" s="28">
        <v>0.23200000000000001</v>
      </c>
      <c r="N1590" s="28">
        <v>7.9056000000000001E-2</v>
      </c>
      <c r="O1590" s="28">
        <v>0.11010400000000002</v>
      </c>
      <c r="P1590" s="28">
        <v>0.11533599999999999</v>
      </c>
      <c r="Q1590" s="28">
        <v>0.110504</v>
      </c>
      <c r="R1590" s="28">
        <v>0.17002400000000001</v>
      </c>
      <c r="S1590" s="28">
        <v>0.15659200000000001</v>
      </c>
      <c r="T1590" s="28">
        <v>0.17393600000000001</v>
      </c>
      <c r="U1590" s="28">
        <v>0.19938399999999998</v>
      </c>
      <c r="V1590" s="28">
        <v>0.22187200000000001</v>
      </c>
      <c r="W1590" s="28">
        <v>0.24152000000000001</v>
      </c>
      <c r="X1590" s="28">
        <v>0.25911200000000001</v>
      </c>
    </row>
    <row r="1591" spans="1:24" x14ac:dyDescent="0.2">
      <c r="A1591" s="11" t="s">
        <v>157</v>
      </c>
      <c r="B1591" s="11" t="s">
        <v>63</v>
      </c>
      <c r="C1591" s="11" t="s">
        <v>67</v>
      </c>
      <c r="D1591" s="11" t="s">
        <v>71</v>
      </c>
      <c r="E1591" s="28">
        <v>1.1890000000000001</v>
      </c>
      <c r="F1591" s="28">
        <v>1.2609999999999999</v>
      </c>
      <c r="G1591" s="28">
        <v>1.292</v>
      </c>
      <c r="H1591" s="28">
        <v>1.337</v>
      </c>
      <c r="I1591" s="28">
        <v>1.355</v>
      </c>
      <c r="J1591" s="28">
        <v>1.4194278</v>
      </c>
      <c r="K1591" s="28">
        <v>1.4259608000000001</v>
      </c>
      <c r="L1591" s="28">
        <v>1.4518939499999999</v>
      </c>
      <c r="M1591" s="28">
        <v>1.1713648999999999</v>
      </c>
      <c r="N1591" s="28">
        <v>1.0561033999999998</v>
      </c>
      <c r="O1591" s="28">
        <v>1.2051106999999999</v>
      </c>
      <c r="P1591" s="28">
        <v>1.11344968</v>
      </c>
      <c r="Q1591" s="28">
        <v>0.81769141999999995</v>
      </c>
      <c r="R1591" s="28">
        <v>0.95214657999999996</v>
      </c>
      <c r="S1591" s="28">
        <v>1.1113519149522197</v>
      </c>
      <c r="T1591" s="28">
        <v>1.1160284276679049</v>
      </c>
      <c r="U1591" s="28">
        <v>1.1063814358024473</v>
      </c>
      <c r="V1591" s="28">
        <v>1.1008300674260449</v>
      </c>
      <c r="W1591" s="28">
        <v>1.094054411020571</v>
      </c>
      <c r="X1591" s="28">
        <v>1.0928273699185138</v>
      </c>
    </row>
    <row r="1592" spans="1:24" x14ac:dyDescent="0.2">
      <c r="A1592" s="11" t="s">
        <v>157</v>
      </c>
      <c r="B1592" s="11" t="s">
        <v>63</v>
      </c>
      <c r="C1592" s="11" t="s">
        <v>67</v>
      </c>
      <c r="D1592" s="29" t="s">
        <v>26</v>
      </c>
      <c r="E1592" s="28">
        <v>1.434456</v>
      </c>
      <c r="F1592" s="28">
        <v>1.5112319999999999</v>
      </c>
      <c r="G1592" s="28">
        <v>1.53064</v>
      </c>
      <c r="H1592" s="28">
        <v>1.577</v>
      </c>
      <c r="I1592" s="28">
        <v>1.603</v>
      </c>
      <c r="J1592" s="28">
        <v>1.6754278</v>
      </c>
      <c r="K1592" s="28">
        <v>1.6819608000000001</v>
      </c>
      <c r="L1592" s="28">
        <v>1.7078939499999999</v>
      </c>
      <c r="M1592" s="28">
        <v>1.4033648999999999</v>
      </c>
      <c r="N1592" s="28">
        <v>1.1351593999999998</v>
      </c>
      <c r="O1592" s="28">
        <v>1.3152146999999998</v>
      </c>
      <c r="P1592" s="28">
        <v>1.2287856800000001</v>
      </c>
      <c r="Q1592" s="28">
        <v>0.92819541999999999</v>
      </c>
      <c r="R1592" s="28">
        <v>1.1221705799999999</v>
      </c>
      <c r="S1592" s="28">
        <v>1.2679439149522198</v>
      </c>
      <c r="T1592" s="28">
        <v>1.289964427667905</v>
      </c>
      <c r="U1592" s="28">
        <v>1.3057654358024473</v>
      </c>
      <c r="V1592" s="28">
        <v>1.322702067426045</v>
      </c>
      <c r="W1592" s="28">
        <v>1.335574411020571</v>
      </c>
      <c r="X1592" s="28">
        <v>1.3519393699185138</v>
      </c>
    </row>
    <row r="1593" spans="1:24" x14ac:dyDescent="0.2">
      <c r="A1593" s="11" t="s">
        <v>157</v>
      </c>
      <c r="B1593" s="11" t="s">
        <v>63</v>
      </c>
      <c r="C1593" s="11" t="s">
        <v>67</v>
      </c>
      <c r="D1593" s="11" t="s">
        <v>75</v>
      </c>
      <c r="E1593" s="28">
        <v>0.95538299999999998</v>
      </c>
      <c r="F1593" s="28">
        <v>1.6584129999999999</v>
      </c>
      <c r="G1593" s="28">
        <v>1.112725</v>
      </c>
      <c r="H1593" s="28">
        <v>1.1751069999999999</v>
      </c>
      <c r="I1593" s="28">
        <v>1.3045268533034713</v>
      </c>
      <c r="J1593" s="28">
        <v>1.23</v>
      </c>
      <c r="K1593" s="28">
        <v>1.37</v>
      </c>
      <c r="L1593" s="28">
        <v>1.6180000000000001</v>
      </c>
      <c r="M1593" s="28">
        <v>1.24</v>
      </c>
      <c r="N1593" s="28">
        <v>0.92961099999999997</v>
      </c>
      <c r="O1593" s="28">
        <v>1.1208100020899998</v>
      </c>
      <c r="P1593" s="28">
        <v>1.2094732159999999</v>
      </c>
      <c r="Q1593" s="28">
        <v>0.84730329600000009</v>
      </c>
      <c r="R1593" s="28">
        <v>1.0001555199999999</v>
      </c>
      <c r="S1593" s="28">
        <v>1.1385252567333848</v>
      </c>
      <c r="T1593" s="28">
        <v>1.1670359915535853</v>
      </c>
      <c r="U1593" s="28">
        <v>1.2108443115791583</v>
      </c>
      <c r="V1593" s="28">
        <v>1.2548847234246114</v>
      </c>
      <c r="W1593" s="28">
        <v>1.2842098908219397</v>
      </c>
      <c r="X1593" s="28">
        <v>1.3092851453032599</v>
      </c>
    </row>
    <row r="1594" spans="1:24" x14ac:dyDescent="0.2">
      <c r="A1594" s="11" t="s">
        <v>157</v>
      </c>
      <c r="B1594" s="11" t="s">
        <v>63</v>
      </c>
      <c r="C1594" s="11" t="s">
        <v>67</v>
      </c>
      <c r="D1594" s="11" t="s">
        <v>76</v>
      </c>
      <c r="E1594" s="28">
        <v>2.649899</v>
      </c>
      <c r="F1594" s="28">
        <v>2.6717610000000001</v>
      </c>
      <c r="G1594" s="28">
        <v>2.7853289999999999</v>
      </c>
      <c r="H1594" s="28">
        <v>3.4292020000000001</v>
      </c>
      <c r="I1594" s="28">
        <v>3.0379999999999998</v>
      </c>
      <c r="J1594" s="28">
        <v>2.99</v>
      </c>
      <c r="K1594" s="28">
        <v>3.64</v>
      </c>
      <c r="L1594" s="28">
        <v>3.44</v>
      </c>
      <c r="M1594" s="28">
        <v>3.33</v>
      </c>
      <c r="N1594" s="28">
        <v>2.4909300000000001</v>
      </c>
      <c r="O1594" s="28">
        <v>3.2853588250000003</v>
      </c>
      <c r="P1594" s="28">
        <v>3.4108378780000002</v>
      </c>
      <c r="Q1594" s="28">
        <v>2.984112187</v>
      </c>
      <c r="R1594" s="28">
        <v>3.073774137</v>
      </c>
      <c r="S1594" s="28">
        <v>3.0346352240304415</v>
      </c>
      <c r="T1594" s="28">
        <v>3.276029043186151</v>
      </c>
      <c r="U1594" s="28">
        <v>3.3254893806206569</v>
      </c>
      <c r="V1594" s="28">
        <v>3.3753717213299668</v>
      </c>
      <c r="W1594" s="28">
        <v>3.4252954223661582</v>
      </c>
      <c r="X1594" s="28">
        <v>3.4707806773713856</v>
      </c>
    </row>
    <row r="1595" spans="1:24" x14ac:dyDescent="0.2">
      <c r="A1595" s="11" t="s">
        <v>157</v>
      </c>
      <c r="B1595" s="11" t="s">
        <v>63</v>
      </c>
      <c r="C1595" s="11" t="s">
        <v>67</v>
      </c>
      <c r="D1595" s="11" t="s">
        <v>74</v>
      </c>
      <c r="E1595" s="28">
        <v>3.2183003626334603</v>
      </c>
      <c r="F1595" s="28">
        <v>2.9740000000000002</v>
      </c>
      <c r="G1595" s="28">
        <v>3.15</v>
      </c>
      <c r="H1595" s="28">
        <v>3.6</v>
      </c>
      <c r="I1595" s="28">
        <v>3.198</v>
      </c>
      <c r="J1595" s="28">
        <v>3.2919809999999998</v>
      </c>
      <c r="K1595" s="28">
        <v>3.71</v>
      </c>
      <c r="L1595" s="28">
        <v>3.63</v>
      </c>
      <c r="M1595" s="28">
        <v>3.37</v>
      </c>
      <c r="N1595" s="28">
        <v>2.7</v>
      </c>
      <c r="O1595" s="28">
        <v>3.48</v>
      </c>
      <c r="P1595" s="28">
        <v>3.5</v>
      </c>
      <c r="Q1595" s="28">
        <v>3.08</v>
      </c>
      <c r="R1595" s="28">
        <v>3.1785600000000001</v>
      </c>
      <c r="S1595" s="28">
        <v>3.2103456000000001</v>
      </c>
      <c r="T1595" s="28">
        <v>3.338759424</v>
      </c>
      <c r="U1595" s="28">
        <v>3.4055346124799994</v>
      </c>
      <c r="V1595" s="28">
        <v>3.4395899586047998</v>
      </c>
      <c r="W1595" s="28">
        <v>3.4739858581908476</v>
      </c>
      <c r="X1595" s="28">
        <v>3.5156736884891377</v>
      </c>
    </row>
    <row r="1596" spans="1:24" x14ac:dyDescent="0.2">
      <c r="A1596" s="11" t="s">
        <v>158</v>
      </c>
      <c r="B1596" s="11" t="s">
        <v>63</v>
      </c>
      <c r="C1596" s="11" t="s">
        <v>50</v>
      </c>
      <c r="D1596" s="11" t="s">
        <v>72</v>
      </c>
      <c r="E1596" s="28">
        <v>3.9986139999999999</v>
      </c>
      <c r="F1596" s="28">
        <v>4.0185329999999997</v>
      </c>
      <c r="G1596" s="28">
        <v>4.0427919999999995</v>
      </c>
      <c r="H1596" s="28">
        <v>4.0754140000000003</v>
      </c>
      <c r="I1596" s="28">
        <v>4.1130000000000004</v>
      </c>
      <c r="J1596" s="28">
        <v>4.1539999999999999</v>
      </c>
      <c r="K1596" s="28">
        <v>4.202</v>
      </c>
      <c r="L1596" s="28">
        <v>4.2584629999999999</v>
      </c>
      <c r="M1596" s="28">
        <v>4.2789950000000001</v>
      </c>
      <c r="N1596" s="28">
        <v>4.3007520000000001</v>
      </c>
      <c r="O1596" s="28">
        <v>4.3351819999999996</v>
      </c>
      <c r="P1596" s="28">
        <v>4.4009999999999998</v>
      </c>
      <c r="Q1596" s="28">
        <v>4.447165</v>
      </c>
      <c r="R1596" s="28">
        <v>4.4954729999999996</v>
      </c>
      <c r="S1596" s="28">
        <v>4.5590394579999991</v>
      </c>
      <c r="T1596" s="28">
        <v>4.611498287809999</v>
      </c>
      <c r="U1596" s="28">
        <v>4.6520708854048287</v>
      </c>
      <c r="V1596" s="28">
        <v>4.6914528449367534</v>
      </c>
      <c r="W1596" s="28">
        <v>4.7293980327753582</v>
      </c>
      <c r="X1596" s="28">
        <v>4.7635403449071623</v>
      </c>
    </row>
    <row r="1597" spans="1:24" x14ac:dyDescent="0.2">
      <c r="A1597" s="11" t="s">
        <v>158</v>
      </c>
      <c r="B1597" s="11" t="s">
        <v>63</v>
      </c>
      <c r="C1597" s="11" t="s">
        <v>50</v>
      </c>
      <c r="D1597" s="29" t="s">
        <v>77</v>
      </c>
      <c r="E1597" s="28">
        <v>0.29052999999999995</v>
      </c>
      <c r="F1597" s="28">
        <v>0.24658099999999999</v>
      </c>
      <c r="G1597" s="28">
        <v>0.25458900000000001</v>
      </c>
      <c r="H1597" s="28">
        <v>0.26100000000000001</v>
      </c>
      <c r="I1597" s="28">
        <v>0.26400000000000001</v>
      </c>
      <c r="J1597" s="28">
        <v>0.27400000000000002</v>
      </c>
      <c r="K1597" s="28">
        <v>0.28299999999999997</v>
      </c>
      <c r="L1597" s="28">
        <v>0.307</v>
      </c>
      <c r="M1597" s="28">
        <v>0.254</v>
      </c>
      <c r="N1597" s="28">
        <v>0.21340799999999999</v>
      </c>
      <c r="O1597" s="28">
        <v>0.28968400000000005</v>
      </c>
      <c r="P1597" s="28">
        <v>0.30499599999999999</v>
      </c>
      <c r="Q1597" s="28">
        <v>0.27947500000000003</v>
      </c>
      <c r="R1597" s="28">
        <v>0.26902300000000001</v>
      </c>
      <c r="S1597" s="28">
        <v>0.30632199999999998</v>
      </c>
      <c r="T1597" s="28">
        <v>0.30320600000000003</v>
      </c>
      <c r="U1597" s="28">
        <v>0.30342800000000003</v>
      </c>
      <c r="V1597" s="28">
        <v>0.30455000000000004</v>
      </c>
      <c r="W1597" s="28">
        <v>0.30535800000000002</v>
      </c>
      <c r="X1597" s="28">
        <v>0.30371800000000004</v>
      </c>
    </row>
    <row r="1598" spans="1:24" x14ac:dyDescent="0.2">
      <c r="A1598" s="11" t="s">
        <v>158</v>
      </c>
      <c r="B1598" s="11" t="s">
        <v>63</v>
      </c>
      <c r="C1598" s="11" t="s">
        <v>50</v>
      </c>
      <c r="D1598" s="11" t="s">
        <v>73</v>
      </c>
      <c r="E1598" s="28">
        <v>0.26358599999999999</v>
      </c>
      <c r="F1598" s="28">
        <v>0.24870500000000001</v>
      </c>
      <c r="G1598" s="28">
        <v>0.24028899999999997</v>
      </c>
      <c r="H1598" s="28">
        <v>0.28999999999999998</v>
      </c>
      <c r="I1598" s="28">
        <v>0.29499999999999998</v>
      </c>
      <c r="J1598" s="28">
        <v>0.28899999999999998</v>
      </c>
      <c r="K1598" s="28">
        <v>0.28899999999999998</v>
      </c>
      <c r="L1598" s="28">
        <v>0.317</v>
      </c>
      <c r="M1598" s="28">
        <v>0.254</v>
      </c>
      <c r="N1598" s="28">
        <v>0.12946700000000003</v>
      </c>
      <c r="O1598" s="28">
        <v>0.17793899999999999</v>
      </c>
      <c r="P1598" s="28">
        <v>0.18532800000000002</v>
      </c>
      <c r="Q1598" s="28">
        <v>0.16593100000000002</v>
      </c>
      <c r="R1598" s="28">
        <v>0.161106</v>
      </c>
      <c r="S1598" s="28">
        <v>0.15990700000000002</v>
      </c>
      <c r="T1598" s="28">
        <v>0.18437200000000001</v>
      </c>
      <c r="U1598" s="28">
        <v>0.22476599999999999</v>
      </c>
      <c r="V1598" s="28">
        <v>0.22515399999999999</v>
      </c>
      <c r="W1598" s="28">
        <v>0.22489400000000001</v>
      </c>
      <c r="X1598" s="28">
        <v>0.22140799999999999</v>
      </c>
    </row>
    <row r="1599" spans="1:24" x14ac:dyDescent="0.2">
      <c r="A1599" s="11" t="s">
        <v>158</v>
      </c>
      <c r="B1599" s="11" t="s">
        <v>63</v>
      </c>
      <c r="C1599" s="11" t="s">
        <v>50</v>
      </c>
      <c r="D1599" s="29" t="s">
        <v>70</v>
      </c>
      <c r="E1599" s="28">
        <v>1.31793</v>
      </c>
      <c r="F1599" s="28">
        <v>1.243525</v>
      </c>
      <c r="G1599" s="28">
        <v>1.2014449999999999</v>
      </c>
      <c r="H1599" s="28">
        <v>1.45</v>
      </c>
      <c r="I1599" s="28">
        <v>1.4750000000000001</v>
      </c>
      <c r="J1599" s="28">
        <v>1.4450000000000001</v>
      </c>
      <c r="K1599" s="28">
        <v>1.4450000000000001</v>
      </c>
      <c r="L1599" s="28">
        <v>1.585</v>
      </c>
      <c r="M1599" s="28">
        <v>1.27</v>
      </c>
      <c r="N1599" s="28">
        <v>0.6473350000000001</v>
      </c>
      <c r="O1599" s="28">
        <v>0.8896949999999999</v>
      </c>
      <c r="P1599" s="28">
        <v>0.92664000000000024</v>
      </c>
      <c r="Q1599" s="28">
        <v>0.82965500000000014</v>
      </c>
      <c r="R1599" s="28">
        <v>0.80552999999999997</v>
      </c>
      <c r="S1599" s="28">
        <v>0.79953500000000011</v>
      </c>
      <c r="T1599" s="28">
        <v>0.92186000000000001</v>
      </c>
      <c r="U1599" s="28">
        <v>1.1238300000000001</v>
      </c>
      <c r="V1599" s="28">
        <v>1.1257699999999999</v>
      </c>
      <c r="W1599" s="28">
        <v>1.1244700000000001</v>
      </c>
      <c r="X1599" s="28">
        <v>1.10704</v>
      </c>
    </row>
    <row r="1600" spans="1:24" x14ac:dyDescent="0.2">
      <c r="A1600" s="11" t="s">
        <v>158</v>
      </c>
      <c r="B1600" s="11" t="s">
        <v>63</v>
      </c>
      <c r="C1600" s="11" t="s">
        <v>50</v>
      </c>
      <c r="D1600" s="29" t="s">
        <v>71</v>
      </c>
      <c r="E1600" s="28">
        <v>4.0785862799999997</v>
      </c>
      <c r="F1600" s="28">
        <v>3.8176063499999997</v>
      </c>
      <c r="G1600" s="28">
        <v>3.9417221999999996</v>
      </c>
      <c r="H1600" s="28">
        <v>4.1976764200000005</v>
      </c>
      <c r="I1600" s="28">
        <v>4.6429999999999998</v>
      </c>
      <c r="J1600" s="28">
        <v>5.0580893700000003</v>
      </c>
      <c r="K1600" s="28">
        <v>4.9823908430000001</v>
      </c>
      <c r="L1600" s="28">
        <v>4.7012476909999998</v>
      </c>
      <c r="M1600" s="28">
        <v>4.6391057874999992</v>
      </c>
      <c r="N1600" s="28">
        <v>4.5356879087499991</v>
      </c>
      <c r="O1600" s="28">
        <v>5.2514120662499995</v>
      </c>
      <c r="P1600" s="28">
        <v>4.9576323324999985</v>
      </c>
      <c r="Q1600" s="28">
        <v>4.5446124699999997</v>
      </c>
      <c r="R1600" s="28">
        <v>4.6005745712500001</v>
      </c>
      <c r="S1600" s="28">
        <v>4.6605373363482565</v>
      </c>
      <c r="T1600" s="28">
        <v>4.7876854391721073</v>
      </c>
      <c r="U1600" s="28">
        <v>4.9311951385291168</v>
      </c>
      <c r="V1600" s="28">
        <v>5.1136836009810605</v>
      </c>
      <c r="W1600" s="28">
        <v>5.1550438557251397</v>
      </c>
      <c r="X1600" s="28">
        <v>5.1922589759488069</v>
      </c>
    </row>
    <row r="1601" spans="1:24" x14ac:dyDescent="0.2">
      <c r="A1601" s="11" t="s">
        <v>158</v>
      </c>
      <c r="B1601" s="11" t="s">
        <v>63</v>
      </c>
      <c r="C1601" s="11" t="s">
        <v>50</v>
      </c>
      <c r="D1601" s="11" t="s">
        <v>26</v>
      </c>
      <c r="E1601" s="28">
        <v>5.3965162800000002</v>
      </c>
      <c r="F1601" s="28">
        <v>5.0611313500000001</v>
      </c>
      <c r="G1601" s="28">
        <v>5.1431671999999997</v>
      </c>
      <c r="H1601" s="28">
        <v>5.6476764200000007</v>
      </c>
      <c r="I1601" s="28">
        <v>6.1179999999999994</v>
      </c>
      <c r="J1601" s="28">
        <v>6.5030893699999996</v>
      </c>
      <c r="K1601" s="28">
        <v>6.4273908429999995</v>
      </c>
      <c r="L1601" s="28">
        <v>6.2862476909999998</v>
      </c>
      <c r="M1601" s="28">
        <v>5.9091057874999997</v>
      </c>
      <c r="N1601" s="28">
        <v>5.183022908749999</v>
      </c>
      <c r="O1601" s="28">
        <v>6.1411070662499991</v>
      </c>
      <c r="P1601" s="28">
        <v>5.8842723324999984</v>
      </c>
      <c r="Q1601" s="28">
        <v>5.3742674699999995</v>
      </c>
      <c r="R1601" s="28">
        <v>5.4061045712500002</v>
      </c>
      <c r="S1601" s="28">
        <v>5.4600723363482562</v>
      </c>
      <c r="T1601" s="28">
        <v>5.709545439172107</v>
      </c>
      <c r="U1601" s="28">
        <v>6.0550251385291167</v>
      </c>
      <c r="V1601" s="28">
        <v>6.2394536009810606</v>
      </c>
      <c r="W1601" s="28">
        <v>6.2795138557251402</v>
      </c>
      <c r="X1601" s="28">
        <v>6.2992989759488065</v>
      </c>
    </row>
    <row r="1602" spans="1:24" x14ac:dyDescent="0.2">
      <c r="A1602" s="11" t="s">
        <v>158</v>
      </c>
      <c r="B1602" s="11" t="s">
        <v>63</v>
      </c>
      <c r="C1602" s="11" t="s">
        <v>50</v>
      </c>
      <c r="D1602" s="11" t="s">
        <v>75</v>
      </c>
      <c r="E1602" s="28">
        <v>6.5153290000000004</v>
      </c>
      <c r="F1602" s="28">
        <v>6.3693619999999997</v>
      </c>
      <c r="G1602" s="28">
        <v>7.6272770000000003</v>
      </c>
      <c r="H1602" s="28">
        <v>8.9188919999999996</v>
      </c>
      <c r="I1602" s="28">
        <v>7.5679780000000001</v>
      </c>
      <c r="J1602" s="28">
        <v>8.9260000000000002</v>
      </c>
      <c r="K1602" s="28">
        <v>8.391</v>
      </c>
      <c r="L1602" s="28">
        <v>8.3510000000000009</v>
      </c>
      <c r="M1602" s="28">
        <v>7.8000509999999998</v>
      </c>
      <c r="N1602" s="28">
        <v>6.6879229999999996</v>
      </c>
      <c r="O1602" s="28">
        <v>7.5026529999999996</v>
      </c>
      <c r="P1602" s="28">
        <v>7.1689059999999998</v>
      </c>
      <c r="Q1602" s="28">
        <v>6.8950399999999998</v>
      </c>
      <c r="R1602" s="28">
        <v>7.0231870000000001</v>
      </c>
      <c r="S1602" s="28">
        <v>7.3354644812604572</v>
      </c>
      <c r="T1602" s="28">
        <v>6.7632802578765494</v>
      </c>
      <c r="U1602" s="28">
        <v>7.3382885734344576</v>
      </c>
      <c r="V1602" s="28">
        <v>7.571852685472189</v>
      </c>
      <c r="W1602" s="28">
        <v>7.6333779259784151</v>
      </c>
      <c r="X1602" s="28">
        <v>7.6602198919194953</v>
      </c>
    </row>
    <row r="1603" spans="1:24" x14ac:dyDescent="0.2">
      <c r="A1603" s="11" t="s">
        <v>158</v>
      </c>
      <c r="B1603" s="11" t="s">
        <v>63</v>
      </c>
      <c r="C1603" s="11" t="s">
        <v>50</v>
      </c>
      <c r="D1603" s="11" t="s">
        <v>76</v>
      </c>
      <c r="E1603" s="28">
        <v>5.070246</v>
      </c>
      <c r="F1603" s="28">
        <v>5.3364140000000004</v>
      </c>
      <c r="G1603" s="28">
        <v>4.0273490000000001</v>
      </c>
      <c r="H1603" s="28">
        <v>2.8918409999999999</v>
      </c>
      <c r="I1603" s="28">
        <v>1.8009999999999999</v>
      </c>
      <c r="J1603" s="28">
        <v>2.3149999999999999</v>
      </c>
      <c r="K1603" s="28">
        <v>1.833</v>
      </c>
      <c r="L1603" s="28">
        <v>1.5740000000000001</v>
      </c>
      <c r="M1603" s="28">
        <v>2.3291200000000001</v>
      </c>
      <c r="N1603" s="28">
        <v>1.648585</v>
      </c>
      <c r="O1603" s="28">
        <v>1.5825819999999999</v>
      </c>
      <c r="P1603" s="28">
        <v>1.299858</v>
      </c>
      <c r="Q1603" s="28">
        <v>1.361272</v>
      </c>
      <c r="R1603" s="28">
        <v>1.3856040000000001</v>
      </c>
      <c r="S1603" s="28">
        <v>1.2904478101125754</v>
      </c>
      <c r="T1603" s="28">
        <v>1.3312133987282795</v>
      </c>
      <c r="U1603" s="28">
        <v>1.33251458274</v>
      </c>
      <c r="V1603" s="28">
        <v>1.33251458274</v>
      </c>
      <c r="W1603" s="28">
        <v>1.33251458274</v>
      </c>
      <c r="X1603" s="28">
        <v>1.33251458274</v>
      </c>
    </row>
    <row r="1604" spans="1:24" x14ac:dyDescent="0.2">
      <c r="A1604" s="11" t="s">
        <v>158</v>
      </c>
      <c r="B1604" s="11" t="s">
        <v>63</v>
      </c>
      <c r="C1604" s="11" t="s">
        <v>50</v>
      </c>
      <c r="D1604" s="11" t="s">
        <v>74</v>
      </c>
      <c r="E1604" s="28">
        <v>4.5</v>
      </c>
      <c r="F1604" s="28">
        <v>3.6</v>
      </c>
      <c r="G1604" s="28">
        <v>1.1000000000000001</v>
      </c>
      <c r="H1604" s="28">
        <v>0</v>
      </c>
      <c r="I1604" s="28">
        <v>0</v>
      </c>
      <c r="J1604" s="28">
        <v>0</v>
      </c>
      <c r="K1604" s="28">
        <v>0</v>
      </c>
      <c r="L1604" s="28">
        <v>0</v>
      </c>
      <c r="M1604" s="28">
        <v>0</v>
      </c>
      <c r="N1604" s="28">
        <v>0</v>
      </c>
      <c r="O1604" s="28">
        <v>0</v>
      </c>
      <c r="P1604" s="28">
        <v>0</v>
      </c>
      <c r="Q1604" s="28">
        <v>0</v>
      </c>
      <c r="R1604" s="28">
        <v>0</v>
      </c>
      <c r="S1604" s="28">
        <v>0</v>
      </c>
      <c r="T1604" s="28">
        <v>0</v>
      </c>
      <c r="U1604" s="28">
        <v>0</v>
      </c>
      <c r="V1604" s="28">
        <v>0</v>
      </c>
      <c r="W1604" s="28">
        <v>0</v>
      </c>
      <c r="X1604" s="28">
        <v>0</v>
      </c>
    </row>
    <row r="1605" spans="1:24" x14ac:dyDescent="0.2">
      <c r="A1605" s="11" t="s">
        <v>158</v>
      </c>
      <c r="B1605" s="11" t="s">
        <v>63</v>
      </c>
      <c r="C1605" s="11" t="s">
        <v>65</v>
      </c>
      <c r="D1605" s="11" t="s">
        <v>72</v>
      </c>
      <c r="E1605" s="28">
        <v>0.31510869721976764</v>
      </c>
      <c r="F1605" s="28">
        <v>0.31858600000000004</v>
      </c>
      <c r="G1605" s="28">
        <v>0.33277699999999999</v>
      </c>
      <c r="H1605" s="28">
        <v>0.34640499999999996</v>
      </c>
      <c r="I1605" s="28">
        <v>0.36450499999999997</v>
      </c>
      <c r="J1605" s="28">
        <v>0.38477600000000001</v>
      </c>
      <c r="K1605" s="28">
        <v>0.401111</v>
      </c>
      <c r="L1605" s="28">
        <v>0.42392000000000002</v>
      </c>
      <c r="M1605" s="28">
        <v>0.43088700000000002</v>
      </c>
      <c r="N1605" s="28">
        <v>0.43633300000000003</v>
      </c>
      <c r="O1605" s="28">
        <v>0.44751799999999997</v>
      </c>
      <c r="P1605" s="28">
        <v>0.46700000000000003</v>
      </c>
      <c r="Q1605" s="28">
        <v>0.47709400000000002</v>
      </c>
      <c r="R1605" s="28">
        <v>0.48599999999999999</v>
      </c>
      <c r="S1605" s="28">
        <v>0.49918799999999997</v>
      </c>
      <c r="T1605" s="28">
        <v>0.51254571999999998</v>
      </c>
      <c r="U1605" s="28">
        <v>0.5277649767999999</v>
      </c>
      <c r="V1605" s="28">
        <v>0.54387707819199993</v>
      </c>
      <c r="W1605" s="28">
        <v>0.56028945350047987</v>
      </c>
      <c r="X1605" s="28">
        <v>0.57696408629045104</v>
      </c>
    </row>
    <row r="1606" spans="1:24" x14ac:dyDescent="0.2">
      <c r="A1606" s="11" t="s">
        <v>158</v>
      </c>
      <c r="B1606" s="11" t="s">
        <v>63</v>
      </c>
      <c r="C1606" s="11" t="s">
        <v>65</v>
      </c>
      <c r="D1606" s="11" t="s">
        <v>77</v>
      </c>
      <c r="E1606" s="28">
        <v>3.1906999999999998E-2</v>
      </c>
      <c r="F1606" s="28">
        <v>2.9132999999999999E-2</v>
      </c>
      <c r="G1606" s="28">
        <v>2.8877E-2</v>
      </c>
      <c r="H1606" s="28">
        <v>2.9000000000000001E-2</v>
      </c>
      <c r="I1606" s="28">
        <v>3.1E-2</v>
      </c>
      <c r="J1606" s="28">
        <v>3.5000000000000003E-2</v>
      </c>
      <c r="K1606" s="28">
        <v>0.04</v>
      </c>
      <c r="L1606" s="28">
        <v>4.4999999999999998E-2</v>
      </c>
      <c r="M1606" s="28">
        <v>0.04</v>
      </c>
      <c r="N1606" s="28">
        <v>2.7799000000000001E-2</v>
      </c>
      <c r="O1606" s="28">
        <v>3.8329999999999996E-2</v>
      </c>
      <c r="P1606" s="28">
        <v>4.6740000000000004E-2</v>
      </c>
      <c r="Q1606" s="28">
        <v>3.9777E-2</v>
      </c>
      <c r="R1606" s="28">
        <v>3.7656000000000002E-2</v>
      </c>
      <c r="S1606" s="28">
        <v>4.2347999999999997E-2</v>
      </c>
      <c r="T1606" s="28">
        <v>4.3309E-2</v>
      </c>
      <c r="U1606" s="28">
        <v>4.5971999999999999E-2</v>
      </c>
      <c r="V1606" s="28">
        <v>4.7778000000000001E-2</v>
      </c>
      <c r="W1606" s="28">
        <v>4.9045000000000005E-2</v>
      </c>
      <c r="X1606" s="28">
        <v>5.0292000000000003E-2</v>
      </c>
    </row>
    <row r="1607" spans="1:24" x14ac:dyDescent="0.2">
      <c r="A1607" s="11" t="s">
        <v>158</v>
      </c>
      <c r="B1607" s="11" t="s">
        <v>63</v>
      </c>
      <c r="C1607" s="11" t="s">
        <v>65</v>
      </c>
      <c r="D1607" s="11" t="s">
        <v>73</v>
      </c>
      <c r="E1607" s="28">
        <v>0</v>
      </c>
      <c r="F1607" s="28">
        <v>0</v>
      </c>
      <c r="G1607" s="28">
        <v>0</v>
      </c>
      <c r="H1607" s="28">
        <v>0</v>
      </c>
      <c r="I1607" s="28">
        <v>0</v>
      </c>
      <c r="J1607" s="28">
        <v>0</v>
      </c>
      <c r="K1607" s="28">
        <v>0</v>
      </c>
      <c r="L1607" s="28">
        <v>0</v>
      </c>
      <c r="M1607" s="28">
        <v>0</v>
      </c>
      <c r="N1607" s="28">
        <v>0</v>
      </c>
      <c r="O1607" s="28">
        <v>0</v>
      </c>
      <c r="P1607" s="28">
        <v>0</v>
      </c>
      <c r="Q1607" s="28">
        <v>0</v>
      </c>
      <c r="R1607" s="28">
        <v>0</v>
      </c>
      <c r="S1607" s="28">
        <v>0</v>
      </c>
      <c r="T1607" s="28">
        <v>0</v>
      </c>
      <c r="U1607" s="28">
        <v>0</v>
      </c>
      <c r="V1607" s="28">
        <v>0</v>
      </c>
      <c r="W1607" s="28">
        <v>0</v>
      </c>
      <c r="X1607" s="28">
        <v>0</v>
      </c>
    </row>
    <row r="1608" spans="1:24" x14ac:dyDescent="0.2">
      <c r="A1608" s="11" t="s">
        <v>158</v>
      </c>
      <c r="B1608" s="11" t="s">
        <v>63</v>
      </c>
      <c r="C1608" s="11" t="s">
        <v>65</v>
      </c>
      <c r="D1608" s="11" t="s">
        <v>70</v>
      </c>
      <c r="E1608" s="28">
        <v>0</v>
      </c>
      <c r="F1608" s="28">
        <v>0</v>
      </c>
      <c r="G1608" s="28">
        <v>0</v>
      </c>
      <c r="H1608" s="28">
        <v>0</v>
      </c>
      <c r="I1608" s="28">
        <v>0</v>
      </c>
      <c r="J1608" s="28">
        <v>0</v>
      </c>
      <c r="K1608" s="28">
        <v>0</v>
      </c>
      <c r="L1608" s="28">
        <v>0</v>
      </c>
      <c r="M1608" s="28">
        <v>0</v>
      </c>
      <c r="N1608" s="28">
        <v>0</v>
      </c>
      <c r="O1608" s="28">
        <v>0</v>
      </c>
      <c r="P1608" s="28">
        <v>0</v>
      </c>
      <c r="Q1608" s="28">
        <v>0</v>
      </c>
      <c r="R1608" s="28">
        <v>0</v>
      </c>
      <c r="S1608" s="28">
        <v>0</v>
      </c>
      <c r="T1608" s="28">
        <v>0</v>
      </c>
      <c r="U1608" s="28">
        <v>0</v>
      </c>
      <c r="V1608" s="28">
        <v>0</v>
      </c>
      <c r="W1608" s="28">
        <v>0</v>
      </c>
      <c r="X1608" s="28">
        <v>0</v>
      </c>
    </row>
    <row r="1609" spans="1:24" x14ac:dyDescent="0.2">
      <c r="A1609" s="11" t="s">
        <v>158</v>
      </c>
      <c r="B1609" s="11" t="s">
        <v>63</v>
      </c>
      <c r="C1609" s="11" t="s">
        <v>65</v>
      </c>
      <c r="D1609" s="11" t="s">
        <v>71</v>
      </c>
      <c r="E1609" s="28">
        <v>0.22807291088674897</v>
      </c>
      <c r="F1609" s="28">
        <v>0.24103682331305851</v>
      </c>
      <c r="G1609" s="28">
        <v>0.24709888393243476</v>
      </c>
      <c r="H1609" s="28">
        <v>0.29444644068222153</v>
      </c>
      <c r="I1609" s="28">
        <v>0.31833391951832574</v>
      </c>
      <c r="J1609" s="28">
        <v>0.32254749999999999</v>
      </c>
      <c r="K1609" s="28">
        <v>0.33680300000000002</v>
      </c>
      <c r="L1609" s="28">
        <v>0.39248379999999994</v>
      </c>
      <c r="M1609" s="28">
        <v>0.35368240000000001</v>
      </c>
      <c r="N1609" s="28">
        <v>0.32033670000000003</v>
      </c>
      <c r="O1609" s="28">
        <v>0.34384909999999996</v>
      </c>
      <c r="P1609" s="28">
        <v>0.36997380000000002</v>
      </c>
      <c r="Q1609" s="28">
        <v>0.34132656</v>
      </c>
      <c r="R1609" s="28">
        <v>0.28327797999999998</v>
      </c>
      <c r="S1609" s="28">
        <v>0.338750965313249</v>
      </c>
      <c r="T1609" s="28">
        <v>0.35617989214699231</v>
      </c>
      <c r="U1609" s="28">
        <v>0.36943548375999991</v>
      </c>
      <c r="V1609" s="28">
        <v>0.39703026708015993</v>
      </c>
      <c r="W1609" s="28">
        <v>0.43142287919536959</v>
      </c>
      <c r="X1609" s="28">
        <v>0.46157126903236084</v>
      </c>
    </row>
    <row r="1610" spans="1:24" x14ac:dyDescent="0.2">
      <c r="A1610" s="11" t="s">
        <v>158</v>
      </c>
      <c r="B1610" s="11" t="s">
        <v>63</v>
      </c>
      <c r="C1610" s="11" t="s">
        <v>65</v>
      </c>
      <c r="D1610" s="11" t="s">
        <v>26</v>
      </c>
      <c r="E1610" s="28">
        <v>0.22807291088674897</v>
      </c>
      <c r="F1610" s="28">
        <v>0.24103682331305851</v>
      </c>
      <c r="G1610" s="28">
        <v>0.24709888393243476</v>
      </c>
      <c r="H1610" s="28">
        <v>0.29444644068222153</v>
      </c>
      <c r="I1610" s="28">
        <v>0.31833391951832574</v>
      </c>
      <c r="J1610" s="28">
        <v>0.32254749999999999</v>
      </c>
      <c r="K1610" s="28">
        <v>0.33680300000000002</v>
      </c>
      <c r="L1610" s="28">
        <v>0.39248379999999994</v>
      </c>
      <c r="M1610" s="28">
        <v>0.35368240000000001</v>
      </c>
      <c r="N1610" s="28">
        <v>0.32033670000000003</v>
      </c>
      <c r="O1610" s="28">
        <v>0.34384909999999996</v>
      </c>
      <c r="P1610" s="28">
        <v>0.36997380000000002</v>
      </c>
      <c r="Q1610" s="28">
        <v>0.34132656</v>
      </c>
      <c r="R1610" s="28">
        <v>0.28327797999999998</v>
      </c>
      <c r="S1610" s="28">
        <v>0.338750965313249</v>
      </c>
      <c r="T1610" s="28">
        <v>0.35617989214699231</v>
      </c>
      <c r="U1610" s="28">
        <v>0.36943548375999991</v>
      </c>
      <c r="V1610" s="28">
        <v>0.39703026708015993</v>
      </c>
      <c r="W1610" s="28">
        <v>0.43142287919536959</v>
      </c>
      <c r="X1610" s="28">
        <v>0.46157126903236084</v>
      </c>
    </row>
    <row r="1611" spans="1:24" x14ac:dyDescent="0.2">
      <c r="A1611" s="11" t="s">
        <v>158</v>
      </c>
      <c r="B1611" s="11" t="s">
        <v>63</v>
      </c>
      <c r="C1611" s="11" t="s">
        <v>65</v>
      </c>
      <c r="D1611" s="11" t="s">
        <v>75</v>
      </c>
      <c r="E1611" s="28">
        <v>0.463756</v>
      </c>
      <c r="F1611" s="28">
        <v>0.57489599999999996</v>
      </c>
      <c r="G1611" s="28">
        <v>0.47847299999999998</v>
      </c>
      <c r="H1611" s="28">
        <v>0.51024999999999998</v>
      </c>
      <c r="I1611" s="28">
        <v>0.45629500000000001</v>
      </c>
      <c r="J1611" s="28">
        <v>0.60266600000000004</v>
      </c>
      <c r="K1611" s="28">
        <v>0.57920199999999999</v>
      </c>
      <c r="L1611" s="28">
        <v>0.48499999999999999</v>
      </c>
      <c r="M1611" s="28">
        <v>0.464862</v>
      </c>
      <c r="N1611" s="28">
        <v>0.38801400000000003</v>
      </c>
      <c r="O1611" s="28">
        <v>0.40950399999999998</v>
      </c>
      <c r="P1611" s="28">
        <v>0.409111</v>
      </c>
      <c r="Q1611" s="28">
        <v>0.42533700000000002</v>
      </c>
      <c r="R1611" s="28">
        <v>0.36033399999999999</v>
      </c>
      <c r="S1611" s="28">
        <v>0.46325178871238915</v>
      </c>
      <c r="T1611" s="28">
        <v>0.45573253578009065</v>
      </c>
      <c r="U1611" s="28">
        <v>0.47930313087889553</v>
      </c>
      <c r="V1611" s="28">
        <v>0.50533379579974969</v>
      </c>
      <c r="W1611" s="28">
        <v>0.53511749025169197</v>
      </c>
      <c r="X1611" s="28">
        <v>0.5616532592793273</v>
      </c>
    </row>
    <row r="1612" spans="1:24" x14ac:dyDescent="0.2">
      <c r="A1612" s="11" t="s">
        <v>158</v>
      </c>
      <c r="B1612" s="11" t="s">
        <v>63</v>
      </c>
      <c r="C1612" s="11" t="s">
        <v>65</v>
      </c>
      <c r="D1612" s="11" t="s">
        <v>76</v>
      </c>
      <c r="E1612" s="28">
        <v>0.189333</v>
      </c>
      <c r="F1612" s="28">
        <v>0.18354699999999999</v>
      </c>
      <c r="G1612" s="28">
        <v>0.15087900000000001</v>
      </c>
      <c r="H1612" s="28">
        <v>0.195824</v>
      </c>
      <c r="I1612" s="28">
        <v>0.14390900000000001</v>
      </c>
      <c r="J1612" s="28">
        <v>0.19090699999999999</v>
      </c>
      <c r="K1612" s="28">
        <v>0.16431899999999999</v>
      </c>
      <c r="L1612" s="28">
        <v>8.0106999999999998E-2</v>
      </c>
      <c r="M1612" s="28">
        <v>8.5902999999999993E-2</v>
      </c>
      <c r="N1612" s="28">
        <v>0.116088</v>
      </c>
      <c r="O1612" s="28">
        <v>0.102572</v>
      </c>
      <c r="P1612" s="28">
        <v>9.3110999999999999E-2</v>
      </c>
      <c r="Q1612" s="28">
        <v>0.10687199999999999</v>
      </c>
      <c r="R1612" s="28">
        <v>0.11792800000000001</v>
      </c>
      <c r="S1612" s="28">
        <v>0.10873105624746142</v>
      </c>
      <c r="T1612" s="28">
        <v>0.10613520000000004</v>
      </c>
      <c r="U1612" s="28">
        <v>0.10613520000000004</v>
      </c>
      <c r="V1612" s="28">
        <v>0.10613520000000004</v>
      </c>
      <c r="W1612" s="28">
        <v>0.10613520000000004</v>
      </c>
      <c r="X1612" s="28">
        <v>0.10613520000000004</v>
      </c>
    </row>
    <row r="1613" spans="1:24" x14ac:dyDescent="0.2">
      <c r="A1613" s="11" t="s">
        <v>158</v>
      </c>
      <c r="B1613" s="11" t="s">
        <v>63</v>
      </c>
      <c r="C1613" s="11" t="s">
        <v>65</v>
      </c>
      <c r="D1613" s="11" t="s">
        <v>74</v>
      </c>
      <c r="E1613" s="28">
        <v>0</v>
      </c>
      <c r="F1613" s="28">
        <v>0</v>
      </c>
      <c r="G1613" s="28">
        <v>0</v>
      </c>
      <c r="H1613" s="28">
        <v>0</v>
      </c>
      <c r="I1613" s="28">
        <v>0</v>
      </c>
      <c r="J1613" s="28">
        <v>0</v>
      </c>
      <c r="K1613" s="28">
        <v>0</v>
      </c>
      <c r="L1613" s="28">
        <v>0</v>
      </c>
      <c r="M1613" s="28">
        <v>0</v>
      </c>
      <c r="N1613" s="28">
        <v>0</v>
      </c>
      <c r="O1613" s="28">
        <v>0</v>
      </c>
      <c r="P1613" s="28">
        <v>0</v>
      </c>
      <c r="Q1613" s="28">
        <v>0</v>
      </c>
      <c r="R1613" s="28">
        <v>0</v>
      </c>
      <c r="S1613" s="28">
        <v>0</v>
      </c>
      <c r="T1613" s="28">
        <v>0</v>
      </c>
      <c r="U1613" s="28">
        <v>0</v>
      </c>
      <c r="V1613" s="28">
        <v>0</v>
      </c>
      <c r="W1613" s="28">
        <v>0</v>
      </c>
      <c r="X1613" s="28">
        <v>0</v>
      </c>
    </row>
    <row r="1614" spans="1:24" x14ac:dyDescent="0.2">
      <c r="A1614" s="11" t="s">
        <v>158</v>
      </c>
      <c r="B1614" s="11" t="s">
        <v>63</v>
      </c>
      <c r="C1614" s="11" t="s">
        <v>67</v>
      </c>
      <c r="D1614" s="11" t="s">
        <v>72</v>
      </c>
      <c r="E1614" s="28">
        <v>7.3545302780232372E-2</v>
      </c>
      <c r="F1614" s="28">
        <v>9.7906999999999994E-2</v>
      </c>
      <c r="G1614" s="28">
        <v>9.6863000000000005E-2</v>
      </c>
      <c r="H1614" s="28">
        <v>9.5556000000000016E-2</v>
      </c>
      <c r="I1614" s="28">
        <v>9.5880000000000007E-2</v>
      </c>
      <c r="J1614" s="28">
        <v>9.7085000000000005E-2</v>
      </c>
      <c r="K1614" s="28">
        <v>0.10008300000000001</v>
      </c>
      <c r="L1614" s="28">
        <v>0.10186500000000001</v>
      </c>
      <c r="M1614" s="28">
        <v>0.101312</v>
      </c>
      <c r="N1614" s="28">
        <v>9.9242999999999998E-2</v>
      </c>
      <c r="O1614" s="28">
        <v>0.10100000000000001</v>
      </c>
      <c r="P1614" s="28">
        <v>0.10299999999999999</v>
      </c>
      <c r="Q1614" s="28">
        <v>0.10199999999999999</v>
      </c>
      <c r="R1614" s="28">
        <v>0.10100000000000001</v>
      </c>
      <c r="S1614" s="28">
        <v>9.9790000000000004E-2</v>
      </c>
      <c r="T1614" s="28">
        <v>9.902770000000001E-2</v>
      </c>
      <c r="U1614" s="28">
        <v>9.8752760999999994E-2</v>
      </c>
      <c r="V1614" s="28">
        <v>9.8845067729999986E-2</v>
      </c>
      <c r="W1614" s="28">
        <v>9.924491298889998E-2</v>
      </c>
      <c r="X1614" s="28">
        <v>9.9900769079676974E-2</v>
      </c>
    </row>
    <row r="1615" spans="1:24" x14ac:dyDescent="0.2">
      <c r="A1615" s="11" t="s">
        <v>158</v>
      </c>
      <c r="B1615" s="11" t="s">
        <v>63</v>
      </c>
      <c r="C1615" s="11" t="s">
        <v>67</v>
      </c>
      <c r="D1615" s="11" t="s">
        <v>77</v>
      </c>
      <c r="E1615" s="28">
        <v>6.9878120788158041E-3</v>
      </c>
      <c r="F1615" s="28">
        <v>6.0260000000000001E-3</v>
      </c>
      <c r="G1615" s="28">
        <v>5.6969999999999998E-3</v>
      </c>
      <c r="H1615" s="28">
        <v>5.0000000000000001E-3</v>
      </c>
      <c r="I1615" s="28">
        <v>6.0000000000000001E-3</v>
      </c>
      <c r="J1615" s="28">
        <v>7.0000000000000001E-3</v>
      </c>
      <c r="K1615" s="28">
        <v>8.0000000000000002E-3</v>
      </c>
      <c r="L1615" s="28">
        <v>8.0000000000000002E-3</v>
      </c>
      <c r="M1615" s="28">
        <v>8.0000000000000002E-3</v>
      </c>
      <c r="N1615" s="28">
        <v>6.4521351267183783E-3</v>
      </c>
      <c r="O1615" s="28">
        <v>5.9509930887982551E-3</v>
      </c>
      <c r="P1615" s="28">
        <v>6.4420000000000007E-3</v>
      </c>
      <c r="Q1615" s="28">
        <v>5.927E-3</v>
      </c>
      <c r="R1615" s="28">
        <v>5.1780000000000003E-3</v>
      </c>
      <c r="S1615" s="28">
        <v>5.8600000000000006E-3</v>
      </c>
      <c r="T1615" s="28">
        <v>6.2230000000000002E-3</v>
      </c>
      <c r="U1615" s="28">
        <v>6.6570000000000006E-3</v>
      </c>
      <c r="V1615" s="28">
        <v>7.0049999999999999E-3</v>
      </c>
      <c r="W1615" s="28">
        <v>7.319E-3</v>
      </c>
      <c r="X1615" s="28">
        <v>7.6029999999999995E-3</v>
      </c>
    </row>
    <row r="1616" spans="1:24" x14ac:dyDescent="0.2">
      <c r="A1616" s="11" t="s">
        <v>158</v>
      </c>
      <c r="B1616" s="11" t="s">
        <v>63</v>
      </c>
      <c r="C1616" s="11" t="s">
        <v>67</v>
      </c>
      <c r="D1616" s="11" t="s">
        <v>73</v>
      </c>
      <c r="E1616" s="28">
        <v>4.3324000000000001E-2</v>
      </c>
      <c r="F1616" s="28">
        <v>3.8975999999999997E-2</v>
      </c>
      <c r="G1616" s="28">
        <v>3.8084E-2</v>
      </c>
      <c r="H1616" s="28">
        <v>4.1000000000000002E-2</v>
      </c>
      <c r="I1616" s="28">
        <v>3.5000000000000003E-2</v>
      </c>
      <c r="J1616" s="28">
        <v>3.5000000000000003E-2</v>
      </c>
      <c r="K1616" s="28">
        <v>3.9E-2</v>
      </c>
      <c r="L1616" s="28">
        <v>4.3999999999999997E-2</v>
      </c>
      <c r="M1616" s="28">
        <v>4.5999999999999999E-2</v>
      </c>
      <c r="N1616" s="28">
        <v>2.3278E-2</v>
      </c>
      <c r="O1616" s="28">
        <v>3.1753000000000003E-2</v>
      </c>
      <c r="P1616" s="28">
        <v>4.2874000000000002E-2</v>
      </c>
      <c r="Q1616" s="28">
        <v>3.8664000000000004E-2</v>
      </c>
      <c r="R1616" s="28">
        <v>4.2983E-2</v>
      </c>
      <c r="S1616" s="28">
        <v>4.0274000000000004E-2</v>
      </c>
      <c r="T1616" s="28">
        <v>4.2218000000000006E-2</v>
      </c>
      <c r="U1616" s="28">
        <v>4.5142000000000002E-2</v>
      </c>
      <c r="V1616" s="28">
        <v>4.7999E-2</v>
      </c>
      <c r="W1616" s="28">
        <v>5.0570000000000004E-2</v>
      </c>
      <c r="X1616" s="28">
        <v>5.2915999999999998E-2</v>
      </c>
    </row>
    <row r="1617" spans="1:24" x14ac:dyDescent="0.2">
      <c r="A1617" s="11" t="s">
        <v>158</v>
      </c>
      <c r="B1617" s="11" t="s">
        <v>63</v>
      </c>
      <c r="C1617" s="11" t="s">
        <v>67</v>
      </c>
      <c r="D1617" s="11" t="s">
        <v>70</v>
      </c>
      <c r="E1617" s="28">
        <v>0.34659200000000001</v>
      </c>
      <c r="F1617" s="28">
        <v>0.31180799999999997</v>
      </c>
      <c r="G1617" s="28">
        <v>0.304672</v>
      </c>
      <c r="H1617" s="28">
        <v>0.32800000000000001</v>
      </c>
      <c r="I1617" s="28">
        <v>0.28000000000000003</v>
      </c>
      <c r="J1617" s="28">
        <v>0.28000000000000003</v>
      </c>
      <c r="K1617" s="28">
        <v>0.312</v>
      </c>
      <c r="L1617" s="28">
        <v>0.35199999999999998</v>
      </c>
      <c r="M1617" s="28">
        <v>0.36799999999999999</v>
      </c>
      <c r="N1617" s="28">
        <v>0.186224</v>
      </c>
      <c r="O1617" s="28">
        <v>0.25402400000000003</v>
      </c>
      <c r="P1617" s="28">
        <v>0.34299200000000002</v>
      </c>
      <c r="Q1617" s="28">
        <v>0.30931200000000003</v>
      </c>
      <c r="R1617" s="28">
        <v>0.343864</v>
      </c>
      <c r="S1617" s="28">
        <v>0.32219200000000003</v>
      </c>
      <c r="T1617" s="28">
        <v>0.33774400000000004</v>
      </c>
      <c r="U1617" s="28">
        <v>0.36113600000000001</v>
      </c>
      <c r="V1617" s="28">
        <v>0.383992</v>
      </c>
      <c r="W1617" s="28">
        <v>0.40456000000000003</v>
      </c>
      <c r="X1617" s="28">
        <v>0.42332799999999998</v>
      </c>
    </row>
    <row r="1618" spans="1:24" x14ac:dyDescent="0.2">
      <c r="A1618" s="11" t="s">
        <v>158</v>
      </c>
      <c r="B1618" s="11" t="s">
        <v>63</v>
      </c>
      <c r="C1618" s="11" t="s">
        <v>67</v>
      </c>
      <c r="D1618" s="11" t="s">
        <v>71</v>
      </c>
      <c r="E1618" s="28">
        <v>0.19415959933981347</v>
      </c>
      <c r="F1618" s="28">
        <v>0.17923565531277827</v>
      </c>
      <c r="G1618" s="28">
        <v>0.17428119112371387</v>
      </c>
      <c r="H1618" s="28">
        <v>0.16811487286805762</v>
      </c>
      <c r="I1618" s="28">
        <v>0.17640245100350152</v>
      </c>
      <c r="J1618" s="28">
        <v>0.25089919999999999</v>
      </c>
      <c r="K1618" s="28">
        <v>0.25066630000000001</v>
      </c>
      <c r="L1618" s="28">
        <v>0.28140700000000002</v>
      </c>
      <c r="M1618" s="28">
        <v>0.26812980000000003</v>
      </c>
      <c r="N1618" s="28">
        <v>0.22143969999999999</v>
      </c>
      <c r="O1618" s="28">
        <v>0.22326850000000001</v>
      </c>
      <c r="P1618" s="28">
        <v>0.26892569999999993</v>
      </c>
      <c r="Q1618" s="28">
        <v>0.24209123999999999</v>
      </c>
      <c r="R1618" s="28">
        <v>0.23606906</v>
      </c>
      <c r="S1618" s="28">
        <v>0.27605176822968702</v>
      </c>
      <c r="T1618" s="28">
        <v>0.25662362060518373</v>
      </c>
      <c r="U1618" s="28">
        <v>0.25675717859999997</v>
      </c>
      <c r="V1618" s="28">
        <v>0.25699717609799999</v>
      </c>
      <c r="W1618" s="28">
        <v>0.25803677377113998</v>
      </c>
      <c r="X1618" s="28">
        <v>0.25974199960716016</v>
      </c>
    </row>
    <row r="1619" spans="1:24" x14ac:dyDescent="0.2">
      <c r="A1619" s="11" t="s">
        <v>158</v>
      </c>
      <c r="B1619" s="11" t="s">
        <v>63</v>
      </c>
      <c r="C1619" s="11" t="s">
        <v>67</v>
      </c>
      <c r="D1619" s="11" t="s">
        <v>26</v>
      </c>
      <c r="E1619" s="28">
        <v>0.54075159933981354</v>
      </c>
      <c r="F1619" s="28">
        <v>0.49104365531277827</v>
      </c>
      <c r="G1619" s="28">
        <v>0.47895319112371387</v>
      </c>
      <c r="H1619" s="28">
        <v>0.49611487286805767</v>
      </c>
      <c r="I1619" s="28">
        <v>0.45640245100350152</v>
      </c>
      <c r="J1619" s="28">
        <v>0.53089920000000002</v>
      </c>
      <c r="K1619" s="28">
        <v>0.56266630000000006</v>
      </c>
      <c r="L1619" s="28">
        <v>0.63340700000000005</v>
      </c>
      <c r="M1619" s="28">
        <v>0.63612979999999997</v>
      </c>
      <c r="N1619" s="28">
        <v>0.40766369999999996</v>
      </c>
      <c r="O1619" s="28">
        <v>0.47729250000000001</v>
      </c>
      <c r="P1619" s="28">
        <v>0.61191770000000001</v>
      </c>
      <c r="Q1619" s="28">
        <v>0.55140323999999996</v>
      </c>
      <c r="R1619" s="28">
        <v>0.57993306</v>
      </c>
      <c r="S1619" s="28">
        <v>0.59824376822968706</v>
      </c>
      <c r="T1619" s="28">
        <v>0.59436762060518378</v>
      </c>
      <c r="U1619" s="28">
        <v>0.61789317859999993</v>
      </c>
      <c r="V1619" s="28">
        <v>0.64098917609799999</v>
      </c>
      <c r="W1619" s="28">
        <v>0.66259677377114001</v>
      </c>
      <c r="X1619" s="28">
        <v>0.68306999960716008</v>
      </c>
    </row>
    <row r="1620" spans="1:24" x14ac:dyDescent="0.2">
      <c r="A1620" s="11" t="s">
        <v>158</v>
      </c>
      <c r="B1620" s="11" t="s">
        <v>63</v>
      </c>
      <c r="C1620" s="11" t="s">
        <v>67</v>
      </c>
      <c r="D1620" s="11" t="s">
        <v>75</v>
      </c>
      <c r="E1620" s="28">
        <v>0.66600999999999999</v>
      </c>
      <c r="F1620" s="28">
        <v>0.61741199999999996</v>
      </c>
      <c r="G1620" s="28">
        <v>0.62916799999999995</v>
      </c>
      <c r="H1620" s="28">
        <v>0.64456100000000005</v>
      </c>
      <c r="I1620" s="28">
        <v>0.68720599999999998</v>
      </c>
      <c r="J1620" s="28">
        <v>0.79108699999999998</v>
      </c>
      <c r="K1620" s="28">
        <v>0.85599999999999998</v>
      </c>
      <c r="L1620" s="28">
        <v>0.86099999999999999</v>
      </c>
      <c r="M1620" s="28">
        <v>0.86300100000000002</v>
      </c>
      <c r="N1620" s="28">
        <v>0.52198800000000001</v>
      </c>
      <c r="O1620" s="28">
        <v>0.66686299999999998</v>
      </c>
      <c r="P1620" s="28">
        <v>0.73545499999999997</v>
      </c>
      <c r="Q1620" s="28">
        <v>0.60435499999999998</v>
      </c>
      <c r="R1620" s="28">
        <v>0.54681400000000002</v>
      </c>
      <c r="S1620" s="28">
        <v>0.64636185374157074</v>
      </c>
      <c r="T1620" s="28">
        <v>0.66387061891525123</v>
      </c>
      <c r="U1620" s="28">
        <v>0.69015947779496767</v>
      </c>
      <c r="V1620" s="28">
        <v>0.71535082090900382</v>
      </c>
      <c r="W1620" s="28">
        <v>0.73643527197332848</v>
      </c>
      <c r="X1620" s="28">
        <v>0.75645454345801388</v>
      </c>
    </row>
    <row r="1621" spans="1:24" x14ac:dyDescent="0.2">
      <c r="A1621" s="11" t="s">
        <v>158</v>
      </c>
      <c r="B1621" s="11" t="s">
        <v>63</v>
      </c>
      <c r="C1621" s="11" t="s">
        <v>67</v>
      </c>
      <c r="D1621" s="11" t="s">
        <v>76</v>
      </c>
      <c r="E1621" s="28">
        <v>0.18539800000000001</v>
      </c>
      <c r="F1621" s="28">
        <v>0.12242</v>
      </c>
      <c r="G1621" s="28">
        <v>0.12099799999999999</v>
      </c>
      <c r="H1621" s="28">
        <v>0.118579</v>
      </c>
      <c r="I1621" s="28">
        <v>0.12539500000000001</v>
      </c>
      <c r="J1621" s="28">
        <v>0.140593</v>
      </c>
      <c r="K1621" s="28">
        <v>0.11823500000000001</v>
      </c>
      <c r="L1621" s="28">
        <v>8.8051000000000004E-2</v>
      </c>
      <c r="M1621" s="28">
        <v>5.9428000000000002E-2</v>
      </c>
      <c r="N1621" s="28">
        <v>5.2935000000000003E-2</v>
      </c>
      <c r="O1621" s="28">
        <v>6.8356E-2</v>
      </c>
      <c r="P1621" s="28">
        <v>6.0852999999999997E-2</v>
      </c>
      <c r="Q1621" s="28">
        <v>6.6757999999999998E-2</v>
      </c>
      <c r="R1621" s="28">
        <v>7.3764999999999997E-2</v>
      </c>
      <c r="S1621" s="28">
        <v>8.1706375096545519E-2</v>
      </c>
      <c r="T1621" s="28">
        <v>7.3886872932561853E-2</v>
      </c>
      <c r="U1621" s="28">
        <v>7.3735493999999985E-2</v>
      </c>
      <c r="V1621" s="28">
        <v>7.3735493999999985E-2</v>
      </c>
      <c r="W1621" s="28">
        <v>7.3735493999999985E-2</v>
      </c>
      <c r="X1621" s="28">
        <v>7.3735493999999985E-2</v>
      </c>
    </row>
    <row r="1622" spans="1:24" x14ac:dyDescent="0.2">
      <c r="A1622" s="11" t="s">
        <v>158</v>
      </c>
      <c r="B1622" s="11" t="s">
        <v>63</v>
      </c>
      <c r="C1622" s="11" t="s">
        <v>67</v>
      </c>
      <c r="D1622" s="11" t="s">
        <v>74</v>
      </c>
      <c r="E1622" s="28">
        <v>0</v>
      </c>
      <c r="F1622" s="28">
        <v>0</v>
      </c>
      <c r="G1622" s="28">
        <v>0</v>
      </c>
      <c r="H1622" s="28">
        <v>0</v>
      </c>
      <c r="I1622" s="28">
        <v>0</v>
      </c>
      <c r="J1622" s="28">
        <v>0</v>
      </c>
      <c r="K1622" s="28">
        <v>0</v>
      </c>
      <c r="L1622" s="28">
        <v>0</v>
      </c>
      <c r="M1622" s="28">
        <v>0</v>
      </c>
      <c r="N1622" s="28">
        <v>0</v>
      </c>
      <c r="O1622" s="28">
        <v>0</v>
      </c>
      <c r="P1622" s="28">
        <v>0</v>
      </c>
      <c r="Q1622" s="28">
        <v>0</v>
      </c>
      <c r="R1622" s="28">
        <v>0</v>
      </c>
      <c r="S1622" s="28">
        <v>0</v>
      </c>
      <c r="T1622" s="28">
        <v>0</v>
      </c>
      <c r="U1622" s="28">
        <v>0</v>
      </c>
      <c r="V1622" s="28">
        <v>0</v>
      </c>
      <c r="W1622" s="28">
        <v>0</v>
      </c>
      <c r="X1622" s="28">
        <v>0</v>
      </c>
    </row>
    <row r="1623" spans="1:24" x14ac:dyDescent="0.2">
      <c r="A1623" s="11" t="s">
        <v>159</v>
      </c>
      <c r="B1623" s="11" t="s">
        <v>63</v>
      </c>
      <c r="C1623" s="11" t="s">
        <v>50</v>
      </c>
      <c r="D1623" s="11" t="s">
        <v>72</v>
      </c>
      <c r="E1623" s="28">
        <v>27.224325</v>
      </c>
      <c r="F1623" s="28">
        <v>27.790025</v>
      </c>
      <c r="G1623" s="28">
        <v>28.483961000000001</v>
      </c>
      <c r="H1623" s="28">
        <v>29.007819999999999</v>
      </c>
      <c r="I1623" s="28">
        <v>29.378</v>
      </c>
      <c r="J1623" s="28">
        <v>29.748000000000001</v>
      </c>
      <c r="K1623" s="28">
        <v>29.88</v>
      </c>
      <c r="L1623" s="28">
        <v>30.178000000000001</v>
      </c>
      <c r="M1623" s="28">
        <v>30.428999999999998</v>
      </c>
      <c r="N1623" s="28">
        <v>30.503</v>
      </c>
      <c r="O1623" s="28">
        <v>30.691339878257352</v>
      </c>
      <c r="P1623" s="28">
        <v>30.791100485561913</v>
      </c>
      <c r="Q1623" s="28">
        <v>30.988227456428195</v>
      </c>
      <c r="R1623" s="28">
        <v>31.331709354129647</v>
      </c>
      <c r="S1623" s="28">
        <v>31.796247955465347</v>
      </c>
      <c r="T1623" s="28">
        <v>32.199829590404633</v>
      </c>
      <c r="U1623" s="28">
        <v>32.502202178257114</v>
      </c>
      <c r="V1623" s="28">
        <v>32.710370025779113</v>
      </c>
      <c r="W1623" s="28">
        <v>32.906242123974572</v>
      </c>
      <c r="X1623" s="28">
        <v>33.090113175296352</v>
      </c>
    </row>
    <row r="1624" spans="1:24" x14ac:dyDescent="0.2">
      <c r="A1624" s="11" t="s">
        <v>159</v>
      </c>
      <c r="B1624" s="11" t="s">
        <v>63</v>
      </c>
      <c r="C1624" s="11" t="s">
        <v>50</v>
      </c>
      <c r="D1624" s="11" t="s">
        <v>77</v>
      </c>
      <c r="E1624" s="28">
        <v>2.302689</v>
      </c>
      <c r="F1624" s="28">
        <v>2.5487609999999998</v>
      </c>
      <c r="G1624" s="28">
        <v>2.640625</v>
      </c>
      <c r="H1624" s="28">
        <v>2.6040000000000001</v>
      </c>
      <c r="I1624" s="28">
        <v>2.5670000000000002</v>
      </c>
      <c r="J1624" s="28">
        <v>2.44</v>
      </c>
      <c r="K1624" s="28">
        <v>2.3450000000000002</v>
      </c>
      <c r="L1624" s="28">
        <v>2.4039999999999999</v>
      </c>
      <c r="M1624" s="28">
        <v>2.1320000000000001</v>
      </c>
      <c r="N1624" s="28">
        <v>1.994999</v>
      </c>
      <c r="O1624" s="28">
        <v>2.0308459999999999</v>
      </c>
      <c r="P1624" s="28">
        <v>1.941241</v>
      </c>
      <c r="Q1624" s="28">
        <v>2.0445930000000003</v>
      </c>
      <c r="R1624" s="28">
        <v>2.2647520000000001</v>
      </c>
      <c r="S1624" s="28">
        <v>2.4697680000000002</v>
      </c>
      <c r="T1624" s="28">
        <v>2.5021339999999999</v>
      </c>
      <c r="U1624" s="28">
        <v>2.4919609999999999</v>
      </c>
      <c r="V1624" s="28">
        <v>2.4833220000000003</v>
      </c>
      <c r="W1624" s="28">
        <v>2.485598</v>
      </c>
      <c r="X1624" s="28">
        <v>2.4873080000000001</v>
      </c>
    </row>
    <row r="1625" spans="1:24" x14ac:dyDescent="0.2">
      <c r="A1625" s="11" t="s">
        <v>159</v>
      </c>
      <c r="B1625" s="11" t="s">
        <v>63</v>
      </c>
      <c r="C1625" s="11" t="s">
        <v>50</v>
      </c>
      <c r="D1625" s="11" t="s">
        <v>73</v>
      </c>
      <c r="E1625" s="28">
        <v>1.6413530000000001</v>
      </c>
      <c r="F1625" s="28">
        <v>1.4923649999999999</v>
      </c>
      <c r="G1625" s="28">
        <v>1.627982</v>
      </c>
      <c r="H1625" s="28">
        <v>1.657</v>
      </c>
      <c r="I1625" s="28">
        <v>1.647</v>
      </c>
      <c r="J1625" s="28">
        <v>1.5960000000000001</v>
      </c>
      <c r="K1625" s="28">
        <v>1.448</v>
      </c>
      <c r="L1625" s="28">
        <v>1.534</v>
      </c>
      <c r="M1625" s="28">
        <v>1.446</v>
      </c>
      <c r="N1625" s="28">
        <v>0.99943300000000002</v>
      </c>
      <c r="O1625" s="28">
        <v>1.2706379999999999</v>
      </c>
      <c r="P1625" s="28">
        <v>1.3437999999999999</v>
      </c>
      <c r="Q1625" s="28">
        <v>1.4652880000000001</v>
      </c>
      <c r="R1625" s="28">
        <v>1.5101330000000002</v>
      </c>
      <c r="S1625" s="28">
        <v>1.522993</v>
      </c>
      <c r="T1625" s="28">
        <v>1.5474600000000001</v>
      </c>
      <c r="U1625" s="28">
        <v>1.6206230000000001</v>
      </c>
      <c r="V1625" s="28">
        <v>1.6788540000000001</v>
      </c>
      <c r="W1625" s="28">
        <v>1.7215440000000002</v>
      </c>
      <c r="X1625" s="28">
        <v>1.795588</v>
      </c>
    </row>
    <row r="1626" spans="1:24" x14ac:dyDescent="0.2">
      <c r="A1626" s="11" t="s">
        <v>159</v>
      </c>
      <c r="B1626" s="11" t="s">
        <v>63</v>
      </c>
      <c r="C1626" s="11" t="s">
        <v>50</v>
      </c>
      <c r="D1626" s="11" t="s">
        <v>70</v>
      </c>
      <c r="E1626" s="28">
        <v>8.2067650000000008</v>
      </c>
      <c r="F1626" s="28">
        <v>7.4618249999999993</v>
      </c>
      <c r="G1626" s="28">
        <v>8.1399100000000004</v>
      </c>
      <c r="H1626" s="28">
        <v>8.2850000000000001</v>
      </c>
      <c r="I1626" s="28">
        <v>8.2349999999999994</v>
      </c>
      <c r="J1626" s="28">
        <v>7.98</v>
      </c>
      <c r="K1626" s="28">
        <v>7.24</v>
      </c>
      <c r="L1626" s="28">
        <v>7.67</v>
      </c>
      <c r="M1626" s="28">
        <v>7.0853999999999999</v>
      </c>
      <c r="N1626" s="28">
        <v>4.8672387100000005</v>
      </c>
      <c r="O1626" s="28">
        <v>6.0990623999999993</v>
      </c>
      <c r="P1626" s="28">
        <v>6.3158599999999998</v>
      </c>
      <c r="Q1626" s="28">
        <v>6.8135892000000009</v>
      </c>
      <c r="R1626" s="28">
        <v>6.9919157900000002</v>
      </c>
      <c r="S1626" s="28">
        <v>7.0057677999999992</v>
      </c>
      <c r="T1626" s="28">
        <v>7.0873668000000007</v>
      </c>
      <c r="U1626" s="28">
        <v>7.37383465</v>
      </c>
      <c r="V1626" s="28">
        <v>7.554843</v>
      </c>
      <c r="W1626" s="28">
        <v>7.7469480000000006</v>
      </c>
      <c r="X1626" s="28">
        <v>8.0801459999999992</v>
      </c>
    </row>
    <row r="1627" spans="1:24" x14ac:dyDescent="0.2">
      <c r="A1627" s="11" t="s">
        <v>159</v>
      </c>
      <c r="B1627" s="11" t="s">
        <v>63</v>
      </c>
      <c r="C1627" s="11" t="s">
        <v>50</v>
      </c>
      <c r="D1627" s="11" t="s">
        <v>71</v>
      </c>
      <c r="E1627" s="28">
        <v>24.229649250000001</v>
      </c>
      <c r="F1627" s="28">
        <v>24.872072375000005</v>
      </c>
      <c r="G1627" s="28">
        <v>23.64168763</v>
      </c>
      <c r="H1627" s="28">
        <v>25.120772119999998</v>
      </c>
      <c r="I1627" s="28">
        <v>24.677519999999998</v>
      </c>
      <c r="J1627" s="28">
        <v>23.240124962454868</v>
      </c>
      <c r="K1627" s="28">
        <v>25.942511751719973</v>
      </c>
      <c r="L1627" s="28">
        <v>27.859433832298848</v>
      </c>
      <c r="M1627" s="28">
        <v>28.900832500000003</v>
      </c>
      <c r="N1627" s="28">
        <v>29.893936599999996</v>
      </c>
      <c r="O1627" s="28">
        <v>30.560734449999998</v>
      </c>
      <c r="P1627" s="28">
        <v>31.015853522500002</v>
      </c>
      <c r="Q1627" s="28">
        <v>29.137545275000001</v>
      </c>
      <c r="R1627" s="28">
        <v>30.386132950000004</v>
      </c>
      <c r="S1627" s="28">
        <v>32.024972649311408</v>
      </c>
      <c r="T1627" s="28">
        <v>31.594772533646953</v>
      </c>
      <c r="U1627" s="28">
        <v>31.852158134691972</v>
      </c>
      <c r="V1627" s="28">
        <v>32.056162625263532</v>
      </c>
      <c r="W1627" s="28">
        <v>32.248117281495077</v>
      </c>
      <c r="X1627" s="28">
        <v>32.428310911790426</v>
      </c>
    </row>
    <row r="1628" spans="1:24" x14ac:dyDescent="0.2">
      <c r="A1628" s="11" t="s">
        <v>159</v>
      </c>
      <c r="B1628" s="11" t="s">
        <v>63</v>
      </c>
      <c r="C1628" s="11" t="s">
        <v>50</v>
      </c>
      <c r="D1628" s="11" t="s">
        <v>26</v>
      </c>
      <c r="E1628" s="28">
        <v>32.436414249999999</v>
      </c>
      <c r="F1628" s="28">
        <v>32.333897375000006</v>
      </c>
      <c r="G1628" s="28">
        <v>31.78159763</v>
      </c>
      <c r="H1628" s="28">
        <v>33.405772119999995</v>
      </c>
      <c r="I1628" s="28">
        <v>32.912520000000001</v>
      </c>
      <c r="J1628" s="28">
        <v>31.220124962454868</v>
      </c>
      <c r="K1628" s="28">
        <v>33.182511751719971</v>
      </c>
      <c r="L1628" s="28">
        <v>35.529433832298849</v>
      </c>
      <c r="M1628" s="28">
        <v>35.9862325</v>
      </c>
      <c r="N1628" s="28">
        <v>34.761175309999999</v>
      </c>
      <c r="O1628" s="28">
        <v>36.659796849999999</v>
      </c>
      <c r="P1628" s="28">
        <v>37.331713522500003</v>
      </c>
      <c r="Q1628" s="28">
        <v>35.951134475000003</v>
      </c>
      <c r="R1628" s="28">
        <v>37.378048740000004</v>
      </c>
      <c r="S1628" s="28">
        <v>39.030740449311409</v>
      </c>
      <c r="T1628" s="28">
        <v>38.682139333646951</v>
      </c>
      <c r="U1628" s="28">
        <v>39.225992784691975</v>
      </c>
      <c r="V1628" s="28">
        <v>39.61100562526353</v>
      </c>
      <c r="W1628" s="28">
        <v>39.99506528149508</v>
      </c>
      <c r="X1628" s="28">
        <v>40.508456911790425</v>
      </c>
    </row>
    <row r="1629" spans="1:24" x14ac:dyDescent="0.2">
      <c r="A1629" s="11" t="s">
        <v>159</v>
      </c>
      <c r="B1629" s="11" t="s">
        <v>63</v>
      </c>
      <c r="C1629" s="11" t="s">
        <v>50</v>
      </c>
      <c r="D1629" s="11" t="s">
        <v>75</v>
      </c>
      <c r="E1629" s="28">
        <v>29.688130000000001</v>
      </c>
      <c r="F1629" s="28">
        <v>31.517993000000001</v>
      </c>
      <c r="G1629" s="28">
        <v>34.565595999999999</v>
      </c>
      <c r="H1629" s="28">
        <v>36.420648999999997</v>
      </c>
      <c r="I1629" s="28">
        <v>38.432000000000002</v>
      </c>
      <c r="J1629" s="28">
        <v>37.036000000000001</v>
      </c>
      <c r="K1629" s="28">
        <v>37.719000000000001</v>
      </c>
      <c r="L1629" s="28">
        <v>41.650070999999997</v>
      </c>
      <c r="M1629" s="28">
        <v>43.199269999999999</v>
      </c>
      <c r="N1629" s="28">
        <v>39.068941000000002</v>
      </c>
      <c r="O1629" s="28">
        <v>41.150249000000002</v>
      </c>
      <c r="P1629" s="28">
        <v>42.685617000000001</v>
      </c>
      <c r="Q1629" s="28">
        <v>38.125250999999999</v>
      </c>
      <c r="R1629" s="28">
        <v>39.722903000000002</v>
      </c>
      <c r="S1629" s="28">
        <v>40.377501863189451</v>
      </c>
      <c r="T1629" s="28">
        <v>41.257930174384001</v>
      </c>
      <c r="U1629" s="28">
        <v>41.520094047775409</v>
      </c>
      <c r="V1629" s="28">
        <v>41.978600028752076</v>
      </c>
      <c r="W1629" s="28">
        <v>42.404485832998567</v>
      </c>
      <c r="X1629" s="28">
        <v>42.811219480825649</v>
      </c>
    </row>
    <row r="1630" spans="1:24" x14ac:dyDescent="0.2">
      <c r="A1630" s="11" t="s">
        <v>159</v>
      </c>
      <c r="B1630" s="11" t="s">
        <v>63</v>
      </c>
      <c r="C1630" s="11" t="s">
        <v>50</v>
      </c>
      <c r="D1630" s="11" t="s">
        <v>76</v>
      </c>
      <c r="E1630" s="28">
        <v>15.611608</v>
      </c>
      <c r="F1630" s="28">
        <v>14.953037999999999</v>
      </c>
      <c r="G1630" s="28">
        <v>15.896858999999999</v>
      </c>
      <c r="H1630" s="28">
        <v>15.702854</v>
      </c>
      <c r="I1630" s="28">
        <v>14.294</v>
      </c>
      <c r="J1630" s="28">
        <v>14.332000000000001</v>
      </c>
      <c r="K1630" s="28">
        <v>12.772</v>
      </c>
      <c r="L1630" s="28">
        <v>11.856202</v>
      </c>
      <c r="M1630" s="28">
        <v>12.794708999999999</v>
      </c>
      <c r="N1630" s="28">
        <v>11.934633</v>
      </c>
      <c r="O1630" s="28">
        <v>12.257676</v>
      </c>
      <c r="P1630" s="28">
        <v>12.485535</v>
      </c>
      <c r="Q1630" s="28">
        <v>10.242979</v>
      </c>
      <c r="R1630" s="28">
        <v>11.038192</v>
      </c>
      <c r="S1630" s="28">
        <v>9.5295987170421679</v>
      </c>
      <c r="T1630" s="28">
        <v>9.4370272565342166</v>
      </c>
      <c r="U1630" s="28">
        <v>9.177064851303582</v>
      </c>
      <c r="V1630" s="28">
        <v>9.1559461918353922</v>
      </c>
      <c r="W1630" s="28">
        <v>9.1370823674026003</v>
      </c>
      <c r="X1630" s="28">
        <v>9.1188082026677968</v>
      </c>
    </row>
    <row r="1631" spans="1:24" x14ac:dyDescent="0.2">
      <c r="A1631" s="11" t="s">
        <v>159</v>
      </c>
      <c r="B1631" s="11" t="s">
        <v>63</v>
      </c>
      <c r="C1631" s="11" t="s">
        <v>50</v>
      </c>
      <c r="D1631" s="11" t="s">
        <v>74</v>
      </c>
      <c r="E1631" s="28">
        <v>21.8</v>
      </c>
      <c r="F1631" s="28">
        <v>19.399999999999999</v>
      </c>
      <c r="G1631" s="28">
        <v>15.5</v>
      </c>
      <c r="H1631" s="28">
        <v>11.782965156000913</v>
      </c>
      <c r="I1631" s="28">
        <v>8.8372238670006844</v>
      </c>
      <c r="J1631" s="28">
        <v>8.8372238670006844</v>
      </c>
      <c r="K1631" s="28">
        <v>7.9535014803006163</v>
      </c>
      <c r="L1631" s="28">
        <v>7.1581513322705552</v>
      </c>
      <c r="M1631" s="28">
        <v>6.0844286324299715</v>
      </c>
      <c r="N1631" s="28">
        <v>5.4759857691869742</v>
      </c>
      <c r="O1631" s="28">
        <v>6.7</v>
      </c>
      <c r="P1631" s="28">
        <v>7.1</v>
      </c>
      <c r="Q1631" s="28">
        <v>6.8159999999999998</v>
      </c>
      <c r="R1631" s="28">
        <v>8.2473599999999987</v>
      </c>
      <c r="S1631" s="28">
        <v>7.834991999999998</v>
      </c>
      <c r="T1631" s="28">
        <v>7.4432423999999981</v>
      </c>
      <c r="U1631" s="28">
        <v>7.4060261879999985</v>
      </c>
      <c r="V1631" s="28">
        <v>7.3689960570599986</v>
      </c>
      <c r="W1631" s="28">
        <v>7.3321510767746982</v>
      </c>
      <c r="X1631" s="28">
        <v>7.2954903213908251</v>
      </c>
    </row>
    <row r="1632" spans="1:24" x14ac:dyDescent="0.2">
      <c r="A1632" s="11" t="s">
        <v>159</v>
      </c>
      <c r="B1632" s="11" t="s">
        <v>63</v>
      </c>
      <c r="C1632" s="11" t="s">
        <v>65</v>
      </c>
      <c r="D1632" s="11" t="s">
        <v>72</v>
      </c>
      <c r="E1632" s="28">
        <v>2.9395284444444445</v>
      </c>
      <c r="F1632" s="28">
        <v>2.9878178750406397</v>
      </c>
      <c r="G1632" s="28">
        <v>3.0339992917885836</v>
      </c>
      <c r="H1632" s="28">
        <v>3.0780726946882786</v>
      </c>
      <c r="I1632" s="28">
        <v>3.1110000000000002</v>
      </c>
      <c r="J1632" s="28">
        <v>3.14595</v>
      </c>
      <c r="K1632" s="28">
        <v>3.1809000000000003</v>
      </c>
      <c r="L1632" s="28">
        <v>3.197851</v>
      </c>
      <c r="M1632" s="28">
        <v>3.2415749999999997</v>
      </c>
      <c r="N1632" s="28">
        <v>3.235519</v>
      </c>
      <c r="O1632" s="28">
        <v>3.2589930000000003</v>
      </c>
      <c r="P1632" s="28">
        <v>3.2966224900000003</v>
      </c>
      <c r="Q1632" s="28">
        <v>3.3291970281500003</v>
      </c>
      <c r="R1632" s="28">
        <v>3.3756282174884324</v>
      </c>
      <c r="S1632" s="28">
        <v>3.4358261569036501</v>
      </c>
      <c r="T1632" s="28">
        <v>3.4975044005928901</v>
      </c>
      <c r="U1632" s="28">
        <v>3.5680388054184458</v>
      </c>
      <c r="V1632" s="28">
        <v>3.6435341679696167</v>
      </c>
      <c r="W1632" s="28">
        <v>3.7225975822774835</v>
      </c>
      <c r="X1632" s="28">
        <v>3.8005247692109991</v>
      </c>
    </row>
    <row r="1633" spans="1:24" x14ac:dyDescent="0.2">
      <c r="A1633" s="11" t="s">
        <v>159</v>
      </c>
      <c r="B1633" s="11" t="s">
        <v>63</v>
      </c>
      <c r="C1633" s="11" t="s">
        <v>65</v>
      </c>
      <c r="D1633" s="11" t="s">
        <v>77</v>
      </c>
      <c r="E1633" s="28">
        <v>0.24307699999999999</v>
      </c>
      <c r="F1633" s="28">
        <v>0.25800499999999998</v>
      </c>
      <c r="G1633" s="28">
        <v>0.270646</v>
      </c>
      <c r="H1633" s="28">
        <v>0.308</v>
      </c>
      <c r="I1633" s="28">
        <v>0.33500000000000002</v>
      </c>
      <c r="J1633" s="28">
        <v>0.32900000000000001</v>
      </c>
      <c r="K1633" s="28">
        <v>0.33200000000000002</v>
      </c>
      <c r="L1633" s="28">
        <v>0.34600000000000003</v>
      </c>
      <c r="M1633" s="28">
        <v>0.29799999999999999</v>
      </c>
      <c r="N1633" s="28">
        <v>0.19711200000000001</v>
      </c>
      <c r="O1633" s="28">
        <v>0.23003499999999999</v>
      </c>
      <c r="P1633" s="28">
        <v>0.26575900000000002</v>
      </c>
      <c r="Q1633" s="28">
        <v>0.24685499999999999</v>
      </c>
      <c r="R1633" s="28">
        <v>0.27792099999999997</v>
      </c>
      <c r="S1633" s="28">
        <v>0.321044</v>
      </c>
      <c r="T1633" s="28">
        <v>0.32717599999999997</v>
      </c>
      <c r="U1633" s="28">
        <v>0.34002399999999999</v>
      </c>
      <c r="V1633" s="28">
        <v>0.35003300000000004</v>
      </c>
      <c r="W1633" s="28">
        <v>0.35942000000000002</v>
      </c>
      <c r="X1633" s="28">
        <v>0.36478100000000002</v>
      </c>
    </row>
    <row r="1634" spans="1:24" x14ac:dyDescent="0.2">
      <c r="A1634" s="11" t="s">
        <v>159</v>
      </c>
      <c r="B1634" s="11" t="s">
        <v>63</v>
      </c>
      <c r="C1634" s="11" t="s">
        <v>65</v>
      </c>
      <c r="D1634" s="11" t="s">
        <v>73</v>
      </c>
      <c r="E1634" s="28">
        <v>0.15062200000000001</v>
      </c>
      <c r="F1634" s="28">
        <v>0.172546</v>
      </c>
      <c r="G1634" s="28">
        <v>0.173434</v>
      </c>
      <c r="H1634" s="28">
        <v>0.17199999999999999</v>
      </c>
      <c r="I1634" s="28">
        <v>0.19</v>
      </c>
      <c r="J1634" s="28">
        <v>0.186</v>
      </c>
      <c r="K1634" s="28">
        <v>0.187</v>
      </c>
      <c r="L1634" s="28">
        <v>0.19600000000000001</v>
      </c>
      <c r="M1634" s="28">
        <v>0.17499999999999999</v>
      </c>
      <c r="N1634" s="28">
        <v>8.0206E-2</v>
      </c>
      <c r="O1634" s="28">
        <v>0.11139499999999999</v>
      </c>
      <c r="P1634" s="28">
        <v>0.10301399999999999</v>
      </c>
      <c r="Q1634" s="28">
        <v>9.4036000000000008E-2</v>
      </c>
      <c r="R1634" s="28">
        <v>6.8825000000000011E-2</v>
      </c>
      <c r="S1634" s="28">
        <v>5.2802999999999996E-2</v>
      </c>
      <c r="T1634" s="28">
        <v>6.2609999999999999E-2</v>
      </c>
      <c r="U1634" s="28">
        <v>6.0559000000000002E-2</v>
      </c>
      <c r="V1634" s="28">
        <v>6.0472999999999999E-2</v>
      </c>
      <c r="W1634" s="28">
        <v>6.0380000000000003E-2</v>
      </c>
      <c r="X1634" s="28">
        <v>5.9551E-2</v>
      </c>
    </row>
    <row r="1635" spans="1:24" x14ac:dyDescent="0.2">
      <c r="A1635" s="11" t="s">
        <v>159</v>
      </c>
      <c r="B1635" s="11" t="s">
        <v>63</v>
      </c>
      <c r="C1635" s="11" t="s">
        <v>65</v>
      </c>
      <c r="D1635" s="11" t="s">
        <v>70</v>
      </c>
      <c r="E1635" s="28">
        <v>0.63577431760622838</v>
      </c>
      <c r="F1635" s="28">
        <v>0.728315355032361</v>
      </c>
      <c r="G1635" s="28">
        <v>0.73206359628552675</v>
      </c>
      <c r="H1635" s="28">
        <v>0.72601069318075229</v>
      </c>
      <c r="I1635" s="28">
        <v>0.80198855642059852</v>
      </c>
      <c r="J1635" s="28">
        <v>0.78510458681174378</v>
      </c>
      <c r="K1635" s="28">
        <v>0.78932557921395752</v>
      </c>
      <c r="L1635" s="28">
        <v>0.82731451083388063</v>
      </c>
      <c r="M1635" s="28">
        <v>0.7386736703873934</v>
      </c>
      <c r="N1635" s="28">
        <v>0.33854891661195013</v>
      </c>
      <c r="O1635" s="28">
        <v>0.47019744864459245</v>
      </c>
      <c r="P1635" s="28">
        <v>0.43482131132163965</v>
      </c>
      <c r="Q1635" s="28">
        <v>0.39692524153456532</v>
      </c>
      <c r="R1635" s="28">
        <v>0.29050980208235638</v>
      </c>
      <c r="S1635" s="28">
        <v>0.22288106181408873</v>
      </c>
      <c r="T1635" s="28">
        <v>0.26427633430259828</v>
      </c>
      <c r="U1635" s="28">
        <v>0.25561907888565805</v>
      </c>
      <c r="V1635" s="28">
        <v>0.25525607353906765</v>
      </c>
      <c r="W1635" s="28">
        <v>0.25486352124566181</v>
      </c>
      <c r="X1635" s="28">
        <v>0.25136431854422664</v>
      </c>
    </row>
    <row r="1636" spans="1:24" x14ac:dyDescent="0.2">
      <c r="A1636" s="11" t="s">
        <v>159</v>
      </c>
      <c r="B1636" s="11" t="s">
        <v>63</v>
      </c>
      <c r="C1636" s="11" t="s">
        <v>65</v>
      </c>
      <c r="D1636" s="11" t="s">
        <v>71</v>
      </c>
      <c r="E1636" s="28">
        <v>2.0641455534668034</v>
      </c>
      <c r="F1636" s="28">
        <v>2.2353773046736864</v>
      </c>
      <c r="G1636" s="28">
        <v>2.1959146730554866</v>
      </c>
      <c r="H1636" s="28">
        <v>2.2278136363745822</v>
      </c>
      <c r="I1636" s="28">
        <v>2.2554750000000001</v>
      </c>
      <c r="J1636" s="28">
        <v>2.5551940074553658</v>
      </c>
      <c r="K1636" s="28">
        <v>2.4905774718820624</v>
      </c>
      <c r="L1636" s="28">
        <v>2.5401814765838049</v>
      </c>
      <c r="M1636" s="28">
        <v>2.6495076071474162</v>
      </c>
      <c r="N1636" s="28">
        <v>2.4677069814682504</v>
      </c>
      <c r="O1636" s="28">
        <v>2.7283869931878901</v>
      </c>
      <c r="P1636" s="28">
        <v>2.623337801319892</v>
      </c>
      <c r="Q1636" s="28">
        <v>2.4443519271999996</v>
      </c>
      <c r="R1636" s="28">
        <v>2.2230799392000002</v>
      </c>
      <c r="S1636" s="28">
        <v>2.1938025304235218</v>
      </c>
      <c r="T1636" s="28">
        <v>2.3158248667813996</v>
      </c>
      <c r="U1636" s="28">
        <v>2.4976271637929122</v>
      </c>
      <c r="V1636" s="28">
        <v>2.6962152842975167</v>
      </c>
      <c r="W1636" s="28">
        <v>2.9036261141764372</v>
      </c>
      <c r="X1636" s="28">
        <v>2.96440931998458</v>
      </c>
    </row>
    <row r="1637" spans="1:24" x14ac:dyDescent="0.2">
      <c r="A1637" s="11" t="s">
        <v>159</v>
      </c>
      <c r="B1637" s="11" t="s">
        <v>63</v>
      </c>
      <c r="C1637" s="11" t="s">
        <v>65</v>
      </c>
      <c r="D1637" s="11" t="s">
        <v>26</v>
      </c>
      <c r="E1637" s="28">
        <v>2.6999198710730319</v>
      </c>
      <c r="F1637" s="28">
        <v>2.9636926597060476</v>
      </c>
      <c r="G1637" s="28">
        <v>2.9279782693410135</v>
      </c>
      <c r="H1637" s="28">
        <v>2.9538243295553346</v>
      </c>
      <c r="I1637" s="28">
        <v>3.0574635564205987</v>
      </c>
      <c r="J1637" s="28">
        <v>3.3402985942671095</v>
      </c>
      <c r="K1637" s="28">
        <v>3.2799030510960199</v>
      </c>
      <c r="L1637" s="28">
        <v>3.3674959874176853</v>
      </c>
      <c r="M1637" s="28">
        <v>3.3881812775348097</v>
      </c>
      <c r="N1637" s="28">
        <v>2.8062558980802006</v>
      </c>
      <c r="O1637" s="28">
        <v>3.1985844418324825</v>
      </c>
      <c r="P1637" s="28">
        <v>3.0581591126415315</v>
      </c>
      <c r="Q1637" s="28">
        <v>2.8412771687345648</v>
      </c>
      <c r="R1637" s="28">
        <v>2.5135897412823565</v>
      </c>
      <c r="S1637" s="28">
        <v>2.4166835922376104</v>
      </c>
      <c r="T1637" s="28">
        <v>2.5801012010839979</v>
      </c>
      <c r="U1637" s="28">
        <v>2.7532462426785704</v>
      </c>
      <c r="V1637" s="28">
        <v>2.9514713578365841</v>
      </c>
      <c r="W1637" s="28">
        <v>3.1584896354220993</v>
      </c>
      <c r="X1637" s="28">
        <v>3.2157736385288067</v>
      </c>
    </row>
    <row r="1638" spans="1:24" x14ac:dyDescent="0.2">
      <c r="A1638" s="11" t="s">
        <v>159</v>
      </c>
      <c r="B1638" s="11" t="s">
        <v>63</v>
      </c>
      <c r="C1638" s="11" t="s">
        <v>65</v>
      </c>
      <c r="D1638" s="11" t="s">
        <v>75</v>
      </c>
      <c r="E1638" s="28">
        <v>1.886155</v>
      </c>
      <c r="F1638" s="28">
        <v>1.578087</v>
      </c>
      <c r="G1638" s="28">
        <v>1.811183</v>
      </c>
      <c r="H1638" s="28">
        <v>1.7220800000000001</v>
      </c>
      <c r="I1638" s="28">
        <v>1.9838960000000001</v>
      </c>
      <c r="J1638" s="28">
        <v>1.7341089999999999</v>
      </c>
      <c r="K1638" s="28">
        <v>1.665</v>
      </c>
      <c r="L1638" s="28">
        <v>1.545356</v>
      </c>
      <c r="M1638" s="28">
        <v>1.528969</v>
      </c>
      <c r="N1638" s="28">
        <v>1.292073</v>
      </c>
      <c r="O1638" s="28">
        <v>1.486197</v>
      </c>
      <c r="P1638" s="28">
        <v>1.856508</v>
      </c>
      <c r="Q1638" s="28">
        <v>1.99715</v>
      </c>
      <c r="R1638" s="28">
        <v>1.5951420000000001</v>
      </c>
      <c r="S1638" s="28">
        <v>1.2883720462060728</v>
      </c>
      <c r="T1638" s="28">
        <v>1.4035496862731083</v>
      </c>
      <c r="U1638" s="28">
        <v>1.4880470093066136</v>
      </c>
      <c r="V1638" s="28">
        <v>1.6246311853540452</v>
      </c>
      <c r="W1638" s="28">
        <v>1.7153048021252155</v>
      </c>
      <c r="X1638" s="28">
        <v>1.7837166126979958</v>
      </c>
    </row>
    <row r="1639" spans="1:24" x14ac:dyDescent="0.2">
      <c r="A1639" s="11" t="s">
        <v>159</v>
      </c>
      <c r="B1639" s="11" t="s">
        <v>63</v>
      </c>
      <c r="C1639" s="11" t="s">
        <v>65</v>
      </c>
      <c r="D1639" s="11" t="s">
        <v>76</v>
      </c>
      <c r="E1639" s="28">
        <v>1.890668</v>
      </c>
      <c r="F1639" s="28">
        <v>1.4965189999999999</v>
      </c>
      <c r="G1639" s="28">
        <v>1.35755</v>
      </c>
      <c r="H1639" s="28">
        <v>1.2826059999999999</v>
      </c>
      <c r="I1639" s="28">
        <v>1.281596</v>
      </c>
      <c r="J1639" s="28">
        <v>1.6019890000000001</v>
      </c>
      <c r="K1639" s="28">
        <v>1.9710000000000001</v>
      </c>
      <c r="L1639" s="28">
        <v>2.242</v>
      </c>
      <c r="M1639" s="28">
        <v>1.0084949999999999</v>
      </c>
      <c r="N1639" s="28">
        <v>1.2621640000000001</v>
      </c>
      <c r="O1639" s="28">
        <v>1.709835</v>
      </c>
      <c r="P1639" s="28">
        <v>2.0429629999999999</v>
      </c>
      <c r="Q1639" s="28">
        <v>2.1117409999999999</v>
      </c>
      <c r="R1639" s="28">
        <v>1.858911</v>
      </c>
      <c r="S1639" s="28">
        <v>1.7313003631417681</v>
      </c>
      <c r="T1639" s="28">
        <v>1.8433775612025887</v>
      </c>
      <c r="U1639" s="28">
        <v>1.8622815445836209</v>
      </c>
      <c r="V1639" s="28">
        <v>1.8635350411124993</v>
      </c>
      <c r="W1639" s="28">
        <v>1.8614207203389033</v>
      </c>
      <c r="X1639" s="28">
        <v>1.8453260411585606</v>
      </c>
    </row>
    <row r="1640" spans="1:24" x14ac:dyDescent="0.2">
      <c r="A1640" s="11" t="s">
        <v>159</v>
      </c>
      <c r="B1640" s="11" t="s">
        <v>63</v>
      </c>
      <c r="C1640" s="11" t="s">
        <v>65</v>
      </c>
      <c r="D1640" s="11" t="s">
        <v>74</v>
      </c>
      <c r="E1640" s="28">
        <v>3.278</v>
      </c>
      <c r="F1640" s="28">
        <v>2.6240000000000001</v>
      </c>
      <c r="G1640" s="28">
        <v>2.0992000000000002</v>
      </c>
      <c r="H1640" s="28">
        <v>2.3091200000000005</v>
      </c>
      <c r="I1640" s="28">
        <v>2.3091200000000005</v>
      </c>
      <c r="J1640" s="28">
        <v>3.001856000000001</v>
      </c>
      <c r="K1640" s="28">
        <v>3.6022272000000011</v>
      </c>
      <c r="L1640" s="28">
        <v>4.1425612800000007</v>
      </c>
      <c r="M1640" s="28">
        <v>3.3140490240000005</v>
      </c>
      <c r="N1640" s="28">
        <v>2.9826441216000008</v>
      </c>
      <c r="O1640" s="28">
        <v>3.4598671810560009</v>
      </c>
      <c r="P1640" s="28">
        <v>3.19</v>
      </c>
      <c r="Q1640" s="28">
        <v>2.8591000000000002</v>
      </c>
      <c r="R1640" s="28">
        <v>2.9305775000000001</v>
      </c>
      <c r="S1640" s="28">
        <v>3.0184948250000003</v>
      </c>
      <c r="T1640" s="28">
        <v>3.0486797732500004</v>
      </c>
      <c r="U1640" s="28">
        <v>3.1401401664475004</v>
      </c>
      <c r="V1640" s="28">
        <v>3.2029429697764509</v>
      </c>
      <c r="W1640" s="28">
        <v>3.2990312588697437</v>
      </c>
      <c r="X1640" s="28">
        <v>3.2825361025753952</v>
      </c>
    </row>
    <row r="1641" spans="1:24" x14ac:dyDescent="0.2">
      <c r="A1641" s="11" t="s">
        <v>159</v>
      </c>
      <c r="B1641" s="11" t="s">
        <v>63</v>
      </c>
      <c r="C1641" s="11" t="s">
        <v>67</v>
      </c>
      <c r="D1641" s="11" t="s">
        <v>72</v>
      </c>
      <c r="E1641" s="28">
        <v>0.60339599999999993</v>
      </c>
      <c r="F1641" s="28">
        <v>0.60932600000000003</v>
      </c>
      <c r="G1641" s="28">
        <v>0.61843100000000006</v>
      </c>
      <c r="H1641" s="28">
        <v>0.62423600000000001</v>
      </c>
      <c r="I1641" s="28">
        <v>0.63924199999999998</v>
      </c>
      <c r="J1641" s="28">
        <v>0.64060799999999996</v>
      </c>
      <c r="K1641" s="28">
        <v>0.63812400000000002</v>
      </c>
      <c r="L1641" s="28">
        <v>0.63880100000000006</v>
      </c>
      <c r="M1641" s="28">
        <v>0.62119399999999991</v>
      </c>
      <c r="N1641" s="28">
        <v>0.60053899999999993</v>
      </c>
      <c r="O1641" s="28">
        <v>0.5901289999999999</v>
      </c>
      <c r="P1641" s="28">
        <v>0.59116622799999996</v>
      </c>
      <c r="Q1641" s="28">
        <v>0.59222959203999992</v>
      </c>
      <c r="R1641" s="28">
        <v>0.602177372637</v>
      </c>
      <c r="S1641" s="28">
        <v>0.59188289231658808</v>
      </c>
      <c r="T1641" s="28">
        <v>0.58911102671589421</v>
      </c>
      <c r="U1641" s="28">
        <v>0.58972025560533858</v>
      </c>
      <c r="V1641" s="28">
        <v>0.59218863515691145</v>
      </c>
      <c r="W1641" s="28">
        <v>0.59615354434435863</v>
      </c>
      <c r="X1641" s="28">
        <v>0.60120526079681003</v>
      </c>
    </row>
    <row r="1642" spans="1:24" x14ac:dyDescent="0.2">
      <c r="A1642" s="11" t="s">
        <v>159</v>
      </c>
      <c r="B1642" s="11" t="s">
        <v>63</v>
      </c>
      <c r="C1642" s="11" t="s">
        <v>67</v>
      </c>
      <c r="D1642" s="11" t="s">
        <v>77</v>
      </c>
      <c r="E1642" s="28">
        <v>5.5713921982037548E-2</v>
      </c>
      <c r="F1642" s="28">
        <v>5.5138E-2</v>
      </c>
      <c r="G1642" s="28">
        <v>5.1823000000000001E-2</v>
      </c>
      <c r="H1642" s="28">
        <v>5.1999999999999998E-2</v>
      </c>
      <c r="I1642" s="28">
        <v>5.6000000000000001E-2</v>
      </c>
      <c r="J1642" s="28">
        <v>5.8000000000000003E-2</v>
      </c>
      <c r="K1642" s="28">
        <v>5.6000000000000001E-2</v>
      </c>
      <c r="L1642" s="28">
        <v>4.8000000000000001E-2</v>
      </c>
      <c r="M1642" s="28">
        <v>5.2999999999999999E-2</v>
      </c>
      <c r="N1642" s="28">
        <v>3.086925260323603E-2</v>
      </c>
      <c r="O1642" s="28">
        <v>3.0902556371026731E-2</v>
      </c>
      <c r="P1642" s="28">
        <v>4.1165999999999994E-2</v>
      </c>
      <c r="Q1642" s="28">
        <v>4.2445000000000004E-2</v>
      </c>
      <c r="R1642" s="28">
        <v>5.4365000000000004E-2</v>
      </c>
      <c r="S1642" s="28">
        <v>3.5470999999999996E-2</v>
      </c>
      <c r="T1642" s="28">
        <v>4.3395000000000003E-2</v>
      </c>
      <c r="U1642" s="28">
        <v>4.7149000000000003E-2</v>
      </c>
      <c r="V1642" s="28">
        <v>4.9646000000000003E-2</v>
      </c>
      <c r="W1642" s="28">
        <v>5.1340000000000004E-2</v>
      </c>
      <c r="X1642" s="28">
        <v>5.2743999999999999E-2</v>
      </c>
    </row>
    <row r="1643" spans="1:24" x14ac:dyDescent="0.2">
      <c r="A1643" s="11" t="s">
        <v>159</v>
      </c>
      <c r="B1643" s="11" t="s">
        <v>63</v>
      </c>
      <c r="C1643" s="11" t="s">
        <v>67</v>
      </c>
      <c r="D1643" s="11" t="s">
        <v>73</v>
      </c>
      <c r="E1643" s="28">
        <v>1.9318999999999999E-2</v>
      </c>
      <c r="F1643" s="28">
        <v>1.9827999999999998E-2</v>
      </c>
      <c r="G1643" s="28">
        <v>1.9367000000000002E-2</v>
      </c>
      <c r="H1643" s="28">
        <v>1.6E-2</v>
      </c>
      <c r="I1643" s="28">
        <v>1.7999999999999999E-2</v>
      </c>
      <c r="J1643" s="28">
        <v>0.02</v>
      </c>
      <c r="K1643" s="28">
        <v>0.02</v>
      </c>
      <c r="L1643" s="28">
        <v>2.1000000000000001E-2</v>
      </c>
      <c r="M1643" s="28">
        <v>2.8000000000000001E-2</v>
      </c>
      <c r="N1643" s="28">
        <v>1.1444000000000001E-2</v>
      </c>
      <c r="O1643" s="28">
        <v>1.4354E-2</v>
      </c>
      <c r="P1643" s="28">
        <v>1.7879000000000003E-2</v>
      </c>
      <c r="Q1643" s="28">
        <v>1.8271000000000003E-2</v>
      </c>
      <c r="R1643" s="28">
        <v>1.9056E-2</v>
      </c>
      <c r="S1643" s="28">
        <v>1.7347000000000001E-2</v>
      </c>
      <c r="T1643" s="28">
        <v>2.0795999999999999E-2</v>
      </c>
      <c r="U1643" s="28">
        <v>2.2678E-2</v>
      </c>
      <c r="V1643" s="28">
        <v>2.4341999999999999E-2</v>
      </c>
      <c r="W1643" s="28">
        <v>2.5638000000000001E-2</v>
      </c>
      <c r="X1643" s="28">
        <v>2.6702000000000004E-2</v>
      </c>
    </row>
    <row r="1644" spans="1:24" x14ac:dyDescent="0.2">
      <c r="A1644" s="11" t="s">
        <v>159</v>
      </c>
      <c r="B1644" s="11" t="s">
        <v>63</v>
      </c>
      <c r="C1644" s="11" t="s">
        <v>67</v>
      </c>
      <c r="D1644" s="11" t="s">
        <v>70</v>
      </c>
      <c r="E1644" s="28">
        <v>0.15455199999999999</v>
      </c>
      <c r="F1644" s="28">
        <v>0.15862399999999999</v>
      </c>
      <c r="G1644" s="28">
        <v>0.15493600000000002</v>
      </c>
      <c r="H1644" s="28">
        <v>0.128</v>
      </c>
      <c r="I1644" s="28">
        <v>0.14399999999999999</v>
      </c>
      <c r="J1644" s="28">
        <v>0.16</v>
      </c>
      <c r="K1644" s="28">
        <v>0.16</v>
      </c>
      <c r="L1644" s="28">
        <v>0.16800000000000001</v>
      </c>
      <c r="M1644" s="28">
        <v>0.224</v>
      </c>
      <c r="N1644" s="28">
        <v>9.1552000000000008E-2</v>
      </c>
      <c r="O1644" s="28">
        <v>0.114832</v>
      </c>
      <c r="P1644" s="28">
        <v>0.14303200000000002</v>
      </c>
      <c r="Q1644" s="28">
        <v>0.14616800000000002</v>
      </c>
      <c r="R1644" s="28">
        <v>0.152448</v>
      </c>
      <c r="S1644" s="28">
        <v>0.13877600000000001</v>
      </c>
      <c r="T1644" s="28">
        <v>0.16636799999999999</v>
      </c>
      <c r="U1644" s="28">
        <v>0.181424</v>
      </c>
      <c r="V1644" s="28">
        <v>0.19473599999999999</v>
      </c>
      <c r="W1644" s="28">
        <v>0.20510400000000001</v>
      </c>
      <c r="X1644" s="28">
        <v>0.21361600000000003</v>
      </c>
    </row>
    <row r="1645" spans="1:24" x14ac:dyDescent="0.2">
      <c r="A1645" s="11" t="s">
        <v>159</v>
      </c>
      <c r="B1645" s="11" t="s">
        <v>63</v>
      </c>
      <c r="C1645" s="11" t="s">
        <v>67</v>
      </c>
      <c r="D1645" s="11" t="s">
        <v>71</v>
      </c>
      <c r="E1645" s="28">
        <v>1.4060398107985494</v>
      </c>
      <c r="F1645" s="28">
        <v>1.4096489785738808</v>
      </c>
      <c r="G1645" s="28">
        <v>1.4072457026803242</v>
      </c>
      <c r="H1645" s="28">
        <v>1.4296500000000001</v>
      </c>
      <c r="I1645" s="28">
        <v>1.3116400000000001</v>
      </c>
      <c r="J1645" s="28">
        <v>1.2769558000000001</v>
      </c>
      <c r="K1645" s="28">
        <v>1.3024271999999999</v>
      </c>
      <c r="L1645" s="28">
        <v>1.3729785999999999</v>
      </c>
      <c r="M1645" s="28">
        <v>1.3543934000000002</v>
      </c>
      <c r="N1645" s="28">
        <v>1.2024969000000001</v>
      </c>
      <c r="O1645" s="28">
        <v>1.2319987999999997</v>
      </c>
      <c r="P1645" s="28">
        <v>1.2706137399999999</v>
      </c>
      <c r="Q1645" s="28">
        <v>1.03426716</v>
      </c>
      <c r="R1645" s="28">
        <v>1.3669510999999999</v>
      </c>
      <c r="S1645" s="28">
        <v>1.6260952475608901</v>
      </c>
      <c r="T1645" s="28">
        <v>1.5487463501571694</v>
      </c>
      <c r="U1645" s="28">
        <v>1.5332726645738803</v>
      </c>
      <c r="V1645" s="28">
        <v>1.5396904514079699</v>
      </c>
      <c r="W1645" s="28">
        <v>1.5499992152953324</v>
      </c>
      <c r="X1645" s="28">
        <v>1.563133678071706</v>
      </c>
    </row>
    <row r="1646" spans="1:24" x14ac:dyDescent="0.2">
      <c r="A1646" s="11" t="s">
        <v>159</v>
      </c>
      <c r="B1646" s="11" t="s">
        <v>63</v>
      </c>
      <c r="C1646" s="11" t="s">
        <v>67</v>
      </c>
      <c r="D1646" s="11" t="s">
        <v>26</v>
      </c>
      <c r="E1646" s="28">
        <v>1.5605918107985495</v>
      </c>
      <c r="F1646" s="28">
        <v>1.5682729785738809</v>
      </c>
      <c r="G1646" s="28">
        <v>1.5621817026803242</v>
      </c>
      <c r="H1646" s="28">
        <v>1.5576500000000002</v>
      </c>
      <c r="I1646" s="28">
        <v>1.45564</v>
      </c>
      <c r="J1646" s="28">
        <v>1.4369558</v>
      </c>
      <c r="K1646" s="28">
        <v>1.4624271999999998</v>
      </c>
      <c r="L1646" s="28">
        <v>1.5409785999999999</v>
      </c>
      <c r="M1646" s="28">
        <v>1.5783934000000002</v>
      </c>
      <c r="N1646" s="28">
        <v>1.2940489000000002</v>
      </c>
      <c r="O1646" s="28">
        <v>1.3468307999999998</v>
      </c>
      <c r="P1646" s="28">
        <v>1.41364574</v>
      </c>
      <c r="Q1646" s="28">
        <v>1.18043516</v>
      </c>
      <c r="R1646" s="28">
        <v>1.5193990999999998</v>
      </c>
      <c r="S1646" s="28">
        <v>1.7648712475608901</v>
      </c>
      <c r="T1646" s="28">
        <v>1.7151143501571695</v>
      </c>
      <c r="U1646" s="28">
        <v>1.7146966645738804</v>
      </c>
      <c r="V1646" s="28">
        <v>1.7344264514079699</v>
      </c>
      <c r="W1646" s="28">
        <v>1.7551032152953323</v>
      </c>
      <c r="X1646" s="28">
        <v>1.776749678071706</v>
      </c>
    </row>
    <row r="1647" spans="1:24" x14ac:dyDescent="0.2">
      <c r="A1647" s="11" t="s">
        <v>159</v>
      </c>
      <c r="B1647" s="11" t="s">
        <v>63</v>
      </c>
      <c r="C1647" s="11" t="s">
        <v>67</v>
      </c>
      <c r="D1647" s="11" t="s">
        <v>75</v>
      </c>
      <c r="E1647" s="28">
        <v>1.2124740000000001</v>
      </c>
      <c r="F1647" s="28">
        <v>1.2450049999999999</v>
      </c>
      <c r="G1647" s="28">
        <v>1.4879990000000001</v>
      </c>
      <c r="H1647" s="28">
        <v>1.6445620000000001</v>
      </c>
      <c r="I1647" s="28">
        <v>1.6870000000000001</v>
      </c>
      <c r="J1647" s="28">
        <v>1.6066959999999999</v>
      </c>
      <c r="K1647" s="28">
        <v>1.6220000000000001</v>
      </c>
      <c r="L1647" s="28">
        <v>1.921</v>
      </c>
      <c r="M1647" s="28">
        <v>1.765523</v>
      </c>
      <c r="N1647" s="28">
        <v>1.296556</v>
      </c>
      <c r="O1647" s="28">
        <v>1.301067</v>
      </c>
      <c r="P1647" s="28">
        <v>1.319302</v>
      </c>
      <c r="Q1647" s="28">
        <v>1.0093218500000001</v>
      </c>
      <c r="R1647" s="28">
        <v>1.4916649254822953</v>
      </c>
      <c r="S1647" s="28">
        <v>1.4736246617583293</v>
      </c>
      <c r="T1647" s="28">
        <v>1.4754116305653682</v>
      </c>
      <c r="U1647" s="28">
        <v>1.4764368761165558</v>
      </c>
      <c r="V1647" s="28">
        <v>1.4945110989146744</v>
      </c>
      <c r="W1647" s="28">
        <v>1.5109507210027358</v>
      </c>
      <c r="X1647" s="28">
        <v>1.5275711789337658</v>
      </c>
    </row>
    <row r="1648" spans="1:24" x14ac:dyDescent="0.2">
      <c r="A1648" s="11" t="s">
        <v>159</v>
      </c>
      <c r="B1648" s="11" t="s">
        <v>63</v>
      </c>
      <c r="C1648" s="11" t="s">
        <v>67</v>
      </c>
      <c r="D1648" s="11" t="s">
        <v>76</v>
      </c>
      <c r="E1648" s="28">
        <v>1.766494</v>
      </c>
      <c r="F1648" s="28">
        <v>1.6023419999999999</v>
      </c>
      <c r="G1648" s="28">
        <v>1.1915789999999999</v>
      </c>
      <c r="H1648" s="28">
        <v>1.4195500000000001</v>
      </c>
      <c r="I1648" s="28">
        <v>1.6315120000000001</v>
      </c>
      <c r="J1648" s="28">
        <v>1.444</v>
      </c>
      <c r="K1648" s="28">
        <v>1.5680000000000001</v>
      </c>
      <c r="L1648" s="28">
        <v>1.1144160000000001</v>
      </c>
      <c r="M1648" s="28">
        <v>1.022194</v>
      </c>
      <c r="N1648" s="28">
        <v>1.020772</v>
      </c>
      <c r="O1648" s="28">
        <v>1.3216760000000001</v>
      </c>
      <c r="P1648" s="28">
        <v>1.3664350000000001</v>
      </c>
      <c r="Q1648" s="28">
        <v>1.0644899999999999</v>
      </c>
      <c r="R1648" s="28">
        <v>1.1644589999999999</v>
      </c>
      <c r="S1648" s="28">
        <v>1.139336196862631</v>
      </c>
      <c r="T1648" s="28">
        <v>1.1709797704059537</v>
      </c>
      <c r="U1648" s="28">
        <v>1.1574107717708926</v>
      </c>
      <c r="V1648" s="28">
        <v>1.1542665000829184</v>
      </c>
      <c r="W1648" s="28">
        <v>1.150573351394282</v>
      </c>
      <c r="X1648" s="28">
        <v>1.1451471344060213</v>
      </c>
    </row>
    <row r="1649" spans="1:24" x14ac:dyDescent="0.2">
      <c r="A1649" s="11" t="s">
        <v>159</v>
      </c>
      <c r="B1649" s="11" t="s">
        <v>63</v>
      </c>
      <c r="C1649" s="11" t="s">
        <v>67</v>
      </c>
      <c r="D1649" s="11" t="s">
        <v>74</v>
      </c>
      <c r="E1649" s="28">
        <v>2.3809999999999998</v>
      </c>
      <c r="F1649" s="28">
        <v>1.71</v>
      </c>
      <c r="G1649" s="28">
        <v>1.3680000000000001</v>
      </c>
      <c r="H1649" s="28">
        <v>1.48</v>
      </c>
      <c r="I1649" s="28">
        <v>1.51</v>
      </c>
      <c r="J1649" s="28">
        <v>1.3257219599999999</v>
      </c>
      <c r="K1649" s="28">
        <v>1.3389791795999999</v>
      </c>
      <c r="L1649" s="28">
        <v>0.93728542571999984</v>
      </c>
      <c r="M1649" s="28">
        <v>0.7966926118619998</v>
      </c>
      <c r="N1649" s="28">
        <v>0.75685798126889969</v>
      </c>
      <c r="O1649" s="28">
        <v>1.3</v>
      </c>
      <c r="P1649" s="28">
        <v>1.35</v>
      </c>
      <c r="Q1649" s="28">
        <v>1.2150000000000001</v>
      </c>
      <c r="R1649" s="28">
        <v>1.2514500000000002</v>
      </c>
      <c r="S1649" s="28">
        <v>1.3765950000000002</v>
      </c>
      <c r="T1649" s="28">
        <v>1.4137630650000002</v>
      </c>
      <c r="U1649" s="28">
        <v>1.3996254343500001</v>
      </c>
      <c r="V1649" s="28">
        <v>1.3996254343500001</v>
      </c>
      <c r="W1649" s="28">
        <v>1.3996254343500001</v>
      </c>
      <c r="X1649" s="28">
        <v>1.3982258089156501</v>
      </c>
    </row>
  </sheetData>
  <autoFilter ref="A2:X1649"/>
  <phoneticPr fontId="4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Z6272"/>
  <sheetViews>
    <sheetView showGridLines="0" workbookViewId="0">
      <selection activeCell="G316" sqref="G316"/>
    </sheetView>
  </sheetViews>
  <sheetFormatPr defaultRowHeight="12.75" x14ac:dyDescent="0.2"/>
  <cols>
    <col min="1" max="1" width="16.25" style="30" customWidth="1"/>
    <col min="2" max="2" width="18.25" style="30" customWidth="1"/>
    <col min="3" max="12" width="12.25" style="30" customWidth="1"/>
    <col min="13" max="13" width="12.25" style="31" customWidth="1"/>
    <col min="14" max="18" width="12.25" style="30" customWidth="1"/>
    <col min="19" max="19" width="12.25" style="30" bestFit="1" customWidth="1"/>
    <col min="20" max="20" width="12.25" style="30" customWidth="1"/>
    <col min="21" max="21" width="12.25" style="30" bestFit="1" customWidth="1"/>
    <col min="22" max="22" width="12.25" style="30" customWidth="1"/>
    <col min="23" max="23" width="10.75" style="30" customWidth="1"/>
    <col min="24" max="24" width="10.5" style="30" customWidth="1"/>
    <col min="25" max="25" width="10.75" style="30" customWidth="1"/>
    <col min="26" max="26" width="10.75" style="30" bestFit="1" customWidth="1"/>
    <col min="27" max="16384" width="9" style="30"/>
  </cols>
  <sheetData>
    <row r="2" spans="1:26" x14ac:dyDescent="0.2">
      <c r="A2" s="11"/>
      <c r="B2" s="11"/>
    </row>
    <row r="3" spans="1:26" x14ac:dyDescent="0.2">
      <c r="A3" s="32" t="s">
        <v>29</v>
      </c>
      <c r="B3" s="32" t="s">
        <v>24</v>
      </c>
    </row>
    <row r="4" spans="1:26" x14ac:dyDescent="0.2">
      <c r="A4" s="32" t="s">
        <v>23</v>
      </c>
      <c r="B4" s="32" t="s">
        <v>24</v>
      </c>
    </row>
    <row r="6" spans="1:26" x14ac:dyDescent="0.2">
      <c r="A6" s="33"/>
      <c r="B6" s="34"/>
      <c r="C6" s="33" t="s">
        <v>160</v>
      </c>
      <c r="D6" s="34"/>
      <c r="E6" s="34"/>
      <c r="F6" s="34"/>
      <c r="G6" s="34"/>
      <c r="H6" s="34"/>
      <c r="I6" s="34"/>
      <c r="J6" s="34"/>
      <c r="K6" s="34"/>
      <c r="L6" s="34"/>
      <c r="M6" s="35"/>
      <c r="N6" s="34"/>
      <c r="O6" s="34"/>
      <c r="P6" s="34"/>
      <c r="Q6" s="34"/>
      <c r="R6" s="34"/>
      <c r="S6" s="34"/>
      <c r="T6" s="34"/>
      <c r="U6" s="34"/>
      <c r="V6" s="36"/>
      <c r="W6" s="11"/>
      <c r="X6" s="11"/>
      <c r="Y6" s="11"/>
      <c r="Z6" s="11"/>
    </row>
    <row r="7" spans="1:26" s="41" customFormat="1" x14ac:dyDescent="0.2">
      <c r="A7" s="33" t="s">
        <v>28</v>
      </c>
      <c r="B7" s="33" t="s">
        <v>25</v>
      </c>
      <c r="C7" s="37" t="s">
        <v>161</v>
      </c>
      <c r="D7" s="38" t="s">
        <v>162</v>
      </c>
      <c r="E7" s="38" t="s">
        <v>163</v>
      </c>
      <c r="F7" s="38" t="s">
        <v>164</v>
      </c>
      <c r="G7" s="38" t="s">
        <v>165</v>
      </c>
      <c r="H7" s="38" t="s">
        <v>166</v>
      </c>
      <c r="I7" s="38" t="s">
        <v>167</v>
      </c>
      <c r="J7" s="38" t="s">
        <v>168</v>
      </c>
      <c r="K7" s="39" t="s">
        <v>169</v>
      </c>
      <c r="L7" s="38" t="s">
        <v>170</v>
      </c>
      <c r="M7" s="38" t="s">
        <v>171</v>
      </c>
      <c r="N7" s="38" t="s">
        <v>172</v>
      </c>
      <c r="O7" s="38" t="s">
        <v>173</v>
      </c>
      <c r="P7" s="38" t="s">
        <v>174</v>
      </c>
      <c r="Q7" s="38" t="s">
        <v>175</v>
      </c>
      <c r="R7" s="38" t="s">
        <v>176</v>
      </c>
      <c r="S7" s="38" t="s">
        <v>177</v>
      </c>
      <c r="T7" s="38" t="s">
        <v>178</v>
      </c>
      <c r="U7" s="38" t="s">
        <v>179</v>
      </c>
      <c r="V7" s="40" t="s">
        <v>180</v>
      </c>
      <c r="W7" s="27"/>
      <c r="X7" s="27"/>
      <c r="Y7" s="27"/>
      <c r="Z7" s="27"/>
    </row>
    <row r="8" spans="1:26" x14ac:dyDescent="0.2">
      <c r="A8" s="33" t="s">
        <v>181</v>
      </c>
      <c r="B8" s="33" t="s">
        <v>182</v>
      </c>
      <c r="C8" s="33">
        <v>563.60729935974518</v>
      </c>
      <c r="D8" s="42">
        <v>578.68133107112772</v>
      </c>
      <c r="E8" s="42">
        <v>594.39509268185907</v>
      </c>
      <c r="F8" s="42">
        <v>609.35147994112833</v>
      </c>
      <c r="G8" s="42">
        <v>627.00125052708654</v>
      </c>
      <c r="H8" s="42">
        <v>644.82318754463256</v>
      </c>
      <c r="I8" s="42">
        <v>663.8969867889931</v>
      </c>
      <c r="J8" s="42">
        <v>687.98178942328798</v>
      </c>
      <c r="K8" s="43">
        <v>714.9466169977012</v>
      </c>
      <c r="L8" s="42">
        <v>737.08600628477473</v>
      </c>
      <c r="M8" s="42">
        <v>763.59799216824047</v>
      </c>
      <c r="N8" s="42">
        <v>792.15652988559168</v>
      </c>
      <c r="O8" s="42">
        <v>822.65200147051917</v>
      </c>
      <c r="P8" s="42">
        <v>852.86231517529927</v>
      </c>
      <c r="Q8" s="42">
        <v>882.53771127271591</v>
      </c>
      <c r="R8" s="42">
        <v>912.39426748169694</v>
      </c>
      <c r="S8" s="42">
        <v>943.52651888520211</v>
      </c>
      <c r="T8" s="42">
        <v>975.77711578487401</v>
      </c>
      <c r="U8" s="42">
        <v>1009.9185491643622</v>
      </c>
      <c r="V8" s="44">
        <v>1045.0632443241398</v>
      </c>
      <c r="W8" s="11"/>
      <c r="X8" s="11"/>
      <c r="Y8" s="11"/>
      <c r="Z8" s="11"/>
    </row>
    <row r="9" spans="1:26" x14ac:dyDescent="0.2">
      <c r="A9" s="45"/>
      <c r="B9" s="46" t="s">
        <v>183</v>
      </c>
      <c r="C9" s="46">
        <v>39.691680364354127</v>
      </c>
      <c r="D9" s="30">
        <v>39.662662299422038</v>
      </c>
      <c r="E9" s="30">
        <v>40.375979043043529</v>
      </c>
      <c r="F9" s="30">
        <v>41.364733308970926</v>
      </c>
      <c r="G9" s="30">
        <v>43.698541995146662</v>
      </c>
      <c r="H9" s="30">
        <v>45.697562753763641</v>
      </c>
      <c r="I9" s="30">
        <v>47.729339813474425</v>
      </c>
      <c r="J9" s="30">
        <v>50.54709864242102</v>
      </c>
      <c r="K9" s="31">
        <v>49.418070035637996</v>
      </c>
      <c r="L9" s="30">
        <v>48.228791232627835</v>
      </c>
      <c r="M9" s="30">
        <v>53.34099352868509</v>
      </c>
      <c r="N9" s="30">
        <v>55.438629057125617</v>
      </c>
      <c r="O9" s="30">
        <v>58.584253556555872</v>
      </c>
      <c r="P9" s="30">
        <v>60.808304730216939</v>
      </c>
      <c r="Q9" s="30">
        <v>62.484235795033818</v>
      </c>
      <c r="R9" s="30">
        <v>64.658811829018788</v>
      </c>
      <c r="S9" s="30">
        <v>68.23981768952487</v>
      </c>
      <c r="T9" s="30">
        <v>71.973298746923348</v>
      </c>
      <c r="U9" s="30">
        <v>75.455997402854635</v>
      </c>
      <c r="V9" s="47">
        <v>78.556516471233536</v>
      </c>
      <c r="W9" s="11"/>
      <c r="X9" s="11"/>
      <c r="Y9" s="11"/>
      <c r="Z9" s="11"/>
    </row>
    <row r="10" spans="1:26" x14ac:dyDescent="0.2">
      <c r="A10" s="45"/>
      <c r="B10" s="46" t="s">
        <v>184</v>
      </c>
      <c r="C10" s="46">
        <v>41.765183999999998</v>
      </c>
      <c r="D10" s="30">
        <v>40.587364464375661</v>
      </c>
      <c r="E10" s="30">
        <v>42.041953999999997</v>
      </c>
      <c r="F10" s="30">
        <v>42.98137899999999</v>
      </c>
      <c r="G10" s="30">
        <v>45.317254000000005</v>
      </c>
      <c r="H10" s="30">
        <v>46.879214371643414</v>
      </c>
      <c r="I10" s="30">
        <v>49.773841081053163</v>
      </c>
      <c r="J10" s="30">
        <v>52.672171000000006</v>
      </c>
      <c r="K10" s="31">
        <v>51.846178999999971</v>
      </c>
      <c r="L10" s="30">
        <v>45.928459999999994</v>
      </c>
      <c r="M10" s="30">
        <v>55.928839100000012</v>
      </c>
      <c r="N10" s="30">
        <v>58.124276488</v>
      </c>
      <c r="O10" s="30">
        <v>61.354625847039998</v>
      </c>
      <c r="P10" s="30">
        <v>63.534364694625232</v>
      </c>
      <c r="Q10" s="30">
        <v>65.319777830002508</v>
      </c>
      <c r="R10" s="30">
        <v>68.15716305091405</v>
      </c>
      <c r="S10" s="30">
        <v>71.51616772400817</v>
      </c>
      <c r="T10" s="30">
        <v>74.93653746709407</v>
      </c>
      <c r="U10" s="30">
        <v>78.213191011184946</v>
      </c>
      <c r="V10" s="47">
        <v>81.097524728290097</v>
      </c>
      <c r="W10" s="11"/>
      <c r="X10" s="11"/>
      <c r="Y10" s="11"/>
      <c r="Z10" s="11"/>
    </row>
    <row r="11" spans="1:26" x14ac:dyDescent="0.2">
      <c r="A11" s="45"/>
      <c r="B11" s="46" t="s">
        <v>185</v>
      </c>
      <c r="C11" s="46">
        <v>248.8729056344381</v>
      </c>
      <c r="D11" s="30">
        <v>239.44190276694965</v>
      </c>
      <c r="E11" s="30">
        <v>249.24298543201093</v>
      </c>
      <c r="F11" s="30">
        <v>253.60180430253217</v>
      </c>
      <c r="G11" s="30">
        <v>266.1700788665911</v>
      </c>
      <c r="H11" s="30">
        <v>272.75991570238125</v>
      </c>
      <c r="I11" s="30">
        <v>281.37069935314599</v>
      </c>
      <c r="J11" s="30">
        <v>295.36351655266947</v>
      </c>
      <c r="K11" s="31">
        <v>282.53752250072108</v>
      </c>
      <c r="L11" s="30">
        <v>245.82163665854139</v>
      </c>
      <c r="M11" s="30">
        <v>300.7422714948878</v>
      </c>
      <c r="N11" s="30">
        <v>310.74008153054899</v>
      </c>
      <c r="O11" s="30">
        <v>325.4698693817549</v>
      </c>
      <c r="P11" s="30">
        <v>336.78803676312606</v>
      </c>
      <c r="Q11" s="30">
        <v>347.0432826349205</v>
      </c>
      <c r="R11" s="30">
        <v>361.70376160597118</v>
      </c>
      <c r="S11" s="30">
        <v>379.06173614654625</v>
      </c>
      <c r="T11" s="30">
        <v>395.3563998400914</v>
      </c>
      <c r="U11" s="30">
        <v>412.46161569012378</v>
      </c>
      <c r="V11" s="47">
        <v>427.0195206405084</v>
      </c>
      <c r="W11" s="11"/>
      <c r="X11" s="11"/>
      <c r="Y11" s="11"/>
      <c r="Z11" s="11"/>
    </row>
    <row r="12" spans="1:26" x14ac:dyDescent="0.2">
      <c r="A12" s="45"/>
      <c r="B12" s="46" t="s">
        <v>186</v>
      </c>
      <c r="C12" s="46">
        <v>598.8930394293277</v>
      </c>
      <c r="D12" s="30">
        <v>602.82312074101276</v>
      </c>
      <c r="E12" s="30">
        <v>620.96516488501288</v>
      </c>
      <c r="F12" s="30">
        <v>642.05650519391475</v>
      </c>
      <c r="G12" s="30">
        <v>673.7979765707164</v>
      </c>
      <c r="H12" s="30">
        <v>700.4186702152665</v>
      </c>
      <c r="I12" s="30">
        <v>720.53959446855617</v>
      </c>
      <c r="J12" s="30">
        <v>747.64320743944222</v>
      </c>
      <c r="K12" s="31">
        <v>733.65645375061024</v>
      </c>
      <c r="L12" s="30">
        <v>721.84363487999065</v>
      </c>
      <c r="M12" s="30">
        <v>797.1988088993013</v>
      </c>
      <c r="N12" s="30">
        <v>826.82988552799486</v>
      </c>
      <c r="O12" s="30">
        <v>806.04204920426344</v>
      </c>
      <c r="P12" s="30">
        <v>837.10980317595715</v>
      </c>
      <c r="Q12" s="30">
        <v>873.22188623259115</v>
      </c>
      <c r="R12" s="30">
        <v>904.66001174239159</v>
      </c>
      <c r="S12" s="30">
        <v>937.67177273941286</v>
      </c>
      <c r="T12" s="30">
        <v>977.32887382209742</v>
      </c>
      <c r="U12" s="30">
        <v>1018.8929815688263</v>
      </c>
      <c r="V12" s="47">
        <v>1054.6780792897193</v>
      </c>
      <c r="W12" s="11"/>
      <c r="X12" s="11"/>
      <c r="Y12" s="11"/>
      <c r="Z12" s="11"/>
    </row>
    <row r="13" spans="1:26" x14ac:dyDescent="0.2">
      <c r="A13" s="45"/>
      <c r="B13" s="46" t="s">
        <v>187</v>
      </c>
      <c r="C13" s="46">
        <v>847.76594506376568</v>
      </c>
      <c r="D13" s="30">
        <v>842.26502350796238</v>
      </c>
      <c r="E13" s="30">
        <v>870.20815031702386</v>
      </c>
      <c r="F13" s="30">
        <v>895.65830949644715</v>
      </c>
      <c r="G13" s="30">
        <v>939.96805543730761</v>
      </c>
      <c r="H13" s="30">
        <v>973.17858591764775</v>
      </c>
      <c r="I13" s="30">
        <v>1001.9102938217025</v>
      </c>
      <c r="J13" s="30">
        <v>1043.0067239921116</v>
      </c>
      <c r="K13" s="31">
        <v>1016.1939762513314</v>
      </c>
      <c r="L13" s="30">
        <v>967.66527153853201</v>
      </c>
      <c r="M13" s="30">
        <v>1097.9410803941892</v>
      </c>
      <c r="N13" s="30">
        <v>1137.5699670585441</v>
      </c>
      <c r="O13" s="30">
        <v>1131.5119185860176</v>
      </c>
      <c r="P13" s="30">
        <v>1173.8978399390835</v>
      </c>
      <c r="Q13" s="30">
        <v>1220.2651688675116</v>
      </c>
      <c r="R13" s="30">
        <v>1266.3637733483629</v>
      </c>
      <c r="S13" s="30">
        <v>1316.7335088859591</v>
      </c>
      <c r="T13" s="30">
        <v>1372.6852736621893</v>
      </c>
      <c r="U13" s="30">
        <v>1431.35459725895</v>
      </c>
      <c r="V13" s="47">
        <v>1481.6975999302283</v>
      </c>
      <c r="W13" s="11"/>
      <c r="X13" s="11"/>
      <c r="Y13" s="11"/>
      <c r="Z13" s="11"/>
    </row>
    <row r="14" spans="1:26" x14ac:dyDescent="0.2">
      <c r="A14" s="45"/>
      <c r="B14" s="46" t="s">
        <v>188</v>
      </c>
      <c r="C14" s="46">
        <v>444.3438125114954</v>
      </c>
      <c r="D14" s="30">
        <v>440.48145901325836</v>
      </c>
      <c r="E14" s="30">
        <v>477.08171268735862</v>
      </c>
      <c r="F14" s="30">
        <v>513.47995838826102</v>
      </c>
      <c r="G14" s="30">
        <v>572.18187004277866</v>
      </c>
      <c r="H14" s="30">
        <v>617.93412700663839</v>
      </c>
      <c r="I14" s="30">
        <v>644.01191699999981</v>
      </c>
      <c r="J14" s="30">
        <v>705.79516699999988</v>
      </c>
      <c r="K14" s="31">
        <v>697.19814999999994</v>
      </c>
      <c r="L14" s="30">
        <v>659.2908078713499</v>
      </c>
      <c r="M14" s="30">
        <v>766.24164750465411</v>
      </c>
      <c r="N14" s="30">
        <v>818.39194106359059</v>
      </c>
      <c r="O14" s="30">
        <v>764.92514936201928</v>
      </c>
      <c r="P14" s="30">
        <v>793.51350957477882</v>
      </c>
      <c r="Q14" s="30">
        <v>831.08025734666717</v>
      </c>
      <c r="R14" s="30">
        <v>831.29276596763827</v>
      </c>
      <c r="S14" s="30">
        <v>848.9922029669159</v>
      </c>
      <c r="T14" s="30">
        <v>866.28053130104058</v>
      </c>
      <c r="U14" s="30">
        <v>884.12389770856998</v>
      </c>
      <c r="V14" s="47">
        <v>903.3380983772787</v>
      </c>
      <c r="W14" s="11"/>
      <c r="X14" s="11"/>
      <c r="Y14" s="11"/>
      <c r="Z14" s="11"/>
    </row>
    <row r="15" spans="1:26" x14ac:dyDescent="0.2">
      <c r="A15" s="45"/>
      <c r="B15" s="46" t="s">
        <v>189</v>
      </c>
      <c r="C15" s="46">
        <v>444.60596296087868</v>
      </c>
      <c r="D15" s="30">
        <v>443.38796995427606</v>
      </c>
      <c r="E15" s="30">
        <v>486.33441420218259</v>
      </c>
      <c r="F15" s="30">
        <v>519.87188869980025</v>
      </c>
      <c r="G15" s="30">
        <v>588.27850581739699</v>
      </c>
      <c r="H15" s="30">
        <v>630.59555089107505</v>
      </c>
      <c r="I15" s="30">
        <v>651.28976101639091</v>
      </c>
      <c r="J15" s="30">
        <v>706.57685823409645</v>
      </c>
      <c r="K15" s="31">
        <v>711.90131886313668</v>
      </c>
      <c r="L15" s="30">
        <v>668.71372906867623</v>
      </c>
      <c r="M15" s="30">
        <v>788.53778252054963</v>
      </c>
      <c r="N15" s="30">
        <v>825.56104134271175</v>
      </c>
      <c r="O15" s="30">
        <v>775.06720732470353</v>
      </c>
      <c r="P15" s="30">
        <v>813.99493886177606</v>
      </c>
      <c r="Q15" s="30">
        <v>852.86146984664572</v>
      </c>
      <c r="R15" s="30">
        <v>854.2362570877707</v>
      </c>
      <c r="S15" s="30">
        <v>871.82612168481353</v>
      </c>
      <c r="T15" s="30">
        <v>890.13449892948199</v>
      </c>
      <c r="U15" s="30">
        <v>907.48764846213362</v>
      </c>
      <c r="V15" s="47">
        <v>926.24057141805565</v>
      </c>
      <c r="W15" s="11"/>
      <c r="X15" s="11"/>
      <c r="Y15" s="11"/>
      <c r="Z15" s="11"/>
    </row>
    <row r="16" spans="1:26" x14ac:dyDescent="0.2">
      <c r="A16" s="45"/>
      <c r="B16" s="46" t="s">
        <v>190</v>
      </c>
      <c r="C16" s="46">
        <v>866.0415418672485</v>
      </c>
      <c r="D16" s="30">
        <v>839.20724464525722</v>
      </c>
      <c r="E16" s="30">
        <v>867.57745287149862</v>
      </c>
      <c r="F16" s="30">
        <v>903.44550969242675</v>
      </c>
      <c r="G16" s="30">
        <v>960.1879912705034</v>
      </c>
      <c r="H16" s="30">
        <v>991.8585935873474</v>
      </c>
      <c r="I16" s="30">
        <v>999.41899399554336</v>
      </c>
      <c r="J16" s="30">
        <v>1056.0940568308242</v>
      </c>
      <c r="K16" s="31">
        <v>1052.1127144214777</v>
      </c>
      <c r="L16" s="30">
        <v>960.74234521506958</v>
      </c>
      <c r="M16" s="30">
        <v>1118.7550630408457</v>
      </c>
      <c r="N16" s="30">
        <v>1167.4316494880873</v>
      </c>
      <c r="O16" s="30">
        <v>1154.557621102728</v>
      </c>
      <c r="P16" s="30">
        <v>1187.8909219931845</v>
      </c>
      <c r="Q16" s="30">
        <v>1247.531915455407</v>
      </c>
      <c r="R16" s="30">
        <v>1296.1113889056842</v>
      </c>
      <c r="S16" s="30">
        <v>1346.9992840401762</v>
      </c>
      <c r="T16" s="30">
        <v>1404.5364832012372</v>
      </c>
      <c r="U16" s="30">
        <v>1462.2554454018541</v>
      </c>
      <c r="V16" s="47">
        <v>1511.3422446172535</v>
      </c>
      <c r="W16" s="11"/>
      <c r="X16" s="11"/>
      <c r="Y16" s="11"/>
      <c r="Z16" s="11"/>
    </row>
    <row r="17" spans="1:26" x14ac:dyDescent="0.2">
      <c r="A17" s="33" t="s">
        <v>191</v>
      </c>
      <c r="B17" s="33" t="s">
        <v>182</v>
      </c>
      <c r="C17" s="33">
        <v>177.99711715711516</v>
      </c>
      <c r="D17" s="42">
        <v>186.46454236686034</v>
      </c>
      <c r="E17" s="42">
        <v>191.13419172019371</v>
      </c>
      <c r="F17" s="42">
        <v>197.29455583677864</v>
      </c>
      <c r="G17" s="42">
        <v>206.84315794951834</v>
      </c>
      <c r="H17" s="42">
        <v>215.98928524637589</v>
      </c>
      <c r="I17" s="42">
        <v>224.84964385576097</v>
      </c>
      <c r="J17" s="42">
        <v>232.98699360099459</v>
      </c>
      <c r="K17" s="43">
        <v>238.14260420649313</v>
      </c>
      <c r="L17" s="42">
        <v>244.41348422949616</v>
      </c>
      <c r="M17" s="42">
        <v>252.96247814712783</v>
      </c>
      <c r="N17" s="42">
        <v>262.17123049962163</v>
      </c>
      <c r="O17" s="42">
        <v>271.97004378148961</v>
      </c>
      <c r="P17" s="42">
        <v>281.73119381583354</v>
      </c>
      <c r="Q17" s="42">
        <v>291.39576474786566</v>
      </c>
      <c r="R17" s="42">
        <v>301.37414068377888</v>
      </c>
      <c r="S17" s="42">
        <v>311.67427593300016</v>
      </c>
      <c r="T17" s="42">
        <v>322.33306892794394</v>
      </c>
      <c r="U17" s="42">
        <v>333.35871119558777</v>
      </c>
      <c r="V17" s="44">
        <v>344.95935031571469</v>
      </c>
      <c r="W17" s="11"/>
      <c r="X17" s="11"/>
      <c r="Y17" s="11"/>
      <c r="Z17" s="11"/>
    </row>
    <row r="18" spans="1:26" x14ac:dyDescent="0.2">
      <c r="A18" s="45"/>
      <c r="B18" s="46" t="s">
        <v>183</v>
      </c>
      <c r="C18" s="46">
        <v>16.657380845572494</v>
      </c>
      <c r="D18" s="30">
        <v>16.648816959296497</v>
      </c>
      <c r="E18" s="30">
        <v>16.611079107328713</v>
      </c>
      <c r="F18" s="30">
        <v>17.263128857136174</v>
      </c>
      <c r="G18" s="30">
        <v>18.329537180090838</v>
      </c>
      <c r="H18" s="30">
        <v>18.529798526317645</v>
      </c>
      <c r="I18" s="30">
        <v>18.622553362497388</v>
      </c>
      <c r="J18" s="30">
        <v>19.139992766804166</v>
      </c>
      <c r="K18" s="31">
        <v>16.924045171547405</v>
      </c>
      <c r="L18" s="30">
        <v>15.797975365548858</v>
      </c>
      <c r="M18" s="30">
        <v>18.946303822218681</v>
      </c>
      <c r="N18" s="30">
        <v>19.945701609805937</v>
      </c>
      <c r="O18" s="30">
        <v>20.951511954285795</v>
      </c>
      <c r="P18" s="30">
        <v>21.77411489434613</v>
      </c>
      <c r="Q18" s="30">
        <v>22.29793475557857</v>
      </c>
      <c r="R18" s="30">
        <v>23.136270656309762</v>
      </c>
      <c r="S18" s="30">
        <v>24.068022341372405</v>
      </c>
      <c r="T18" s="30">
        <v>24.854013979790313</v>
      </c>
      <c r="U18" s="30">
        <v>25.582073968013649</v>
      </c>
      <c r="V18" s="47">
        <v>26.335924234849227</v>
      </c>
      <c r="W18" s="11"/>
      <c r="X18" s="11"/>
      <c r="Y18" s="11"/>
      <c r="Z18" s="11"/>
    </row>
    <row r="19" spans="1:26" x14ac:dyDescent="0.2">
      <c r="A19" s="45"/>
      <c r="B19" s="46" t="s">
        <v>184</v>
      </c>
      <c r="C19" s="46">
        <v>15.308559541520813</v>
      </c>
      <c r="D19" s="30">
        <v>14.566934773639229</v>
      </c>
      <c r="E19" s="30">
        <v>15.653068899422093</v>
      </c>
      <c r="F19" s="30">
        <v>16.401267865180198</v>
      </c>
      <c r="G19" s="30">
        <v>17.099091452972431</v>
      </c>
      <c r="H19" s="30">
        <v>17.400668539384725</v>
      </c>
      <c r="I19" s="30">
        <v>17.197069097133134</v>
      </c>
      <c r="J19" s="30">
        <v>17.861583008762096</v>
      </c>
      <c r="K19" s="31">
        <v>15.919224999999999</v>
      </c>
      <c r="L19" s="30">
        <v>13.590808697970706</v>
      </c>
      <c r="M19" s="30">
        <v>18.424895335999999</v>
      </c>
      <c r="N19" s="30">
        <v>18.961350362880001</v>
      </c>
      <c r="O19" s="30">
        <v>20.647076806310398</v>
      </c>
      <c r="P19" s="30">
        <v>21.265281666439567</v>
      </c>
      <c r="Q19" s="30">
        <v>21.367518914215939</v>
      </c>
      <c r="R19" s="30">
        <v>21.789450260924816</v>
      </c>
      <c r="S19" s="30">
        <v>22.77698262821793</v>
      </c>
      <c r="T19" s="30">
        <v>23.77649924265944</v>
      </c>
      <c r="U19" s="30">
        <v>24.649503737722835</v>
      </c>
      <c r="V19" s="47">
        <v>25.490418263828889</v>
      </c>
      <c r="W19" s="11"/>
      <c r="X19" s="11"/>
      <c r="Y19" s="11"/>
      <c r="Z19" s="11"/>
    </row>
    <row r="20" spans="1:26" x14ac:dyDescent="0.2">
      <c r="A20" s="45"/>
      <c r="B20" s="46" t="s">
        <v>185</v>
      </c>
      <c r="C20" s="46">
        <v>41.73011039011184</v>
      </c>
      <c r="D20" s="30">
        <v>40.473211391260925</v>
      </c>
      <c r="E20" s="30">
        <v>44.214965726766607</v>
      </c>
      <c r="F20" s="30">
        <v>46.555909650665718</v>
      </c>
      <c r="G20" s="30">
        <v>49.897973498581763</v>
      </c>
      <c r="H20" s="30">
        <v>50.764675361305365</v>
      </c>
      <c r="I20" s="30">
        <v>52.706748717954696</v>
      </c>
      <c r="J20" s="30">
        <v>54.275272080974652</v>
      </c>
      <c r="K20" s="31">
        <v>54.026785198981266</v>
      </c>
      <c r="L20" s="30">
        <v>50.783741399386749</v>
      </c>
      <c r="M20" s="30">
        <v>66.597210150216767</v>
      </c>
      <c r="N20" s="30">
        <v>66.705726364229534</v>
      </c>
      <c r="O20" s="30">
        <v>71.666096131875364</v>
      </c>
      <c r="P20" s="30">
        <v>72.580202794168173</v>
      </c>
      <c r="Q20" s="30">
        <v>70.495704587029209</v>
      </c>
      <c r="R20" s="30">
        <v>72.821121213728972</v>
      </c>
      <c r="S20" s="30">
        <v>77.192141077478126</v>
      </c>
      <c r="T20" s="30">
        <v>82.441574127005069</v>
      </c>
      <c r="U20" s="30">
        <v>86.401189354439069</v>
      </c>
      <c r="V20" s="47">
        <v>89.939348536445578</v>
      </c>
      <c r="W20" s="11"/>
      <c r="X20" s="11"/>
      <c r="Y20" s="11"/>
      <c r="Z20" s="11"/>
    </row>
    <row r="21" spans="1:26" x14ac:dyDescent="0.2">
      <c r="A21" s="45"/>
      <c r="B21" s="46" t="s">
        <v>186</v>
      </c>
      <c r="C21" s="46">
        <v>133.41256833034026</v>
      </c>
      <c r="D21" s="30">
        <v>134.26645297674966</v>
      </c>
      <c r="E21" s="30">
        <v>141.52324870014766</v>
      </c>
      <c r="F21" s="30">
        <v>147.56728306436779</v>
      </c>
      <c r="G21" s="30">
        <v>157.48793237948109</v>
      </c>
      <c r="H21" s="30">
        <v>163.41061326100865</v>
      </c>
      <c r="I21" s="30">
        <v>168.15204155349039</v>
      </c>
      <c r="J21" s="30">
        <v>176.85206603160867</v>
      </c>
      <c r="K21" s="31">
        <v>173.92021840587361</v>
      </c>
      <c r="L21" s="30">
        <v>169.01859919803346</v>
      </c>
      <c r="M21" s="30">
        <v>184.56985891625567</v>
      </c>
      <c r="N21" s="30">
        <v>198.61573766998561</v>
      </c>
      <c r="O21" s="30">
        <v>201.66707649795325</v>
      </c>
      <c r="P21" s="30">
        <v>208.51028489166058</v>
      </c>
      <c r="Q21" s="30">
        <v>219.41945176353272</v>
      </c>
      <c r="R21" s="30">
        <v>230.46095299920015</v>
      </c>
      <c r="S21" s="30">
        <v>243.44051931401117</v>
      </c>
      <c r="T21" s="30">
        <v>257.31078310014965</v>
      </c>
      <c r="U21" s="30">
        <v>271.53834853007277</v>
      </c>
      <c r="V21" s="47">
        <v>285.79113485290424</v>
      </c>
      <c r="W21" s="11"/>
      <c r="X21" s="11"/>
      <c r="Y21" s="11"/>
      <c r="Z21" s="11"/>
    </row>
    <row r="22" spans="1:26" x14ac:dyDescent="0.2">
      <c r="A22" s="45"/>
      <c r="B22" s="46" t="s">
        <v>187</v>
      </c>
      <c r="C22" s="46">
        <v>175.14267872045201</v>
      </c>
      <c r="D22" s="30">
        <v>174.73966436801055</v>
      </c>
      <c r="E22" s="30">
        <v>185.73821442691434</v>
      </c>
      <c r="F22" s="30">
        <v>194.12319271503341</v>
      </c>
      <c r="G22" s="30">
        <v>207.38590587806283</v>
      </c>
      <c r="H22" s="30">
        <v>214.17528862231401</v>
      </c>
      <c r="I22" s="30">
        <v>220.85879027144514</v>
      </c>
      <c r="J22" s="30">
        <v>231.12733811258335</v>
      </c>
      <c r="K22" s="31">
        <v>227.94700360485493</v>
      </c>
      <c r="L22" s="30">
        <v>219.80234059742014</v>
      </c>
      <c r="M22" s="30">
        <v>251.16706906647244</v>
      </c>
      <c r="N22" s="30">
        <v>265.32146403421513</v>
      </c>
      <c r="O22" s="30">
        <v>273.33317262982865</v>
      </c>
      <c r="P22" s="30">
        <v>281.0904876858288</v>
      </c>
      <c r="Q22" s="30">
        <v>289.91515635056203</v>
      </c>
      <c r="R22" s="30">
        <v>303.2820742129291</v>
      </c>
      <c r="S22" s="30">
        <v>320.63266039148914</v>
      </c>
      <c r="T22" s="30">
        <v>339.75235722715479</v>
      </c>
      <c r="U22" s="30">
        <v>357.93953788451171</v>
      </c>
      <c r="V22" s="47">
        <v>375.73048338934973</v>
      </c>
      <c r="W22" s="11"/>
      <c r="X22" s="11"/>
      <c r="Y22" s="11"/>
      <c r="Z22" s="11"/>
    </row>
    <row r="23" spans="1:26" x14ac:dyDescent="0.2">
      <c r="A23" s="45"/>
      <c r="B23" s="46" t="s">
        <v>188</v>
      </c>
      <c r="C23" s="46">
        <v>53.700075804603863</v>
      </c>
      <c r="D23" s="30">
        <v>57.520271021838298</v>
      </c>
      <c r="E23" s="30">
        <v>63.836242003293535</v>
      </c>
      <c r="F23" s="30">
        <v>70.279838846118125</v>
      </c>
      <c r="G23" s="30">
        <v>76.606898029441211</v>
      </c>
      <c r="H23" s="30">
        <v>79.884173813820865</v>
      </c>
      <c r="I23" s="30">
        <v>86.099759904455425</v>
      </c>
      <c r="J23" s="30">
        <v>90.623742555194255</v>
      </c>
      <c r="K23" s="31">
        <v>85.344644252449072</v>
      </c>
      <c r="L23" s="30">
        <v>77.529998226050495</v>
      </c>
      <c r="M23" s="30">
        <v>88.146312764317855</v>
      </c>
      <c r="N23" s="30">
        <v>96.353261688375454</v>
      </c>
      <c r="O23" s="30">
        <v>98.188406643073222</v>
      </c>
      <c r="P23" s="30">
        <v>104.11580247576092</v>
      </c>
      <c r="Q23" s="30">
        <v>107.895954304695</v>
      </c>
      <c r="R23" s="30">
        <v>107.78416683016295</v>
      </c>
      <c r="S23" s="30">
        <v>112.48003006181084</v>
      </c>
      <c r="T23" s="30">
        <v>118.2551242860814</v>
      </c>
      <c r="U23" s="30">
        <v>123.59186423142769</v>
      </c>
      <c r="V23" s="47">
        <v>128.94350507653277</v>
      </c>
      <c r="W23" s="11"/>
      <c r="X23" s="11"/>
      <c r="Y23" s="11"/>
      <c r="Z23" s="11"/>
    </row>
    <row r="24" spans="1:26" x14ac:dyDescent="0.2">
      <c r="A24" s="45"/>
      <c r="B24" s="46" t="s">
        <v>189</v>
      </c>
      <c r="C24" s="46">
        <v>58.586451617322709</v>
      </c>
      <c r="D24" s="30">
        <v>63.781709610427356</v>
      </c>
      <c r="E24" s="30">
        <v>70.483652958285688</v>
      </c>
      <c r="F24" s="30">
        <v>72.873974783942501</v>
      </c>
      <c r="G24" s="30">
        <v>75.840002833191335</v>
      </c>
      <c r="H24" s="30">
        <v>81.959304313611312</v>
      </c>
      <c r="I24" s="30">
        <v>86.681674901233663</v>
      </c>
      <c r="J24" s="30">
        <v>93.954612054334731</v>
      </c>
      <c r="K24" s="31">
        <v>87.472513208844816</v>
      </c>
      <c r="L24" s="30">
        <v>79.167204346714485</v>
      </c>
      <c r="M24" s="30">
        <v>91.691937493936067</v>
      </c>
      <c r="N24" s="30">
        <v>97.940463793480419</v>
      </c>
      <c r="O24" s="30">
        <v>100.27683915342686</v>
      </c>
      <c r="P24" s="30">
        <v>102.7562116177122</v>
      </c>
      <c r="Q24" s="30">
        <v>110.61870373325108</v>
      </c>
      <c r="R24" s="30">
        <v>111.01661212664052</v>
      </c>
      <c r="S24" s="30">
        <v>115.86522788626117</v>
      </c>
      <c r="T24" s="30">
        <v>121.5980991848659</v>
      </c>
      <c r="U24" s="30">
        <v>126.83408713509994</v>
      </c>
      <c r="V24" s="47">
        <v>130.85007871521441</v>
      </c>
      <c r="W24" s="11"/>
      <c r="X24" s="11"/>
      <c r="Y24" s="11"/>
      <c r="Z24" s="11"/>
    </row>
    <row r="25" spans="1:26" x14ac:dyDescent="0.2">
      <c r="A25" s="45"/>
      <c r="B25" s="46" t="s">
        <v>190</v>
      </c>
      <c r="C25" s="46">
        <v>184.42764508871841</v>
      </c>
      <c r="D25" s="30">
        <v>184.86571061224365</v>
      </c>
      <c r="E25" s="30">
        <v>193.8973919045464</v>
      </c>
      <c r="F25" s="30">
        <v>200.86582894211065</v>
      </c>
      <c r="G25" s="30">
        <v>209.86541273461057</v>
      </c>
      <c r="H25" s="30">
        <v>221.9766640558137</v>
      </c>
      <c r="I25" s="30">
        <v>230.30784182192974</v>
      </c>
      <c r="J25" s="30">
        <v>241.30314602912387</v>
      </c>
      <c r="K25" s="31">
        <v>237.7568889710536</v>
      </c>
      <c r="L25" s="30">
        <v>221.5333977904117</v>
      </c>
      <c r="M25" s="30">
        <v>259.84360568854351</v>
      </c>
      <c r="N25" s="30">
        <v>272.42537804819227</v>
      </c>
      <c r="O25" s="30">
        <v>279.76215923809997</v>
      </c>
      <c r="P25" s="30">
        <v>289.8018401032287</v>
      </c>
      <c r="Q25" s="30">
        <v>305.73550914500777</v>
      </c>
      <c r="R25" s="30">
        <v>313.38737356190234</v>
      </c>
      <c r="S25" s="30">
        <v>330.00870549719281</v>
      </c>
      <c r="T25" s="30">
        <v>347.78607666981037</v>
      </c>
      <c r="U25" s="30">
        <v>364.8327332027734</v>
      </c>
      <c r="V25" s="47">
        <v>381.13388652629305</v>
      </c>
      <c r="W25" s="11"/>
      <c r="X25" s="11"/>
      <c r="Y25" s="11"/>
      <c r="Z25" s="11"/>
    </row>
    <row r="26" spans="1:26" x14ac:dyDescent="0.2">
      <c r="A26" s="33" t="s">
        <v>192</v>
      </c>
      <c r="B26" s="33" t="s">
        <v>182</v>
      </c>
      <c r="C26" s="33">
        <v>32.226050688526648</v>
      </c>
      <c r="D26" s="42">
        <v>33.002483951612277</v>
      </c>
      <c r="E26" s="42">
        <v>33.793818426000534</v>
      </c>
      <c r="F26" s="42">
        <v>34.870088868639094</v>
      </c>
      <c r="G26" s="42">
        <v>36.282055734124</v>
      </c>
      <c r="H26" s="42">
        <v>37.773694673452617</v>
      </c>
      <c r="I26" s="42">
        <v>39.303078284383517</v>
      </c>
      <c r="J26" s="42">
        <v>41.032058400398178</v>
      </c>
      <c r="K26" s="43">
        <v>42.494266502732188</v>
      </c>
      <c r="L26" s="42">
        <v>43.746182682623051</v>
      </c>
      <c r="M26" s="42">
        <v>45.512942975649757</v>
      </c>
      <c r="N26" s="42">
        <v>46.820564947305236</v>
      </c>
      <c r="O26" s="42">
        <v>48.255123384796178</v>
      </c>
      <c r="P26" s="42">
        <v>49.820235043480558</v>
      </c>
      <c r="Q26" s="42">
        <v>51.209367376794653</v>
      </c>
      <c r="R26" s="42">
        <v>52.607850630268416</v>
      </c>
      <c r="S26" s="42">
        <v>54.164288249812586</v>
      </c>
      <c r="T26" s="42">
        <v>55.893473524703346</v>
      </c>
      <c r="U26" s="42">
        <v>57.77497259364263</v>
      </c>
      <c r="V26" s="44">
        <v>59.735265926135611</v>
      </c>
      <c r="W26" s="11"/>
      <c r="X26" s="11"/>
      <c r="Y26" s="11"/>
      <c r="Z26" s="11"/>
    </row>
    <row r="27" spans="1:26" x14ac:dyDescent="0.2">
      <c r="A27" s="45"/>
      <c r="B27" s="46" t="s">
        <v>183</v>
      </c>
      <c r="C27" s="46">
        <v>2.1480380106420376</v>
      </c>
      <c r="D27" s="30">
        <v>2.137801906758888</v>
      </c>
      <c r="E27" s="30">
        <v>2.3071224431401363</v>
      </c>
      <c r="F27" s="30">
        <v>2.4374841474381852</v>
      </c>
      <c r="G27" s="30">
        <v>2.9712141235116887</v>
      </c>
      <c r="H27" s="30">
        <v>2.957617795667999</v>
      </c>
      <c r="I27" s="30">
        <v>3.2662448783655429</v>
      </c>
      <c r="J27" s="30">
        <v>3.3912014881365131</v>
      </c>
      <c r="K27" s="31">
        <v>3.2868662042513512</v>
      </c>
      <c r="L27" s="30">
        <v>2.7007568629889613</v>
      </c>
      <c r="M27" s="30">
        <v>3.5957490249192907</v>
      </c>
      <c r="N27" s="30">
        <v>3.7475278568115069</v>
      </c>
      <c r="O27" s="30">
        <v>3.534801375081035</v>
      </c>
      <c r="P27" s="30">
        <v>3.671422794987687</v>
      </c>
      <c r="Q27" s="30">
        <v>3.6595559316796451</v>
      </c>
      <c r="R27" s="30">
        <v>3.7704884087670769</v>
      </c>
      <c r="S27" s="30">
        <v>4.042244713694819</v>
      </c>
      <c r="T27" s="30">
        <v>4.1080815378237912</v>
      </c>
      <c r="U27" s="30">
        <v>4.3391278223992629</v>
      </c>
      <c r="V27" s="47">
        <v>4.4988517230446146</v>
      </c>
      <c r="W27" s="11"/>
      <c r="X27" s="11"/>
      <c r="Y27" s="11"/>
      <c r="Z27" s="11"/>
    </row>
    <row r="28" spans="1:26" x14ac:dyDescent="0.2">
      <c r="A28" s="45"/>
      <c r="B28" s="46" t="s">
        <v>184</v>
      </c>
      <c r="C28" s="46">
        <v>2.0257291568385778</v>
      </c>
      <c r="D28" s="30">
        <v>1.8991813939126314</v>
      </c>
      <c r="E28" s="30">
        <v>2.1150673774544373</v>
      </c>
      <c r="F28" s="30">
        <v>2.2862200551334566</v>
      </c>
      <c r="G28" s="30">
        <v>2.7805040163040315</v>
      </c>
      <c r="H28" s="30">
        <v>2.8686615276856586</v>
      </c>
      <c r="I28" s="30">
        <v>3.1729678939471126</v>
      </c>
      <c r="J28" s="30">
        <v>3.311038373425196</v>
      </c>
      <c r="K28" s="31">
        <v>3.290517303111081</v>
      </c>
      <c r="L28" s="30">
        <v>2.5456580684405132</v>
      </c>
      <c r="M28" s="30">
        <v>3.5903471860712015</v>
      </c>
      <c r="N28" s="30">
        <v>3.7661370618898959</v>
      </c>
      <c r="O28" s="30">
        <v>3.4958833548207373</v>
      </c>
      <c r="P28" s="30">
        <v>3.6551549146682736</v>
      </c>
      <c r="Q28" s="30">
        <v>3.5415864060140825</v>
      </c>
      <c r="R28" s="30">
        <v>3.6048067608883576</v>
      </c>
      <c r="S28" s="30">
        <v>3.8267323045187496</v>
      </c>
      <c r="T28" s="30">
        <v>4.0716409497446948</v>
      </c>
      <c r="U28" s="30">
        <v>4.3129785598972896</v>
      </c>
      <c r="V28" s="47">
        <v>4.4897586270862329</v>
      </c>
      <c r="W28" s="11"/>
      <c r="X28" s="11"/>
      <c r="Y28" s="11"/>
      <c r="Z28" s="11"/>
    </row>
    <row r="29" spans="1:26" x14ac:dyDescent="0.2">
      <c r="A29" s="45"/>
      <c r="B29" s="46" t="s">
        <v>185</v>
      </c>
      <c r="C29" s="46">
        <v>19.092534982692293</v>
      </c>
      <c r="D29" s="30">
        <v>17.118633510089676</v>
      </c>
      <c r="E29" s="30">
        <v>19.216865598072673</v>
      </c>
      <c r="F29" s="30">
        <v>20.90220652267768</v>
      </c>
      <c r="G29" s="30">
        <v>25.669521811415009</v>
      </c>
      <c r="H29" s="30">
        <v>25.908831436728587</v>
      </c>
      <c r="I29" s="30">
        <v>28.758260979351341</v>
      </c>
      <c r="J29" s="30">
        <v>29.804150214940108</v>
      </c>
      <c r="K29" s="31">
        <v>29.332608860399716</v>
      </c>
      <c r="L29" s="30">
        <v>22.913742876928652</v>
      </c>
      <c r="M29" s="30">
        <v>32.506231668512456</v>
      </c>
      <c r="N29" s="30">
        <v>34.800804212391796</v>
      </c>
      <c r="O29" s="30">
        <v>32.101236014729238</v>
      </c>
      <c r="P29" s="30">
        <v>33.652584339916565</v>
      </c>
      <c r="Q29" s="30">
        <v>32.812840445902026</v>
      </c>
      <c r="R29" s="30">
        <v>33.384130524044089</v>
      </c>
      <c r="S29" s="30">
        <v>35.272835594478494</v>
      </c>
      <c r="T29" s="30">
        <v>37.215519277567054</v>
      </c>
      <c r="U29" s="30">
        <v>39.383530559654751</v>
      </c>
      <c r="V29" s="47">
        <v>41.107237716761212</v>
      </c>
      <c r="W29" s="11"/>
      <c r="X29" s="11"/>
      <c r="Y29" s="11"/>
      <c r="Z29" s="11"/>
    </row>
    <row r="30" spans="1:26" x14ac:dyDescent="0.2">
      <c r="A30" s="45"/>
      <c r="B30" s="46" t="s">
        <v>186</v>
      </c>
      <c r="C30" s="46">
        <v>93.24718402367337</v>
      </c>
      <c r="D30" s="30">
        <v>94.722883446518679</v>
      </c>
      <c r="E30" s="30">
        <v>100.593694050867</v>
      </c>
      <c r="F30" s="30">
        <v>105.63595121541714</v>
      </c>
      <c r="G30" s="30">
        <v>113.46536849255705</v>
      </c>
      <c r="H30" s="30">
        <v>118.91939879601486</v>
      </c>
      <c r="I30" s="30">
        <v>122.86558137670346</v>
      </c>
      <c r="J30" s="30">
        <v>129.22700228464026</v>
      </c>
      <c r="K30" s="31">
        <v>128.95008806783096</v>
      </c>
      <c r="L30" s="30">
        <v>119.00563496921384</v>
      </c>
      <c r="M30" s="30">
        <v>133.32525553079645</v>
      </c>
      <c r="N30" s="30">
        <v>139.3538992831329</v>
      </c>
      <c r="O30" s="30">
        <v>138.00622570055398</v>
      </c>
      <c r="P30" s="30">
        <v>145.01649864544027</v>
      </c>
      <c r="Q30" s="30">
        <v>152.73185420367801</v>
      </c>
      <c r="R30" s="30">
        <v>158.86495294395777</v>
      </c>
      <c r="S30" s="30">
        <v>164.33244956098108</v>
      </c>
      <c r="T30" s="30">
        <v>170.90864234628788</v>
      </c>
      <c r="U30" s="30">
        <v>178.14722155283164</v>
      </c>
      <c r="V30" s="47">
        <v>185.18137308112881</v>
      </c>
      <c r="W30" s="11"/>
      <c r="X30" s="11"/>
      <c r="Y30" s="11"/>
      <c r="Z30" s="11"/>
    </row>
    <row r="31" spans="1:26" x14ac:dyDescent="0.2">
      <c r="A31" s="45"/>
      <c r="B31" s="46" t="s">
        <v>187</v>
      </c>
      <c r="C31" s="46">
        <v>112.33971900636566</v>
      </c>
      <c r="D31" s="30">
        <v>111.84151695660837</v>
      </c>
      <c r="E31" s="30">
        <v>119.81055964893969</v>
      </c>
      <c r="F31" s="30">
        <v>126.53815773809482</v>
      </c>
      <c r="G31" s="30">
        <v>139.13489030397207</v>
      </c>
      <c r="H31" s="30">
        <v>144.82823023274344</v>
      </c>
      <c r="I31" s="30">
        <v>151.62384235605484</v>
      </c>
      <c r="J31" s="30">
        <v>159.03115249958034</v>
      </c>
      <c r="K31" s="31">
        <v>158.28269692823071</v>
      </c>
      <c r="L31" s="30">
        <v>141.9193778461424</v>
      </c>
      <c r="M31" s="30">
        <v>165.83148719930892</v>
      </c>
      <c r="N31" s="30">
        <v>174.1547034955247</v>
      </c>
      <c r="O31" s="30">
        <v>170.10746171528328</v>
      </c>
      <c r="P31" s="30">
        <v>178.66908298535677</v>
      </c>
      <c r="Q31" s="30">
        <v>185.54469464958004</v>
      </c>
      <c r="R31" s="30">
        <v>192.24908346800188</v>
      </c>
      <c r="S31" s="30">
        <v>199.60528515545968</v>
      </c>
      <c r="T31" s="30">
        <v>208.12416162385495</v>
      </c>
      <c r="U31" s="30">
        <v>217.53075211248634</v>
      </c>
      <c r="V31" s="47">
        <v>226.28861079789013</v>
      </c>
      <c r="W31" s="11"/>
      <c r="X31" s="11"/>
      <c r="Y31" s="11"/>
      <c r="Z31" s="11"/>
    </row>
    <row r="32" spans="1:26" x14ac:dyDescent="0.2">
      <c r="A32" s="45"/>
      <c r="B32" s="46" t="s">
        <v>188</v>
      </c>
      <c r="C32" s="46">
        <v>45.978187487781575</v>
      </c>
      <c r="D32" s="30">
        <v>44.111355338048945</v>
      </c>
      <c r="E32" s="30">
        <v>49.73930298143442</v>
      </c>
      <c r="F32" s="30">
        <v>54.65909904545493</v>
      </c>
      <c r="G32" s="30">
        <v>60.11651967549502</v>
      </c>
      <c r="H32" s="30">
        <v>65.692125137806286</v>
      </c>
      <c r="I32" s="30">
        <v>70.025416801512961</v>
      </c>
      <c r="J32" s="30">
        <v>73.067504682570885</v>
      </c>
      <c r="K32" s="31">
        <v>69.342187144071261</v>
      </c>
      <c r="L32" s="30">
        <v>55.309288888568574</v>
      </c>
      <c r="M32" s="30">
        <v>67.320859889069496</v>
      </c>
      <c r="N32" s="30">
        <v>74.504454122212792</v>
      </c>
      <c r="O32" s="30">
        <v>71.310015779707712</v>
      </c>
      <c r="P32" s="30">
        <v>74.077295529207376</v>
      </c>
      <c r="Q32" s="30">
        <v>80.547423229286082</v>
      </c>
      <c r="R32" s="30">
        <v>81.010606418280304</v>
      </c>
      <c r="S32" s="30">
        <v>83.502663587494297</v>
      </c>
      <c r="T32" s="30">
        <v>85.907873707949889</v>
      </c>
      <c r="U32" s="30">
        <v>88.905691265661773</v>
      </c>
      <c r="V32" s="47">
        <v>92.331997743760169</v>
      </c>
      <c r="W32" s="11"/>
      <c r="X32" s="11"/>
      <c r="Y32" s="11"/>
      <c r="Z32" s="11"/>
    </row>
    <row r="33" spans="1:26" x14ac:dyDescent="0.2">
      <c r="A33" s="45"/>
      <c r="B33" s="46" t="s">
        <v>189</v>
      </c>
      <c r="C33" s="46">
        <v>48.687129115004417</v>
      </c>
      <c r="D33" s="30">
        <v>46.62239622024093</v>
      </c>
      <c r="E33" s="30">
        <v>50.561722995203965</v>
      </c>
      <c r="F33" s="30">
        <v>58.26523124464758</v>
      </c>
      <c r="G33" s="30">
        <v>64.77618806062209</v>
      </c>
      <c r="H33" s="30">
        <v>66.606978433373513</v>
      </c>
      <c r="I33" s="30">
        <v>69.458272153460598</v>
      </c>
      <c r="J33" s="30">
        <v>73.865660431422242</v>
      </c>
      <c r="K33" s="31">
        <v>69.958617150266448</v>
      </c>
      <c r="L33" s="30">
        <v>57.919688582388567</v>
      </c>
      <c r="M33" s="30">
        <v>70.391316798361913</v>
      </c>
      <c r="N33" s="30">
        <v>77.027912313765228</v>
      </c>
      <c r="O33" s="30">
        <v>73.367136153096922</v>
      </c>
      <c r="P33" s="30">
        <v>75.773563909797971</v>
      </c>
      <c r="Q33" s="30">
        <v>81.118041343120254</v>
      </c>
      <c r="R33" s="30">
        <v>81.0276546031523</v>
      </c>
      <c r="S33" s="30">
        <v>83.90952929216995</v>
      </c>
      <c r="T33" s="30">
        <v>86.494061411211945</v>
      </c>
      <c r="U33" s="30">
        <v>89.468451209700547</v>
      </c>
      <c r="V33" s="47">
        <v>92.777194318912251</v>
      </c>
      <c r="W33" s="11"/>
      <c r="X33" s="11"/>
      <c r="Y33" s="11"/>
      <c r="Z33" s="11"/>
    </row>
    <row r="34" spans="1:26" x14ac:dyDescent="0.2">
      <c r="A34" s="45"/>
      <c r="B34" s="46" t="s">
        <v>190</v>
      </c>
      <c r="C34" s="46">
        <v>117.08490478878831</v>
      </c>
      <c r="D34" s="30">
        <v>112.849782035811</v>
      </c>
      <c r="E34" s="30">
        <v>120.73731319890814</v>
      </c>
      <c r="F34" s="30">
        <v>131.2010959832443</v>
      </c>
      <c r="G34" s="30">
        <v>142.36854473096295</v>
      </c>
      <c r="H34" s="30">
        <v>146.92864563012733</v>
      </c>
      <c r="I34" s="30">
        <v>152.68090407025039</v>
      </c>
      <c r="J34" s="30">
        <v>163.03913178439024</v>
      </c>
      <c r="K34" s="31">
        <v>160.6280877324686</v>
      </c>
      <c r="L34" s="30">
        <v>141.54178401908939</v>
      </c>
      <c r="M34" s="30">
        <v>169.00905180962454</v>
      </c>
      <c r="N34" s="30">
        <v>175.14755386191351</v>
      </c>
      <c r="O34" s="30">
        <v>172.78309742530297</v>
      </c>
      <c r="P34" s="30">
        <v>179.11171598808193</v>
      </c>
      <c r="Q34" s="30">
        <v>186.79057732430064</v>
      </c>
      <c r="R34" s="30">
        <v>194.24185945611831</v>
      </c>
      <c r="S34" s="30">
        <v>201.91409679693251</v>
      </c>
      <c r="T34" s="30">
        <v>210.55939055016972</v>
      </c>
      <c r="U34" s="30">
        <v>219.7260373153598</v>
      </c>
      <c r="V34" s="47">
        <v>228.29902572125971</v>
      </c>
      <c r="W34" s="11"/>
      <c r="X34" s="11"/>
      <c r="Y34" s="11"/>
      <c r="Z34" s="11"/>
    </row>
    <row r="35" spans="1:26" x14ac:dyDescent="0.2">
      <c r="A35" s="48" t="s">
        <v>69</v>
      </c>
      <c r="B35" s="49"/>
      <c r="C35" s="48">
        <v>5425.3794359473241</v>
      </c>
      <c r="D35" s="50">
        <v>5404.1714273035695</v>
      </c>
      <c r="E35" s="50">
        <v>5670.1904282869091</v>
      </c>
      <c r="F35" s="50">
        <v>5921.8320834055621</v>
      </c>
      <c r="G35" s="50">
        <v>6323.5222434124398</v>
      </c>
      <c r="H35" s="50">
        <v>6600.7200633939483</v>
      </c>
      <c r="I35" s="50">
        <v>6806.5721196187906</v>
      </c>
      <c r="J35" s="50">
        <v>7179.5742355147377</v>
      </c>
      <c r="K35" s="51">
        <v>7112.8308657340776</v>
      </c>
      <c r="L35" s="50">
        <v>6734.5603473969786</v>
      </c>
      <c r="M35" s="50">
        <v>7665.7173921187568</v>
      </c>
      <c r="N35" s="50">
        <v>8020.0078726679294</v>
      </c>
      <c r="O35" s="50">
        <v>7951.5880595753179</v>
      </c>
      <c r="P35" s="50">
        <v>8247.4730090039629</v>
      </c>
      <c r="Q35" s="50">
        <v>8599.4433444935894</v>
      </c>
      <c r="R35" s="50">
        <v>8845.3917967785037</v>
      </c>
      <c r="S35" s="50">
        <v>9173.2758211489363</v>
      </c>
      <c r="T35" s="50">
        <v>9530.3994544298057</v>
      </c>
      <c r="U35" s="50">
        <v>9894.4807359001443</v>
      </c>
      <c r="V35" s="52">
        <v>10232.916845363823</v>
      </c>
      <c r="W35" s="11"/>
      <c r="X35" s="11"/>
      <c r="Y35" s="11"/>
      <c r="Z35" s="11"/>
    </row>
    <row r="36" spans="1:26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x14ac:dyDescent="0.2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pans="1:26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spans="1:26" x14ac:dyDescent="0.2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spans="1:26" x14ac:dyDescent="0.2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spans="1:26" x14ac:dyDescent="0.2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spans="1:26" x14ac:dyDescent="0.2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spans="1:26" x14ac:dyDescent="0.2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spans="1:26" x14ac:dyDescent="0.2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spans="1:26" x14ac:dyDescent="0.2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spans="1:26" x14ac:dyDescent="0.2">
      <c r="A1015" s="11"/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spans="1:26" x14ac:dyDescent="0.2">
      <c r="A1016" s="1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spans="1:26" x14ac:dyDescent="0.2">
      <c r="A1017" s="1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spans="1:26" x14ac:dyDescent="0.2">
      <c r="A1018" s="11"/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spans="1:26" x14ac:dyDescent="0.2">
      <c r="A1019" s="11"/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spans="1:26" x14ac:dyDescent="0.2">
      <c r="A1020" s="11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spans="1:26" x14ac:dyDescent="0.2">
      <c r="A1021" s="11"/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spans="1:26" x14ac:dyDescent="0.2">
      <c r="A1022" s="11"/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spans="1:26" x14ac:dyDescent="0.2">
      <c r="A1023" s="1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spans="1:26" x14ac:dyDescent="0.2">
      <c r="A1024" s="11"/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 spans="1:26" x14ac:dyDescent="0.2">
      <c r="A1025" s="11"/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 spans="1:26" x14ac:dyDescent="0.2">
      <c r="A1026" s="11"/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 spans="1:26" x14ac:dyDescent="0.2">
      <c r="A1027" s="11"/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 spans="1:26" x14ac:dyDescent="0.2">
      <c r="A1028" s="11"/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 spans="1:26" x14ac:dyDescent="0.2">
      <c r="A1029" s="11"/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 spans="1:26" x14ac:dyDescent="0.2">
      <c r="A1030" s="11"/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 spans="1:26" x14ac:dyDescent="0.2">
      <c r="A1031" s="11"/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 spans="1:26" x14ac:dyDescent="0.2">
      <c r="A1032" s="11"/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 spans="1:26" x14ac:dyDescent="0.2">
      <c r="A1033" s="11"/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 spans="1:26" x14ac:dyDescent="0.2">
      <c r="A1034" s="11"/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 spans="1:26" x14ac:dyDescent="0.2">
      <c r="A1035" s="11"/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 spans="1:26" x14ac:dyDescent="0.2">
      <c r="A1036" s="11"/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 spans="1:26" x14ac:dyDescent="0.2">
      <c r="A1037" s="11"/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 spans="1:26" x14ac:dyDescent="0.2">
      <c r="A1038" s="11"/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 spans="1:26" x14ac:dyDescent="0.2">
      <c r="A1039" s="11"/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 spans="1:26" x14ac:dyDescent="0.2">
      <c r="A1040" s="11"/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 spans="1:26" x14ac:dyDescent="0.2">
      <c r="A1041" s="11"/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 spans="1:26" x14ac:dyDescent="0.2">
      <c r="A1042" s="11"/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 spans="1:26" x14ac:dyDescent="0.2">
      <c r="A1043" s="11"/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 spans="1:26" x14ac:dyDescent="0.2">
      <c r="A1044" s="11"/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 spans="1:26" x14ac:dyDescent="0.2">
      <c r="A1045" s="11"/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 spans="1:26" x14ac:dyDescent="0.2">
      <c r="A1046" s="11"/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 spans="1:26" x14ac:dyDescent="0.2">
      <c r="A1047" s="11"/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 spans="1:26" x14ac:dyDescent="0.2">
      <c r="A1048" s="11"/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 spans="1:26" x14ac:dyDescent="0.2">
      <c r="A1049" s="11"/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 spans="1:26" x14ac:dyDescent="0.2">
      <c r="A1050" s="11"/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 spans="1:26" x14ac:dyDescent="0.2">
      <c r="A1051" s="11"/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 spans="1:26" x14ac:dyDescent="0.2">
      <c r="A1052" s="11"/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 spans="1:26" x14ac:dyDescent="0.2">
      <c r="A1053" s="11"/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 spans="1:26" x14ac:dyDescent="0.2">
      <c r="A1054" s="11"/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 spans="1:26" x14ac:dyDescent="0.2">
      <c r="A1055" s="11"/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 spans="1:26" x14ac:dyDescent="0.2">
      <c r="A1056" s="11"/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 spans="1:26" x14ac:dyDescent="0.2">
      <c r="A1057" s="11"/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 spans="1:26" x14ac:dyDescent="0.2">
      <c r="A1058" s="11"/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 spans="1:26" x14ac:dyDescent="0.2">
      <c r="A1059" s="11"/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 spans="1:26" x14ac:dyDescent="0.2">
      <c r="A1060" s="11"/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 spans="1:26" x14ac:dyDescent="0.2">
      <c r="A1061" s="11"/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 spans="1:26" x14ac:dyDescent="0.2">
      <c r="A1062" s="11"/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 spans="1:26" x14ac:dyDescent="0.2">
      <c r="A1063" s="11"/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 spans="1:26" x14ac:dyDescent="0.2">
      <c r="A1064" s="11"/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 spans="1:26" x14ac:dyDescent="0.2">
      <c r="A1065" s="11"/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 spans="1:26" x14ac:dyDescent="0.2">
      <c r="A1066" s="11"/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 spans="1:26" x14ac:dyDescent="0.2">
      <c r="A1067" s="11"/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 spans="1:26" x14ac:dyDescent="0.2">
      <c r="A1068" s="11"/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 spans="1:26" x14ac:dyDescent="0.2">
      <c r="A1069" s="11"/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 spans="1:26" x14ac:dyDescent="0.2">
      <c r="A1070" s="11"/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 spans="1:26" x14ac:dyDescent="0.2">
      <c r="A1071" s="11"/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 spans="1:26" x14ac:dyDescent="0.2">
      <c r="A1072" s="11"/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 spans="1:26" x14ac:dyDescent="0.2">
      <c r="A1073" s="11"/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 spans="1:26" x14ac:dyDescent="0.2">
      <c r="A1074" s="11"/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 spans="1:26" x14ac:dyDescent="0.2">
      <c r="A1075" s="11"/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 spans="1:26" x14ac:dyDescent="0.2">
      <c r="A1076" s="11"/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 spans="1:26" x14ac:dyDescent="0.2">
      <c r="A1077" s="11"/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 spans="1:26" x14ac:dyDescent="0.2">
      <c r="A1078" s="11"/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 spans="1:26" x14ac:dyDescent="0.2">
      <c r="A1079" s="11"/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 spans="1:26" x14ac:dyDescent="0.2">
      <c r="A1080" s="11"/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 spans="1:26" x14ac:dyDescent="0.2">
      <c r="A1081" s="11"/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 spans="1:26" x14ac:dyDescent="0.2">
      <c r="A1082" s="11"/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 spans="1:26" x14ac:dyDescent="0.2">
      <c r="A1083" s="11"/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 spans="1:26" x14ac:dyDescent="0.2">
      <c r="A1084" s="11"/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 spans="1:26" x14ac:dyDescent="0.2">
      <c r="A1085" s="11"/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 spans="1:26" x14ac:dyDescent="0.2">
      <c r="A1086" s="11"/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 spans="1:26" x14ac:dyDescent="0.2">
      <c r="A1087" s="11"/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 spans="1:26" x14ac:dyDescent="0.2">
      <c r="A1088" s="11"/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 spans="1:26" x14ac:dyDescent="0.2">
      <c r="A1089" s="11"/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 spans="1:26" x14ac:dyDescent="0.2">
      <c r="A1090" s="11"/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 spans="1:26" x14ac:dyDescent="0.2">
      <c r="A1091" s="11"/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 spans="1:26" x14ac:dyDescent="0.2">
      <c r="A1092" s="11"/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 spans="1:26" x14ac:dyDescent="0.2">
      <c r="A1093" s="11"/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 spans="1:26" x14ac:dyDescent="0.2">
      <c r="A1094" s="11"/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 spans="1:26" x14ac:dyDescent="0.2">
      <c r="A1095" s="11"/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 spans="1:26" x14ac:dyDescent="0.2">
      <c r="A1096" s="11"/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 spans="1:26" x14ac:dyDescent="0.2">
      <c r="A1097" s="11"/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 spans="1:26" x14ac:dyDescent="0.2">
      <c r="A1098" s="11"/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 spans="1:26" x14ac:dyDescent="0.2">
      <c r="A1099" s="11"/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 spans="1:26" x14ac:dyDescent="0.2">
      <c r="A1100" s="11"/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 spans="1:26" x14ac:dyDescent="0.2">
      <c r="A1101" s="11"/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 spans="1:26" x14ac:dyDescent="0.2">
      <c r="A1102" s="11"/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 spans="1:26" x14ac:dyDescent="0.2">
      <c r="A1103" s="11"/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 spans="1:26" x14ac:dyDescent="0.2">
      <c r="A1104" s="11"/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 spans="1:26" x14ac:dyDescent="0.2">
      <c r="A1105" s="11"/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 spans="1:26" x14ac:dyDescent="0.2">
      <c r="A1106" s="11"/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 spans="1:26" x14ac:dyDescent="0.2">
      <c r="A1107" s="11"/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</row>
    <row r="1108" spans="1:26" x14ac:dyDescent="0.2">
      <c r="A1108" s="11"/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 spans="1:26" x14ac:dyDescent="0.2">
      <c r="A1109" s="11"/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 spans="1:26" x14ac:dyDescent="0.2">
      <c r="A1110" s="11"/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 spans="1:26" x14ac:dyDescent="0.2">
      <c r="A1111" s="11"/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 spans="1:26" x14ac:dyDescent="0.2">
      <c r="A1112" s="11"/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 spans="1:26" x14ac:dyDescent="0.2">
      <c r="A1113" s="11"/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 spans="1:26" x14ac:dyDescent="0.2">
      <c r="A1114" s="11"/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 spans="1:26" x14ac:dyDescent="0.2">
      <c r="A1115" s="11"/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 spans="1:26" x14ac:dyDescent="0.2">
      <c r="A1116" s="11"/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 spans="1:26" x14ac:dyDescent="0.2">
      <c r="A1117" s="11"/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 spans="1:26" x14ac:dyDescent="0.2">
      <c r="A1118" s="11"/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 spans="1:26" x14ac:dyDescent="0.2">
      <c r="A1119" s="11"/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 spans="1:26" x14ac:dyDescent="0.2">
      <c r="A1120" s="11"/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 spans="1:26" x14ac:dyDescent="0.2">
      <c r="A1121" s="11"/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 spans="1:26" x14ac:dyDescent="0.2">
      <c r="A1122" s="11"/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 spans="1:26" x14ac:dyDescent="0.2">
      <c r="A1123" s="11"/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 spans="1:26" x14ac:dyDescent="0.2">
      <c r="A1124" s="11"/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 spans="1:26" x14ac:dyDescent="0.2">
      <c r="A1125" s="11"/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 spans="1:26" x14ac:dyDescent="0.2">
      <c r="A1126" s="11"/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 spans="1:26" x14ac:dyDescent="0.2">
      <c r="A1127" s="11"/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 spans="1:26" x14ac:dyDescent="0.2">
      <c r="A1128" s="11"/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 spans="1:26" x14ac:dyDescent="0.2">
      <c r="A1129" s="11"/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 spans="1:26" x14ac:dyDescent="0.2">
      <c r="A1130" s="11"/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 spans="1:26" x14ac:dyDescent="0.2">
      <c r="A1131" s="11"/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 spans="1:26" x14ac:dyDescent="0.2">
      <c r="A1132" s="11"/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 spans="1:26" x14ac:dyDescent="0.2">
      <c r="A1133" s="11"/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 spans="1:26" x14ac:dyDescent="0.2">
      <c r="A1134" s="11"/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 spans="1:26" x14ac:dyDescent="0.2">
      <c r="A1135" s="11"/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 spans="1:26" x14ac:dyDescent="0.2">
      <c r="A1136" s="11"/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 spans="1:26" x14ac:dyDescent="0.2">
      <c r="A1137" s="11"/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 spans="1:26" x14ac:dyDescent="0.2">
      <c r="A1138" s="11"/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 spans="1:26" x14ac:dyDescent="0.2">
      <c r="A1139" s="11"/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 spans="1:26" x14ac:dyDescent="0.2">
      <c r="A1140" s="11"/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 spans="1:26" x14ac:dyDescent="0.2">
      <c r="A1141" s="11"/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 spans="1:26" x14ac:dyDescent="0.2">
      <c r="A1142" s="11"/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 spans="1:26" x14ac:dyDescent="0.2">
      <c r="A1143" s="11"/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 spans="1:26" x14ac:dyDescent="0.2">
      <c r="A1144" s="11"/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 spans="1:26" x14ac:dyDescent="0.2">
      <c r="A1145" s="11"/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 spans="1:26" x14ac:dyDescent="0.2">
      <c r="A1146" s="11"/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 spans="1:26" x14ac:dyDescent="0.2">
      <c r="A1147" s="11"/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 spans="1:26" x14ac:dyDescent="0.2">
      <c r="A1148" s="11"/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 spans="1:26" x14ac:dyDescent="0.2">
      <c r="A1149" s="11"/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 spans="1:26" x14ac:dyDescent="0.2">
      <c r="A1150" s="11"/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 spans="1:26" x14ac:dyDescent="0.2">
      <c r="A1151" s="11"/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 spans="1:26" x14ac:dyDescent="0.2">
      <c r="A1152" s="11"/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 spans="1:26" x14ac:dyDescent="0.2">
      <c r="A1153" s="11"/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 spans="1:26" x14ac:dyDescent="0.2">
      <c r="A1154" s="11"/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 spans="1:26" x14ac:dyDescent="0.2">
      <c r="A1155" s="11"/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 spans="1:26" x14ac:dyDescent="0.2">
      <c r="A1156" s="11"/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 spans="1:26" x14ac:dyDescent="0.2">
      <c r="A1157" s="11"/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 spans="1:26" x14ac:dyDescent="0.2">
      <c r="A1158" s="11"/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 spans="1:26" x14ac:dyDescent="0.2">
      <c r="A1159" s="11"/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 spans="1:26" x14ac:dyDescent="0.2">
      <c r="A1160" s="11"/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 spans="1:26" x14ac:dyDescent="0.2">
      <c r="A1161" s="11"/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 spans="1:26" x14ac:dyDescent="0.2">
      <c r="A1162" s="11"/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</row>
    <row r="1163" spans="1:26" x14ac:dyDescent="0.2">
      <c r="A1163" s="11"/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</row>
    <row r="1164" spans="1:26" x14ac:dyDescent="0.2">
      <c r="A1164" s="11"/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 spans="1:26" x14ac:dyDescent="0.2">
      <c r="A1165" s="11"/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 spans="1:26" x14ac:dyDescent="0.2">
      <c r="A1166" s="11"/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 spans="1:26" x14ac:dyDescent="0.2">
      <c r="A1167" s="11"/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 spans="1:26" x14ac:dyDescent="0.2">
      <c r="A1168" s="11"/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 spans="1:26" x14ac:dyDescent="0.2">
      <c r="A1169" s="11"/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 spans="1:26" x14ac:dyDescent="0.2">
      <c r="A1170" s="11"/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 spans="1:26" x14ac:dyDescent="0.2">
      <c r="A1171" s="11"/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 spans="1:26" x14ac:dyDescent="0.2">
      <c r="A1172" s="11"/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 spans="1:26" x14ac:dyDescent="0.2">
      <c r="A1173" s="11"/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 spans="1:26" x14ac:dyDescent="0.2">
      <c r="A1174" s="11"/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 spans="1:26" x14ac:dyDescent="0.2">
      <c r="A1175" s="11"/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 spans="1:26" x14ac:dyDescent="0.2">
      <c r="A1176" s="11"/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 spans="1:26" x14ac:dyDescent="0.2">
      <c r="A1177" s="11"/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 spans="1:26" x14ac:dyDescent="0.2">
      <c r="A1178" s="11"/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 spans="1:26" x14ac:dyDescent="0.2">
      <c r="A1179" s="11"/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 spans="1:26" x14ac:dyDescent="0.2">
      <c r="A1180" s="11"/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 spans="1:26" x14ac:dyDescent="0.2">
      <c r="A1181" s="11"/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 spans="1:26" x14ac:dyDescent="0.2">
      <c r="A1182" s="11"/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 spans="1:26" x14ac:dyDescent="0.2">
      <c r="A1183" s="11"/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 spans="1:26" x14ac:dyDescent="0.2">
      <c r="A1184" s="11"/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 spans="1:26" x14ac:dyDescent="0.2">
      <c r="A1185" s="11"/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 spans="1:26" x14ac:dyDescent="0.2">
      <c r="A1186" s="11"/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 spans="1:26" x14ac:dyDescent="0.2">
      <c r="A1187" s="11"/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 spans="1:26" x14ac:dyDescent="0.2">
      <c r="A1188" s="11"/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 spans="1:26" x14ac:dyDescent="0.2">
      <c r="A1189" s="11"/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 spans="1:26" x14ac:dyDescent="0.2">
      <c r="A1190" s="11"/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 spans="1:26" x14ac:dyDescent="0.2">
      <c r="A1191" s="11"/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 spans="1:26" x14ac:dyDescent="0.2">
      <c r="A1192" s="11"/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 spans="1:26" x14ac:dyDescent="0.2">
      <c r="A1193" s="11"/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 spans="1:26" x14ac:dyDescent="0.2">
      <c r="A1194" s="11"/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 spans="1:26" x14ac:dyDescent="0.2">
      <c r="A1195" s="11"/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 spans="1:26" x14ac:dyDescent="0.2">
      <c r="A1196" s="11"/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 spans="1:26" x14ac:dyDescent="0.2">
      <c r="A1197" s="11"/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 spans="1:26" x14ac:dyDescent="0.2">
      <c r="A1198" s="11"/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 spans="1:26" x14ac:dyDescent="0.2">
      <c r="A1199" s="11"/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 spans="1:26" x14ac:dyDescent="0.2">
      <c r="A1200" s="11"/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 spans="1:26" x14ac:dyDescent="0.2">
      <c r="A1201" s="11"/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 spans="1:26" x14ac:dyDescent="0.2">
      <c r="A1202" s="11"/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 spans="1:26" x14ac:dyDescent="0.2">
      <c r="A1203" s="11"/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 spans="1:26" x14ac:dyDescent="0.2">
      <c r="A1204" s="11"/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 spans="1:26" x14ac:dyDescent="0.2">
      <c r="A1205" s="11"/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 spans="1:26" x14ac:dyDescent="0.2">
      <c r="A1206" s="11"/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 spans="1:26" x14ac:dyDescent="0.2">
      <c r="A1207" s="11"/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 spans="1:26" x14ac:dyDescent="0.2">
      <c r="A1208" s="11"/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 spans="1:26" x14ac:dyDescent="0.2">
      <c r="A1209" s="11"/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 spans="1:26" x14ac:dyDescent="0.2">
      <c r="A1210" s="11"/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 spans="1:26" x14ac:dyDescent="0.2">
      <c r="A1211" s="11"/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 spans="1:26" x14ac:dyDescent="0.2">
      <c r="A1212" s="11"/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 spans="1:26" x14ac:dyDescent="0.2">
      <c r="A1213" s="11"/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 spans="1:26" x14ac:dyDescent="0.2">
      <c r="A1214" s="11"/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 spans="1:26" x14ac:dyDescent="0.2">
      <c r="A1215" s="11"/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 spans="1:26" x14ac:dyDescent="0.2">
      <c r="A1216" s="11"/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 spans="1:26" x14ac:dyDescent="0.2">
      <c r="A1217" s="11"/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 spans="1:26" x14ac:dyDescent="0.2">
      <c r="A1218" s="11"/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 spans="1:26" x14ac:dyDescent="0.2">
      <c r="A1219" s="11"/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 spans="1:26" x14ac:dyDescent="0.2">
      <c r="A1220" s="11"/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 spans="1:26" x14ac:dyDescent="0.2">
      <c r="A1221" s="11"/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 spans="1:26" x14ac:dyDescent="0.2">
      <c r="A1222" s="11"/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 spans="1:26" x14ac:dyDescent="0.2">
      <c r="A1223" s="11"/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</row>
    <row r="1224" spans="1:26" x14ac:dyDescent="0.2">
      <c r="A1224" s="11"/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</row>
    <row r="1225" spans="1:26" x14ac:dyDescent="0.2">
      <c r="A1225" s="11"/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</row>
    <row r="1226" spans="1:26" x14ac:dyDescent="0.2">
      <c r="A1226" s="11"/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</row>
    <row r="1227" spans="1:26" x14ac:dyDescent="0.2">
      <c r="A1227" s="11"/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</row>
    <row r="1228" spans="1:26" x14ac:dyDescent="0.2">
      <c r="A1228" s="11"/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 spans="1:26" x14ac:dyDescent="0.2">
      <c r="A1229" s="11"/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 spans="1:26" x14ac:dyDescent="0.2">
      <c r="A1230" s="11"/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 spans="1:26" x14ac:dyDescent="0.2">
      <c r="A1231" s="11"/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 spans="1:26" x14ac:dyDescent="0.2">
      <c r="A1232" s="11"/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 spans="1:26" x14ac:dyDescent="0.2">
      <c r="A1233" s="11"/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 spans="1:26" x14ac:dyDescent="0.2">
      <c r="A1234" s="11"/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</row>
    <row r="1235" spans="1:26" x14ac:dyDescent="0.2">
      <c r="A1235" s="11"/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</row>
    <row r="1236" spans="1:26" x14ac:dyDescent="0.2">
      <c r="A1236" s="11"/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 spans="1:26" x14ac:dyDescent="0.2">
      <c r="A1237" s="11"/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 spans="1:26" x14ac:dyDescent="0.2">
      <c r="A1238" s="11"/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 spans="1:26" x14ac:dyDescent="0.2">
      <c r="A1239" s="11"/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 spans="1:26" x14ac:dyDescent="0.2">
      <c r="A1240" s="11"/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 spans="1:26" x14ac:dyDescent="0.2">
      <c r="A1241" s="11"/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 spans="1:26" x14ac:dyDescent="0.2">
      <c r="A1242" s="11"/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 spans="1:26" x14ac:dyDescent="0.2">
      <c r="A1243" s="11"/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 spans="1:26" x14ac:dyDescent="0.2">
      <c r="A1244" s="11"/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 spans="1:26" x14ac:dyDescent="0.2">
      <c r="A1245" s="11"/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 spans="1:26" x14ac:dyDescent="0.2">
      <c r="A1246" s="11"/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 spans="1:26" x14ac:dyDescent="0.2">
      <c r="A1247" s="11"/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 spans="1:26" x14ac:dyDescent="0.2">
      <c r="A1248" s="11"/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 spans="1:26" x14ac:dyDescent="0.2">
      <c r="A1249" s="11"/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 spans="1:26" x14ac:dyDescent="0.2">
      <c r="A1250" s="11"/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 spans="1:26" x14ac:dyDescent="0.2">
      <c r="A1251" s="11"/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 spans="1:26" x14ac:dyDescent="0.2">
      <c r="A1252" s="11"/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 spans="1:26" x14ac:dyDescent="0.2">
      <c r="A1253" s="11"/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 spans="1:26" x14ac:dyDescent="0.2">
      <c r="A1254" s="11"/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 spans="1:26" x14ac:dyDescent="0.2">
      <c r="A1255" s="11"/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 spans="1:26" x14ac:dyDescent="0.2">
      <c r="A1256" s="11"/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 spans="1:26" x14ac:dyDescent="0.2">
      <c r="A1257" s="11"/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 spans="1:26" x14ac:dyDescent="0.2">
      <c r="A1258" s="11"/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 spans="1:26" x14ac:dyDescent="0.2">
      <c r="A1259" s="11"/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 spans="1:26" x14ac:dyDescent="0.2">
      <c r="A1260" s="11"/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 spans="1:26" x14ac:dyDescent="0.2">
      <c r="A1261" s="11"/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 spans="1:26" x14ac:dyDescent="0.2">
      <c r="A1262" s="11"/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 spans="1:26" x14ac:dyDescent="0.2">
      <c r="A1263" s="11"/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 spans="1:26" x14ac:dyDescent="0.2">
      <c r="A1264" s="11"/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 spans="1:26" x14ac:dyDescent="0.2">
      <c r="A1265" s="11"/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 spans="1:26" x14ac:dyDescent="0.2">
      <c r="A1266" s="11"/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 spans="1:26" x14ac:dyDescent="0.2">
      <c r="A1267" s="11"/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 spans="1:26" x14ac:dyDescent="0.2">
      <c r="A1268" s="11"/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 spans="1:26" x14ac:dyDescent="0.2">
      <c r="A1269" s="11"/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 spans="1:26" x14ac:dyDescent="0.2">
      <c r="A1270" s="11"/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 spans="1:26" x14ac:dyDescent="0.2">
      <c r="A1271" s="11"/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 spans="1:26" x14ac:dyDescent="0.2">
      <c r="A1272" s="11"/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 spans="1:26" x14ac:dyDescent="0.2">
      <c r="A1273" s="11"/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 spans="1:26" x14ac:dyDescent="0.2">
      <c r="A1274" s="11"/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 spans="1:26" x14ac:dyDescent="0.2">
      <c r="A1275" s="11"/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 spans="1:26" x14ac:dyDescent="0.2">
      <c r="A1276" s="11"/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 spans="1:26" x14ac:dyDescent="0.2">
      <c r="A1277" s="11"/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 spans="1:26" x14ac:dyDescent="0.2">
      <c r="A1278" s="11"/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 spans="1:26" x14ac:dyDescent="0.2">
      <c r="A1279" s="11"/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 spans="1:26" x14ac:dyDescent="0.2">
      <c r="A1280" s="11"/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 spans="1:26" x14ac:dyDescent="0.2">
      <c r="A1281" s="11"/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 spans="1:26" x14ac:dyDescent="0.2">
      <c r="A1282" s="11"/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</row>
    <row r="1283" spans="1:26" x14ac:dyDescent="0.2">
      <c r="A1283" s="11"/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 spans="1:26" x14ac:dyDescent="0.2">
      <c r="A1284" s="11"/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 spans="1:26" x14ac:dyDescent="0.2">
      <c r="A1285" s="11"/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 spans="1:26" x14ac:dyDescent="0.2">
      <c r="A1286" s="11"/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</row>
    <row r="1287" spans="1:26" x14ac:dyDescent="0.2">
      <c r="A1287" s="11"/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</row>
    <row r="1288" spans="1:26" x14ac:dyDescent="0.2">
      <c r="A1288" s="11"/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</row>
    <row r="1289" spans="1:26" x14ac:dyDescent="0.2">
      <c r="A1289" s="11"/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</row>
    <row r="1290" spans="1:26" x14ac:dyDescent="0.2">
      <c r="A1290" s="11"/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 spans="1:26" x14ac:dyDescent="0.2">
      <c r="A1291" s="11"/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</row>
    <row r="1292" spans="1:26" x14ac:dyDescent="0.2">
      <c r="A1292" s="11"/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3" spans="1:26" x14ac:dyDescent="0.2">
      <c r="A1293" s="11"/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</row>
    <row r="1294" spans="1:26" x14ac:dyDescent="0.2">
      <c r="A1294" s="11"/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</row>
    <row r="1295" spans="1:26" x14ac:dyDescent="0.2">
      <c r="A1295" s="11"/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</row>
    <row r="1296" spans="1:26" x14ac:dyDescent="0.2">
      <c r="A1296" s="11"/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</row>
    <row r="1297" spans="1:26" x14ac:dyDescent="0.2">
      <c r="A1297" s="11"/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</row>
    <row r="1298" spans="1:26" x14ac:dyDescent="0.2">
      <c r="A1298" s="11"/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 spans="1:26" x14ac:dyDescent="0.2">
      <c r="A1299" s="11"/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</row>
    <row r="1300" spans="1:26" x14ac:dyDescent="0.2">
      <c r="A1300" s="11"/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</row>
    <row r="1301" spans="1:26" x14ac:dyDescent="0.2">
      <c r="A1301" s="11"/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</row>
    <row r="1302" spans="1:26" x14ac:dyDescent="0.2">
      <c r="A1302" s="11"/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</row>
    <row r="1303" spans="1:26" x14ac:dyDescent="0.2">
      <c r="A1303" s="11"/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</row>
    <row r="1304" spans="1:26" x14ac:dyDescent="0.2">
      <c r="A1304" s="11"/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</row>
    <row r="1305" spans="1:26" x14ac:dyDescent="0.2">
      <c r="A1305" s="11"/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 spans="1:26" x14ac:dyDescent="0.2">
      <c r="A1306" s="11"/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 spans="1:26" x14ac:dyDescent="0.2">
      <c r="A1307" s="11"/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 spans="1:26" x14ac:dyDescent="0.2">
      <c r="A1308" s="11"/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 spans="1:26" x14ac:dyDescent="0.2">
      <c r="A1309" s="11"/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 spans="1:26" x14ac:dyDescent="0.2">
      <c r="A1310" s="11"/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 spans="1:26" x14ac:dyDescent="0.2">
      <c r="A1311" s="11"/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 spans="1:26" x14ac:dyDescent="0.2">
      <c r="A1312" s="11"/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 spans="1:26" x14ac:dyDescent="0.2">
      <c r="A1313" s="11"/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 spans="1:26" x14ac:dyDescent="0.2">
      <c r="A1314" s="11"/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 spans="1:26" x14ac:dyDescent="0.2">
      <c r="A1315" s="11"/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</row>
    <row r="1316" spans="1:26" x14ac:dyDescent="0.2">
      <c r="A1316" s="11"/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</row>
    <row r="1317" spans="1:26" x14ac:dyDescent="0.2">
      <c r="A1317" s="11"/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</row>
    <row r="1318" spans="1:26" x14ac:dyDescent="0.2">
      <c r="A1318" s="11"/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</row>
    <row r="1319" spans="1:26" x14ac:dyDescent="0.2">
      <c r="A1319" s="11"/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</row>
    <row r="1320" spans="1:26" x14ac:dyDescent="0.2">
      <c r="A1320" s="11"/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</row>
    <row r="1321" spans="1:26" x14ac:dyDescent="0.2">
      <c r="A1321" s="11"/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</row>
    <row r="1322" spans="1:26" x14ac:dyDescent="0.2">
      <c r="A1322" s="11"/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</row>
    <row r="1323" spans="1:26" x14ac:dyDescent="0.2">
      <c r="A1323" s="11"/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 spans="1:26" x14ac:dyDescent="0.2">
      <c r="A1324" s="11"/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 spans="1:26" x14ac:dyDescent="0.2">
      <c r="A1325" s="11"/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 spans="1:26" x14ac:dyDescent="0.2">
      <c r="A1326" s="11"/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 spans="1:26" x14ac:dyDescent="0.2">
      <c r="A1327" s="11"/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 spans="1:26" x14ac:dyDescent="0.2">
      <c r="A1328" s="11"/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 spans="1:26" x14ac:dyDescent="0.2">
      <c r="A1329" s="11"/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 spans="1:26" x14ac:dyDescent="0.2">
      <c r="A1330" s="11"/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 spans="1:26" x14ac:dyDescent="0.2">
      <c r="A1331" s="11"/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2" spans="1:26" x14ac:dyDescent="0.2">
      <c r="A1332" s="11"/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</row>
    <row r="1333" spans="1:26" x14ac:dyDescent="0.2">
      <c r="A1333" s="11"/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</row>
    <row r="1334" spans="1:26" x14ac:dyDescent="0.2">
      <c r="A1334" s="11"/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 spans="1:26" x14ac:dyDescent="0.2">
      <c r="A1335" s="11"/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</row>
    <row r="1336" spans="1:26" x14ac:dyDescent="0.2">
      <c r="A1336" s="11"/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 spans="1:26" x14ac:dyDescent="0.2">
      <c r="A1337" s="11"/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</row>
    <row r="1338" spans="1:26" x14ac:dyDescent="0.2">
      <c r="A1338" s="11"/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</row>
    <row r="1339" spans="1:26" x14ac:dyDescent="0.2">
      <c r="A1339" s="11"/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</row>
    <row r="1340" spans="1:26" x14ac:dyDescent="0.2">
      <c r="A1340" s="11"/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</row>
    <row r="1341" spans="1:26" x14ac:dyDescent="0.2">
      <c r="A1341" s="1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</row>
    <row r="1342" spans="1:26" x14ac:dyDescent="0.2">
      <c r="A1342" s="11"/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</row>
    <row r="1343" spans="1:26" x14ac:dyDescent="0.2">
      <c r="A1343" s="11"/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</row>
    <row r="1344" spans="1:26" x14ac:dyDescent="0.2">
      <c r="A1344" s="11"/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</row>
    <row r="1345" spans="1:26" x14ac:dyDescent="0.2">
      <c r="A1345" s="11"/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</row>
    <row r="1346" spans="1:26" x14ac:dyDescent="0.2">
      <c r="A1346" s="11"/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</row>
    <row r="1347" spans="1:26" x14ac:dyDescent="0.2">
      <c r="A1347" s="11"/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</row>
    <row r="1348" spans="1:26" x14ac:dyDescent="0.2">
      <c r="A1348" s="11"/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</row>
    <row r="1349" spans="1:26" x14ac:dyDescent="0.2">
      <c r="A1349" s="11"/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 spans="1:26" x14ac:dyDescent="0.2">
      <c r="A1350" s="11"/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 spans="1:26" x14ac:dyDescent="0.2">
      <c r="A1351" s="11"/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 spans="1:26" x14ac:dyDescent="0.2">
      <c r="A1352" s="11"/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 spans="1:26" x14ac:dyDescent="0.2">
      <c r="A1353" s="11"/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 spans="1:26" x14ac:dyDescent="0.2">
      <c r="A1354" s="11"/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 spans="1:26" x14ac:dyDescent="0.2">
      <c r="A1355" s="11"/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 spans="1:26" x14ac:dyDescent="0.2">
      <c r="A1356" s="11"/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 spans="1:26" x14ac:dyDescent="0.2">
      <c r="A1357" s="11"/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 spans="1:26" x14ac:dyDescent="0.2">
      <c r="A1358" s="11"/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 spans="1:26" x14ac:dyDescent="0.2">
      <c r="A1359" s="11"/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 spans="1:26" x14ac:dyDescent="0.2">
      <c r="A1360" s="11"/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 spans="1:26" x14ac:dyDescent="0.2">
      <c r="A1361" s="11"/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 spans="1:26" x14ac:dyDescent="0.2">
      <c r="A1362" s="11"/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 spans="1:26" x14ac:dyDescent="0.2">
      <c r="A1363" s="11"/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 spans="1:26" x14ac:dyDescent="0.2">
      <c r="A1364" s="11"/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 spans="1:26" x14ac:dyDescent="0.2">
      <c r="A1365" s="11"/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 spans="1:26" x14ac:dyDescent="0.2">
      <c r="A1366" s="11"/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 spans="1:26" x14ac:dyDescent="0.2">
      <c r="A1367" s="11"/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 spans="1:26" x14ac:dyDescent="0.2">
      <c r="A1368" s="11"/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 spans="1:26" x14ac:dyDescent="0.2">
      <c r="A1369" s="11"/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 spans="1:26" x14ac:dyDescent="0.2">
      <c r="A1370" s="11"/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 spans="1:26" x14ac:dyDescent="0.2">
      <c r="A1371" s="11"/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 spans="1:26" x14ac:dyDescent="0.2">
      <c r="A1372" s="11"/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 spans="1:26" x14ac:dyDescent="0.2">
      <c r="A1373" s="11"/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 spans="1:26" x14ac:dyDescent="0.2">
      <c r="A1374" s="11"/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 spans="1:26" x14ac:dyDescent="0.2">
      <c r="A1375" s="11"/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 spans="1:26" x14ac:dyDescent="0.2">
      <c r="A1376" s="11"/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 spans="1:26" x14ac:dyDescent="0.2">
      <c r="A1377" s="11"/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 spans="1:26" x14ac:dyDescent="0.2">
      <c r="A1378" s="11"/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 spans="1:26" x14ac:dyDescent="0.2">
      <c r="A1379" s="11"/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 spans="1:26" x14ac:dyDescent="0.2">
      <c r="A1380" s="11"/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 spans="1:26" x14ac:dyDescent="0.2">
      <c r="A1381" s="11"/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 spans="1:26" x14ac:dyDescent="0.2">
      <c r="A1382" s="11"/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 spans="1:26" x14ac:dyDescent="0.2">
      <c r="A1383" s="11"/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 spans="1:26" x14ac:dyDescent="0.2">
      <c r="A1384" s="11"/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 spans="1:26" x14ac:dyDescent="0.2">
      <c r="A1385" s="11"/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 spans="1:26" x14ac:dyDescent="0.2">
      <c r="A1386" s="11"/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 spans="1:26" x14ac:dyDescent="0.2">
      <c r="A1387" s="11"/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 spans="1:26" x14ac:dyDescent="0.2">
      <c r="A1388" s="11"/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 spans="1:26" x14ac:dyDescent="0.2">
      <c r="A1389" s="11"/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 spans="1:26" x14ac:dyDescent="0.2">
      <c r="A1390" s="11"/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 spans="1:26" x14ac:dyDescent="0.2">
      <c r="A1391" s="11"/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 spans="1:26" x14ac:dyDescent="0.2">
      <c r="A1392" s="11"/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 spans="1:26" x14ac:dyDescent="0.2">
      <c r="A1393" s="11"/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 spans="1:26" x14ac:dyDescent="0.2">
      <c r="A1394" s="11"/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 spans="1:26" x14ac:dyDescent="0.2">
      <c r="A1395" s="11"/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 spans="1:26" x14ac:dyDescent="0.2">
      <c r="A1396" s="11"/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 spans="1:26" x14ac:dyDescent="0.2">
      <c r="A1397" s="11"/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</row>
    <row r="1398" spans="1:26" x14ac:dyDescent="0.2">
      <c r="A1398" s="11"/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</row>
    <row r="1399" spans="1:26" x14ac:dyDescent="0.2">
      <c r="A1399" s="11"/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</row>
    <row r="1400" spans="1:26" x14ac:dyDescent="0.2">
      <c r="A1400" s="11"/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</row>
    <row r="1401" spans="1:26" x14ac:dyDescent="0.2">
      <c r="A1401" s="11"/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</row>
    <row r="1402" spans="1:26" x14ac:dyDescent="0.2">
      <c r="A1402" s="11"/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</row>
    <row r="1403" spans="1:26" x14ac:dyDescent="0.2">
      <c r="A1403" s="11"/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</row>
    <row r="1404" spans="1:26" x14ac:dyDescent="0.2">
      <c r="A1404" s="11"/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</row>
    <row r="1405" spans="1:26" x14ac:dyDescent="0.2">
      <c r="A1405" s="11"/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</row>
    <row r="1406" spans="1:26" x14ac:dyDescent="0.2">
      <c r="A1406" s="11"/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</row>
    <row r="1407" spans="1:26" x14ac:dyDescent="0.2">
      <c r="A1407" s="11"/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 spans="1:26" x14ac:dyDescent="0.2">
      <c r="A1408" s="11"/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 spans="1:26" x14ac:dyDescent="0.2">
      <c r="A1409" s="11"/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 spans="1:26" x14ac:dyDescent="0.2">
      <c r="A1410" s="11"/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 spans="1:26" x14ac:dyDescent="0.2">
      <c r="A1411" s="11"/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 spans="1:26" x14ac:dyDescent="0.2">
      <c r="A1412" s="11"/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 spans="1:26" x14ac:dyDescent="0.2">
      <c r="A1413" s="11"/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 spans="1:26" x14ac:dyDescent="0.2">
      <c r="A1414" s="11"/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 spans="1:26" x14ac:dyDescent="0.2">
      <c r="A1415" s="11"/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 spans="1:26" x14ac:dyDescent="0.2">
      <c r="A1416" s="11"/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 spans="1:26" x14ac:dyDescent="0.2">
      <c r="A1417" s="11"/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 spans="1:26" x14ac:dyDescent="0.2">
      <c r="A1418" s="11"/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 spans="1:26" x14ac:dyDescent="0.2">
      <c r="A1419" s="11"/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 spans="1:26" x14ac:dyDescent="0.2">
      <c r="A1420" s="11"/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</row>
    <row r="1421" spans="1:26" x14ac:dyDescent="0.2">
      <c r="A1421" s="11"/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 spans="1:26" x14ac:dyDescent="0.2">
      <c r="A1422" s="11"/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 spans="1:26" x14ac:dyDescent="0.2">
      <c r="A1423" s="11"/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 spans="1:26" x14ac:dyDescent="0.2">
      <c r="A1424" s="11"/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 spans="1:26" x14ac:dyDescent="0.2">
      <c r="A1425" s="11"/>
      <c r="B1425" s="11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 spans="1:26" x14ac:dyDescent="0.2">
      <c r="A1426" s="11"/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</row>
    <row r="1427" spans="1:26" x14ac:dyDescent="0.2">
      <c r="A1427" s="11"/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</row>
    <row r="1428" spans="1:26" x14ac:dyDescent="0.2">
      <c r="A1428" s="11"/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</row>
    <row r="1429" spans="1:26" x14ac:dyDescent="0.2">
      <c r="A1429" s="11"/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</row>
    <row r="1430" spans="1:26" x14ac:dyDescent="0.2">
      <c r="A1430" s="11"/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</row>
    <row r="1431" spans="1:26" x14ac:dyDescent="0.2">
      <c r="A1431" s="11"/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</row>
    <row r="1432" spans="1:26" x14ac:dyDescent="0.2">
      <c r="A1432" s="11"/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</row>
    <row r="1433" spans="1:26" x14ac:dyDescent="0.2">
      <c r="A1433" s="11"/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</row>
    <row r="1434" spans="1:26" x14ac:dyDescent="0.2">
      <c r="A1434" s="11"/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</row>
    <row r="1435" spans="1:26" x14ac:dyDescent="0.2">
      <c r="A1435" s="11"/>
      <c r="B1435" s="11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</row>
    <row r="1436" spans="1:26" x14ac:dyDescent="0.2">
      <c r="A1436" s="11"/>
      <c r="B1436" s="11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</row>
    <row r="1437" spans="1:26" x14ac:dyDescent="0.2">
      <c r="A1437" s="11"/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</row>
    <row r="1438" spans="1:26" x14ac:dyDescent="0.2">
      <c r="A1438" s="11"/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 spans="1:26" x14ac:dyDescent="0.2">
      <c r="A1439" s="11"/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</row>
    <row r="1440" spans="1:26" x14ac:dyDescent="0.2">
      <c r="A1440" s="11"/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</row>
    <row r="1441" spans="1:26" x14ac:dyDescent="0.2">
      <c r="A1441" s="11"/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</row>
    <row r="1442" spans="1:26" x14ac:dyDescent="0.2">
      <c r="A1442" s="11"/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</row>
    <row r="1443" spans="1:26" x14ac:dyDescent="0.2">
      <c r="A1443" s="11"/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</row>
    <row r="1444" spans="1:26" x14ac:dyDescent="0.2">
      <c r="A1444" s="11"/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</row>
    <row r="1445" spans="1:26" x14ac:dyDescent="0.2">
      <c r="A1445" s="11"/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</row>
    <row r="1446" spans="1:26" x14ac:dyDescent="0.2">
      <c r="A1446" s="11"/>
      <c r="B1446" s="11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</row>
    <row r="1447" spans="1:26" x14ac:dyDescent="0.2">
      <c r="A1447" s="11"/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</row>
    <row r="1448" spans="1:26" x14ac:dyDescent="0.2">
      <c r="A1448" s="11"/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 spans="1:26" x14ac:dyDescent="0.2">
      <c r="A1449" s="11"/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 spans="1:26" x14ac:dyDescent="0.2">
      <c r="A1450" s="11"/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 spans="1:26" x14ac:dyDescent="0.2">
      <c r="A1451" s="11"/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 spans="1:26" x14ac:dyDescent="0.2">
      <c r="A1452" s="11"/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 spans="1:26" x14ac:dyDescent="0.2">
      <c r="A1453" s="11"/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 spans="1:26" x14ac:dyDescent="0.2">
      <c r="A1454" s="11"/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 spans="1:26" x14ac:dyDescent="0.2">
      <c r="A1455" s="11"/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 spans="1:26" x14ac:dyDescent="0.2">
      <c r="A1456" s="11"/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 spans="1:26" x14ac:dyDescent="0.2">
      <c r="A1457" s="11"/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 spans="1:26" x14ac:dyDescent="0.2">
      <c r="A1458" s="11"/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 spans="1:26" x14ac:dyDescent="0.2">
      <c r="A1459" s="11"/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</row>
    <row r="1460" spans="1:26" x14ac:dyDescent="0.2">
      <c r="A1460" s="11"/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</row>
    <row r="1461" spans="1:26" x14ac:dyDescent="0.2">
      <c r="A1461" s="11"/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</row>
    <row r="1462" spans="1:26" x14ac:dyDescent="0.2">
      <c r="A1462" s="11"/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</row>
    <row r="1463" spans="1:26" x14ac:dyDescent="0.2">
      <c r="A1463" s="11"/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</row>
    <row r="1464" spans="1:26" x14ac:dyDescent="0.2">
      <c r="A1464" s="11"/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</row>
    <row r="1465" spans="1:26" x14ac:dyDescent="0.2">
      <c r="A1465" s="11"/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</row>
    <row r="1466" spans="1:26" x14ac:dyDescent="0.2">
      <c r="A1466" s="11"/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</row>
    <row r="1467" spans="1:26" x14ac:dyDescent="0.2">
      <c r="A1467" s="11"/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</row>
    <row r="1468" spans="1:26" x14ac:dyDescent="0.2">
      <c r="A1468" s="11"/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</row>
    <row r="1469" spans="1:26" x14ac:dyDescent="0.2">
      <c r="A1469" s="11"/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</row>
    <row r="1470" spans="1:26" x14ac:dyDescent="0.2">
      <c r="A1470" s="11"/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</row>
    <row r="1471" spans="1:26" x14ac:dyDescent="0.2">
      <c r="A1471" s="11"/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</row>
    <row r="1472" spans="1:26" x14ac:dyDescent="0.2">
      <c r="A1472" s="11"/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</row>
    <row r="1473" spans="1:26" x14ac:dyDescent="0.2">
      <c r="A1473" s="11"/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</row>
    <row r="1474" spans="1:26" x14ac:dyDescent="0.2">
      <c r="A1474" s="11"/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</row>
    <row r="1475" spans="1:26" x14ac:dyDescent="0.2">
      <c r="A1475" s="11"/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 spans="1:26" x14ac:dyDescent="0.2">
      <c r="A1476" s="11"/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 spans="1:26" x14ac:dyDescent="0.2">
      <c r="A1477" s="11"/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 spans="1:26" x14ac:dyDescent="0.2">
      <c r="A1478" s="11"/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 spans="1:26" x14ac:dyDescent="0.2">
      <c r="A1479" s="11"/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 spans="1:26" x14ac:dyDescent="0.2">
      <c r="A1480" s="11"/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 spans="1:26" x14ac:dyDescent="0.2">
      <c r="A1481" s="11"/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 spans="1:26" x14ac:dyDescent="0.2">
      <c r="A1482" s="11"/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 spans="1:26" x14ac:dyDescent="0.2">
      <c r="A1483" s="11"/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 spans="1:26" x14ac:dyDescent="0.2">
      <c r="A1484" s="11"/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 spans="1:26" x14ac:dyDescent="0.2">
      <c r="A1485" s="11"/>
      <c r="B1485" s="11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</row>
    <row r="1486" spans="1:26" x14ac:dyDescent="0.2">
      <c r="A1486" s="11"/>
      <c r="B1486" s="11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</row>
    <row r="1487" spans="1:26" x14ac:dyDescent="0.2">
      <c r="A1487" s="11"/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</row>
    <row r="1488" spans="1:26" x14ac:dyDescent="0.2">
      <c r="A1488" s="11"/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</row>
    <row r="1489" spans="1:26" x14ac:dyDescent="0.2">
      <c r="A1489" s="11"/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</row>
    <row r="1490" spans="1:26" x14ac:dyDescent="0.2">
      <c r="A1490" s="11"/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</row>
    <row r="1491" spans="1:26" x14ac:dyDescent="0.2">
      <c r="A1491" s="11"/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</row>
    <row r="1492" spans="1:26" x14ac:dyDescent="0.2">
      <c r="A1492" s="11"/>
      <c r="B1492" s="11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</row>
    <row r="1493" spans="1:26" x14ac:dyDescent="0.2">
      <c r="A1493" s="11"/>
      <c r="B1493" s="11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</row>
    <row r="1494" spans="1:26" x14ac:dyDescent="0.2">
      <c r="A1494" s="11"/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</row>
    <row r="1495" spans="1:26" x14ac:dyDescent="0.2">
      <c r="A1495" s="11"/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 spans="1:26" x14ac:dyDescent="0.2">
      <c r="A1496" s="11"/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 spans="1:26" x14ac:dyDescent="0.2">
      <c r="A1497" s="11"/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 spans="1:26" x14ac:dyDescent="0.2">
      <c r="A1498" s="11"/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 spans="1:26" x14ac:dyDescent="0.2">
      <c r="A1499" s="11"/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 spans="1:26" x14ac:dyDescent="0.2">
      <c r="A1500" s="11"/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 spans="1:26" x14ac:dyDescent="0.2">
      <c r="A1501" s="11"/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2" spans="1:26" x14ac:dyDescent="0.2">
      <c r="A1502" s="11"/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 spans="1:26" x14ac:dyDescent="0.2">
      <c r="A1503" s="11"/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 spans="1:26" x14ac:dyDescent="0.2">
      <c r="A1504" s="11"/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 spans="1:26" x14ac:dyDescent="0.2">
      <c r="A1505" s="11"/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 spans="1:26" x14ac:dyDescent="0.2">
      <c r="A1506" s="11"/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 spans="1:26" x14ac:dyDescent="0.2">
      <c r="A1507" s="11"/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 spans="1:26" x14ac:dyDescent="0.2">
      <c r="A1508" s="11"/>
      <c r="B1508" s="11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 spans="1:26" x14ac:dyDescent="0.2">
      <c r="A1509" s="11"/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 spans="1:26" x14ac:dyDescent="0.2">
      <c r="A1510" s="11"/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 spans="1:26" x14ac:dyDescent="0.2">
      <c r="A1511" s="11"/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 spans="1:26" x14ac:dyDescent="0.2">
      <c r="A1512" s="11"/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 spans="1:26" x14ac:dyDescent="0.2">
      <c r="A1513" s="11"/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 spans="1:26" x14ac:dyDescent="0.2">
      <c r="A1514" s="11"/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 spans="1:26" x14ac:dyDescent="0.2">
      <c r="A1515" s="11"/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</row>
    <row r="1516" spans="1:26" x14ac:dyDescent="0.2">
      <c r="A1516" s="11"/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</row>
    <row r="1517" spans="1:26" x14ac:dyDescent="0.2">
      <c r="A1517" s="11"/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</row>
    <row r="1518" spans="1:26" x14ac:dyDescent="0.2">
      <c r="A1518" s="11"/>
      <c r="B1518" s="11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</row>
    <row r="1519" spans="1:26" x14ac:dyDescent="0.2">
      <c r="A1519" s="11"/>
      <c r="B1519" s="11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</row>
    <row r="1520" spans="1:26" x14ac:dyDescent="0.2">
      <c r="A1520" s="11"/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 spans="1:26" x14ac:dyDescent="0.2">
      <c r="A1521" s="11"/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</row>
    <row r="1522" spans="1:26" x14ac:dyDescent="0.2">
      <c r="A1522" s="11"/>
      <c r="B1522" s="11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 spans="1:26" x14ac:dyDescent="0.2">
      <c r="A1523" s="11"/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</row>
    <row r="1524" spans="1:26" x14ac:dyDescent="0.2">
      <c r="A1524" s="11"/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</row>
    <row r="1525" spans="1:26" x14ac:dyDescent="0.2">
      <c r="A1525" s="11"/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</row>
    <row r="1526" spans="1:26" x14ac:dyDescent="0.2">
      <c r="A1526" s="11"/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</row>
    <row r="1527" spans="1:26" x14ac:dyDescent="0.2">
      <c r="A1527" s="11"/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</row>
    <row r="1528" spans="1:26" x14ac:dyDescent="0.2">
      <c r="A1528" s="11"/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</row>
    <row r="1529" spans="1:26" x14ac:dyDescent="0.2">
      <c r="A1529" s="11"/>
      <c r="B1529" s="11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</row>
    <row r="1530" spans="1:26" x14ac:dyDescent="0.2">
      <c r="A1530" s="11"/>
      <c r="B1530" s="11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</row>
    <row r="1531" spans="1:26" x14ac:dyDescent="0.2">
      <c r="A1531" s="11"/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</row>
    <row r="1532" spans="1:26" x14ac:dyDescent="0.2">
      <c r="A1532" s="11"/>
      <c r="B1532" s="11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</row>
    <row r="1533" spans="1:26" x14ac:dyDescent="0.2">
      <c r="A1533" s="11"/>
      <c r="B1533" s="11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</row>
    <row r="1534" spans="1:26" x14ac:dyDescent="0.2">
      <c r="A1534" s="11"/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</row>
    <row r="1535" spans="1:26" x14ac:dyDescent="0.2">
      <c r="A1535" s="11"/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</row>
    <row r="1536" spans="1:26" x14ac:dyDescent="0.2">
      <c r="A1536" s="11"/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</row>
    <row r="1537" spans="1:26" x14ac:dyDescent="0.2">
      <c r="A1537" s="11"/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</row>
    <row r="1538" spans="1:26" x14ac:dyDescent="0.2">
      <c r="A1538" s="11"/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</row>
    <row r="1539" spans="1:26" x14ac:dyDescent="0.2">
      <c r="A1539" s="11"/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</row>
    <row r="1540" spans="1:26" x14ac:dyDescent="0.2">
      <c r="A1540" s="11"/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</row>
    <row r="1541" spans="1:26" x14ac:dyDescent="0.2">
      <c r="A1541" s="11"/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 spans="1:26" x14ac:dyDescent="0.2">
      <c r="A1542" s="11"/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 spans="1:26" x14ac:dyDescent="0.2">
      <c r="A1543" s="11"/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 spans="1:26" x14ac:dyDescent="0.2">
      <c r="A1544" s="11"/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 spans="1:26" x14ac:dyDescent="0.2">
      <c r="A1545" s="11"/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 spans="1:26" x14ac:dyDescent="0.2">
      <c r="A1546" s="11"/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 spans="1:26" x14ac:dyDescent="0.2">
      <c r="A1547" s="11"/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 spans="1:26" x14ac:dyDescent="0.2">
      <c r="A1548" s="11"/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 spans="1:26" x14ac:dyDescent="0.2">
      <c r="A1549" s="11"/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 spans="1:26" x14ac:dyDescent="0.2">
      <c r="A1550" s="11"/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 spans="1:26" x14ac:dyDescent="0.2">
      <c r="A1551" s="11"/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 spans="1:26" x14ac:dyDescent="0.2">
      <c r="A1552" s="11"/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 spans="1:26" x14ac:dyDescent="0.2">
      <c r="A1553" s="11"/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 spans="1:26" x14ac:dyDescent="0.2">
      <c r="A1554" s="11"/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 spans="1:26" x14ac:dyDescent="0.2">
      <c r="A1555" s="11"/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 spans="1:26" x14ac:dyDescent="0.2">
      <c r="A1556" s="11"/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 spans="1:26" x14ac:dyDescent="0.2">
      <c r="A1557" s="11"/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</row>
    <row r="1558" spans="1:26" x14ac:dyDescent="0.2">
      <c r="A1558" s="11"/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</row>
    <row r="1559" spans="1:26" x14ac:dyDescent="0.2">
      <c r="A1559" s="11"/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</row>
    <row r="1560" spans="1:26" x14ac:dyDescent="0.2">
      <c r="A1560" s="11"/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</row>
    <row r="1561" spans="1:26" x14ac:dyDescent="0.2">
      <c r="A1561" s="11"/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</row>
    <row r="1562" spans="1:26" x14ac:dyDescent="0.2">
      <c r="A1562" s="11"/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</row>
    <row r="1563" spans="1:26" x14ac:dyDescent="0.2">
      <c r="A1563" s="11"/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</row>
    <row r="1564" spans="1:26" x14ac:dyDescent="0.2">
      <c r="A1564" s="11"/>
      <c r="B1564" s="11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 spans="1:26" x14ac:dyDescent="0.2">
      <c r="A1565" s="11"/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</row>
    <row r="1566" spans="1:26" x14ac:dyDescent="0.2">
      <c r="A1566" s="11"/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</row>
    <row r="1567" spans="1:26" x14ac:dyDescent="0.2">
      <c r="A1567" s="11"/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</row>
    <row r="1568" spans="1:26" x14ac:dyDescent="0.2">
      <c r="A1568" s="11"/>
      <c r="B1568" s="11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</row>
    <row r="1569" spans="1:26" x14ac:dyDescent="0.2">
      <c r="A1569" s="11"/>
      <c r="B1569" s="11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</row>
    <row r="1570" spans="1:26" x14ac:dyDescent="0.2">
      <c r="A1570" s="11"/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</row>
    <row r="1571" spans="1:26" x14ac:dyDescent="0.2">
      <c r="A1571" s="11"/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</row>
    <row r="1572" spans="1:26" x14ac:dyDescent="0.2">
      <c r="A1572" s="11"/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</row>
    <row r="1573" spans="1:26" x14ac:dyDescent="0.2">
      <c r="A1573" s="11"/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</row>
    <row r="1574" spans="1:26" x14ac:dyDescent="0.2">
      <c r="A1574" s="11"/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</row>
    <row r="1575" spans="1:26" x14ac:dyDescent="0.2">
      <c r="A1575" s="11"/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</row>
    <row r="1576" spans="1:26" x14ac:dyDescent="0.2">
      <c r="A1576" s="11"/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</row>
    <row r="1577" spans="1:26" x14ac:dyDescent="0.2">
      <c r="A1577" s="11"/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</row>
    <row r="1578" spans="1:26" x14ac:dyDescent="0.2">
      <c r="A1578" s="11"/>
      <c r="B1578" s="11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</row>
    <row r="1579" spans="1:26" x14ac:dyDescent="0.2">
      <c r="A1579" s="11"/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</row>
    <row r="1580" spans="1:26" x14ac:dyDescent="0.2">
      <c r="A1580" s="11"/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</row>
    <row r="1581" spans="1:26" x14ac:dyDescent="0.2">
      <c r="A1581" s="11"/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</row>
    <row r="1582" spans="1:26" x14ac:dyDescent="0.2">
      <c r="A1582" s="11"/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</row>
    <row r="1583" spans="1:26" x14ac:dyDescent="0.2">
      <c r="A1583" s="11"/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</row>
    <row r="1584" spans="1:26" x14ac:dyDescent="0.2">
      <c r="A1584" s="11"/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 spans="1:26" x14ac:dyDescent="0.2">
      <c r="A1585" s="11"/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 spans="1:26" x14ac:dyDescent="0.2">
      <c r="A1586" s="11"/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 spans="1:26" x14ac:dyDescent="0.2">
      <c r="A1587" s="11"/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 spans="1:26" x14ac:dyDescent="0.2">
      <c r="A1588" s="11"/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 spans="1:26" x14ac:dyDescent="0.2">
      <c r="A1589" s="11"/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 spans="1:26" x14ac:dyDescent="0.2">
      <c r="A1590" s="11"/>
      <c r="B1590" s="11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 spans="1:26" x14ac:dyDescent="0.2">
      <c r="A1591" s="11"/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 spans="1:26" x14ac:dyDescent="0.2">
      <c r="A1592" s="11"/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 spans="1:26" x14ac:dyDescent="0.2">
      <c r="A1593" s="11"/>
      <c r="B1593" s="11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 spans="1:26" x14ac:dyDescent="0.2">
      <c r="A1594" s="11"/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</row>
    <row r="1595" spans="1:26" x14ac:dyDescent="0.2">
      <c r="A1595" s="11"/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</row>
    <row r="1596" spans="1:26" x14ac:dyDescent="0.2">
      <c r="A1596" s="11"/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</row>
    <row r="1597" spans="1:26" x14ac:dyDescent="0.2">
      <c r="A1597" s="11"/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</row>
    <row r="1598" spans="1:26" x14ac:dyDescent="0.2">
      <c r="A1598" s="11"/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</row>
    <row r="1599" spans="1:26" x14ac:dyDescent="0.2">
      <c r="A1599" s="11"/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</row>
    <row r="1600" spans="1:26" x14ac:dyDescent="0.2">
      <c r="A1600" s="11"/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</row>
    <row r="1601" spans="1:26" x14ac:dyDescent="0.2">
      <c r="A1601" s="11"/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</row>
    <row r="1602" spans="1:26" x14ac:dyDescent="0.2">
      <c r="A1602" s="11"/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</row>
    <row r="1603" spans="1:26" x14ac:dyDescent="0.2">
      <c r="A1603" s="11"/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</row>
    <row r="1604" spans="1:26" x14ac:dyDescent="0.2">
      <c r="A1604" s="11"/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</row>
    <row r="1605" spans="1:26" x14ac:dyDescent="0.2">
      <c r="A1605" s="11"/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</row>
    <row r="1606" spans="1:26" x14ac:dyDescent="0.2">
      <c r="A1606" s="11"/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</row>
    <row r="1607" spans="1:26" x14ac:dyDescent="0.2">
      <c r="A1607" s="11"/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</row>
    <row r="1608" spans="1:26" x14ac:dyDescent="0.2">
      <c r="A1608" s="11"/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</row>
    <row r="1609" spans="1:26" x14ac:dyDescent="0.2">
      <c r="A1609" s="11"/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</row>
    <row r="1610" spans="1:26" x14ac:dyDescent="0.2">
      <c r="A1610" s="11"/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</row>
    <row r="1611" spans="1:26" x14ac:dyDescent="0.2">
      <c r="A1611" s="11"/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</row>
    <row r="1612" spans="1:26" x14ac:dyDescent="0.2">
      <c r="A1612" s="11"/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</row>
    <row r="1613" spans="1:26" x14ac:dyDescent="0.2">
      <c r="A1613" s="11"/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</row>
    <row r="1614" spans="1:26" x14ac:dyDescent="0.2">
      <c r="A1614" s="11"/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 spans="1:26" x14ac:dyDescent="0.2">
      <c r="A1615" s="11"/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</row>
    <row r="1616" spans="1:26" x14ac:dyDescent="0.2">
      <c r="A1616" s="11"/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</row>
    <row r="1617" spans="1:26" x14ac:dyDescent="0.2">
      <c r="A1617" s="11"/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</row>
    <row r="1618" spans="1:26" x14ac:dyDescent="0.2">
      <c r="A1618" s="11"/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</row>
    <row r="1619" spans="1:26" x14ac:dyDescent="0.2">
      <c r="A1619" s="11"/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</row>
    <row r="1620" spans="1:26" x14ac:dyDescent="0.2">
      <c r="A1620" s="11"/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</row>
    <row r="1621" spans="1:26" x14ac:dyDescent="0.2">
      <c r="A1621" s="11"/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</row>
    <row r="1622" spans="1:26" x14ac:dyDescent="0.2">
      <c r="A1622" s="11"/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</row>
    <row r="1623" spans="1:26" x14ac:dyDescent="0.2">
      <c r="A1623" s="11"/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</row>
    <row r="1624" spans="1:26" x14ac:dyDescent="0.2">
      <c r="A1624" s="11"/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</row>
    <row r="1625" spans="1:26" x14ac:dyDescent="0.2">
      <c r="A1625" s="11"/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</row>
    <row r="1626" spans="1:26" x14ac:dyDescent="0.2">
      <c r="A1626" s="11"/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</row>
    <row r="1627" spans="1:26" x14ac:dyDescent="0.2">
      <c r="A1627" s="11"/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</row>
    <row r="1628" spans="1:26" x14ac:dyDescent="0.2">
      <c r="A1628" s="11"/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 spans="1:26" x14ac:dyDescent="0.2">
      <c r="A1629" s="11"/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</row>
    <row r="1630" spans="1:26" x14ac:dyDescent="0.2">
      <c r="A1630" s="11"/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 spans="1:26" x14ac:dyDescent="0.2">
      <c r="A1631" s="11"/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</row>
    <row r="1632" spans="1:26" x14ac:dyDescent="0.2">
      <c r="A1632" s="11"/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</row>
    <row r="1633" spans="1:26" x14ac:dyDescent="0.2">
      <c r="A1633" s="11"/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 spans="1:26" x14ac:dyDescent="0.2">
      <c r="A1634" s="11"/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 spans="1:26" x14ac:dyDescent="0.2">
      <c r="A1635" s="11"/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 spans="1:26" x14ac:dyDescent="0.2">
      <c r="A1636" s="11"/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 spans="1:26" x14ac:dyDescent="0.2">
      <c r="A1637" s="11"/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 spans="1:26" x14ac:dyDescent="0.2">
      <c r="A1638" s="11"/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 spans="1:26" x14ac:dyDescent="0.2">
      <c r="A1639" s="11"/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0" spans="1:26" x14ac:dyDescent="0.2">
      <c r="A1640" s="11"/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 spans="1:26" x14ac:dyDescent="0.2">
      <c r="A1641" s="11"/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</row>
    <row r="1642" spans="1:26" x14ac:dyDescent="0.2">
      <c r="A1642" s="11"/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 spans="1:26" x14ac:dyDescent="0.2">
      <c r="A1643" s="11"/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</row>
    <row r="1644" spans="1:26" x14ac:dyDescent="0.2">
      <c r="A1644" s="11"/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</row>
    <row r="1645" spans="1:26" x14ac:dyDescent="0.2">
      <c r="A1645" s="11"/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</row>
    <row r="1646" spans="1:26" x14ac:dyDescent="0.2">
      <c r="A1646" s="11"/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</row>
    <row r="1647" spans="1:26" x14ac:dyDescent="0.2">
      <c r="A1647" s="11"/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</row>
    <row r="1648" spans="1:26" x14ac:dyDescent="0.2">
      <c r="A1648" s="11"/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</row>
    <row r="1649" spans="1:26" x14ac:dyDescent="0.2">
      <c r="A1649" s="11"/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</row>
    <row r="1650" spans="1:26" x14ac:dyDescent="0.2">
      <c r="A1650" s="11"/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</row>
    <row r="1651" spans="1:26" x14ac:dyDescent="0.2">
      <c r="A1651" s="11"/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 spans="1:26" x14ac:dyDescent="0.2">
      <c r="A1652" s="11"/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</row>
    <row r="1653" spans="1:26" x14ac:dyDescent="0.2">
      <c r="A1653" s="11"/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</row>
    <row r="1654" spans="1:26" x14ac:dyDescent="0.2">
      <c r="A1654" s="11"/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</row>
    <row r="1655" spans="1:26" x14ac:dyDescent="0.2">
      <c r="A1655" s="11"/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</row>
    <row r="1656" spans="1:26" x14ac:dyDescent="0.2">
      <c r="A1656" s="11"/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 spans="1:26" x14ac:dyDescent="0.2">
      <c r="A1657" s="11"/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 spans="1:26" x14ac:dyDescent="0.2">
      <c r="A1658" s="11"/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 spans="1:26" x14ac:dyDescent="0.2">
      <c r="A1659" s="11"/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 spans="1:26" x14ac:dyDescent="0.2">
      <c r="A1660" s="11"/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</row>
    <row r="1661" spans="1:26" x14ac:dyDescent="0.2">
      <c r="A1661" s="11"/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 spans="1:26" x14ac:dyDescent="0.2">
      <c r="A1662" s="11"/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 spans="1:26" x14ac:dyDescent="0.2">
      <c r="A1663" s="11"/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 spans="1:26" x14ac:dyDescent="0.2">
      <c r="A1664" s="11"/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 spans="1:26" x14ac:dyDescent="0.2">
      <c r="A1665" s="11"/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 spans="1:26" x14ac:dyDescent="0.2">
      <c r="A1666" s="11"/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 spans="1:26" x14ac:dyDescent="0.2">
      <c r="A1667" s="11"/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 spans="1:26" x14ac:dyDescent="0.2">
      <c r="A1668" s="11"/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 spans="1:26" x14ac:dyDescent="0.2">
      <c r="A1669" s="11"/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 spans="1:26" x14ac:dyDescent="0.2">
      <c r="A1670" s="11"/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 spans="1:26" x14ac:dyDescent="0.2">
      <c r="A1671" s="11"/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 spans="1:26" x14ac:dyDescent="0.2">
      <c r="A1672" s="11"/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 spans="1:26" x14ac:dyDescent="0.2">
      <c r="A1673" s="11"/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 spans="1:26" x14ac:dyDescent="0.2">
      <c r="A1674" s="11"/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 spans="1:26" x14ac:dyDescent="0.2">
      <c r="A1675" s="11"/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 spans="1:26" x14ac:dyDescent="0.2">
      <c r="A1676" s="11"/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 spans="1:26" x14ac:dyDescent="0.2">
      <c r="A1677" s="11"/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 spans="1:26" x14ac:dyDescent="0.2">
      <c r="A1678" s="11"/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 spans="1:26" x14ac:dyDescent="0.2">
      <c r="A1679" s="11"/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 spans="1:26" x14ac:dyDescent="0.2">
      <c r="A1680" s="11"/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1" spans="1:26" x14ac:dyDescent="0.2">
      <c r="A1681" s="11"/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</row>
    <row r="1682" spans="1:26" x14ac:dyDescent="0.2">
      <c r="A1682" s="11"/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</row>
    <row r="1683" spans="1:26" x14ac:dyDescent="0.2">
      <c r="A1683" s="11"/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 spans="1:26" x14ac:dyDescent="0.2">
      <c r="A1684" s="11"/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 spans="1:26" x14ac:dyDescent="0.2">
      <c r="A1685" s="11"/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</row>
    <row r="1686" spans="1:26" x14ac:dyDescent="0.2">
      <c r="A1686" s="11"/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</row>
    <row r="1687" spans="1:26" x14ac:dyDescent="0.2">
      <c r="A1687" s="11"/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</row>
    <row r="1688" spans="1:26" x14ac:dyDescent="0.2">
      <c r="A1688" s="11"/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 spans="1:26" x14ac:dyDescent="0.2">
      <c r="A1689" s="11"/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</row>
    <row r="1690" spans="1:26" x14ac:dyDescent="0.2">
      <c r="A1690" s="11"/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 spans="1:26" x14ac:dyDescent="0.2">
      <c r="A1691" s="11"/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</row>
    <row r="1692" spans="1:26" x14ac:dyDescent="0.2">
      <c r="A1692" s="11"/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 spans="1:26" x14ac:dyDescent="0.2">
      <c r="A1693" s="11"/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</row>
    <row r="1694" spans="1:26" x14ac:dyDescent="0.2">
      <c r="A1694" s="11"/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</row>
    <row r="1695" spans="1:26" x14ac:dyDescent="0.2">
      <c r="A1695" s="11"/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</row>
    <row r="1696" spans="1:26" x14ac:dyDescent="0.2">
      <c r="A1696" s="11"/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</row>
    <row r="1697" spans="1:26" x14ac:dyDescent="0.2">
      <c r="A1697" s="11"/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</row>
    <row r="1698" spans="1:26" x14ac:dyDescent="0.2">
      <c r="A1698" s="11"/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</row>
    <row r="1699" spans="1:26" x14ac:dyDescent="0.2">
      <c r="A1699" s="11"/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</row>
    <row r="1700" spans="1:26" x14ac:dyDescent="0.2">
      <c r="A1700" s="11"/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</row>
    <row r="1701" spans="1:26" x14ac:dyDescent="0.2">
      <c r="A1701" s="11"/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</row>
    <row r="1702" spans="1:26" x14ac:dyDescent="0.2">
      <c r="A1702" s="11"/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</row>
    <row r="1703" spans="1:26" x14ac:dyDescent="0.2">
      <c r="A1703" s="11"/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</row>
    <row r="1704" spans="1:26" x14ac:dyDescent="0.2">
      <c r="A1704" s="11"/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</row>
    <row r="1705" spans="1:26" x14ac:dyDescent="0.2">
      <c r="A1705" s="11"/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</row>
    <row r="1706" spans="1:26" x14ac:dyDescent="0.2">
      <c r="A1706" s="11"/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</row>
    <row r="1707" spans="1:26" x14ac:dyDescent="0.2">
      <c r="A1707" s="11"/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</row>
    <row r="1708" spans="1:26" x14ac:dyDescent="0.2">
      <c r="A1708" s="11"/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 spans="1:26" x14ac:dyDescent="0.2">
      <c r="A1709" s="11"/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</row>
    <row r="1710" spans="1:26" x14ac:dyDescent="0.2">
      <c r="A1710" s="11"/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 spans="1:26" x14ac:dyDescent="0.2">
      <c r="A1711" s="11"/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 spans="1:26" x14ac:dyDescent="0.2">
      <c r="A1712" s="11"/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 spans="1:26" x14ac:dyDescent="0.2">
      <c r="A1713" s="11"/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 spans="1:26" x14ac:dyDescent="0.2">
      <c r="A1714" s="11"/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 spans="1:26" x14ac:dyDescent="0.2">
      <c r="A1715" s="11"/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 spans="1:26" x14ac:dyDescent="0.2">
      <c r="A1716" s="11"/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 spans="1:26" x14ac:dyDescent="0.2">
      <c r="A1717" s="11"/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 spans="1:26" x14ac:dyDescent="0.2">
      <c r="A1718" s="11"/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 spans="1:26" x14ac:dyDescent="0.2">
      <c r="A1719" s="11"/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 spans="1:26" x14ac:dyDescent="0.2">
      <c r="A1720" s="11"/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 spans="1:26" x14ac:dyDescent="0.2">
      <c r="A1721" s="11"/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2" spans="1:26" x14ac:dyDescent="0.2">
      <c r="A1722" s="11"/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 spans="1:26" x14ac:dyDescent="0.2">
      <c r="A1723" s="11"/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</row>
    <row r="1724" spans="1:26" x14ac:dyDescent="0.2">
      <c r="A1724" s="11"/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</row>
    <row r="1725" spans="1:26" x14ac:dyDescent="0.2">
      <c r="A1725" s="11"/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</row>
    <row r="1726" spans="1:26" x14ac:dyDescent="0.2">
      <c r="A1726" s="11"/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</row>
    <row r="1727" spans="1:26" x14ac:dyDescent="0.2">
      <c r="A1727" s="11"/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</row>
    <row r="1728" spans="1:26" x14ac:dyDescent="0.2">
      <c r="A1728" s="11"/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</row>
    <row r="1729" spans="1:26" x14ac:dyDescent="0.2">
      <c r="A1729" s="11"/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</row>
    <row r="1730" spans="1:26" x14ac:dyDescent="0.2">
      <c r="A1730" s="11"/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</row>
    <row r="1731" spans="1:26" x14ac:dyDescent="0.2">
      <c r="A1731" s="11"/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</row>
    <row r="1732" spans="1:26" x14ac:dyDescent="0.2">
      <c r="A1732" s="11"/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 spans="1:26" x14ac:dyDescent="0.2">
      <c r="A1733" s="11"/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</row>
    <row r="1734" spans="1:26" x14ac:dyDescent="0.2">
      <c r="A1734" s="11"/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 spans="1:26" x14ac:dyDescent="0.2">
      <c r="A1735" s="11"/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</row>
    <row r="1736" spans="1:26" x14ac:dyDescent="0.2">
      <c r="A1736" s="11"/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 spans="1:26" x14ac:dyDescent="0.2">
      <c r="A1737" s="11"/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 spans="1:26" x14ac:dyDescent="0.2">
      <c r="A1738" s="11"/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 spans="1:26" x14ac:dyDescent="0.2">
      <c r="A1739" s="11"/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 spans="1:26" x14ac:dyDescent="0.2">
      <c r="A1740" s="11"/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 spans="1:26" x14ac:dyDescent="0.2">
      <c r="A1741" s="11"/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 spans="1:26" x14ac:dyDescent="0.2">
      <c r="A1742" s="11"/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 spans="1:26" x14ac:dyDescent="0.2">
      <c r="A1743" s="11"/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 spans="1:26" x14ac:dyDescent="0.2">
      <c r="A1744" s="11"/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 spans="1:26" x14ac:dyDescent="0.2">
      <c r="A1745" s="11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 spans="1:26" x14ac:dyDescent="0.2">
      <c r="A1746" s="11"/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 spans="1:26" x14ac:dyDescent="0.2">
      <c r="A1747" s="11"/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 spans="1:26" x14ac:dyDescent="0.2">
      <c r="A1748" s="11"/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 spans="1:26" x14ac:dyDescent="0.2">
      <c r="A1749" s="11"/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 spans="1:26" x14ac:dyDescent="0.2">
      <c r="A1750" s="11"/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 spans="1:26" x14ac:dyDescent="0.2">
      <c r="A1751" s="11"/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 spans="1:26" x14ac:dyDescent="0.2">
      <c r="A1752" s="11"/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 spans="1:26" x14ac:dyDescent="0.2">
      <c r="A1753" s="11"/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 spans="1:26" x14ac:dyDescent="0.2">
      <c r="A1754" s="11"/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 spans="1:26" x14ac:dyDescent="0.2">
      <c r="A1755" s="11"/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 spans="1:26" x14ac:dyDescent="0.2">
      <c r="A1756" s="11"/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 spans="1:26" x14ac:dyDescent="0.2">
      <c r="A1757" s="11"/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 spans="1:26" x14ac:dyDescent="0.2">
      <c r="A1758" s="11"/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 spans="1:26" x14ac:dyDescent="0.2">
      <c r="A1759" s="11"/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 spans="1:26" x14ac:dyDescent="0.2">
      <c r="A1760" s="11"/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 spans="1:26" x14ac:dyDescent="0.2">
      <c r="A1761" s="11"/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 spans="1:26" x14ac:dyDescent="0.2">
      <c r="A1762" s="11"/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3" spans="1:26" x14ac:dyDescent="0.2">
      <c r="A1763" s="11"/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</row>
    <row r="1764" spans="1:26" x14ac:dyDescent="0.2">
      <c r="A1764" s="11"/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</row>
    <row r="1765" spans="1:26" x14ac:dyDescent="0.2">
      <c r="A1765" s="11"/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</row>
    <row r="1766" spans="1:26" x14ac:dyDescent="0.2">
      <c r="A1766" s="11"/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</row>
    <row r="1767" spans="1:26" x14ac:dyDescent="0.2">
      <c r="A1767" s="11"/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</row>
    <row r="1768" spans="1:26" x14ac:dyDescent="0.2">
      <c r="A1768" s="11"/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</row>
    <row r="1769" spans="1:26" x14ac:dyDescent="0.2">
      <c r="A1769" s="11"/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</row>
    <row r="1770" spans="1:26" x14ac:dyDescent="0.2">
      <c r="A1770" s="11"/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 spans="1:26" x14ac:dyDescent="0.2">
      <c r="A1771" s="11"/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</row>
    <row r="1772" spans="1:26" x14ac:dyDescent="0.2">
      <c r="A1772" s="11"/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</row>
    <row r="1773" spans="1:26" x14ac:dyDescent="0.2">
      <c r="A1773" s="11"/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</row>
    <row r="1774" spans="1:26" x14ac:dyDescent="0.2">
      <c r="A1774" s="11"/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</row>
    <row r="1775" spans="1:26" x14ac:dyDescent="0.2">
      <c r="A1775" s="11"/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</row>
    <row r="1776" spans="1:26" x14ac:dyDescent="0.2">
      <c r="A1776" s="11"/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</row>
    <row r="1777" spans="1:26" x14ac:dyDescent="0.2">
      <c r="A1777" s="11"/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</row>
    <row r="1778" spans="1:26" x14ac:dyDescent="0.2">
      <c r="A1778" s="11"/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</row>
    <row r="1779" spans="1:26" x14ac:dyDescent="0.2">
      <c r="A1779" s="11"/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</row>
    <row r="1780" spans="1:26" x14ac:dyDescent="0.2">
      <c r="A1780" s="11"/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</row>
    <row r="1781" spans="1:26" x14ac:dyDescent="0.2">
      <c r="A1781" s="11"/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</row>
    <row r="1782" spans="1:26" x14ac:dyDescent="0.2">
      <c r="A1782" s="11"/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</row>
    <row r="1783" spans="1:26" x14ac:dyDescent="0.2">
      <c r="A1783" s="11"/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</row>
    <row r="1784" spans="1:26" x14ac:dyDescent="0.2">
      <c r="A1784" s="11"/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</row>
    <row r="1785" spans="1:26" x14ac:dyDescent="0.2">
      <c r="A1785" s="11"/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</row>
    <row r="1786" spans="1:26" x14ac:dyDescent="0.2">
      <c r="A1786" s="11"/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</row>
    <row r="1787" spans="1:26" x14ac:dyDescent="0.2">
      <c r="A1787" s="11"/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</row>
    <row r="1788" spans="1:26" x14ac:dyDescent="0.2">
      <c r="A1788" s="11"/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</row>
    <row r="1789" spans="1:26" x14ac:dyDescent="0.2">
      <c r="A1789" s="11"/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</row>
    <row r="1790" spans="1:26" x14ac:dyDescent="0.2">
      <c r="A1790" s="11"/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</row>
    <row r="1791" spans="1:26" x14ac:dyDescent="0.2">
      <c r="A1791" s="11"/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</row>
    <row r="1792" spans="1:26" x14ac:dyDescent="0.2">
      <c r="A1792" s="11"/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</row>
    <row r="1793" spans="1:26" x14ac:dyDescent="0.2">
      <c r="A1793" s="11"/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</row>
    <row r="1794" spans="1:26" x14ac:dyDescent="0.2">
      <c r="A1794" s="11"/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</row>
    <row r="1795" spans="1:26" x14ac:dyDescent="0.2">
      <c r="A1795" s="11"/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</row>
    <row r="1796" spans="1:26" x14ac:dyDescent="0.2">
      <c r="A1796" s="11"/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</row>
    <row r="1797" spans="1:26" x14ac:dyDescent="0.2">
      <c r="A1797" s="11"/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</row>
    <row r="1798" spans="1:26" x14ac:dyDescent="0.2">
      <c r="A1798" s="11"/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</row>
    <row r="1799" spans="1:26" x14ac:dyDescent="0.2">
      <c r="A1799" s="11"/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</row>
    <row r="1800" spans="1:26" x14ac:dyDescent="0.2">
      <c r="A1800" s="11"/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</row>
    <row r="1801" spans="1:26" x14ac:dyDescent="0.2">
      <c r="A1801" s="11"/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</row>
    <row r="1802" spans="1:26" x14ac:dyDescent="0.2">
      <c r="A1802" s="11"/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 spans="1:26" x14ac:dyDescent="0.2">
      <c r="A1803" s="11"/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</row>
    <row r="1804" spans="1:26" x14ac:dyDescent="0.2">
      <c r="A1804" s="11"/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</row>
    <row r="1805" spans="1:26" x14ac:dyDescent="0.2">
      <c r="A1805" s="11"/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</row>
    <row r="1806" spans="1:26" x14ac:dyDescent="0.2">
      <c r="A1806" s="11"/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</row>
    <row r="1807" spans="1:26" x14ac:dyDescent="0.2">
      <c r="A1807" s="11"/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</row>
    <row r="1808" spans="1:26" x14ac:dyDescent="0.2">
      <c r="A1808" s="11"/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</row>
    <row r="1809" spans="1:26" x14ac:dyDescent="0.2">
      <c r="A1809" s="11"/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</row>
    <row r="1810" spans="1:26" x14ac:dyDescent="0.2">
      <c r="A1810" s="11"/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</row>
    <row r="1811" spans="1:26" x14ac:dyDescent="0.2">
      <c r="A1811" s="11"/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</row>
    <row r="1812" spans="1:26" x14ac:dyDescent="0.2">
      <c r="A1812" s="11"/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</row>
    <row r="1813" spans="1:26" x14ac:dyDescent="0.2">
      <c r="A1813" s="11"/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</row>
    <row r="1814" spans="1:26" x14ac:dyDescent="0.2">
      <c r="A1814" s="11"/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</row>
    <row r="1815" spans="1:26" x14ac:dyDescent="0.2">
      <c r="A1815" s="11"/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</row>
    <row r="1816" spans="1:26" x14ac:dyDescent="0.2">
      <c r="A1816" s="11"/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</row>
    <row r="1817" spans="1:26" x14ac:dyDescent="0.2">
      <c r="A1817" s="11"/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</row>
    <row r="1818" spans="1:26" x14ac:dyDescent="0.2">
      <c r="A1818" s="11"/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</row>
    <row r="1819" spans="1:26" x14ac:dyDescent="0.2">
      <c r="A1819" s="11"/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</row>
    <row r="1820" spans="1:26" x14ac:dyDescent="0.2">
      <c r="A1820" s="11"/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</row>
    <row r="1821" spans="1:26" x14ac:dyDescent="0.2">
      <c r="A1821" s="11"/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</row>
    <row r="1822" spans="1:26" x14ac:dyDescent="0.2">
      <c r="A1822" s="11"/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</row>
    <row r="1823" spans="1:26" x14ac:dyDescent="0.2">
      <c r="A1823" s="11"/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</row>
    <row r="1824" spans="1:26" x14ac:dyDescent="0.2">
      <c r="A1824" s="11"/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</row>
    <row r="1825" spans="1:26" x14ac:dyDescent="0.2">
      <c r="A1825" s="11"/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</row>
    <row r="1826" spans="1:26" x14ac:dyDescent="0.2">
      <c r="A1826" s="11"/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</row>
    <row r="1827" spans="1:26" x14ac:dyDescent="0.2">
      <c r="A1827" s="11"/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</row>
    <row r="1828" spans="1:26" x14ac:dyDescent="0.2">
      <c r="A1828" s="11"/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</row>
    <row r="1829" spans="1:26" x14ac:dyDescent="0.2">
      <c r="A1829" s="11"/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</row>
    <row r="1830" spans="1:26" x14ac:dyDescent="0.2">
      <c r="A1830" s="11"/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</row>
    <row r="1831" spans="1:26" x14ac:dyDescent="0.2">
      <c r="A1831" s="11"/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</row>
    <row r="1832" spans="1:26" x14ac:dyDescent="0.2">
      <c r="A1832" s="11"/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</row>
    <row r="1833" spans="1:26" x14ac:dyDescent="0.2">
      <c r="A1833" s="11"/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</row>
    <row r="1834" spans="1:26" x14ac:dyDescent="0.2">
      <c r="A1834" s="11"/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</row>
    <row r="1835" spans="1:26" x14ac:dyDescent="0.2">
      <c r="A1835" s="11"/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</row>
    <row r="1836" spans="1:26" x14ac:dyDescent="0.2">
      <c r="A1836" s="11"/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</row>
    <row r="1837" spans="1:26" x14ac:dyDescent="0.2">
      <c r="A1837" s="11"/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</row>
    <row r="1838" spans="1:26" x14ac:dyDescent="0.2">
      <c r="A1838" s="11"/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</row>
    <row r="1839" spans="1:26" x14ac:dyDescent="0.2">
      <c r="A1839" s="11"/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</row>
    <row r="1840" spans="1:26" x14ac:dyDescent="0.2">
      <c r="A1840" s="11"/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</row>
    <row r="1841" spans="1:26" x14ac:dyDescent="0.2">
      <c r="A1841" s="11"/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</row>
    <row r="1842" spans="1:26" x14ac:dyDescent="0.2">
      <c r="A1842" s="11"/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</row>
    <row r="1843" spans="1:26" x14ac:dyDescent="0.2">
      <c r="A1843" s="11"/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</row>
    <row r="1844" spans="1:26" x14ac:dyDescent="0.2">
      <c r="A1844" s="11"/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</row>
    <row r="1845" spans="1:26" x14ac:dyDescent="0.2">
      <c r="A1845" s="11"/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</row>
    <row r="1846" spans="1:26" x14ac:dyDescent="0.2">
      <c r="A1846" s="11"/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</row>
    <row r="1847" spans="1:26" x14ac:dyDescent="0.2">
      <c r="A1847" s="11"/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</row>
    <row r="1848" spans="1:26" x14ac:dyDescent="0.2">
      <c r="A1848" s="11"/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</row>
    <row r="1849" spans="1:26" x14ac:dyDescent="0.2">
      <c r="A1849" s="11"/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</row>
    <row r="1850" spans="1:26" x14ac:dyDescent="0.2">
      <c r="A1850" s="11"/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</row>
    <row r="1851" spans="1:26" x14ac:dyDescent="0.2">
      <c r="A1851" s="11"/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</row>
    <row r="1852" spans="1:26" x14ac:dyDescent="0.2">
      <c r="A1852" s="11"/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</row>
    <row r="1853" spans="1:26" x14ac:dyDescent="0.2">
      <c r="A1853" s="11"/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</row>
    <row r="1854" spans="1:26" x14ac:dyDescent="0.2">
      <c r="A1854" s="11"/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</row>
    <row r="1855" spans="1:26" x14ac:dyDescent="0.2">
      <c r="A1855" s="11"/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</row>
    <row r="1856" spans="1:26" x14ac:dyDescent="0.2">
      <c r="A1856" s="11"/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</row>
    <row r="1857" spans="1:26" x14ac:dyDescent="0.2">
      <c r="A1857" s="11"/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</row>
    <row r="1858" spans="1:26" x14ac:dyDescent="0.2">
      <c r="A1858" s="11"/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</row>
    <row r="1859" spans="1:26" x14ac:dyDescent="0.2">
      <c r="A1859" s="11"/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</row>
    <row r="1860" spans="1:26" x14ac:dyDescent="0.2">
      <c r="A1860" s="11"/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</row>
    <row r="1861" spans="1:26" x14ac:dyDescent="0.2">
      <c r="A1861" s="11"/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</row>
    <row r="1862" spans="1:26" x14ac:dyDescent="0.2">
      <c r="A1862" s="11"/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</row>
    <row r="1863" spans="1:26" x14ac:dyDescent="0.2">
      <c r="A1863" s="11"/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</row>
    <row r="1864" spans="1:26" x14ac:dyDescent="0.2">
      <c r="A1864" s="11"/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</row>
    <row r="1865" spans="1:26" x14ac:dyDescent="0.2">
      <c r="A1865" s="11"/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</row>
    <row r="1866" spans="1:26" x14ac:dyDescent="0.2">
      <c r="A1866" s="11"/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</row>
    <row r="1867" spans="1:26" x14ac:dyDescent="0.2">
      <c r="A1867" s="11"/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</row>
    <row r="1868" spans="1:26" x14ac:dyDescent="0.2">
      <c r="A1868" s="11"/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</row>
    <row r="1869" spans="1:26" x14ac:dyDescent="0.2">
      <c r="A1869" s="11"/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</row>
    <row r="1870" spans="1:26" x14ac:dyDescent="0.2">
      <c r="A1870" s="11"/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</row>
    <row r="1871" spans="1:26" x14ac:dyDescent="0.2">
      <c r="A1871" s="11"/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</row>
    <row r="1872" spans="1:26" x14ac:dyDescent="0.2">
      <c r="A1872" s="11"/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</row>
    <row r="1873" spans="1:26" x14ac:dyDescent="0.2">
      <c r="A1873" s="11"/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</row>
    <row r="1874" spans="1:26" x14ac:dyDescent="0.2">
      <c r="A1874" s="11"/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</row>
    <row r="1875" spans="1:26" x14ac:dyDescent="0.2">
      <c r="A1875" s="11"/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</row>
    <row r="1876" spans="1:26" x14ac:dyDescent="0.2">
      <c r="A1876" s="11"/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</row>
    <row r="1877" spans="1:26" x14ac:dyDescent="0.2">
      <c r="A1877" s="11"/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</row>
    <row r="1878" spans="1:26" x14ac:dyDescent="0.2">
      <c r="A1878" s="11"/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</row>
    <row r="1879" spans="1:26" x14ac:dyDescent="0.2">
      <c r="A1879" s="11"/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</row>
    <row r="1880" spans="1:26" x14ac:dyDescent="0.2">
      <c r="A1880" s="11"/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</row>
    <row r="1881" spans="1:26" x14ac:dyDescent="0.2">
      <c r="A1881" s="11"/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</row>
    <row r="1882" spans="1:26" x14ac:dyDescent="0.2">
      <c r="A1882" s="11"/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</row>
    <row r="1883" spans="1:26" x14ac:dyDescent="0.2">
      <c r="A1883" s="11"/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</row>
    <row r="1884" spans="1:26" x14ac:dyDescent="0.2">
      <c r="A1884" s="11"/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</row>
    <row r="1885" spans="1:26" x14ac:dyDescent="0.2">
      <c r="A1885" s="11"/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</row>
    <row r="1886" spans="1:26" x14ac:dyDescent="0.2">
      <c r="A1886" s="11"/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</row>
    <row r="1887" spans="1:26" x14ac:dyDescent="0.2">
      <c r="A1887" s="11"/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</row>
    <row r="1888" spans="1:26" x14ac:dyDescent="0.2">
      <c r="A1888" s="11"/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</row>
    <row r="1889" spans="1:26" x14ac:dyDescent="0.2">
      <c r="A1889" s="11"/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</row>
    <row r="1890" spans="1:26" x14ac:dyDescent="0.2">
      <c r="A1890" s="11"/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</row>
    <row r="1891" spans="1:26" x14ac:dyDescent="0.2">
      <c r="A1891" s="11"/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</row>
    <row r="1892" spans="1:26" x14ac:dyDescent="0.2">
      <c r="A1892" s="11"/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</row>
    <row r="1893" spans="1:26" x14ac:dyDescent="0.2">
      <c r="A1893" s="11"/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</row>
    <row r="1894" spans="1:26" x14ac:dyDescent="0.2">
      <c r="A1894" s="11"/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</row>
    <row r="1895" spans="1:26" x14ac:dyDescent="0.2">
      <c r="A1895" s="11"/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</row>
    <row r="1896" spans="1:26" x14ac:dyDescent="0.2">
      <c r="A1896" s="11"/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</row>
    <row r="1897" spans="1:26" x14ac:dyDescent="0.2">
      <c r="A1897" s="11"/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</row>
    <row r="1898" spans="1:26" x14ac:dyDescent="0.2">
      <c r="A1898" s="11"/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</row>
    <row r="1899" spans="1:26" x14ac:dyDescent="0.2">
      <c r="A1899" s="11"/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</row>
    <row r="1900" spans="1:26" x14ac:dyDescent="0.2">
      <c r="A1900" s="11"/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</row>
    <row r="1901" spans="1:26" x14ac:dyDescent="0.2">
      <c r="A1901" s="11"/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</row>
    <row r="1902" spans="1:26" x14ac:dyDescent="0.2">
      <c r="A1902" s="11"/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</row>
    <row r="1903" spans="1:26" x14ac:dyDescent="0.2">
      <c r="A1903" s="11"/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</row>
    <row r="1904" spans="1:26" x14ac:dyDescent="0.2">
      <c r="A1904" s="11"/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</row>
    <row r="1905" spans="1:26" x14ac:dyDescent="0.2">
      <c r="A1905" s="11"/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</row>
    <row r="1906" spans="1:26" x14ac:dyDescent="0.2">
      <c r="A1906" s="11"/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</row>
    <row r="1907" spans="1:26" x14ac:dyDescent="0.2">
      <c r="A1907" s="11"/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</row>
    <row r="1908" spans="1:26" x14ac:dyDescent="0.2">
      <c r="A1908" s="11"/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</row>
    <row r="1909" spans="1:26" x14ac:dyDescent="0.2">
      <c r="A1909" s="11"/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</row>
    <row r="1910" spans="1:26" x14ac:dyDescent="0.2">
      <c r="A1910" s="11"/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</row>
    <row r="1911" spans="1:26" x14ac:dyDescent="0.2">
      <c r="A1911" s="11"/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</row>
    <row r="1912" spans="1:26" x14ac:dyDescent="0.2">
      <c r="A1912" s="11"/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</row>
    <row r="1913" spans="1:26" x14ac:dyDescent="0.2">
      <c r="A1913" s="11"/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</row>
    <row r="1914" spans="1:26" x14ac:dyDescent="0.2">
      <c r="A1914" s="11"/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</row>
    <row r="1915" spans="1:26" x14ac:dyDescent="0.2">
      <c r="A1915" s="11"/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</row>
    <row r="1916" spans="1:26" x14ac:dyDescent="0.2">
      <c r="A1916" s="11"/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</row>
    <row r="1917" spans="1:26" x14ac:dyDescent="0.2">
      <c r="A1917" s="11"/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</row>
    <row r="1918" spans="1:26" x14ac:dyDescent="0.2">
      <c r="A1918" s="11"/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</row>
    <row r="1919" spans="1:26" x14ac:dyDescent="0.2">
      <c r="A1919" s="11"/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</row>
    <row r="1920" spans="1:26" x14ac:dyDescent="0.2">
      <c r="A1920" s="11"/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 spans="1:26" x14ac:dyDescent="0.2">
      <c r="A1921" s="11"/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</row>
    <row r="1922" spans="1:26" x14ac:dyDescent="0.2">
      <c r="A1922" s="11"/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</row>
    <row r="1923" spans="1:26" x14ac:dyDescent="0.2">
      <c r="M1923" s="30"/>
    </row>
    <row r="1924" spans="1:26" x14ac:dyDescent="0.2">
      <c r="M1924" s="30"/>
    </row>
    <row r="1925" spans="1:26" x14ac:dyDescent="0.2">
      <c r="M1925" s="30"/>
    </row>
    <row r="1926" spans="1:26" x14ac:dyDescent="0.2">
      <c r="M1926" s="30"/>
    </row>
    <row r="1927" spans="1:26" x14ac:dyDescent="0.2">
      <c r="M1927" s="30"/>
    </row>
    <row r="1928" spans="1:26" x14ac:dyDescent="0.2">
      <c r="M1928" s="30"/>
    </row>
    <row r="1929" spans="1:26" x14ac:dyDescent="0.2">
      <c r="M1929" s="30"/>
    </row>
    <row r="1930" spans="1:26" x14ac:dyDescent="0.2">
      <c r="M1930" s="30"/>
    </row>
    <row r="1931" spans="1:26" x14ac:dyDescent="0.2">
      <c r="M1931" s="30"/>
    </row>
    <row r="1932" spans="1:26" x14ac:dyDescent="0.2">
      <c r="M1932" s="30"/>
    </row>
    <row r="1933" spans="1:26" x14ac:dyDescent="0.2">
      <c r="M1933" s="30"/>
    </row>
    <row r="1934" spans="1:26" x14ac:dyDescent="0.2">
      <c r="M1934" s="30"/>
    </row>
    <row r="1935" spans="1:26" x14ac:dyDescent="0.2">
      <c r="M1935" s="30"/>
    </row>
    <row r="1936" spans="1:26" x14ac:dyDescent="0.2">
      <c r="M1936" s="30"/>
    </row>
    <row r="1937" spans="13:13" x14ac:dyDescent="0.2">
      <c r="M1937" s="30"/>
    </row>
    <row r="1938" spans="13:13" x14ac:dyDescent="0.2">
      <c r="M1938" s="30"/>
    </row>
    <row r="1939" spans="13:13" x14ac:dyDescent="0.2">
      <c r="M1939" s="30"/>
    </row>
    <row r="1940" spans="13:13" x14ac:dyDescent="0.2">
      <c r="M1940" s="30"/>
    </row>
    <row r="1941" spans="13:13" x14ac:dyDescent="0.2">
      <c r="M1941" s="30"/>
    </row>
    <row r="1942" spans="13:13" x14ac:dyDescent="0.2">
      <c r="M1942" s="30"/>
    </row>
    <row r="1943" spans="13:13" x14ac:dyDescent="0.2">
      <c r="M1943" s="30"/>
    </row>
    <row r="1944" spans="13:13" x14ac:dyDescent="0.2">
      <c r="M1944" s="30"/>
    </row>
    <row r="1945" spans="13:13" x14ac:dyDescent="0.2">
      <c r="M1945" s="30"/>
    </row>
    <row r="1946" spans="13:13" x14ac:dyDescent="0.2">
      <c r="M1946" s="30"/>
    </row>
    <row r="1947" spans="13:13" x14ac:dyDescent="0.2">
      <c r="M1947" s="30"/>
    </row>
    <row r="1948" spans="13:13" x14ac:dyDescent="0.2">
      <c r="M1948" s="30"/>
    </row>
    <row r="1949" spans="13:13" x14ac:dyDescent="0.2">
      <c r="M1949" s="30"/>
    </row>
    <row r="1950" spans="13:13" x14ac:dyDescent="0.2">
      <c r="M1950" s="30"/>
    </row>
    <row r="1951" spans="13:13" x14ac:dyDescent="0.2">
      <c r="M1951" s="30"/>
    </row>
    <row r="1952" spans="13:13" x14ac:dyDescent="0.2">
      <c r="M1952" s="30"/>
    </row>
    <row r="1953" spans="13:13" x14ac:dyDescent="0.2">
      <c r="M1953" s="30"/>
    </row>
    <row r="1954" spans="13:13" x14ac:dyDescent="0.2">
      <c r="M1954" s="30"/>
    </row>
    <row r="1955" spans="13:13" x14ac:dyDescent="0.2">
      <c r="M1955" s="30"/>
    </row>
    <row r="1956" spans="13:13" x14ac:dyDescent="0.2">
      <c r="M1956" s="30"/>
    </row>
    <row r="1957" spans="13:13" x14ac:dyDescent="0.2">
      <c r="M1957" s="30"/>
    </row>
    <row r="1958" spans="13:13" x14ac:dyDescent="0.2">
      <c r="M1958" s="30"/>
    </row>
    <row r="1959" spans="13:13" x14ac:dyDescent="0.2">
      <c r="M1959" s="30"/>
    </row>
    <row r="1960" spans="13:13" x14ac:dyDescent="0.2">
      <c r="M1960" s="30"/>
    </row>
    <row r="1961" spans="13:13" x14ac:dyDescent="0.2">
      <c r="M1961" s="30"/>
    </row>
    <row r="1962" spans="13:13" x14ac:dyDescent="0.2">
      <c r="M1962" s="30"/>
    </row>
    <row r="1963" spans="13:13" x14ac:dyDescent="0.2">
      <c r="M1963" s="30"/>
    </row>
    <row r="1964" spans="13:13" x14ac:dyDescent="0.2">
      <c r="M1964" s="30"/>
    </row>
    <row r="1965" spans="13:13" x14ac:dyDescent="0.2">
      <c r="M1965" s="30"/>
    </row>
    <row r="1966" spans="13:13" x14ac:dyDescent="0.2">
      <c r="M1966" s="30"/>
    </row>
    <row r="1967" spans="13:13" x14ac:dyDescent="0.2">
      <c r="M1967" s="30"/>
    </row>
    <row r="1968" spans="13:13" x14ac:dyDescent="0.2">
      <c r="M1968" s="30"/>
    </row>
    <row r="1969" spans="13:13" x14ac:dyDescent="0.2">
      <c r="M1969" s="30"/>
    </row>
    <row r="1970" spans="13:13" x14ac:dyDescent="0.2">
      <c r="M1970" s="30"/>
    </row>
    <row r="1971" spans="13:13" x14ac:dyDescent="0.2">
      <c r="M1971" s="30"/>
    </row>
    <row r="1972" spans="13:13" x14ac:dyDescent="0.2">
      <c r="M1972" s="30"/>
    </row>
    <row r="1973" spans="13:13" x14ac:dyDescent="0.2">
      <c r="M1973" s="30"/>
    </row>
    <row r="1974" spans="13:13" x14ac:dyDescent="0.2">
      <c r="M1974" s="30"/>
    </row>
    <row r="1975" spans="13:13" x14ac:dyDescent="0.2">
      <c r="M1975" s="30"/>
    </row>
    <row r="1976" spans="13:13" x14ac:dyDescent="0.2">
      <c r="M1976" s="30"/>
    </row>
    <row r="1977" spans="13:13" x14ac:dyDescent="0.2">
      <c r="M1977" s="30"/>
    </row>
    <row r="1978" spans="13:13" x14ac:dyDescent="0.2">
      <c r="M1978" s="30"/>
    </row>
    <row r="1979" spans="13:13" x14ac:dyDescent="0.2">
      <c r="M1979" s="30"/>
    </row>
    <row r="1980" spans="13:13" x14ac:dyDescent="0.2">
      <c r="M1980" s="30"/>
    </row>
    <row r="1981" spans="13:13" x14ac:dyDescent="0.2">
      <c r="M1981" s="30"/>
    </row>
    <row r="1982" spans="13:13" x14ac:dyDescent="0.2">
      <c r="M1982" s="30"/>
    </row>
    <row r="1983" spans="13:13" x14ac:dyDescent="0.2">
      <c r="M1983" s="30"/>
    </row>
    <row r="1984" spans="13:13" x14ac:dyDescent="0.2">
      <c r="M1984" s="30"/>
    </row>
    <row r="1985" spans="13:13" x14ac:dyDescent="0.2">
      <c r="M1985" s="30"/>
    </row>
    <row r="1986" spans="13:13" x14ac:dyDescent="0.2">
      <c r="M1986" s="30"/>
    </row>
    <row r="1987" spans="13:13" x14ac:dyDescent="0.2">
      <c r="M1987" s="30"/>
    </row>
    <row r="1988" spans="13:13" x14ac:dyDescent="0.2">
      <c r="M1988" s="30"/>
    </row>
    <row r="1989" spans="13:13" x14ac:dyDescent="0.2">
      <c r="M1989" s="30"/>
    </row>
    <row r="1990" spans="13:13" x14ac:dyDescent="0.2">
      <c r="M1990" s="30"/>
    </row>
    <row r="1991" spans="13:13" x14ac:dyDescent="0.2">
      <c r="M1991" s="30"/>
    </row>
    <row r="1992" spans="13:13" x14ac:dyDescent="0.2">
      <c r="M1992" s="30"/>
    </row>
    <row r="1993" spans="13:13" x14ac:dyDescent="0.2">
      <c r="M1993" s="30"/>
    </row>
    <row r="1994" spans="13:13" x14ac:dyDescent="0.2">
      <c r="M1994" s="30"/>
    </row>
    <row r="1995" spans="13:13" x14ac:dyDescent="0.2">
      <c r="M1995" s="30"/>
    </row>
    <row r="1996" spans="13:13" x14ac:dyDescent="0.2">
      <c r="M1996" s="30"/>
    </row>
    <row r="1997" spans="13:13" x14ac:dyDescent="0.2">
      <c r="M1997" s="30"/>
    </row>
    <row r="1998" spans="13:13" x14ac:dyDescent="0.2">
      <c r="M1998" s="30"/>
    </row>
    <row r="1999" spans="13:13" x14ac:dyDescent="0.2">
      <c r="M1999" s="30"/>
    </row>
    <row r="2000" spans="13:13" x14ac:dyDescent="0.2">
      <c r="M2000" s="30"/>
    </row>
    <row r="2001" spans="13:13" x14ac:dyDescent="0.2">
      <c r="M2001" s="30"/>
    </row>
    <row r="2002" spans="13:13" x14ac:dyDescent="0.2">
      <c r="M2002" s="30"/>
    </row>
    <row r="2003" spans="13:13" x14ac:dyDescent="0.2">
      <c r="M2003" s="30"/>
    </row>
    <row r="2004" spans="13:13" x14ac:dyDescent="0.2">
      <c r="M2004" s="30"/>
    </row>
    <row r="2005" spans="13:13" x14ac:dyDescent="0.2">
      <c r="M2005" s="30"/>
    </row>
    <row r="2006" spans="13:13" x14ac:dyDescent="0.2">
      <c r="M2006" s="30"/>
    </row>
    <row r="2007" spans="13:13" x14ac:dyDescent="0.2">
      <c r="M2007" s="30"/>
    </row>
    <row r="2008" spans="13:13" x14ac:dyDescent="0.2">
      <c r="M2008" s="30"/>
    </row>
    <row r="2009" spans="13:13" x14ac:dyDescent="0.2">
      <c r="M2009" s="30"/>
    </row>
    <row r="2010" spans="13:13" x14ac:dyDescent="0.2">
      <c r="M2010" s="30"/>
    </row>
    <row r="2011" spans="13:13" x14ac:dyDescent="0.2">
      <c r="M2011" s="30"/>
    </row>
    <row r="2012" spans="13:13" x14ac:dyDescent="0.2">
      <c r="M2012" s="30"/>
    </row>
    <row r="2013" spans="13:13" x14ac:dyDescent="0.2">
      <c r="M2013" s="30"/>
    </row>
    <row r="2014" spans="13:13" x14ac:dyDescent="0.2">
      <c r="M2014" s="30"/>
    </row>
    <row r="2015" spans="13:13" x14ac:dyDescent="0.2">
      <c r="M2015" s="30"/>
    </row>
    <row r="2016" spans="13:13" x14ac:dyDescent="0.2">
      <c r="M2016" s="30"/>
    </row>
    <row r="2017" spans="13:13" x14ac:dyDescent="0.2">
      <c r="M2017" s="30"/>
    </row>
    <row r="2018" spans="13:13" x14ac:dyDescent="0.2">
      <c r="M2018" s="30"/>
    </row>
    <row r="2019" spans="13:13" x14ac:dyDescent="0.2">
      <c r="M2019" s="30"/>
    </row>
    <row r="2020" spans="13:13" x14ac:dyDescent="0.2">
      <c r="M2020" s="30"/>
    </row>
    <row r="2021" spans="13:13" x14ac:dyDescent="0.2">
      <c r="M2021" s="30"/>
    </row>
    <row r="2022" spans="13:13" x14ac:dyDescent="0.2">
      <c r="M2022" s="30"/>
    </row>
    <row r="2023" spans="13:13" x14ac:dyDescent="0.2">
      <c r="M2023" s="30"/>
    </row>
    <row r="2024" spans="13:13" x14ac:dyDescent="0.2">
      <c r="M2024" s="30"/>
    </row>
    <row r="2025" spans="13:13" x14ac:dyDescent="0.2">
      <c r="M2025" s="30"/>
    </row>
    <row r="2026" spans="13:13" x14ac:dyDescent="0.2">
      <c r="M2026" s="30"/>
    </row>
    <row r="2027" spans="13:13" x14ac:dyDescent="0.2">
      <c r="M2027" s="30"/>
    </row>
    <row r="2028" spans="13:13" x14ac:dyDescent="0.2">
      <c r="M2028" s="30"/>
    </row>
    <row r="2029" spans="13:13" x14ac:dyDescent="0.2">
      <c r="M2029" s="30"/>
    </row>
    <row r="2030" spans="13:13" x14ac:dyDescent="0.2">
      <c r="M2030" s="30"/>
    </row>
    <row r="2031" spans="13:13" x14ac:dyDescent="0.2">
      <c r="M2031" s="30"/>
    </row>
    <row r="2032" spans="13:13" x14ac:dyDescent="0.2">
      <c r="M2032" s="30"/>
    </row>
    <row r="2033" spans="13:13" x14ac:dyDescent="0.2">
      <c r="M2033" s="30"/>
    </row>
    <row r="2034" spans="13:13" x14ac:dyDescent="0.2">
      <c r="M2034" s="30"/>
    </row>
    <row r="2035" spans="13:13" x14ac:dyDescent="0.2">
      <c r="M2035" s="30"/>
    </row>
    <row r="2036" spans="13:13" x14ac:dyDescent="0.2">
      <c r="M2036" s="30"/>
    </row>
    <row r="2037" spans="13:13" x14ac:dyDescent="0.2">
      <c r="M2037" s="30"/>
    </row>
    <row r="2038" spans="13:13" x14ac:dyDescent="0.2">
      <c r="M2038" s="30"/>
    </row>
    <row r="2039" spans="13:13" x14ac:dyDescent="0.2">
      <c r="M2039" s="30"/>
    </row>
    <row r="2040" spans="13:13" x14ac:dyDescent="0.2">
      <c r="M2040" s="30"/>
    </row>
    <row r="2041" spans="13:13" x14ac:dyDescent="0.2">
      <c r="M2041" s="30"/>
    </row>
    <row r="2042" spans="13:13" x14ac:dyDescent="0.2">
      <c r="M2042" s="30"/>
    </row>
    <row r="2043" spans="13:13" x14ac:dyDescent="0.2">
      <c r="M2043" s="30"/>
    </row>
    <row r="2044" spans="13:13" x14ac:dyDescent="0.2">
      <c r="M2044" s="30"/>
    </row>
    <row r="2045" spans="13:13" x14ac:dyDescent="0.2">
      <c r="M2045" s="30"/>
    </row>
    <row r="2046" spans="13:13" x14ac:dyDescent="0.2">
      <c r="M2046" s="30"/>
    </row>
    <row r="2047" spans="13:13" x14ac:dyDescent="0.2">
      <c r="M2047" s="30"/>
    </row>
    <row r="2048" spans="13:13" x14ac:dyDescent="0.2">
      <c r="M2048" s="30"/>
    </row>
    <row r="2049" spans="13:13" x14ac:dyDescent="0.2">
      <c r="M2049" s="30"/>
    </row>
    <row r="2050" spans="13:13" x14ac:dyDescent="0.2">
      <c r="M2050" s="30"/>
    </row>
    <row r="2051" spans="13:13" x14ac:dyDescent="0.2">
      <c r="M2051" s="30"/>
    </row>
    <row r="2052" spans="13:13" x14ac:dyDescent="0.2">
      <c r="M2052" s="30"/>
    </row>
    <row r="2053" spans="13:13" x14ac:dyDescent="0.2">
      <c r="M2053" s="30"/>
    </row>
    <row r="2054" spans="13:13" x14ac:dyDescent="0.2">
      <c r="M2054" s="30"/>
    </row>
    <row r="2055" spans="13:13" x14ac:dyDescent="0.2">
      <c r="M2055" s="30"/>
    </row>
    <row r="2056" spans="13:13" x14ac:dyDescent="0.2">
      <c r="M2056" s="30"/>
    </row>
    <row r="2057" spans="13:13" x14ac:dyDescent="0.2">
      <c r="M2057" s="30"/>
    </row>
    <row r="2058" spans="13:13" x14ac:dyDescent="0.2">
      <c r="M2058" s="30"/>
    </row>
    <row r="2059" spans="13:13" x14ac:dyDescent="0.2">
      <c r="M2059" s="30"/>
    </row>
    <row r="2060" spans="13:13" x14ac:dyDescent="0.2">
      <c r="M2060" s="30"/>
    </row>
    <row r="2061" spans="13:13" x14ac:dyDescent="0.2">
      <c r="M2061" s="30"/>
    </row>
    <row r="2062" spans="13:13" x14ac:dyDescent="0.2">
      <c r="M2062" s="30"/>
    </row>
    <row r="2063" spans="13:13" x14ac:dyDescent="0.2">
      <c r="M2063" s="30"/>
    </row>
    <row r="2064" spans="13:13" x14ac:dyDescent="0.2">
      <c r="M2064" s="30"/>
    </row>
    <row r="2065" spans="13:13" x14ac:dyDescent="0.2">
      <c r="M2065" s="30"/>
    </row>
    <row r="2066" spans="13:13" x14ac:dyDescent="0.2">
      <c r="M2066" s="30"/>
    </row>
    <row r="2067" spans="13:13" x14ac:dyDescent="0.2">
      <c r="M2067" s="30"/>
    </row>
    <row r="2068" spans="13:13" x14ac:dyDescent="0.2">
      <c r="M2068" s="30"/>
    </row>
    <row r="2069" spans="13:13" x14ac:dyDescent="0.2">
      <c r="M2069" s="30"/>
    </row>
    <row r="2070" spans="13:13" x14ac:dyDescent="0.2">
      <c r="M2070" s="30"/>
    </row>
    <row r="2071" spans="13:13" x14ac:dyDescent="0.2">
      <c r="M2071" s="30"/>
    </row>
    <row r="2072" spans="13:13" x14ac:dyDescent="0.2">
      <c r="M2072" s="30"/>
    </row>
    <row r="2073" spans="13:13" x14ac:dyDescent="0.2">
      <c r="M2073" s="30"/>
    </row>
    <row r="2074" spans="13:13" x14ac:dyDescent="0.2">
      <c r="M2074" s="30"/>
    </row>
    <row r="2075" spans="13:13" x14ac:dyDescent="0.2">
      <c r="M2075" s="30"/>
    </row>
    <row r="2076" spans="13:13" x14ac:dyDescent="0.2">
      <c r="M2076" s="30"/>
    </row>
    <row r="2077" spans="13:13" x14ac:dyDescent="0.2">
      <c r="M2077" s="30"/>
    </row>
    <row r="2078" spans="13:13" x14ac:dyDescent="0.2">
      <c r="M2078" s="30"/>
    </row>
    <row r="2079" spans="13:13" x14ac:dyDescent="0.2">
      <c r="M2079" s="30"/>
    </row>
    <row r="2080" spans="13:13" x14ac:dyDescent="0.2">
      <c r="M2080" s="30"/>
    </row>
    <row r="2081" spans="13:13" x14ac:dyDescent="0.2">
      <c r="M2081" s="30"/>
    </row>
    <row r="2082" spans="13:13" x14ac:dyDescent="0.2">
      <c r="M2082" s="30"/>
    </row>
    <row r="2083" spans="13:13" x14ac:dyDescent="0.2">
      <c r="M2083" s="30"/>
    </row>
    <row r="2084" spans="13:13" x14ac:dyDescent="0.2">
      <c r="M2084" s="30"/>
    </row>
    <row r="2085" spans="13:13" x14ac:dyDescent="0.2">
      <c r="M2085" s="30"/>
    </row>
    <row r="2086" spans="13:13" x14ac:dyDescent="0.2">
      <c r="M2086" s="30"/>
    </row>
    <row r="2087" spans="13:13" x14ac:dyDescent="0.2">
      <c r="M2087" s="30"/>
    </row>
    <row r="2088" spans="13:13" x14ac:dyDescent="0.2">
      <c r="M2088" s="30"/>
    </row>
    <row r="2089" spans="13:13" x14ac:dyDescent="0.2">
      <c r="M2089" s="30"/>
    </row>
    <row r="2090" spans="13:13" x14ac:dyDescent="0.2">
      <c r="M2090" s="30"/>
    </row>
    <row r="2091" spans="13:13" x14ac:dyDescent="0.2">
      <c r="M2091" s="30"/>
    </row>
    <row r="2092" spans="13:13" x14ac:dyDescent="0.2">
      <c r="M2092" s="30"/>
    </row>
    <row r="2093" spans="13:13" x14ac:dyDescent="0.2">
      <c r="M2093" s="30"/>
    </row>
    <row r="2094" spans="13:13" x14ac:dyDescent="0.2">
      <c r="M2094" s="30"/>
    </row>
    <row r="2095" spans="13:13" x14ac:dyDescent="0.2">
      <c r="M2095" s="30"/>
    </row>
    <row r="2096" spans="13:13" x14ac:dyDescent="0.2">
      <c r="M2096" s="30"/>
    </row>
    <row r="2097" spans="13:13" x14ac:dyDescent="0.2">
      <c r="M2097" s="30"/>
    </row>
    <row r="2098" spans="13:13" x14ac:dyDescent="0.2">
      <c r="M2098" s="30"/>
    </row>
    <row r="2099" spans="13:13" x14ac:dyDescent="0.2">
      <c r="M2099" s="30"/>
    </row>
    <row r="2100" spans="13:13" x14ac:dyDescent="0.2">
      <c r="M2100" s="30"/>
    </row>
    <row r="2101" spans="13:13" x14ac:dyDescent="0.2">
      <c r="M2101" s="30"/>
    </row>
    <row r="2102" spans="13:13" x14ac:dyDescent="0.2">
      <c r="M2102" s="30"/>
    </row>
    <row r="2103" spans="13:13" x14ac:dyDescent="0.2">
      <c r="M2103" s="30"/>
    </row>
    <row r="2104" spans="13:13" x14ac:dyDescent="0.2">
      <c r="M2104" s="30"/>
    </row>
    <row r="2105" spans="13:13" x14ac:dyDescent="0.2">
      <c r="M2105" s="30"/>
    </row>
    <row r="2106" spans="13:13" x14ac:dyDescent="0.2">
      <c r="M2106" s="30"/>
    </row>
    <row r="2107" spans="13:13" x14ac:dyDescent="0.2">
      <c r="M2107" s="30"/>
    </row>
    <row r="2108" spans="13:13" x14ac:dyDescent="0.2">
      <c r="M2108" s="30"/>
    </row>
    <row r="2109" spans="13:13" x14ac:dyDescent="0.2">
      <c r="M2109" s="30"/>
    </row>
    <row r="2110" spans="13:13" x14ac:dyDescent="0.2">
      <c r="M2110" s="30"/>
    </row>
    <row r="2111" spans="13:13" x14ac:dyDescent="0.2">
      <c r="M2111" s="30"/>
    </row>
    <row r="2112" spans="13:13" x14ac:dyDescent="0.2">
      <c r="M2112" s="30"/>
    </row>
    <row r="2113" spans="13:13" x14ac:dyDescent="0.2">
      <c r="M2113" s="30"/>
    </row>
    <row r="2114" spans="13:13" x14ac:dyDescent="0.2">
      <c r="M2114" s="30"/>
    </row>
    <row r="2115" spans="13:13" x14ac:dyDescent="0.2">
      <c r="M2115" s="30"/>
    </row>
    <row r="2116" spans="13:13" x14ac:dyDescent="0.2">
      <c r="M2116" s="30"/>
    </row>
    <row r="2117" spans="13:13" x14ac:dyDescent="0.2">
      <c r="M2117" s="30"/>
    </row>
    <row r="2118" spans="13:13" x14ac:dyDescent="0.2">
      <c r="M2118" s="30"/>
    </row>
    <row r="2119" spans="13:13" x14ac:dyDescent="0.2">
      <c r="M2119" s="30"/>
    </row>
    <row r="2120" spans="13:13" x14ac:dyDescent="0.2">
      <c r="M2120" s="30"/>
    </row>
    <row r="2121" spans="13:13" x14ac:dyDescent="0.2">
      <c r="M2121" s="30"/>
    </row>
    <row r="2122" spans="13:13" x14ac:dyDescent="0.2">
      <c r="M2122" s="30"/>
    </row>
    <row r="2123" spans="13:13" x14ac:dyDescent="0.2">
      <c r="M2123" s="30"/>
    </row>
    <row r="2124" spans="13:13" x14ac:dyDescent="0.2">
      <c r="M2124" s="30"/>
    </row>
    <row r="2125" spans="13:13" x14ac:dyDescent="0.2">
      <c r="M2125" s="30"/>
    </row>
    <row r="2126" spans="13:13" x14ac:dyDescent="0.2">
      <c r="M2126" s="30"/>
    </row>
    <row r="2127" spans="13:13" x14ac:dyDescent="0.2">
      <c r="M2127" s="30"/>
    </row>
    <row r="2128" spans="13:13" x14ac:dyDescent="0.2">
      <c r="M2128" s="30"/>
    </row>
    <row r="2129" spans="13:13" x14ac:dyDescent="0.2">
      <c r="M2129" s="30"/>
    </row>
    <row r="2130" spans="13:13" x14ac:dyDescent="0.2">
      <c r="M2130" s="30"/>
    </row>
    <row r="2131" spans="13:13" x14ac:dyDescent="0.2">
      <c r="M2131" s="30"/>
    </row>
    <row r="2132" spans="13:13" x14ac:dyDescent="0.2">
      <c r="M2132" s="30"/>
    </row>
    <row r="2133" spans="13:13" x14ac:dyDescent="0.2">
      <c r="M2133" s="30"/>
    </row>
    <row r="2134" spans="13:13" x14ac:dyDescent="0.2">
      <c r="M2134" s="30"/>
    </row>
    <row r="2135" spans="13:13" x14ac:dyDescent="0.2">
      <c r="M2135" s="30"/>
    </row>
    <row r="2136" spans="13:13" x14ac:dyDescent="0.2">
      <c r="M2136" s="30"/>
    </row>
    <row r="2137" spans="13:13" x14ac:dyDescent="0.2">
      <c r="M2137" s="30"/>
    </row>
    <row r="2138" spans="13:13" x14ac:dyDescent="0.2">
      <c r="M2138" s="30"/>
    </row>
    <row r="2139" spans="13:13" x14ac:dyDescent="0.2">
      <c r="M2139" s="30"/>
    </row>
    <row r="2140" spans="13:13" x14ac:dyDescent="0.2">
      <c r="M2140" s="30"/>
    </row>
    <row r="2141" spans="13:13" x14ac:dyDescent="0.2">
      <c r="M2141" s="30"/>
    </row>
    <row r="2142" spans="13:13" x14ac:dyDescent="0.2">
      <c r="M2142" s="30"/>
    </row>
    <row r="2143" spans="13:13" x14ac:dyDescent="0.2">
      <c r="M2143" s="30"/>
    </row>
    <row r="2144" spans="13:13" x14ac:dyDescent="0.2">
      <c r="M2144" s="30"/>
    </row>
    <row r="2145" spans="13:13" x14ac:dyDescent="0.2">
      <c r="M2145" s="30"/>
    </row>
    <row r="2146" spans="13:13" x14ac:dyDescent="0.2">
      <c r="M2146" s="30"/>
    </row>
    <row r="2147" spans="13:13" x14ac:dyDescent="0.2">
      <c r="M2147" s="30"/>
    </row>
    <row r="2148" spans="13:13" x14ac:dyDescent="0.2">
      <c r="M2148" s="30"/>
    </row>
    <row r="2149" spans="13:13" x14ac:dyDescent="0.2">
      <c r="M2149" s="30"/>
    </row>
    <row r="2150" spans="13:13" x14ac:dyDescent="0.2">
      <c r="M2150" s="30"/>
    </row>
    <row r="2151" spans="13:13" x14ac:dyDescent="0.2">
      <c r="M2151" s="30"/>
    </row>
    <row r="2152" spans="13:13" x14ac:dyDescent="0.2">
      <c r="M2152" s="30"/>
    </row>
    <row r="2153" spans="13:13" x14ac:dyDescent="0.2">
      <c r="M2153" s="30"/>
    </row>
    <row r="2154" spans="13:13" x14ac:dyDescent="0.2">
      <c r="M2154" s="30"/>
    </row>
    <row r="2155" spans="13:13" x14ac:dyDescent="0.2">
      <c r="M2155" s="30"/>
    </row>
    <row r="2156" spans="13:13" x14ac:dyDescent="0.2">
      <c r="M2156" s="30"/>
    </row>
    <row r="2157" spans="13:13" x14ac:dyDescent="0.2">
      <c r="M2157" s="30"/>
    </row>
    <row r="2158" spans="13:13" x14ac:dyDescent="0.2">
      <c r="M2158" s="30"/>
    </row>
    <row r="2159" spans="13:13" x14ac:dyDescent="0.2">
      <c r="M2159" s="30"/>
    </row>
    <row r="2160" spans="13:13" x14ac:dyDescent="0.2">
      <c r="M2160" s="30"/>
    </row>
    <row r="2161" spans="13:13" x14ac:dyDescent="0.2">
      <c r="M2161" s="30"/>
    </row>
    <row r="2162" spans="13:13" x14ac:dyDescent="0.2">
      <c r="M2162" s="30"/>
    </row>
    <row r="2163" spans="13:13" x14ac:dyDescent="0.2">
      <c r="M2163" s="30"/>
    </row>
    <row r="2164" spans="13:13" x14ac:dyDescent="0.2">
      <c r="M2164" s="30"/>
    </row>
    <row r="2165" spans="13:13" x14ac:dyDescent="0.2">
      <c r="M2165" s="30"/>
    </row>
    <row r="2166" spans="13:13" x14ac:dyDescent="0.2">
      <c r="M2166" s="30"/>
    </row>
    <row r="2167" spans="13:13" x14ac:dyDescent="0.2">
      <c r="M2167" s="30"/>
    </row>
    <row r="2168" spans="13:13" x14ac:dyDescent="0.2">
      <c r="M2168" s="30"/>
    </row>
    <row r="2169" spans="13:13" x14ac:dyDescent="0.2">
      <c r="M2169" s="30"/>
    </row>
    <row r="2170" spans="13:13" x14ac:dyDescent="0.2">
      <c r="M2170" s="30"/>
    </row>
    <row r="2171" spans="13:13" x14ac:dyDescent="0.2">
      <c r="M2171" s="30"/>
    </row>
    <row r="2172" spans="13:13" x14ac:dyDescent="0.2">
      <c r="M2172" s="30"/>
    </row>
    <row r="2173" spans="13:13" x14ac:dyDescent="0.2">
      <c r="M2173" s="30"/>
    </row>
    <row r="2174" spans="13:13" x14ac:dyDescent="0.2">
      <c r="M2174" s="30"/>
    </row>
    <row r="2175" spans="13:13" x14ac:dyDescent="0.2">
      <c r="M2175" s="30"/>
    </row>
    <row r="2176" spans="13:13" x14ac:dyDescent="0.2">
      <c r="M2176" s="30"/>
    </row>
    <row r="2177" spans="13:13" x14ac:dyDescent="0.2">
      <c r="M2177" s="30"/>
    </row>
    <row r="2178" spans="13:13" x14ac:dyDescent="0.2">
      <c r="M2178" s="30"/>
    </row>
    <row r="2179" spans="13:13" x14ac:dyDescent="0.2">
      <c r="M2179" s="30"/>
    </row>
    <row r="2180" spans="13:13" x14ac:dyDescent="0.2">
      <c r="M2180" s="30"/>
    </row>
    <row r="2181" spans="13:13" x14ac:dyDescent="0.2">
      <c r="M2181" s="30"/>
    </row>
    <row r="2182" spans="13:13" x14ac:dyDescent="0.2">
      <c r="M2182" s="30"/>
    </row>
    <row r="2183" spans="13:13" x14ac:dyDescent="0.2">
      <c r="M2183" s="30"/>
    </row>
    <row r="2184" spans="13:13" x14ac:dyDescent="0.2">
      <c r="M2184" s="30"/>
    </row>
    <row r="2185" spans="13:13" x14ac:dyDescent="0.2">
      <c r="M2185" s="30"/>
    </row>
    <row r="2186" spans="13:13" x14ac:dyDescent="0.2">
      <c r="M2186" s="30"/>
    </row>
    <row r="2187" spans="13:13" x14ac:dyDescent="0.2">
      <c r="M2187" s="30"/>
    </row>
    <row r="2188" spans="13:13" x14ac:dyDescent="0.2">
      <c r="M2188" s="30"/>
    </row>
    <row r="2189" spans="13:13" x14ac:dyDescent="0.2">
      <c r="M2189" s="30"/>
    </row>
    <row r="2190" spans="13:13" x14ac:dyDescent="0.2">
      <c r="M2190" s="30"/>
    </row>
    <row r="2191" spans="13:13" x14ac:dyDescent="0.2">
      <c r="M2191" s="30"/>
    </row>
    <row r="2192" spans="13:13" x14ac:dyDescent="0.2">
      <c r="M2192" s="30"/>
    </row>
    <row r="2193" spans="13:13" x14ac:dyDescent="0.2">
      <c r="M2193" s="30"/>
    </row>
    <row r="2194" spans="13:13" x14ac:dyDescent="0.2">
      <c r="M2194" s="30"/>
    </row>
    <row r="2195" spans="13:13" x14ac:dyDescent="0.2">
      <c r="M2195" s="30"/>
    </row>
    <row r="2196" spans="13:13" x14ac:dyDescent="0.2">
      <c r="M2196" s="30"/>
    </row>
    <row r="2197" spans="13:13" x14ac:dyDescent="0.2">
      <c r="M2197" s="30"/>
    </row>
    <row r="2198" spans="13:13" x14ac:dyDescent="0.2">
      <c r="M2198" s="30"/>
    </row>
    <row r="2199" spans="13:13" x14ac:dyDescent="0.2">
      <c r="M2199" s="30"/>
    </row>
    <row r="2200" spans="13:13" x14ac:dyDescent="0.2">
      <c r="M2200" s="30"/>
    </row>
    <row r="2201" spans="13:13" x14ac:dyDescent="0.2">
      <c r="M2201" s="30"/>
    </row>
    <row r="2202" spans="13:13" x14ac:dyDescent="0.2">
      <c r="M2202" s="30"/>
    </row>
    <row r="2203" spans="13:13" x14ac:dyDescent="0.2">
      <c r="M2203" s="30"/>
    </row>
    <row r="2204" spans="13:13" x14ac:dyDescent="0.2">
      <c r="M2204" s="30"/>
    </row>
    <row r="2205" spans="13:13" x14ac:dyDescent="0.2">
      <c r="M2205" s="30"/>
    </row>
    <row r="2206" spans="13:13" x14ac:dyDescent="0.2">
      <c r="M2206" s="30"/>
    </row>
    <row r="2207" spans="13:13" x14ac:dyDescent="0.2">
      <c r="M2207" s="30"/>
    </row>
    <row r="2208" spans="13:13" x14ac:dyDescent="0.2">
      <c r="M2208" s="30"/>
    </row>
    <row r="2209" spans="13:13" x14ac:dyDescent="0.2">
      <c r="M2209" s="30"/>
    </row>
    <row r="2210" spans="13:13" x14ac:dyDescent="0.2">
      <c r="M2210" s="30"/>
    </row>
    <row r="2211" spans="13:13" x14ac:dyDescent="0.2">
      <c r="M2211" s="30"/>
    </row>
    <row r="2212" spans="13:13" x14ac:dyDescent="0.2">
      <c r="M2212" s="30"/>
    </row>
    <row r="2213" spans="13:13" x14ac:dyDescent="0.2">
      <c r="M2213" s="30"/>
    </row>
    <row r="2214" spans="13:13" x14ac:dyDescent="0.2">
      <c r="M2214" s="30"/>
    </row>
    <row r="2215" spans="13:13" x14ac:dyDescent="0.2">
      <c r="M2215" s="30"/>
    </row>
    <row r="2216" spans="13:13" x14ac:dyDescent="0.2">
      <c r="M2216" s="30"/>
    </row>
    <row r="2217" spans="13:13" x14ac:dyDescent="0.2">
      <c r="M2217" s="30"/>
    </row>
    <row r="2218" spans="13:13" x14ac:dyDescent="0.2">
      <c r="M2218" s="30"/>
    </row>
    <row r="2219" spans="13:13" x14ac:dyDescent="0.2">
      <c r="M2219" s="30"/>
    </row>
    <row r="2220" spans="13:13" x14ac:dyDescent="0.2">
      <c r="M2220" s="30"/>
    </row>
    <row r="2221" spans="13:13" x14ac:dyDescent="0.2">
      <c r="M2221" s="30"/>
    </row>
    <row r="2222" spans="13:13" x14ac:dyDescent="0.2">
      <c r="M2222" s="30"/>
    </row>
    <row r="2223" spans="13:13" x14ac:dyDescent="0.2">
      <c r="M2223" s="30"/>
    </row>
    <row r="2224" spans="13:13" x14ac:dyDescent="0.2">
      <c r="M2224" s="30"/>
    </row>
    <row r="2225" spans="13:13" x14ac:dyDescent="0.2">
      <c r="M2225" s="30"/>
    </row>
    <row r="2226" spans="13:13" x14ac:dyDescent="0.2">
      <c r="M2226" s="30"/>
    </row>
    <row r="2227" spans="13:13" x14ac:dyDescent="0.2">
      <c r="M2227" s="30"/>
    </row>
    <row r="2228" spans="13:13" x14ac:dyDescent="0.2">
      <c r="M2228" s="30"/>
    </row>
    <row r="2229" spans="13:13" x14ac:dyDescent="0.2">
      <c r="M2229" s="30"/>
    </row>
    <row r="2230" spans="13:13" x14ac:dyDescent="0.2">
      <c r="M2230" s="30"/>
    </row>
    <row r="2231" spans="13:13" x14ac:dyDescent="0.2">
      <c r="M2231" s="30"/>
    </row>
    <row r="2232" spans="13:13" x14ac:dyDescent="0.2">
      <c r="M2232" s="30"/>
    </row>
    <row r="2233" spans="13:13" x14ac:dyDescent="0.2">
      <c r="M2233" s="30"/>
    </row>
    <row r="2234" spans="13:13" x14ac:dyDescent="0.2">
      <c r="M2234" s="30"/>
    </row>
    <row r="2235" spans="13:13" x14ac:dyDescent="0.2">
      <c r="M2235" s="30"/>
    </row>
    <row r="2236" spans="13:13" x14ac:dyDescent="0.2">
      <c r="M2236" s="30"/>
    </row>
    <row r="2237" spans="13:13" x14ac:dyDescent="0.2">
      <c r="M2237" s="30"/>
    </row>
    <row r="2238" spans="13:13" x14ac:dyDescent="0.2">
      <c r="M2238" s="30"/>
    </row>
    <row r="2239" spans="13:13" x14ac:dyDescent="0.2">
      <c r="M2239" s="30"/>
    </row>
    <row r="2240" spans="13:13" x14ac:dyDescent="0.2">
      <c r="M2240" s="30"/>
    </row>
    <row r="2241" spans="13:13" x14ac:dyDescent="0.2">
      <c r="M2241" s="30"/>
    </row>
    <row r="2242" spans="13:13" x14ac:dyDescent="0.2">
      <c r="M2242" s="30"/>
    </row>
    <row r="2243" spans="13:13" x14ac:dyDescent="0.2">
      <c r="M2243" s="30"/>
    </row>
    <row r="2244" spans="13:13" x14ac:dyDescent="0.2">
      <c r="M2244" s="30"/>
    </row>
    <row r="2245" spans="13:13" x14ac:dyDescent="0.2">
      <c r="M2245" s="30"/>
    </row>
    <row r="2246" spans="13:13" x14ac:dyDescent="0.2">
      <c r="M2246" s="30"/>
    </row>
    <row r="2247" spans="13:13" x14ac:dyDescent="0.2">
      <c r="M2247" s="30"/>
    </row>
    <row r="2248" spans="13:13" x14ac:dyDescent="0.2">
      <c r="M2248" s="30"/>
    </row>
    <row r="2249" spans="13:13" x14ac:dyDescent="0.2">
      <c r="M2249" s="30"/>
    </row>
    <row r="2250" spans="13:13" x14ac:dyDescent="0.2">
      <c r="M2250" s="30"/>
    </row>
    <row r="2251" spans="13:13" x14ac:dyDescent="0.2">
      <c r="M2251" s="30"/>
    </row>
    <row r="2252" spans="13:13" x14ac:dyDescent="0.2">
      <c r="M2252" s="30"/>
    </row>
    <row r="2253" spans="13:13" x14ac:dyDescent="0.2">
      <c r="M2253" s="30"/>
    </row>
    <row r="2254" spans="13:13" x14ac:dyDescent="0.2">
      <c r="M2254" s="30"/>
    </row>
    <row r="2255" spans="13:13" x14ac:dyDescent="0.2">
      <c r="M2255" s="30"/>
    </row>
    <row r="2256" spans="13:13" x14ac:dyDescent="0.2">
      <c r="M2256" s="30"/>
    </row>
    <row r="2257" spans="13:13" x14ac:dyDescent="0.2">
      <c r="M2257" s="30"/>
    </row>
    <row r="2258" spans="13:13" x14ac:dyDescent="0.2">
      <c r="M2258" s="30"/>
    </row>
    <row r="2259" spans="13:13" x14ac:dyDescent="0.2">
      <c r="M2259" s="30"/>
    </row>
    <row r="2260" spans="13:13" x14ac:dyDescent="0.2">
      <c r="M2260" s="30"/>
    </row>
    <row r="2261" spans="13:13" x14ac:dyDescent="0.2">
      <c r="M2261" s="30"/>
    </row>
    <row r="2262" spans="13:13" x14ac:dyDescent="0.2">
      <c r="M2262" s="30"/>
    </row>
    <row r="2263" spans="13:13" x14ac:dyDescent="0.2">
      <c r="M2263" s="30"/>
    </row>
    <row r="2264" spans="13:13" x14ac:dyDescent="0.2">
      <c r="M2264" s="30"/>
    </row>
    <row r="2265" spans="13:13" x14ac:dyDescent="0.2">
      <c r="M2265" s="30"/>
    </row>
    <row r="2266" spans="13:13" x14ac:dyDescent="0.2">
      <c r="M2266" s="30"/>
    </row>
    <row r="2267" spans="13:13" x14ac:dyDescent="0.2">
      <c r="M2267" s="30"/>
    </row>
    <row r="2268" spans="13:13" x14ac:dyDescent="0.2">
      <c r="M2268" s="30"/>
    </row>
    <row r="2269" spans="13:13" x14ac:dyDescent="0.2">
      <c r="M2269" s="30"/>
    </row>
    <row r="2270" spans="13:13" x14ac:dyDescent="0.2">
      <c r="M2270" s="30"/>
    </row>
    <row r="2271" spans="13:13" x14ac:dyDescent="0.2">
      <c r="M2271" s="30"/>
    </row>
    <row r="2272" spans="13:13" x14ac:dyDescent="0.2">
      <c r="M2272" s="30"/>
    </row>
    <row r="2273" spans="13:13" x14ac:dyDescent="0.2">
      <c r="M2273" s="30"/>
    </row>
    <row r="2274" spans="13:13" x14ac:dyDescent="0.2">
      <c r="M2274" s="30"/>
    </row>
    <row r="2275" spans="13:13" x14ac:dyDescent="0.2">
      <c r="M2275" s="30"/>
    </row>
    <row r="2276" spans="13:13" x14ac:dyDescent="0.2">
      <c r="M2276" s="30"/>
    </row>
    <row r="2277" spans="13:13" x14ac:dyDescent="0.2">
      <c r="M2277" s="30"/>
    </row>
    <row r="2278" spans="13:13" x14ac:dyDescent="0.2">
      <c r="M2278" s="30"/>
    </row>
    <row r="2279" spans="13:13" x14ac:dyDescent="0.2">
      <c r="M2279" s="30"/>
    </row>
    <row r="2280" spans="13:13" x14ac:dyDescent="0.2">
      <c r="M2280" s="30"/>
    </row>
    <row r="2281" spans="13:13" x14ac:dyDescent="0.2">
      <c r="M2281" s="30"/>
    </row>
    <row r="2282" spans="13:13" x14ac:dyDescent="0.2">
      <c r="M2282" s="30"/>
    </row>
    <row r="2283" spans="13:13" x14ac:dyDescent="0.2">
      <c r="M2283" s="30"/>
    </row>
    <row r="2284" spans="13:13" x14ac:dyDescent="0.2">
      <c r="M2284" s="30"/>
    </row>
    <row r="2285" spans="13:13" x14ac:dyDescent="0.2">
      <c r="M2285" s="30"/>
    </row>
    <row r="2286" spans="13:13" x14ac:dyDescent="0.2">
      <c r="M2286" s="30"/>
    </row>
    <row r="2287" spans="13:13" x14ac:dyDescent="0.2">
      <c r="M2287" s="30"/>
    </row>
    <row r="2288" spans="13:13" x14ac:dyDescent="0.2">
      <c r="M2288" s="30"/>
    </row>
    <row r="2289" spans="13:13" x14ac:dyDescent="0.2">
      <c r="M2289" s="30"/>
    </row>
    <row r="2290" spans="13:13" x14ac:dyDescent="0.2">
      <c r="M2290" s="30"/>
    </row>
    <row r="2291" spans="13:13" x14ac:dyDescent="0.2">
      <c r="M2291" s="30"/>
    </row>
    <row r="2292" spans="13:13" x14ac:dyDescent="0.2">
      <c r="M2292" s="30"/>
    </row>
    <row r="2293" spans="13:13" x14ac:dyDescent="0.2">
      <c r="M2293" s="30"/>
    </row>
    <row r="2294" spans="13:13" x14ac:dyDescent="0.2">
      <c r="M2294" s="30"/>
    </row>
    <row r="2295" spans="13:13" x14ac:dyDescent="0.2">
      <c r="M2295" s="30"/>
    </row>
    <row r="2296" spans="13:13" x14ac:dyDescent="0.2">
      <c r="M2296" s="30"/>
    </row>
    <row r="2297" spans="13:13" x14ac:dyDescent="0.2">
      <c r="M2297" s="30"/>
    </row>
    <row r="2298" spans="13:13" x14ac:dyDescent="0.2">
      <c r="M2298" s="30"/>
    </row>
    <row r="2299" spans="13:13" x14ac:dyDescent="0.2">
      <c r="M2299" s="30"/>
    </row>
    <row r="2300" spans="13:13" x14ac:dyDescent="0.2">
      <c r="M2300" s="30"/>
    </row>
    <row r="2301" spans="13:13" x14ac:dyDescent="0.2">
      <c r="M2301" s="30"/>
    </row>
    <row r="2302" spans="13:13" x14ac:dyDescent="0.2">
      <c r="M2302" s="30"/>
    </row>
    <row r="2303" spans="13:13" x14ac:dyDescent="0.2">
      <c r="M2303" s="30"/>
    </row>
    <row r="2304" spans="13:13" x14ac:dyDescent="0.2">
      <c r="M2304" s="30"/>
    </row>
    <row r="2305" spans="13:13" x14ac:dyDescent="0.2">
      <c r="M2305" s="30"/>
    </row>
    <row r="2306" spans="13:13" x14ac:dyDescent="0.2">
      <c r="M2306" s="30"/>
    </row>
    <row r="2307" spans="13:13" x14ac:dyDescent="0.2">
      <c r="M2307" s="30"/>
    </row>
    <row r="2308" spans="13:13" x14ac:dyDescent="0.2">
      <c r="M2308" s="30"/>
    </row>
    <row r="2309" spans="13:13" x14ac:dyDescent="0.2">
      <c r="M2309" s="30"/>
    </row>
    <row r="2310" spans="13:13" x14ac:dyDescent="0.2">
      <c r="M2310" s="30"/>
    </row>
    <row r="2311" spans="13:13" x14ac:dyDescent="0.2">
      <c r="M2311" s="30"/>
    </row>
    <row r="2312" spans="13:13" x14ac:dyDescent="0.2">
      <c r="M2312" s="30"/>
    </row>
    <row r="2313" spans="13:13" x14ac:dyDescent="0.2">
      <c r="M2313" s="30"/>
    </row>
    <row r="2314" spans="13:13" x14ac:dyDescent="0.2">
      <c r="M2314" s="30"/>
    </row>
    <row r="2315" spans="13:13" x14ac:dyDescent="0.2">
      <c r="M2315" s="30"/>
    </row>
    <row r="2316" spans="13:13" x14ac:dyDescent="0.2">
      <c r="M2316" s="30"/>
    </row>
    <row r="2317" spans="13:13" x14ac:dyDescent="0.2">
      <c r="M2317" s="30"/>
    </row>
    <row r="2318" spans="13:13" x14ac:dyDescent="0.2">
      <c r="M2318" s="30"/>
    </row>
    <row r="2319" spans="13:13" x14ac:dyDescent="0.2">
      <c r="M2319" s="30"/>
    </row>
    <row r="2320" spans="13:13" x14ac:dyDescent="0.2">
      <c r="M2320" s="30"/>
    </row>
    <row r="2321" spans="13:13" x14ac:dyDescent="0.2">
      <c r="M2321" s="30"/>
    </row>
    <row r="2322" spans="13:13" x14ac:dyDescent="0.2">
      <c r="M2322" s="30"/>
    </row>
    <row r="2323" spans="13:13" x14ac:dyDescent="0.2">
      <c r="M2323" s="30"/>
    </row>
    <row r="2324" spans="13:13" x14ac:dyDescent="0.2">
      <c r="M2324" s="30"/>
    </row>
    <row r="2325" spans="13:13" x14ac:dyDescent="0.2">
      <c r="M2325" s="30"/>
    </row>
    <row r="2326" spans="13:13" x14ac:dyDescent="0.2">
      <c r="M2326" s="30"/>
    </row>
    <row r="2327" spans="13:13" x14ac:dyDescent="0.2">
      <c r="M2327" s="30"/>
    </row>
    <row r="2328" spans="13:13" x14ac:dyDescent="0.2">
      <c r="M2328" s="30"/>
    </row>
    <row r="2329" spans="13:13" x14ac:dyDescent="0.2">
      <c r="M2329" s="30"/>
    </row>
    <row r="2330" spans="13:13" x14ac:dyDescent="0.2">
      <c r="M2330" s="30"/>
    </row>
    <row r="2331" spans="13:13" x14ac:dyDescent="0.2">
      <c r="M2331" s="30"/>
    </row>
    <row r="2332" spans="13:13" x14ac:dyDescent="0.2">
      <c r="M2332" s="30"/>
    </row>
    <row r="2333" spans="13:13" x14ac:dyDescent="0.2">
      <c r="M2333" s="30"/>
    </row>
    <row r="2334" spans="13:13" x14ac:dyDescent="0.2">
      <c r="M2334" s="30"/>
    </row>
    <row r="2335" spans="13:13" x14ac:dyDescent="0.2">
      <c r="M2335" s="30"/>
    </row>
    <row r="2336" spans="13:13" x14ac:dyDescent="0.2">
      <c r="M2336" s="30"/>
    </row>
    <row r="2337" spans="13:13" x14ac:dyDescent="0.2">
      <c r="M2337" s="30"/>
    </row>
    <row r="2338" spans="13:13" x14ac:dyDescent="0.2">
      <c r="M2338" s="30"/>
    </row>
    <row r="2339" spans="13:13" x14ac:dyDescent="0.2">
      <c r="M2339" s="30"/>
    </row>
    <row r="2340" spans="13:13" x14ac:dyDescent="0.2">
      <c r="M2340" s="30"/>
    </row>
    <row r="2341" spans="13:13" x14ac:dyDescent="0.2">
      <c r="M2341" s="30"/>
    </row>
    <row r="2342" spans="13:13" x14ac:dyDescent="0.2">
      <c r="M2342" s="30"/>
    </row>
    <row r="2343" spans="13:13" x14ac:dyDescent="0.2">
      <c r="M2343" s="30"/>
    </row>
    <row r="2344" spans="13:13" x14ac:dyDescent="0.2">
      <c r="M2344" s="30"/>
    </row>
    <row r="2345" spans="13:13" x14ac:dyDescent="0.2">
      <c r="M2345" s="30"/>
    </row>
    <row r="2346" spans="13:13" x14ac:dyDescent="0.2">
      <c r="M2346" s="30"/>
    </row>
    <row r="2347" spans="13:13" x14ac:dyDescent="0.2">
      <c r="M2347" s="30"/>
    </row>
    <row r="2348" spans="13:13" x14ac:dyDescent="0.2">
      <c r="M2348" s="30"/>
    </row>
    <row r="2349" spans="13:13" x14ac:dyDescent="0.2">
      <c r="M2349" s="30"/>
    </row>
    <row r="2350" spans="13:13" x14ac:dyDescent="0.2">
      <c r="M2350" s="30"/>
    </row>
    <row r="2351" spans="13:13" x14ac:dyDescent="0.2">
      <c r="M2351" s="30"/>
    </row>
    <row r="2352" spans="13:13" x14ac:dyDescent="0.2">
      <c r="M2352" s="30"/>
    </row>
    <row r="2353" spans="13:13" x14ac:dyDescent="0.2">
      <c r="M2353" s="30"/>
    </row>
    <row r="2354" spans="13:13" x14ac:dyDescent="0.2">
      <c r="M2354" s="30"/>
    </row>
    <row r="2355" spans="13:13" x14ac:dyDescent="0.2">
      <c r="M2355" s="30"/>
    </row>
    <row r="2356" spans="13:13" x14ac:dyDescent="0.2">
      <c r="M2356" s="30"/>
    </row>
    <row r="2357" spans="13:13" x14ac:dyDescent="0.2">
      <c r="M2357" s="30"/>
    </row>
    <row r="2358" spans="13:13" x14ac:dyDescent="0.2">
      <c r="M2358" s="30"/>
    </row>
    <row r="2359" spans="13:13" x14ac:dyDescent="0.2">
      <c r="M2359" s="30"/>
    </row>
    <row r="2360" spans="13:13" x14ac:dyDescent="0.2">
      <c r="M2360" s="30"/>
    </row>
    <row r="2361" spans="13:13" x14ac:dyDescent="0.2">
      <c r="M2361" s="30"/>
    </row>
    <row r="2362" spans="13:13" x14ac:dyDescent="0.2">
      <c r="M2362" s="30"/>
    </row>
    <row r="2363" spans="13:13" x14ac:dyDescent="0.2">
      <c r="M2363" s="30"/>
    </row>
    <row r="2364" spans="13:13" x14ac:dyDescent="0.2">
      <c r="M2364" s="30"/>
    </row>
    <row r="2365" spans="13:13" x14ac:dyDescent="0.2">
      <c r="M2365" s="30"/>
    </row>
    <row r="2366" spans="13:13" x14ac:dyDescent="0.2">
      <c r="M2366" s="30"/>
    </row>
    <row r="2367" spans="13:13" x14ac:dyDescent="0.2">
      <c r="M2367" s="30"/>
    </row>
    <row r="2368" spans="13:13" x14ac:dyDescent="0.2">
      <c r="M2368" s="30"/>
    </row>
    <row r="2369" spans="13:13" x14ac:dyDescent="0.2">
      <c r="M2369" s="30"/>
    </row>
    <row r="2370" spans="13:13" x14ac:dyDescent="0.2">
      <c r="M2370" s="30"/>
    </row>
    <row r="2371" spans="13:13" x14ac:dyDescent="0.2">
      <c r="M2371" s="30"/>
    </row>
    <row r="2372" spans="13:13" x14ac:dyDescent="0.2">
      <c r="M2372" s="30"/>
    </row>
    <row r="2373" spans="13:13" x14ac:dyDescent="0.2">
      <c r="M2373" s="30"/>
    </row>
    <row r="2374" spans="13:13" x14ac:dyDescent="0.2">
      <c r="M2374" s="30"/>
    </row>
    <row r="2375" spans="13:13" x14ac:dyDescent="0.2">
      <c r="M2375" s="30"/>
    </row>
    <row r="2376" spans="13:13" x14ac:dyDescent="0.2">
      <c r="M2376" s="30"/>
    </row>
    <row r="2377" spans="13:13" x14ac:dyDescent="0.2">
      <c r="M2377" s="30"/>
    </row>
    <row r="2378" spans="13:13" x14ac:dyDescent="0.2">
      <c r="M2378" s="30"/>
    </row>
    <row r="2379" spans="13:13" x14ac:dyDescent="0.2">
      <c r="M2379" s="30"/>
    </row>
    <row r="2380" spans="13:13" x14ac:dyDescent="0.2">
      <c r="M2380" s="30"/>
    </row>
    <row r="2381" spans="13:13" x14ac:dyDescent="0.2">
      <c r="M2381" s="30"/>
    </row>
    <row r="2382" spans="13:13" x14ac:dyDescent="0.2">
      <c r="M2382" s="30"/>
    </row>
    <row r="2383" spans="13:13" x14ac:dyDescent="0.2">
      <c r="M2383" s="30"/>
    </row>
    <row r="2384" spans="13:13" x14ac:dyDescent="0.2">
      <c r="M2384" s="30"/>
    </row>
    <row r="2385" spans="13:13" x14ac:dyDescent="0.2">
      <c r="M2385" s="30"/>
    </row>
    <row r="2386" spans="13:13" x14ac:dyDescent="0.2">
      <c r="M2386" s="30"/>
    </row>
    <row r="2387" spans="13:13" x14ac:dyDescent="0.2">
      <c r="M2387" s="30"/>
    </row>
    <row r="2388" spans="13:13" x14ac:dyDescent="0.2">
      <c r="M2388" s="30"/>
    </row>
    <row r="2389" spans="13:13" x14ac:dyDescent="0.2">
      <c r="M2389" s="30"/>
    </row>
    <row r="2390" spans="13:13" x14ac:dyDescent="0.2">
      <c r="M2390" s="30"/>
    </row>
    <row r="2391" spans="13:13" x14ac:dyDescent="0.2">
      <c r="M2391" s="30"/>
    </row>
    <row r="2392" spans="13:13" x14ac:dyDescent="0.2">
      <c r="M2392" s="30"/>
    </row>
    <row r="2393" spans="13:13" x14ac:dyDescent="0.2">
      <c r="M2393" s="30"/>
    </row>
    <row r="2394" spans="13:13" x14ac:dyDescent="0.2">
      <c r="M2394" s="30"/>
    </row>
    <row r="2395" spans="13:13" x14ac:dyDescent="0.2">
      <c r="M2395" s="30"/>
    </row>
    <row r="2396" spans="13:13" x14ac:dyDescent="0.2">
      <c r="M2396" s="30"/>
    </row>
    <row r="2397" spans="13:13" x14ac:dyDescent="0.2">
      <c r="M2397" s="30"/>
    </row>
    <row r="2398" spans="13:13" x14ac:dyDescent="0.2">
      <c r="M2398" s="30"/>
    </row>
    <row r="2399" spans="13:13" x14ac:dyDescent="0.2">
      <c r="M2399" s="30"/>
    </row>
    <row r="2400" spans="13:13" x14ac:dyDescent="0.2">
      <c r="M2400" s="30"/>
    </row>
    <row r="2401" spans="13:13" x14ac:dyDescent="0.2">
      <c r="M2401" s="30"/>
    </row>
    <row r="2402" spans="13:13" x14ac:dyDescent="0.2">
      <c r="M2402" s="30"/>
    </row>
    <row r="2403" spans="13:13" x14ac:dyDescent="0.2">
      <c r="M2403" s="30"/>
    </row>
    <row r="2404" spans="13:13" x14ac:dyDescent="0.2">
      <c r="M2404" s="30"/>
    </row>
    <row r="2405" spans="13:13" x14ac:dyDescent="0.2">
      <c r="M2405" s="30"/>
    </row>
    <row r="2406" spans="13:13" x14ac:dyDescent="0.2">
      <c r="M2406" s="30"/>
    </row>
    <row r="2407" spans="13:13" x14ac:dyDescent="0.2">
      <c r="M2407" s="30"/>
    </row>
    <row r="2408" spans="13:13" x14ac:dyDescent="0.2">
      <c r="M2408" s="30"/>
    </row>
    <row r="2409" spans="13:13" x14ac:dyDescent="0.2">
      <c r="M2409" s="30"/>
    </row>
    <row r="2410" spans="13:13" x14ac:dyDescent="0.2">
      <c r="M2410" s="30"/>
    </row>
    <row r="2411" spans="13:13" x14ac:dyDescent="0.2">
      <c r="M2411" s="30"/>
    </row>
    <row r="2412" spans="13:13" x14ac:dyDescent="0.2">
      <c r="M2412" s="30"/>
    </row>
    <row r="2413" spans="13:13" x14ac:dyDescent="0.2">
      <c r="M2413" s="30"/>
    </row>
    <row r="2414" spans="13:13" x14ac:dyDescent="0.2">
      <c r="M2414" s="30"/>
    </row>
    <row r="2415" spans="13:13" x14ac:dyDescent="0.2">
      <c r="M2415" s="30"/>
    </row>
    <row r="2416" spans="13:13" x14ac:dyDescent="0.2">
      <c r="M2416" s="30"/>
    </row>
    <row r="2417" spans="13:13" x14ac:dyDescent="0.2">
      <c r="M2417" s="30"/>
    </row>
    <row r="2418" spans="13:13" x14ac:dyDescent="0.2">
      <c r="M2418" s="30"/>
    </row>
    <row r="2419" spans="13:13" x14ac:dyDescent="0.2">
      <c r="M2419" s="30"/>
    </row>
    <row r="2420" spans="13:13" x14ac:dyDescent="0.2">
      <c r="M2420" s="30"/>
    </row>
    <row r="2421" spans="13:13" x14ac:dyDescent="0.2">
      <c r="M2421" s="30"/>
    </row>
    <row r="2422" spans="13:13" x14ac:dyDescent="0.2">
      <c r="M2422" s="30"/>
    </row>
    <row r="2423" spans="13:13" x14ac:dyDescent="0.2">
      <c r="M2423" s="30"/>
    </row>
    <row r="2424" spans="13:13" x14ac:dyDescent="0.2">
      <c r="M2424" s="30"/>
    </row>
    <row r="2425" spans="13:13" x14ac:dyDescent="0.2">
      <c r="M2425" s="30"/>
    </row>
    <row r="2426" spans="13:13" x14ac:dyDescent="0.2">
      <c r="M2426" s="30"/>
    </row>
    <row r="2427" spans="13:13" x14ac:dyDescent="0.2">
      <c r="M2427" s="30"/>
    </row>
    <row r="2428" spans="13:13" x14ac:dyDescent="0.2">
      <c r="M2428" s="30"/>
    </row>
    <row r="2429" spans="13:13" x14ac:dyDescent="0.2">
      <c r="M2429" s="30"/>
    </row>
    <row r="2430" spans="13:13" x14ac:dyDescent="0.2">
      <c r="M2430" s="30"/>
    </row>
    <row r="2431" spans="13:13" x14ac:dyDescent="0.2">
      <c r="M2431" s="30"/>
    </row>
    <row r="2432" spans="13:13" x14ac:dyDescent="0.2">
      <c r="M2432" s="30"/>
    </row>
    <row r="2433" spans="13:13" x14ac:dyDescent="0.2">
      <c r="M2433" s="30"/>
    </row>
    <row r="2434" spans="13:13" x14ac:dyDescent="0.2">
      <c r="M2434" s="30"/>
    </row>
    <row r="2435" spans="13:13" x14ac:dyDescent="0.2">
      <c r="M2435" s="30"/>
    </row>
    <row r="2436" spans="13:13" x14ac:dyDescent="0.2">
      <c r="M2436" s="30"/>
    </row>
    <row r="2437" spans="13:13" x14ac:dyDescent="0.2">
      <c r="M2437" s="30"/>
    </row>
    <row r="2438" spans="13:13" x14ac:dyDescent="0.2">
      <c r="M2438" s="30"/>
    </row>
    <row r="2439" spans="13:13" x14ac:dyDescent="0.2">
      <c r="M2439" s="30"/>
    </row>
    <row r="2440" spans="13:13" x14ac:dyDescent="0.2">
      <c r="M2440" s="30"/>
    </row>
    <row r="2441" spans="13:13" x14ac:dyDescent="0.2">
      <c r="M2441" s="30"/>
    </row>
    <row r="2442" spans="13:13" x14ac:dyDescent="0.2">
      <c r="M2442" s="30"/>
    </row>
    <row r="2443" spans="13:13" x14ac:dyDescent="0.2">
      <c r="M2443" s="30"/>
    </row>
    <row r="2444" spans="13:13" x14ac:dyDescent="0.2">
      <c r="M2444" s="30"/>
    </row>
    <row r="2445" spans="13:13" x14ac:dyDescent="0.2">
      <c r="M2445" s="30"/>
    </row>
    <row r="2446" spans="13:13" x14ac:dyDescent="0.2">
      <c r="M2446" s="30"/>
    </row>
    <row r="2447" spans="13:13" x14ac:dyDescent="0.2">
      <c r="M2447" s="30"/>
    </row>
    <row r="2448" spans="13:13" x14ac:dyDescent="0.2">
      <c r="M2448" s="30"/>
    </row>
    <row r="2449" spans="13:13" x14ac:dyDescent="0.2">
      <c r="M2449" s="30"/>
    </row>
    <row r="2450" spans="13:13" x14ac:dyDescent="0.2">
      <c r="M2450" s="30"/>
    </row>
    <row r="2451" spans="13:13" x14ac:dyDescent="0.2">
      <c r="M2451" s="30"/>
    </row>
    <row r="2452" spans="13:13" x14ac:dyDescent="0.2">
      <c r="M2452" s="30"/>
    </row>
    <row r="2453" spans="13:13" x14ac:dyDescent="0.2">
      <c r="M2453" s="30"/>
    </row>
    <row r="2454" spans="13:13" x14ac:dyDescent="0.2">
      <c r="M2454" s="30"/>
    </row>
    <row r="2455" spans="13:13" x14ac:dyDescent="0.2">
      <c r="M2455" s="30"/>
    </row>
    <row r="2456" spans="13:13" x14ac:dyDescent="0.2">
      <c r="M2456" s="30"/>
    </row>
    <row r="2457" spans="13:13" x14ac:dyDescent="0.2">
      <c r="M2457" s="30"/>
    </row>
    <row r="2458" spans="13:13" x14ac:dyDescent="0.2">
      <c r="M2458" s="30"/>
    </row>
    <row r="2459" spans="13:13" x14ac:dyDescent="0.2">
      <c r="M2459" s="30"/>
    </row>
    <row r="2460" spans="13:13" x14ac:dyDescent="0.2">
      <c r="M2460" s="30"/>
    </row>
    <row r="2461" spans="13:13" x14ac:dyDescent="0.2">
      <c r="M2461" s="30"/>
    </row>
    <row r="2462" spans="13:13" x14ac:dyDescent="0.2">
      <c r="M2462" s="30"/>
    </row>
    <row r="2463" spans="13:13" x14ac:dyDescent="0.2">
      <c r="M2463" s="30"/>
    </row>
    <row r="2464" spans="13:13" x14ac:dyDescent="0.2">
      <c r="M2464" s="30"/>
    </row>
    <row r="2465" spans="13:13" x14ac:dyDescent="0.2">
      <c r="M2465" s="30"/>
    </row>
    <row r="2466" spans="13:13" x14ac:dyDescent="0.2">
      <c r="M2466" s="30"/>
    </row>
    <row r="2467" spans="13:13" x14ac:dyDescent="0.2">
      <c r="M2467" s="30"/>
    </row>
    <row r="2468" spans="13:13" x14ac:dyDescent="0.2">
      <c r="M2468" s="30"/>
    </row>
    <row r="2469" spans="13:13" x14ac:dyDescent="0.2">
      <c r="M2469" s="30"/>
    </row>
    <row r="2470" spans="13:13" x14ac:dyDescent="0.2">
      <c r="M2470" s="30"/>
    </row>
    <row r="2471" spans="13:13" x14ac:dyDescent="0.2">
      <c r="M2471" s="30"/>
    </row>
    <row r="2472" spans="13:13" x14ac:dyDescent="0.2">
      <c r="M2472" s="30"/>
    </row>
    <row r="2473" spans="13:13" x14ac:dyDescent="0.2">
      <c r="M2473" s="30"/>
    </row>
    <row r="2474" spans="13:13" x14ac:dyDescent="0.2">
      <c r="M2474" s="30"/>
    </row>
    <row r="2475" spans="13:13" x14ac:dyDescent="0.2">
      <c r="M2475" s="30"/>
    </row>
    <row r="2476" spans="13:13" x14ac:dyDescent="0.2">
      <c r="M2476" s="30"/>
    </row>
    <row r="2477" spans="13:13" x14ac:dyDescent="0.2">
      <c r="M2477" s="30"/>
    </row>
    <row r="2478" spans="13:13" x14ac:dyDescent="0.2">
      <c r="M2478" s="30"/>
    </row>
    <row r="2479" spans="13:13" x14ac:dyDescent="0.2">
      <c r="M2479" s="30"/>
    </row>
    <row r="2480" spans="13:13" x14ac:dyDescent="0.2">
      <c r="M2480" s="30"/>
    </row>
    <row r="2481" spans="13:13" x14ac:dyDescent="0.2">
      <c r="M2481" s="30"/>
    </row>
    <row r="2482" spans="13:13" x14ac:dyDescent="0.2">
      <c r="M2482" s="30"/>
    </row>
    <row r="2483" spans="13:13" x14ac:dyDescent="0.2">
      <c r="M2483" s="30"/>
    </row>
    <row r="2484" spans="13:13" x14ac:dyDescent="0.2">
      <c r="M2484" s="30"/>
    </row>
    <row r="2485" spans="13:13" x14ac:dyDescent="0.2">
      <c r="M2485" s="30"/>
    </row>
    <row r="2486" spans="13:13" x14ac:dyDescent="0.2">
      <c r="M2486" s="30"/>
    </row>
    <row r="2487" spans="13:13" x14ac:dyDescent="0.2">
      <c r="M2487" s="30"/>
    </row>
    <row r="2488" spans="13:13" x14ac:dyDescent="0.2">
      <c r="M2488" s="30"/>
    </row>
    <row r="2489" spans="13:13" x14ac:dyDescent="0.2">
      <c r="M2489" s="30"/>
    </row>
    <row r="2490" spans="13:13" x14ac:dyDescent="0.2">
      <c r="M2490" s="30"/>
    </row>
    <row r="2491" spans="13:13" x14ac:dyDescent="0.2">
      <c r="M2491" s="30"/>
    </row>
    <row r="2492" spans="13:13" x14ac:dyDescent="0.2">
      <c r="M2492" s="30"/>
    </row>
    <row r="2493" spans="13:13" x14ac:dyDescent="0.2">
      <c r="M2493" s="30"/>
    </row>
    <row r="2494" spans="13:13" x14ac:dyDescent="0.2">
      <c r="M2494" s="30"/>
    </row>
    <row r="2495" spans="13:13" x14ac:dyDescent="0.2">
      <c r="M2495" s="30"/>
    </row>
    <row r="2496" spans="13:13" x14ac:dyDescent="0.2">
      <c r="M2496" s="30"/>
    </row>
    <row r="2497" spans="13:13" x14ac:dyDescent="0.2">
      <c r="M2497" s="30"/>
    </row>
    <row r="2498" spans="13:13" x14ac:dyDescent="0.2">
      <c r="M2498" s="30"/>
    </row>
    <row r="2499" spans="13:13" x14ac:dyDescent="0.2">
      <c r="M2499" s="30"/>
    </row>
    <row r="2500" spans="13:13" x14ac:dyDescent="0.2">
      <c r="M2500" s="30"/>
    </row>
    <row r="2501" spans="13:13" x14ac:dyDescent="0.2">
      <c r="M2501" s="30"/>
    </row>
    <row r="2502" spans="13:13" x14ac:dyDescent="0.2">
      <c r="M2502" s="30"/>
    </row>
    <row r="2503" spans="13:13" x14ac:dyDescent="0.2">
      <c r="M2503" s="30"/>
    </row>
    <row r="2504" spans="13:13" x14ac:dyDescent="0.2">
      <c r="M2504" s="30"/>
    </row>
    <row r="2505" spans="13:13" x14ac:dyDescent="0.2">
      <c r="M2505" s="30"/>
    </row>
    <row r="2506" spans="13:13" x14ac:dyDescent="0.2">
      <c r="M2506" s="30"/>
    </row>
    <row r="2507" spans="13:13" x14ac:dyDescent="0.2">
      <c r="M2507" s="30"/>
    </row>
    <row r="2508" spans="13:13" x14ac:dyDescent="0.2">
      <c r="M2508" s="30"/>
    </row>
    <row r="2509" spans="13:13" x14ac:dyDescent="0.2">
      <c r="M2509" s="30"/>
    </row>
    <row r="2510" spans="13:13" x14ac:dyDescent="0.2">
      <c r="M2510" s="30"/>
    </row>
    <row r="2511" spans="13:13" x14ac:dyDescent="0.2">
      <c r="M2511" s="30"/>
    </row>
    <row r="2512" spans="13:13" x14ac:dyDescent="0.2">
      <c r="M2512" s="30"/>
    </row>
    <row r="2513" spans="13:13" x14ac:dyDescent="0.2">
      <c r="M2513" s="30"/>
    </row>
    <row r="2514" spans="13:13" x14ac:dyDescent="0.2">
      <c r="M2514" s="30"/>
    </row>
    <row r="2515" spans="13:13" x14ac:dyDescent="0.2">
      <c r="M2515" s="30"/>
    </row>
    <row r="2516" spans="13:13" x14ac:dyDescent="0.2">
      <c r="M2516" s="30"/>
    </row>
    <row r="2517" spans="13:13" x14ac:dyDescent="0.2">
      <c r="M2517" s="30"/>
    </row>
    <row r="2518" spans="13:13" x14ac:dyDescent="0.2">
      <c r="M2518" s="30"/>
    </row>
    <row r="2519" spans="13:13" x14ac:dyDescent="0.2">
      <c r="M2519" s="30"/>
    </row>
    <row r="2520" spans="13:13" x14ac:dyDescent="0.2">
      <c r="M2520" s="30"/>
    </row>
    <row r="2521" spans="13:13" x14ac:dyDescent="0.2">
      <c r="M2521" s="30"/>
    </row>
    <row r="2522" spans="13:13" x14ac:dyDescent="0.2">
      <c r="M2522" s="30"/>
    </row>
    <row r="2523" spans="13:13" x14ac:dyDescent="0.2">
      <c r="M2523" s="30"/>
    </row>
    <row r="2524" spans="13:13" x14ac:dyDescent="0.2">
      <c r="M2524" s="30"/>
    </row>
    <row r="2525" spans="13:13" x14ac:dyDescent="0.2">
      <c r="M2525" s="30"/>
    </row>
    <row r="2526" spans="13:13" x14ac:dyDescent="0.2">
      <c r="M2526" s="30"/>
    </row>
    <row r="2527" spans="13:13" x14ac:dyDescent="0.2">
      <c r="M2527" s="30"/>
    </row>
    <row r="2528" spans="13:13" x14ac:dyDescent="0.2">
      <c r="M2528" s="30"/>
    </row>
    <row r="2529" spans="13:13" x14ac:dyDescent="0.2">
      <c r="M2529" s="30"/>
    </row>
    <row r="2530" spans="13:13" x14ac:dyDescent="0.2">
      <c r="M2530" s="30"/>
    </row>
    <row r="2531" spans="13:13" x14ac:dyDescent="0.2">
      <c r="M2531" s="30"/>
    </row>
    <row r="2532" spans="13:13" x14ac:dyDescent="0.2">
      <c r="M2532" s="30"/>
    </row>
    <row r="2533" spans="13:13" x14ac:dyDescent="0.2">
      <c r="M2533" s="30"/>
    </row>
    <row r="2534" spans="13:13" x14ac:dyDescent="0.2">
      <c r="M2534" s="30"/>
    </row>
    <row r="2535" spans="13:13" x14ac:dyDescent="0.2">
      <c r="M2535" s="30"/>
    </row>
    <row r="2536" spans="13:13" x14ac:dyDescent="0.2">
      <c r="M2536" s="30"/>
    </row>
    <row r="2537" spans="13:13" x14ac:dyDescent="0.2">
      <c r="M2537" s="30"/>
    </row>
    <row r="2538" spans="13:13" x14ac:dyDescent="0.2">
      <c r="M2538" s="30"/>
    </row>
    <row r="2539" spans="13:13" x14ac:dyDescent="0.2">
      <c r="M2539" s="30"/>
    </row>
    <row r="2540" spans="13:13" x14ac:dyDescent="0.2">
      <c r="M2540" s="30"/>
    </row>
    <row r="2541" spans="13:13" x14ac:dyDescent="0.2">
      <c r="M2541" s="30"/>
    </row>
    <row r="2542" spans="13:13" x14ac:dyDescent="0.2">
      <c r="M2542" s="30"/>
    </row>
    <row r="2543" spans="13:13" x14ac:dyDescent="0.2">
      <c r="M2543" s="30"/>
    </row>
    <row r="2544" spans="13:13" x14ac:dyDescent="0.2">
      <c r="M2544" s="30"/>
    </row>
    <row r="2545" spans="13:13" x14ac:dyDescent="0.2">
      <c r="M2545" s="30"/>
    </row>
    <row r="2546" spans="13:13" x14ac:dyDescent="0.2">
      <c r="M2546" s="30"/>
    </row>
    <row r="2547" spans="13:13" x14ac:dyDescent="0.2">
      <c r="M2547" s="30"/>
    </row>
    <row r="2548" spans="13:13" x14ac:dyDescent="0.2">
      <c r="M2548" s="30"/>
    </row>
    <row r="2549" spans="13:13" x14ac:dyDescent="0.2">
      <c r="M2549" s="30"/>
    </row>
    <row r="2550" spans="13:13" x14ac:dyDescent="0.2">
      <c r="M2550" s="30"/>
    </row>
    <row r="2551" spans="13:13" x14ac:dyDescent="0.2">
      <c r="M2551" s="30"/>
    </row>
    <row r="2552" spans="13:13" x14ac:dyDescent="0.2">
      <c r="M2552" s="30"/>
    </row>
    <row r="2553" spans="13:13" x14ac:dyDescent="0.2">
      <c r="M2553" s="30"/>
    </row>
    <row r="2554" spans="13:13" x14ac:dyDescent="0.2">
      <c r="M2554" s="30"/>
    </row>
    <row r="2555" spans="13:13" x14ac:dyDescent="0.2">
      <c r="M2555" s="30"/>
    </row>
    <row r="2556" spans="13:13" x14ac:dyDescent="0.2">
      <c r="M2556" s="30"/>
    </row>
    <row r="2557" spans="13:13" x14ac:dyDescent="0.2">
      <c r="M2557" s="30"/>
    </row>
    <row r="2558" spans="13:13" x14ac:dyDescent="0.2">
      <c r="M2558" s="30"/>
    </row>
    <row r="2559" spans="13:13" x14ac:dyDescent="0.2">
      <c r="M2559" s="30"/>
    </row>
    <row r="2560" spans="13:13" x14ac:dyDescent="0.2">
      <c r="M2560" s="30"/>
    </row>
    <row r="2561" spans="13:13" x14ac:dyDescent="0.2">
      <c r="M2561" s="30"/>
    </row>
    <row r="2562" spans="13:13" x14ac:dyDescent="0.2">
      <c r="M2562" s="30"/>
    </row>
    <row r="2563" spans="13:13" x14ac:dyDescent="0.2">
      <c r="M2563" s="30"/>
    </row>
    <row r="2564" spans="13:13" x14ac:dyDescent="0.2">
      <c r="M2564" s="30"/>
    </row>
    <row r="2565" spans="13:13" x14ac:dyDescent="0.2">
      <c r="M2565" s="30"/>
    </row>
    <row r="2566" spans="13:13" x14ac:dyDescent="0.2">
      <c r="M2566" s="30"/>
    </row>
    <row r="2567" spans="13:13" x14ac:dyDescent="0.2">
      <c r="M2567" s="30"/>
    </row>
    <row r="2568" spans="13:13" x14ac:dyDescent="0.2">
      <c r="M2568" s="30"/>
    </row>
    <row r="2569" spans="13:13" x14ac:dyDescent="0.2">
      <c r="M2569" s="30"/>
    </row>
    <row r="2570" spans="13:13" x14ac:dyDescent="0.2">
      <c r="M2570" s="30"/>
    </row>
    <row r="2571" spans="13:13" x14ac:dyDescent="0.2">
      <c r="M2571" s="30"/>
    </row>
    <row r="2572" spans="13:13" x14ac:dyDescent="0.2">
      <c r="M2572" s="30"/>
    </row>
    <row r="2573" spans="13:13" x14ac:dyDescent="0.2">
      <c r="M2573" s="30"/>
    </row>
    <row r="2574" spans="13:13" x14ac:dyDescent="0.2">
      <c r="M2574" s="30"/>
    </row>
    <row r="2575" spans="13:13" x14ac:dyDescent="0.2">
      <c r="M2575" s="30"/>
    </row>
    <row r="2576" spans="13:13" x14ac:dyDescent="0.2">
      <c r="M2576" s="30"/>
    </row>
    <row r="2577" spans="13:13" x14ac:dyDescent="0.2">
      <c r="M2577" s="30"/>
    </row>
    <row r="2578" spans="13:13" x14ac:dyDescent="0.2">
      <c r="M2578" s="30"/>
    </row>
    <row r="2579" spans="13:13" x14ac:dyDescent="0.2">
      <c r="M2579" s="30"/>
    </row>
    <row r="2580" spans="13:13" x14ac:dyDescent="0.2">
      <c r="M2580" s="30"/>
    </row>
    <row r="2581" spans="13:13" x14ac:dyDescent="0.2">
      <c r="M2581" s="30"/>
    </row>
    <row r="2582" spans="13:13" x14ac:dyDescent="0.2">
      <c r="M2582" s="30"/>
    </row>
    <row r="2583" spans="13:13" x14ac:dyDescent="0.2">
      <c r="M2583" s="30"/>
    </row>
    <row r="2584" spans="13:13" x14ac:dyDescent="0.2">
      <c r="M2584" s="30"/>
    </row>
    <row r="2585" spans="13:13" x14ac:dyDescent="0.2">
      <c r="M2585" s="30"/>
    </row>
    <row r="2586" spans="13:13" x14ac:dyDescent="0.2">
      <c r="M2586" s="30"/>
    </row>
    <row r="2587" spans="13:13" x14ac:dyDescent="0.2">
      <c r="M2587" s="30"/>
    </row>
    <row r="2588" spans="13:13" x14ac:dyDescent="0.2">
      <c r="M2588" s="30"/>
    </row>
    <row r="2589" spans="13:13" x14ac:dyDescent="0.2">
      <c r="M2589" s="30"/>
    </row>
    <row r="2590" spans="13:13" x14ac:dyDescent="0.2">
      <c r="M2590" s="30"/>
    </row>
    <row r="2591" spans="13:13" x14ac:dyDescent="0.2">
      <c r="M2591" s="30"/>
    </row>
    <row r="2592" spans="13:13" x14ac:dyDescent="0.2">
      <c r="M2592" s="30"/>
    </row>
    <row r="2593" spans="13:13" x14ac:dyDescent="0.2">
      <c r="M2593" s="30"/>
    </row>
    <row r="2594" spans="13:13" x14ac:dyDescent="0.2">
      <c r="M2594" s="30"/>
    </row>
    <row r="2595" spans="13:13" x14ac:dyDescent="0.2">
      <c r="M2595" s="30"/>
    </row>
    <row r="2596" spans="13:13" x14ac:dyDescent="0.2">
      <c r="M2596" s="30"/>
    </row>
    <row r="2597" spans="13:13" x14ac:dyDescent="0.2">
      <c r="M2597" s="30"/>
    </row>
    <row r="2598" spans="13:13" x14ac:dyDescent="0.2">
      <c r="M2598" s="30"/>
    </row>
    <row r="2599" spans="13:13" x14ac:dyDescent="0.2">
      <c r="M2599" s="30"/>
    </row>
    <row r="2600" spans="13:13" x14ac:dyDescent="0.2">
      <c r="M2600" s="30"/>
    </row>
    <row r="2601" spans="13:13" x14ac:dyDescent="0.2">
      <c r="M2601" s="30"/>
    </row>
    <row r="2602" spans="13:13" x14ac:dyDescent="0.2">
      <c r="M2602" s="30"/>
    </row>
    <row r="2603" spans="13:13" x14ac:dyDescent="0.2">
      <c r="M2603" s="30"/>
    </row>
    <row r="2604" spans="13:13" x14ac:dyDescent="0.2">
      <c r="M2604" s="30"/>
    </row>
    <row r="2605" spans="13:13" x14ac:dyDescent="0.2">
      <c r="M2605" s="30"/>
    </row>
    <row r="2606" spans="13:13" x14ac:dyDescent="0.2">
      <c r="M2606" s="30"/>
    </row>
    <row r="2607" spans="13:13" x14ac:dyDescent="0.2">
      <c r="M2607" s="30"/>
    </row>
    <row r="2608" spans="13:13" x14ac:dyDescent="0.2">
      <c r="M2608" s="30"/>
    </row>
    <row r="2609" spans="13:13" x14ac:dyDescent="0.2">
      <c r="M2609" s="30"/>
    </row>
    <row r="2610" spans="13:13" x14ac:dyDescent="0.2">
      <c r="M2610" s="30"/>
    </row>
    <row r="2611" spans="13:13" x14ac:dyDescent="0.2">
      <c r="M2611" s="30"/>
    </row>
    <row r="2612" spans="13:13" x14ac:dyDescent="0.2">
      <c r="M2612" s="30"/>
    </row>
    <row r="2613" spans="13:13" x14ac:dyDescent="0.2">
      <c r="M2613" s="30"/>
    </row>
    <row r="2614" spans="13:13" x14ac:dyDescent="0.2">
      <c r="M2614" s="30"/>
    </row>
    <row r="2615" spans="13:13" x14ac:dyDescent="0.2">
      <c r="M2615" s="30"/>
    </row>
    <row r="2616" spans="13:13" x14ac:dyDescent="0.2">
      <c r="M2616" s="30"/>
    </row>
    <row r="2617" spans="13:13" x14ac:dyDescent="0.2">
      <c r="M2617" s="30"/>
    </row>
    <row r="2618" spans="13:13" x14ac:dyDescent="0.2">
      <c r="M2618" s="30"/>
    </row>
    <row r="2619" spans="13:13" x14ac:dyDescent="0.2">
      <c r="M2619" s="30"/>
    </row>
    <row r="2620" spans="13:13" x14ac:dyDescent="0.2">
      <c r="M2620" s="30"/>
    </row>
    <row r="2621" spans="13:13" x14ac:dyDescent="0.2">
      <c r="M2621" s="30"/>
    </row>
    <row r="2622" spans="13:13" x14ac:dyDescent="0.2">
      <c r="M2622" s="30"/>
    </row>
    <row r="2623" spans="13:13" x14ac:dyDescent="0.2">
      <c r="M2623" s="30"/>
    </row>
    <row r="2624" spans="13:13" x14ac:dyDescent="0.2">
      <c r="M2624" s="30"/>
    </row>
    <row r="2625" spans="13:13" x14ac:dyDescent="0.2">
      <c r="M2625" s="30"/>
    </row>
    <row r="2626" spans="13:13" x14ac:dyDescent="0.2">
      <c r="M2626" s="30"/>
    </row>
    <row r="2627" spans="13:13" x14ac:dyDescent="0.2">
      <c r="M2627" s="30"/>
    </row>
    <row r="2628" spans="13:13" x14ac:dyDescent="0.2">
      <c r="M2628" s="30"/>
    </row>
    <row r="2629" spans="13:13" x14ac:dyDescent="0.2">
      <c r="M2629" s="30"/>
    </row>
    <row r="2630" spans="13:13" x14ac:dyDescent="0.2">
      <c r="M2630" s="30"/>
    </row>
    <row r="2631" spans="13:13" x14ac:dyDescent="0.2">
      <c r="M2631" s="30"/>
    </row>
    <row r="2632" spans="13:13" x14ac:dyDescent="0.2">
      <c r="M2632" s="30"/>
    </row>
    <row r="2633" spans="13:13" x14ac:dyDescent="0.2">
      <c r="M2633" s="30"/>
    </row>
    <row r="2634" spans="13:13" x14ac:dyDescent="0.2">
      <c r="M2634" s="30"/>
    </row>
    <row r="2635" spans="13:13" x14ac:dyDescent="0.2">
      <c r="M2635" s="30"/>
    </row>
    <row r="2636" spans="13:13" x14ac:dyDescent="0.2">
      <c r="M2636" s="30"/>
    </row>
    <row r="2637" spans="13:13" x14ac:dyDescent="0.2">
      <c r="M2637" s="30"/>
    </row>
    <row r="2638" spans="13:13" x14ac:dyDescent="0.2">
      <c r="M2638" s="30"/>
    </row>
    <row r="2639" spans="13:13" x14ac:dyDescent="0.2">
      <c r="M2639" s="30"/>
    </row>
    <row r="2640" spans="13:13" x14ac:dyDescent="0.2">
      <c r="M2640" s="30"/>
    </row>
    <row r="2641" spans="13:13" x14ac:dyDescent="0.2">
      <c r="M2641" s="30"/>
    </row>
    <row r="2642" spans="13:13" x14ac:dyDescent="0.2">
      <c r="M2642" s="30"/>
    </row>
    <row r="2643" spans="13:13" x14ac:dyDescent="0.2">
      <c r="M2643" s="30"/>
    </row>
    <row r="2644" spans="13:13" x14ac:dyDescent="0.2">
      <c r="M2644" s="30"/>
    </row>
    <row r="2645" spans="13:13" x14ac:dyDescent="0.2">
      <c r="M2645" s="30"/>
    </row>
    <row r="2646" spans="13:13" x14ac:dyDescent="0.2">
      <c r="M2646" s="30"/>
    </row>
    <row r="2647" spans="13:13" x14ac:dyDescent="0.2">
      <c r="M2647" s="30"/>
    </row>
    <row r="2648" spans="13:13" x14ac:dyDescent="0.2">
      <c r="M2648" s="30"/>
    </row>
    <row r="2649" spans="13:13" x14ac:dyDescent="0.2">
      <c r="M2649" s="30"/>
    </row>
    <row r="2650" spans="13:13" x14ac:dyDescent="0.2">
      <c r="M2650" s="30"/>
    </row>
    <row r="2651" spans="13:13" x14ac:dyDescent="0.2">
      <c r="M2651" s="30"/>
    </row>
    <row r="2652" spans="13:13" x14ac:dyDescent="0.2">
      <c r="M2652" s="30"/>
    </row>
    <row r="2653" spans="13:13" x14ac:dyDescent="0.2">
      <c r="M2653" s="30"/>
    </row>
    <row r="2654" spans="13:13" x14ac:dyDescent="0.2">
      <c r="M2654" s="30"/>
    </row>
    <row r="2655" spans="13:13" x14ac:dyDescent="0.2">
      <c r="M2655" s="30"/>
    </row>
    <row r="2656" spans="13:13" x14ac:dyDescent="0.2">
      <c r="M2656" s="30"/>
    </row>
    <row r="2657" spans="13:13" x14ac:dyDescent="0.2">
      <c r="M2657" s="30"/>
    </row>
    <row r="2658" spans="13:13" x14ac:dyDescent="0.2">
      <c r="M2658" s="30"/>
    </row>
    <row r="2659" spans="13:13" x14ac:dyDescent="0.2">
      <c r="M2659" s="30"/>
    </row>
    <row r="2660" spans="13:13" x14ac:dyDescent="0.2">
      <c r="M2660" s="30"/>
    </row>
    <row r="2661" spans="13:13" x14ac:dyDescent="0.2">
      <c r="M2661" s="30"/>
    </row>
    <row r="2662" spans="13:13" x14ac:dyDescent="0.2">
      <c r="M2662" s="30"/>
    </row>
    <row r="2663" spans="13:13" x14ac:dyDescent="0.2">
      <c r="M2663" s="30"/>
    </row>
    <row r="2664" spans="13:13" x14ac:dyDescent="0.2">
      <c r="M2664" s="30"/>
    </row>
    <row r="2665" spans="13:13" x14ac:dyDescent="0.2">
      <c r="M2665" s="30"/>
    </row>
    <row r="2666" spans="13:13" x14ac:dyDescent="0.2">
      <c r="M2666" s="30"/>
    </row>
    <row r="2667" spans="13:13" x14ac:dyDescent="0.2">
      <c r="M2667" s="30"/>
    </row>
    <row r="2668" spans="13:13" x14ac:dyDescent="0.2">
      <c r="M2668" s="30"/>
    </row>
    <row r="2669" spans="13:13" x14ac:dyDescent="0.2">
      <c r="M2669" s="30"/>
    </row>
    <row r="2670" spans="13:13" x14ac:dyDescent="0.2">
      <c r="M2670" s="30"/>
    </row>
    <row r="2671" spans="13:13" x14ac:dyDescent="0.2">
      <c r="M2671" s="30"/>
    </row>
    <row r="2672" spans="13:13" x14ac:dyDescent="0.2">
      <c r="M2672" s="30"/>
    </row>
    <row r="2673" spans="13:13" x14ac:dyDescent="0.2">
      <c r="M2673" s="30"/>
    </row>
    <row r="2674" spans="13:13" x14ac:dyDescent="0.2">
      <c r="M2674" s="30"/>
    </row>
    <row r="2675" spans="13:13" x14ac:dyDescent="0.2">
      <c r="M2675" s="30"/>
    </row>
    <row r="2676" spans="13:13" x14ac:dyDescent="0.2">
      <c r="M2676" s="30"/>
    </row>
    <row r="2677" spans="13:13" x14ac:dyDescent="0.2">
      <c r="M2677" s="30"/>
    </row>
    <row r="2678" spans="13:13" x14ac:dyDescent="0.2">
      <c r="M2678" s="30"/>
    </row>
    <row r="2679" spans="13:13" x14ac:dyDescent="0.2">
      <c r="M2679" s="30"/>
    </row>
    <row r="2680" spans="13:13" x14ac:dyDescent="0.2">
      <c r="M2680" s="30"/>
    </row>
    <row r="2681" spans="13:13" x14ac:dyDescent="0.2">
      <c r="M2681" s="30"/>
    </row>
    <row r="2682" spans="13:13" x14ac:dyDescent="0.2">
      <c r="M2682" s="30"/>
    </row>
    <row r="2683" spans="13:13" x14ac:dyDescent="0.2">
      <c r="M2683" s="30"/>
    </row>
    <row r="2684" spans="13:13" x14ac:dyDescent="0.2">
      <c r="M2684" s="30"/>
    </row>
    <row r="2685" spans="13:13" x14ac:dyDescent="0.2">
      <c r="M2685" s="30"/>
    </row>
    <row r="2686" spans="13:13" x14ac:dyDescent="0.2">
      <c r="M2686" s="30"/>
    </row>
    <row r="2687" spans="13:13" x14ac:dyDescent="0.2">
      <c r="M2687" s="30"/>
    </row>
    <row r="2688" spans="13:13" x14ac:dyDescent="0.2">
      <c r="M2688" s="30"/>
    </row>
    <row r="2689" spans="13:13" x14ac:dyDescent="0.2">
      <c r="M2689" s="30"/>
    </row>
    <row r="2690" spans="13:13" x14ac:dyDescent="0.2">
      <c r="M2690" s="30"/>
    </row>
    <row r="2691" spans="13:13" x14ac:dyDescent="0.2">
      <c r="M2691" s="30"/>
    </row>
    <row r="2692" spans="13:13" x14ac:dyDescent="0.2">
      <c r="M2692" s="30"/>
    </row>
    <row r="2693" spans="13:13" x14ac:dyDescent="0.2">
      <c r="M2693" s="30"/>
    </row>
    <row r="2694" spans="13:13" x14ac:dyDescent="0.2">
      <c r="M2694" s="30"/>
    </row>
    <row r="2695" spans="13:13" x14ac:dyDescent="0.2">
      <c r="M2695" s="30"/>
    </row>
    <row r="2696" spans="13:13" x14ac:dyDescent="0.2">
      <c r="M2696" s="30"/>
    </row>
    <row r="2697" spans="13:13" x14ac:dyDescent="0.2">
      <c r="M2697" s="30"/>
    </row>
    <row r="2698" spans="13:13" x14ac:dyDescent="0.2">
      <c r="M2698" s="30"/>
    </row>
    <row r="2699" spans="13:13" x14ac:dyDescent="0.2">
      <c r="M2699" s="30"/>
    </row>
    <row r="2700" spans="13:13" x14ac:dyDescent="0.2">
      <c r="M2700" s="30"/>
    </row>
    <row r="2701" spans="13:13" x14ac:dyDescent="0.2">
      <c r="M2701" s="30"/>
    </row>
    <row r="2702" spans="13:13" x14ac:dyDescent="0.2">
      <c r="M2702" s="30"/>
    </row>
    <row r="2703" spans="13:13" x14ac:dyDescent="0.2">
      <c r="M2703" s="30"/>
    </row>
    <row r="2704" spans="13:13" x14ac:dyDescent="0.2">
      <c r="M2704" s="30"/>
    </row>
    <row r="2705" spans="13:13" x14ac:dyDescent="0.2">
      <c r="M2705" s="30"/>
    </row>
    <row r="2706" spans="13:13" x14ac:dyDescent="0.2">
      <c r="M2706" s="30"/>
    </row>
    <row r="2707" spans="13:13" x14ac:dyDescent="0.2">
      <c r="M2707" s="30"/>
    </row>
    <row r="2708" spans="13:13" x14ac:dyDescent="0.2">
      <c r="M2708" s="30"/>
    </row>
    <row r="2709" spans="13:13" x14ac:dyDescent="0.2">
      <c r="M2709" s="30"/>
    </row>
    <row r="2710" spans="13:13" x14ac:dyDescent="0.2">
      <c r="M2710" s="30"/>
    </row>
    <row r="2711" spans="13:13" x14ac:dyDescent="0.2">
      <c r="M2711" s="30"/>
    </row>
    <row r="2712" spans="13:13" x14ac:dyDescent="0.2">
      <c r="M2712" s="30"/>
    </row>
    <row r="2713" spans="13:13" x14ac:dyDescent="0.2">
      <c r="M2713" s="30"/>
    </row>
    <row r="2714" spans="13:13" x14ac:dyDescent="0.2">
      <c r="M2714" s="30"/>
    </row>
    <row r="2715" spans="13:13" x14ac:dyDescent="0.2">
      <c r="M2715" s="30"/>
    </row>
    <row r="2716" spans="13:13" x14ac:dyDescent="0.2">
      <c r="M2716" s="30"/>
    </row>
    <row r="2717" spans="13:13" x14ac:dyDescent="0.2">
      <c r="M2717" s="30"/>
    </row>
    <row r="2718" spans="13:13" x14ac:dyDescent="0.2">
      <c r="M2718" s="30"/>
    </row>
    <row r="2719" spans="13:13" x14ac:dyDescent="0.2">
      <c r="M2719" s="30"/>
    </row>
    <row r="2720" spans="13:13" x14ac:dyDescent="0.2">
      <c r="M2720" s="30"/>
    </row>
    <row r="2721" spans="13:13" x14ac:dyDescent="0.2">
      <c r="M2721" s="30"/>
    </row>
    <row r="2722" spans="13:13" x14ac:dyDescent="0.2">
      <c r="M2722" s="30"/>
    </row>
    <row r="2723" spans="13:13" x14ac:dyDescent="0.2">
      <c r="M2723" s="30"/>
    </row>
    <row r="2724" spans="13:13" x14ac:dyDescent="0.2">
      <c r="M2724" s="30"/>
    </row>
    <row r="2725" spans="13:13" x14ac:dyDescent="0.2">
      <c r="M2725" s="30"/>
    </row>
    <row r="2726" spans="13:13" x14ac:dyDescent="0.2">
      <c r="M2726" s="30"/>
    </row>
    <row r="2727" spans="13:13" x14ac:dyDescent="0.2">
      <c r="M2727" s="30"/>
    </row>
    <row r="2728" spans="13:13" x14ac:dyDescent="0.2">
      <c r="M2728" s="30"/>
    </row>
    <row r="2729" spans="13:13" x14ac:dyDescent="0.2">
      <c r="M2729" s="30"/>
    </row>
    <row r="2730" spans="13:13" x14ac:dyDescent="0.2">
      <c r="M2730" s="30"/>
    </row>
    <row r="2731" spans="13:13" x14ac:dyDescent="0.2">
      <c r="M2731" s="30"/>
    </row>
    <row r="2732" spans="13:13" x14ac:dyDescent="0.2">
      <c r="M2732" s="30"/>
    </row>
    <row r="2733" spans="13:13" x14ac:dyDescent="0.2">
      <c r="M2733" s="30"/>
    </row>
    <row r="2734" spans="13:13" x14ac:dyDescent="0.2">
      <c r="M2734" s="30"/>
    </row>
    <row r="2735" spans="13:13" x14ac:dyDescent="0.2">
      <c r="M2735" s="30"/>
    </row>
    <row r="2736" spans="13:13" x14ac:dyDescent="0.2">
      <c r="M2736" s="30"/>
    </row>
    <row r="2737" spans="13:13" x14ac:dyDescent="0.2">
      <c r="M2737" s="30"/>
    </row>
    <row r="2738" spans="13:13" x14ac:dyDescent="0.2">
      <c r="M2738" s="30"/>
    </row>
    <row r="2739" spans="13:13" x14ac:dyDescent="0.2">
      <c r="M2739" s="30"/>
    </row>
    <row r="2740" spans="13:13" x14ac:dyDescent="0.2">
      <c r="M2740" s="30"/>
    </row>
    <row r="2741" spans="13:13" x14ac:dyDescent="0.2">
      <c r="M2741" s="30"/>
    </row>
    <row r="2742" spans="13:13" x14ac:dyDescent="0.2">
      <c r="M2742" s="30"/>
    </row>
    <row r="2743" spans="13:13" x14ac:dyDescent="0.2">
      <c r="M2743" s="30"/>
    </row>
    <row r="2744" spans="13:13" x14ac:dyDescent="0.2">
      <c r="M2744" s="30"/>
    </row>
    <row r="2745" spans="13:13" x14ac:dyDescent="0.2">
      <c r="M2745" s="30"/>
    </row>
    <row r="2746" spans="13:13" x14ac:dyDescent="0.2">
      <c r="M2746" s="30"/>
    </row>
    <row r="2747" spans="13:13" x14ac:dyDescent="0.2">
      <c r="M2747" s="30"/>
    </row>
    <row r="2748" spans="13:13" x14ac:dyDescent="0.2">
      <c r="M2748" s="30"/>
    </row>
    <row r="2749" spans="13:13" x14ac:dyDescent="0.2">
      <c r="M2749" s="30"/>
    </row>
    <row r="2750" spans="13:13" x14ac:dyDescent="0.2">
      <c r="M2750" s="30"/>
    </row>
    <row r="2751" spans="13:13" x14ac:dyDescent="0.2">
      <c r="M2751" s="30"/>
    </row>
    <row r="2752" spans="13:13" x14ac:dyDescent="0.2">
      <c r="M2752" s="30"/>
    </row>
    <row r="2753" spans="13:13" x14ac:dyDescent="0.2">
      <c r="M2753" s="30"/>
    </row>
    <row r="2754" spans="13:13" x14ac:dyDescent="0.2">
      <c r="M2754" s="30"/>
    </row>
    <row r="2755" spans="13:13" x14ac:dyDescent="0.2">
      <c r="M2755" s="30"/>
    </row>
    <row r="2756" spans="13:13" x14ac:dyDescent="0.2">
      <c r="M2756" s="30"/>
    </row>
    <row r="2757" spans="13:13" x14ac:dyDescent="0.2">
      <c r="M2757" s="30"/>
    </row>
    <row r="2758" spans="13:13" x14ac:dyDescent="0.2">
      <c r="M2758" s="30"/>
    </row>
    <row r="2759" spans="13:13" x14ac:dyDescent="0.2">
      <c r="M2759" s="30"/>
    </row>
    <row r="2760" spans="13:13" x14ac:dyDescent="0.2">
      <c r="M2760" s="30"/>
    </row>
    <row r="2761" spans="13:13" x14ac:dyDescent="0.2">
      <c r="M2761" s="30"/>
    </row>
    <row r="2762" spans="13:13" x14ac:dyDescent="0.2">
      <c r="M2762" s="30"/>
    </row>
    <row r="2763" spans="13:13" x14ac:dyDescent="0.2">
      <c r="M2763" s="30"/>
    </row>
    <row r="2764" spans="13:13" x14ac:dyDescent="0.2">
      <c r="M2764" s="30"/>
    </row>
    <row r="2765" spans="13:13" x14ac:dyDescent="0.2">
      <c r="M2765" s="30"/>
    </row>
    <row r="2766" spans="13:13" x14ac:dyDescent="0.2">
      <c r="M2766" s="30"/>
    </row>
    <row r="2767" spans="13:13" x14ac:dyDescent="0.2">
      <c r="M2767" s="30"/>
    </row>
    <row r="2768" spans="13:13" x14ac:dyDescent="0.2">
      <c r="M2768" s="30"/>
    </row>
    <row r="2769" spans="13:13" x14ac:dyDescent="0.2">
      <c r="M2769" s="30"/>
    </row>
    <row r="2770" spans="13:13" x14ac:dyDescent="0.2">
      <c r="M2770" s="30"/>
    </row>
    <row r="2771" spans="13:13" x14ac:dyDescent="0.2">
      <c r="M2771" s="30"/>
    </row>
    <row r="2772" spans="13:13" x14ac:dyDescent="0.2">
      <c r="M2772" s="30"/>
    </row>
    <row r="2773" spans="13:13" x14ac:dyDescent="0.2">
      <c r="M2773" s="30"/>
    </row>
    <row r="2774" spans="13:13" x14ac:dyDescent="0.2">
      <c r="M2774" s="30"/>
    </row>
    <row r="2775" spans="13:13" x14ac:dyDescent="0.2">
      <c r="M2775" s="30"/>
    </row>
    <row r="2776" spans="13:13" x14ac:dyDescent="0.2">
      <c r="M2776" s="30"/>
    </row>
    <row r="2777" spans="13:13" x14ac:dyDescent="0.2">
      <c r="M2777" s="30"/>
    </row>
    <row r="2778" spans="13:13" x14ac:dyDescent="0.2">
      <c r="M2778" s="30"/>
    </row>
    <row r="2779" spans="13:13" x14ac:dyDescent="0.2">
      <c r="M2779" s="30"/>
    </row>
    <row r="2780" spans="13:13" x14ac:dyDescent="0.2">
      <c r="M2780" s="30"/>
    </row>
    <row r="2781" spans="13:13" x14ac:dyDescent="0.2">
      <c r="M2781" s="30"/>
    </row>
    <row r="2782" spans="13:13" x14ac:dyDescent="0.2">
      <c r="M2782" s="30"/>
    </row>
    <row r="2783" spans="13:13" x14ac:dyDescent="0.2">
      <c r="M2783" s="30"/>
    </row>
    <row r="2784" spans="13:13" x14ac:dyDescent="0.2">
      <c r="M2784" s="30"/>
    </row>
    <row r="2785" spans="13:13" x14ac:dyDescent="0.2">
      <c r="M2785" s="30"/>
    </row>
    <row r="2786" spans="13:13" x14ac:dyDescent="0.2">
      <c r="M2786" s="30"/>
    </row>
    <row r="2787" spans="13:13" x14ac:dyDescent="0.2">
      <c r="M2787" s="30"/>
    </row>
    <row r="2788" spans="13:13" x14ac:dyDescent="0.2">
      <c r="M2788" s="30"/>
    </row>
    <row r="2789" spans="13:13" x14ac:dyDescent="0.2">
      <c r="M2789" s="30"/>
    </row>
    <row r="2790" spans="13:13" x14ac:dyDescent="0.2">
      <c r="M2790" s="30"/>
    </row>
    <row r="2791" spans="13:13" x14ac:dyDescent="0.2">
      <c r="M2791" s="30"/>
    </row>
    <row r="2792" spans="13:13" x14ac:dyDescent="0.2">
      <c r="M2792" s="30"/>
    </row>
    <row r="2793" spans="13:13" x14ac:dyDescent="0.2">
      <c r="M2793" s="30"/>
    </row>
    <row r="2794" spans="13:13" x14ac:dyDescent="0.2">
      <c r="M2794" s="30"/>
    </row>
    <row r="2795" spans="13:13" x14ac:dyDescent="0.2">
      <c r="M2795" s="30"/>
    </row>
    <row r="2796" spans="13:13" x14ac:dyDescent="0.2">
      <c r="M2796" s="30"/>
    </row>
    <row r="2797" spans="13:13" x14ac:dyDescent="0.2">
      <c r="M2797" s="30"/>
    </row>
    <row r="2798" spans="13:13" x14ac:dyDescent="0.2">
      <c r="M2798" s="30"/>
    </row>
    <row r="2799" spans="13:13" x14ac:dyDescent="0.2">
      <c r="M2799" s="30"/>
    </row>
    <row r="2800" spans="13:13" x14ac:dyDescent="0.2">
      <c r="M2800" s="30"/>
    </row>
    <row r="2801" spans="13:13" x14ac:dyDescent="0.2">
      <c r="M2801" s="30"/>
    </row>
    <row r="2802" spans="13:13" x14ac:dyDescent="0.2">
      <c r="M2802" s="30"/>
    </row>
    <row r="2803" spans="13:13" x14ac:dyDescent="0.2">
      <c r="M2803" s="30"/>
    </row>
    <row r="2804" spans="13:13" x14ac:dyDescent="0.2">
      <c r="M2804" s="30"/>
    </row>
    <row r="2805" spans="13:13" x14ac:dyDescent="0.2">
      <c r="M2805" s="30"/>
    </row>
    <row r="2806" spans="13:13" x14ac:dyDescent="0.2">
      <c r="M2806" s="30"/>
    </row>
    <row r="2807" spans="13:13" x14ac:dyDescent="0.2">
      <c r="M2807" s="30"/>
    </row>
    <row r="2808" spans="13:13" x14ac:dyDescent="0.2">
      <c r="M2808" s="30"/>
    </row>
    <row r="2809" spans="13:13" x14ac:dyDescent="0.2">
      <c r="M2809" s="30"/>
    </row>
    <row r="2810" spans="13:13" x14ac:dyDescent="0.2">
      <c r="M2810" s="30"/>
    </row>
    <row r="2811" spans="13:13" x14ac:dyDescent="0.2">
      <c r="M2811" s="30"/>
    </row>
    <row r="2812" spans="13:13" x14ac:dyDescent="0.2">
      <c r="M2812" s="30"/>
    </row>
    <row r="2813" spans="13:13" x14ac:dyDescent="0.2">
      <c r="M2813" s="30"/>
    </row>
    <row r="2814" spans="13:13" x14ac:dyDescent="0.2">
      <c r="M2814" s="30"/>
    </row>
    <row r="2815" spans="13:13" x14ac:dyDescent="0.2">
      <c r="M2815" s="30"/>
    </row>
    <row r="2816" spans="13:13" x14ac:dyDescent="0.2">
      <c r="M2816" s="30"/>
    </row>
    <row r="2817" spans="13:13" x14ac:dyDescent="0.2">
      <c r="M2817" s="30"/>
    </row>
    <row r="2818" spans="13:13" x14ac:dyDescent="0.2">
      <c r="M2818" s="30"/>
    </row>
    <row r="2819" spans="13:13" x14ac:dyDescent="0.2">
      <c r="M2819" s="30"/>
    </row>
    <row r="2820" spans="13:13" x14ac:dyDescent="0.2">
      <c r="M2820" s="30"/>
    </row>
    <row r="2821" spans="13:13" x14ac:dyDescent="0.2">
      <c r="M2821" s="30"/>
    </row>
    <row r="2822" spans="13:13" x14ac:dyDescent="0.2">
      <c r="M2822" s="30"/>
    </row>
    <row r="2823" spans="13:13" x14ac:dyDescent="0.2">
      <c r="M2823" s="30"/>
    </row>
    <row r="2824" spans="13:13" x14ac:dyDescent="0.2">
      <c r="M2824" s="30"/>
    </row>
    <row r="2825" spans="13:13" x14ac:dyDescent="0.2">
      <c r="M2825" s="30"/>
    </row>
    <row r="2826" spans="13:13" x14ac:dyDescent="0.2">
      <c r="M2826" s="30"/>
    </row>
    <row r="2827" spans="13:13" x14ac:dyDescent="0.2">
      <c r="M2827" s="30"/>
    </row>
    <row r="2828" spans="13:13" x14ac:dyDescent="0.2">
      <c r="M2828" s="30"/>
    </row>
    <row r="2829" spans="13:13" x14ac:dyDescent="0.2">
      <c r="M2829" s="30"/>
    </row>
    <row r="2830" spans="13:13" x14ac:dyDescent="0.2">
      <c r="M2830" s="30"/>
    </row>
    <row r="2831" spans="13:13" x14ac:dyDescent="0.2">
      <c r="M2831" s="30"/>
    </row>
    <row r="2832" spans="13:13" x14ac:dyDescent="0.2">
      <c r="M2832" s="30"/>
    </row>
    <row r="2833" spans="13:13" x14ac:dyDescent="0.2">
      <c r="M2833" s="30"/>
    </row>
    <row r="2834" spans="13:13" x14ac:dyDescent="0.2">
      <c r="M2834" s="30"/>
    </row>
    <row r="2835" spans="13:13" x14ac:dyDescent="0.2">
      <c r="M2835" s="30"/>
    </row>
    <row r="2836" spans="13:13" x14ac:dyDescent="0.2">
      <c r="M2836" s="30"/>
    </row>
    <row r="2837" spans="13:13" x14ac:dyDescent="0.2">
      <c r="M2837" s="30"/>
    </row>
    <row r="2838" spans="13:13" x14ac:dyDescent="0.2">
      <c r="M2838" s="30"/>
    </row>
    <row r="2839" spans="13:13" x14ac:dyDescent="0.2">
      <c r="M2839" s="30"/>
    </row>
    <row r="2840" spans="13:13" x14ac:dyDescent="0.2">
      <c r="M2840" s="30"/>
    </row>
    <row r="2841" spans="13:13" x14ac:dyDescent="0.2">
      <c r="M2841" s="30"/>
    </row>
    <row r="2842" spans="13:13" x14ac:dyDescent="0.2">
      <c r="M2842" s="30"/>
    </row>
    <row r="2843" spans="13:13" x14ac:dyDescent="0.2">
      <c r="M2843" s="30"/>
    </row>
    <row r="2844" spans="13:13" x14ac:dyDescent="0.2">
      <c r="M2844" s="30"/>
    </row>
    <row r="2845" spans="13:13" x14ac:dyDescent="0.2">
      <c r="M2845" s="30"/>
    </row>
    <row r="2846" spans="13:13" x14ac:dyDescent="0.2">
      <c r="M2846" s="30"/>
    </row>
    <row r="2847" spans="13:13" x14ac:dyDescent="0.2">
      <c r="M2847" s="30"/>
    </row>
    <row r="2848" spans="13:13" x14ac:dyDescent="0.2">
      <c r="M2848" s="30"/>
    </row>
    <row r="2849" spans="13:13" x14ac:dyDescent="0.2">
      <c r="M2849" s="30"/>
    </row>
    <row r="2850" spans="13:13" x14ac:dyDescent="0.2">
      <c r="M2850" s="30"/>
    </row>
    <row r="2851" spans="13:13" x14ac:dyDescent="0.2">
      <c r="M2851" s="30"/>
    </row>
    <row r="2852" spans="13:13" x14ac:dyDescent="0.2">
      <c r="M2852" s="30"/>
    </row>
    <row r="2853" spans="13:13" x14ac:dyDescent="0.2">
      <c r="M2853" s="30"/>
    </row>
    <row r="2854" spans="13:13" x14ac:dyDescent="0.2">
      <c r="M2854" s="30"/>
    </row>
    <row r="2855" spans="13:13" x14ac:dyDescent="0.2">
      <c r="M2855" s="30"/>
    </row>
    <row r="2856" spans="13:13" x14ac:dyDescent="0.2">
      <c r="M2856" s="30"/>
    </row>
    <row r="2857" spans="13:13" x14ac:dyDescent="0.2">
      <c r="M2857" s="30"/>
    </row>
    <row r="2858" spans="13:13" x14ac:dyDescent="0.2">
      <c r="M2858" s="30"/>
    </row>
    <row r="2859" spans="13:13" x14ac:dyDescent="0.2">
      <c r="M2859" s="30"/>
    </row>
    <row r="2860" spans="13:13" x14ac:dyDescent="0.2">
      <c r="M2860" s="30"/>
    </row>
    <row r="2861" spans="13:13" x14ac:dyDescent="0.2">
      <c r="M2861" s="30"/>
    </row>
    <row r="2862" spans="13:13" x14ac:dyDescent="0.2">
      <c r="M2862" s="30"/>
    </row>
    <row r="2863" spans="13:13" x14ac:dyDescent="0.2">
      <c r="M2863" s="30"/>
    </row>
    <row r="2864" spans="13:13" x14ac:dyDescent="0.2">
      <c r="M2864" s="30"/>
    </row>
    <row r="2865" spans="13:13" x14ac:dyDescent="0.2">
      <c r="M2865" s="30"/>
    </row>
    <row r="2866" spans="13:13" x14ac:dyDescent="0.2">
      <c r="M2866" s="30"/>
    </row>
    <row r="2867" spans="13:13" x14ac:dyDescent="0.2">
      <c r="M2867" s="30"/>
    </row>
    <row r="2868" spans="13:13" x14ac:dyDescent="0.2">
      <c r="M2868" s="30"/>
    </row>
    <row r="2869" spans="13:13" x14ac:dyDescent="0.2">
      <c r="M2869" s="30"/>
    </row>
    <row r="2870" spans="13:13" x14ac:dyDescent="0.2">
      <c r="M2870" s="30"/>
    </row>
    <row r="2871" spans="13:13" x14ac:dyDescent="0.2">
      <c r="M2871" s="30"/>
    </row>
    <row r="2872" spans="13:13" x14ac:dyDescent="0.2">
      <c r="M2872" s="30"/>
    </row>
    <row r="2873" spans="13:13" x14ac:dyDescent="0.2">
      <c r="M2873" s="30"/>
    </row>
    <row r="2874" spans="13:13" x14ac:dyDescent="0.2">
      <c r="M2874" s="30"/>
    </row>
    <row r="2875" spans="13:13" x14ac:dyDescent="0.2">
      <c r="M2875" s="30"/>
    </row>
    <row r="2876" spans="13:13" x14ac:dyDescent="0.2">
      <c r="M2876" s="30"/>
    </row>
    <row r="2877" spans="13:13" x14ac:dyDescent="0.2">
      <c r="M2877" s="30"/>
    </row>
    <row r="2878" spans="13:13" x14ac:dyDescent="0.2">
      <c r="M2878" s="30"/>
    </row>
    <row r="2879" spans="13:13" x14ac:dyDescent="0.2">
      <c r="M2879" s="30"/>
    </row>
    <row r="2880" spans="13:13" x14ac:dyDescent="0.2">
      <c r="M2880" s="30"/>
    </row>
    <row r="2881" spans="13:13" x14ac:dyDescent="0.2">
      <c r="M2881" s="30"/>
    </row>
    <row r="2882" spans="13:13" x14ac:dyDescent="0.2">
      <c r="M2882" s="30"/>
    </row>
    <row r="2883" spans="13:13" x14ac:dyDescent="0.2">
      <c r="M2883" s="30"/>
    </row>
    <row r="2884" spans="13:13" x14ac:dyDescent="0.2">
      <c r="M2884" s="30"/>
    </row>
    <row r="2885" spans="13:13" x14ac:dyDescent="0.2">
      <c r="M2885" s="30"/>
    </row>
    <row r="2886" spans="13:13" x14ac:dyDescent="0.2">
      <c r="M2886" s="30"/>
    </row>
    <row r="2887" spans="13:13" x14ac:dyDescent="0.2">
      <c r="M2887" s="30"/>
    </row>
    <row r="2888" spans="13:13" x14ac:dyDescent="0.2">
      <c r="M2888" s="30"/>
    </row>
    <row r="2889" spans="13:13" x14ac:dyDescent="0.2">
      <c r="M2889" s="30"/>
    </row>
    <row r="2890" spans="13:13" x14ac:dyDescent="0.2">
      <c r="M2890" s="30"/>
    </row>
    <row r="2891" spans="13:13" x14ac:dyDescent="0.2">
      <c r="M2891" s="30"/>
    </row>
    <row r="2892" spans="13:13" x14ac:dyDescent="0.2">
      <c r="M2892" s="30"/>
    </row>
    <row r="2893" spans="13:13" x14ac:dyDescent="0.2">
      <c r="M2893" s="30"/>
    </row>
    <row r="2894" spans="13:13" x14ac:dyDescent="0.2">
      <c r="M2894" s="30"/>
    </row>
    <row r="2895" spans="13:13" x14ac:dyDescent="0.2">
      <c r="M2895" s="30"/>
    </row>
    <row r="2896" spans="13:13" x14ac:dyDescent="0.2">
      <c r="M2896" s="30"/>
    </row>
    <row r="2897" spans="13:13" x14ac:dyDescent="0.2">
      <c r="M2897" s="30"/>
    </row>
    <row r="2898" spans="13:13" x14ac:dyDescent="0.2">
      <c r="M2898" s="30"/>
    </row>
    <row r="2899" spans="13:13" x14ac:dyDescent="0.2">
      <c r="M2899" s="30"/>
    </row>
    <row r="2900" spans="13:13" x14ac:dyDescent="0.2">
      <c r="M2900" s="30"/>
    </row>
    <row r="2901" spans="13:13" x14ac:dyDescent="0.2">
      <c r="M2901" s="30"/>
    </row>
    <row r="2902" spans="13:13" x14ac:dyDescent="0.2">
      <c r="M2902" s="30"/>
    </row>
    <row r="2903" spans="13:13" x14ac:dyDescent="0.2">
      <c r="M2903" s="30"/>
    </row>
    <row r="2904" spans="13:13" x14ac:dyDescent="0.2">
      <c r="M2904" s="30"/>
    </row>
    <row r="2905" spans="13:13" x14ac:dyDescent="0.2">
      <c r="M2905" s="30"/>
    </row>
    <row r="2906" spans="13:13" x14ac:dyDescent="0.2">
      <c r="M2906" s="30"/>
    </row>
    <row r="2907" spans="13:13" x14ac:dyDescent="0.2">
      <c r="M2907" s="30"/>
    </row>
    <row r="2908" spans="13:13" x14ac:dyDescent="0.2">
      <c r="M2908" s="30"/>
    </row>
    <row r="2909" spans="13:13" x14ac:dyDescent="0.2">
      <c r="M2909" s="30"/>
    </row>
    <row r="2910" spans="13:13" x14ac:dyDescent="0.2">
      <c r="M2910" s="30"/>
    </row>
    <row r="2911" spans="13:13" x14ac:dyDescent="0.2">
      <c r="M2911" s="30"/>
    </row>
    <row r="2912" spans="13:13" x14ac:dyDescent="0.2">
      <c r="M2912" s="30"/>
    </row>
    <row r="2913" spans="13:13" x14ac:dyDescent="0.2">
      <c r="M2913" s="30"/>
    </row>
    <row r="2914" spans="13:13" x14ac:dyDescent="0.2">
      <c r="M2914" s="30"/>
    </row>
    <row r="2915" spans="13:13" x14ac:dyDescent="0.2">
      <c r="M2915" s="30"/>
    </row>
    <row r="2916" spans="13:13" x14ac:dyDescent="0.2">
      <c r="M2916" s="30"/>
    </row>
    <row r="2917" spans="13:13" x14ac:dyDescent="0.2">
      <c r="M2917" s="30"/>
    </row>
    <row r="2918" spans="13:13" x14ac:dyDescent="0.2">
      <c r="M2918" s="30"/>
    </row>
    <row r="2919" spans="13:13" x14ac:dyDescent="0.2">
      <c r="M2919" s="30"/>
    </row>
    <row r="2920" spans="13:13" x14ac:dyDescent="0.2">
      <c r="M2920" s="30"/>
    </row>
    <row r="2921" spans="13:13" x14ac:dyDescent="0.2">
      <c r="M2921" s="30"/>
    </row>
    <row r="2922" spans="13:13" x14ac:dyDescent="0.2">
      <c r="M2922" s="30"/>
    </row>
    <row r="2923" spans="13:13" x14ac:dyDescent="0.2">
      <c r="M2923" s="30"/>
    </row>
    <row r="2924" spans="13:13" x14ac:dyDescent="0.2">
      <c r="M2924" s="30"/>
    </row>
    <row r="2925" spans="13:13" x14ac:dyDescent="0.2">
      <c r="M2925" s="30"/>
    </row>
    <row r="2926" spans="13:13" x14ac:dyDescent="0.2">
      <c r="M2926" s="30"/>
    </row>
    <row r="2927" spans="13:13" x14ac:dyDescent="0.2">
      <c r="M2927" s="30"/>
    </row>
    <row r="2928" spans="13:13" x14ac:dyDescent="0.2">
      <c r="M2928" s="30"/>
    </row>
    <row r="2929" spans="13:13" x14ac:dyDescent="0.2">
      <c r="M2929" s="30"/>
    </row>
    <row r="2930" spans="13:13" x14ac:dyDescent="0.2">
      <c r="M2930" s="30"/>
    </row>
    <row r="2931" spans="13:13" x14ac:dyDescent="0.2">
      <c r="M2931" s="30"/>
    </row>
    <row r="2932" spans="13:13" x14ac:dyDescent="0.2">
      <c r="M2932" s="30"/>
    </row>
    <row r="2933" spans="13:13" x14ac:dyDescent="0.2">
      <c r="M2933" s="30"/>
    </row>
    <row r="2934" spans="13:13" x14ac:dyDescent="0.2">
      <c r="M2934" s="30"/>
    </row>
    <row r="2935" spans="13:13" x14ac:dyDescent="0.2">
      <c r="M2935" s="30"/>
    </row>
    <row r="2936" spans="13:13" x14ac:dyDescent="0.2">
      <c r="M2936" s="30"/>
    </row>
    <row r="2937" spans="13:13" x14ac:dyDescent="0.2">
      <c r="M2937" s="30"/>
    </row>
    <row r="2938" spans="13:13" x14ac:dyDescent="0.2">
      <c r="M2938" s="30"/>
    </row>
    <row r="2939" spans="13:13" x14ac:dyDescent="0.2">
      <c r="M2939" s="30"/>
    </row>
    <row r="2940" spans="13:13" x14ac:dyDescent="0.2">
      <c r="M2940" s="30"/>
    </row>
    <row r="2941" spans="13:13" x14ac:dyDescent="0.2">
      <c r="M2941" s="30"/>
    </row>
    <row r="2942" spans="13:13" x14ac:dyDescent="0.2">
      <c r="M2942" s="30"/>
    </row>
    <row r="2943" spans="13:13" x14ac:dyDescent="0.2">
      <c r="M2943" s="30"/>
    </row>
    <row r="2944" spans="13:13" x14ac:dyDescent="0.2">
      <c r="M2944" s="30"/>
    </row>
    <row r="2945" spans="13:13" x14ac:dyDescent="0.2">
      <c r="M2945" s="30"/>
    </row>
    <row r="2946" spans="13:13" x14ac:dyDescent="0.2">
      <c r="M2946" s="30"/>
    </row>
    <row r="2947" spans="13:13" x14ac:dyDescent="0.2">
      <c r="M2947" s="30"/>
    </row>
    <row r="2948" spans="13:13" x14ac:dyDescent="0.2">
      <c r="M2948" s="30"/>
    </row>
    <row r="2949" spans="13:13" x14ac:dyDescent="0.2">
      <c r="M2949" s="30"/>
    </row>
    <row r="2950" spans="13:13" x14ac:dyDescent="0.2">
      <c r="M2950" s="30"/>
    </row>
    <row r="2951" spans="13:13" x14ac:dyDescent="0.2">
      <c r="M2951" s="30"/>
    </row>
    <row r="2952" spans="13:13" x14ac:dyDescent="0.2">
      <c r="M2952" s="30"/>
    </row>
    <row r="2953" spans="13:13" x14ac:dyDescent="0.2">
      <c r="M2953" s="30"/>
    </row>
    <row r="2954" spans="13:13" x14ac:dyDescent="0.2">
      <c r="M2954" s="30"/>
    </row>
    <row r="2955" spans="13:13" x14ac:dyDescent="0.2">
      <c r="M2955" s="30"/>
    </row>
    <row r="2956" spans="13:13" x14ac:dyDescent="0.2">
      <c r="M2956" s="30"/>
    </row>
    <row r="2957" spans="13:13" x14ac:dyDescent="0.2">
      <c r="M2957" s="30"/>
    </row>
    <row r="2958" spans="13:13" x14ac:dyDescent="0.2">
      <c r="M2958" s="30"/>
    </row>
    <row r="2959" spans="13:13" x14ac:dyDescent="0.2">
      <c r="M2959" s="30"/>
    </row>
    <row r="2960" spans="13:13" x14ac:dyDescent="0.2">
      <c r="M2960" s="30"/>
    </row>
    <row r="2961" spans="13:13" x14ac:dyDescent="0.2">
      <c r="M2961" s="30"/>
    </row>
    <row r="2962" spans="13:13" x14ac:dyDescent="0.2">
      <c r="M2962" s="30"/>
    </row>
    <row r="2963" spans="13:13" x14ac:dyDescent="0.2">
      <c r="M2963" s="30"/>
    </row>
    <row r="2964" spans="13:13" x14ac:dyDescent="0.2">
      <c r="M2964" s="30"/>
    </row>
    <row r="2965" spans="13:13" x14ac:dyDescent="0.2">
      <c r="M2965" s="30"/>
    </row>
    <row r="2966" spans="13:13" x14ac:dyDescent="0.2">
      <c r="M2966" s="30"/>
    </row>
    <row r="2967" spans="13:13" x14ac:dyDescent="0.2">
      <c r="M2967" s="30"/>
    </row>
    <row r="2968" spans="13:13" x14ac:dyDescent="0.2">
      <c r="M2968" s="30"/>
    </row>
    <row r="2969" spans="13:13" x14ac:dyDescent="0.2">
      <c r="M2969" s="30"/>
    </row>
    <row r="2970" spans="13:13" x14ac:dyDescent="0.2">
      <c r="M2970" s="30"/>
    </row>
    <row r="2971" spans="13:13" x14ac:dyDescent="0.2">
      <c r="M2971" s="30"/>
    </row>
    <row r="2972" spans="13:13" x14ac:dyDescent="0.2">
      <c r="M2972" s="30"/>
    </row>
    <row r="2973" spans="13:13" x14ac:dyDescent="0.2">
      <c r="M2973" s="30"/>
    </row>
    <row r="2974" spans="13:13" x14ac:dyDescent="0.2">
      <c r="M2974" s="30"/>
    </row>
    <row r="2975" spans="13:13" x14ac:dyDescent="0.2">
      <c r="M2975" s="30"/>
    </row>
    <row r="2976" spans="13:13" x14ac:dyDescent="0.2">
      <c r="M2976" s="30"/>
    </row>
    <row r="2977" spans="13:13" x14ac:dyDescent="0.2">
      <c r="M2977" s="30"/>
    </row>
    <row r="2978" spans="13:13" x14ac:dyDescent="0.2">
      <c r="M2978" s="30"/>
    </row>
    <row r="2979" spans="13:13" x14ac:dyDescent="0.2">
      <c r="M2979" s="30"/>
    </row>
    <row r="2980" spans="13:13" x14ac:dyDescent="0.2">
      <c r="M2980" s="30"/>
    </row>
    <row r="2981" spans="13:13" x14ac:dyDescent="0.2">
      <c r="M2981" s="30"/>
    </row>
    <row r="2982" spans="13:13" x14ac:dyDescent="0.2">
      <c r="M2982" s="30"/>
    </row>
    <row r="2983" spans="13:13" x14ac:dyDescent="0.2">
      <c r="M2983" s="30"/>
    </row>
    <row r="2984" spans="13:13" x14ac:dyDescent="0.2">
      <c r="M2984" s="30"/>
    </row>
    <row r="2985" spans="13:13" x14ac:dyDescent="0.2">
      <c r="M2985" s="30"/>
    </row>
    <row r="2986" spans="13:13" x14ac:dyDescent="0.2">
      <c r="M2986" s="30"/>
    </row>
    <row r="2987" spans="13:13" x14ac:dyDescent="0.2">
      <c r="M2987" s="30"/>
    </row>
    <row r="2988" spans="13:13" x14ac:dyDescent="0.2">
      <c r="M2988" s="30"/>
    </row>
    <row r="2989" spans="13:13" x14ac:dyDescent="0.2">
      <c r="M2989" s="30"/>
    </row>
    <row r="2990" spans="13:13" x14ac:dyDescent="0.2">
      <c r="M2990" s="30"/>
    </row>
    <row r="2991" spans="13:13" x14ac:dyDescent="0.2">
      <c r="M2991" s="30"/>
    </row>
    <row r="2992" spans="13:13" x14ac:dyDescent="0.2">
      <c r="M2992" s="30"/>
    </row>
    <row r="2993" spans="13:13" x14ac:dyDescent="0.2">
      <c r="M2993" s="30"/>
    </row>
    <row r="2994" spans="13:13" x14ac:dyDescent="0.2">
      <c r="M2994" s="30"/>
    </row>
    <row r="2995" spans="13:13" x14ac:dyDescent="0.2">
      <c r="M2995" s="30"/>
    </row>
    <row r="2996" spans="13:13" x14ac:dyDescent="0.2">
      <c r="M2996" s="30"/>
    </row>
    <row r="2997" spans="13:13" x14ac:dyDescent="0.2">
      <c r="M2997" s="30"/>
    </row>
    <row r="2998" spans="13:13" x14ac:dyDescent="0.2">
      <c r="M2998" s="30"/>
    </row>
    <row r="2999" spans="13:13" x14ac:dyDescent="0.2">
      <c r="M2999" s="30"/>
    </row>
    <row r="3000" spans="13:13" x14ac:dyDescent="0.2">
      <c r="M3000" s="30"/>
    </row>
    <row r="3001" spans="13:13" x14ac:dyDescent="0.2">
      <c r="M3001" s="30"/>
    </row>
    <row r="3002" spans="13:13" x14ac:dyDescent="0.2">
      <c r="M3002" s="30"/>
    </row>
    <row r="3003" spans="13:13" x14ac:dyDescent="0.2">
      <c r="M3003" s="30"/>
    </row>
    <row r="3004" spans="13:13" x14ac:dyDescent="0.2">
      <c r="M3004" s="30"/>
    </row>
    <row r="3005" spans="13:13" x14ac:dyDescent="0.2">
      <c r="M3005" s="30"/>
    </row>
    <row r="3006" spans="13:13" x14ac:dyDescent="0.2">
      <c r="M3006" s="30"/>
    </row>
    <row r="3007" spans="13:13" x14ac:dyDescent="0.2">
      <c r="M3007" s="30"/>
    </row>
    <row r="3008" spans="13:13" x14ac:dyDescent="0.2">
      <c r="M3008" s="30"/>
    </row>
    <row r="3009" spans="13:13" x14ac:dyDescent="0.2">
      <c r="M3009" s="30"/>
    </row>
    <row r="3010" spans="13:13" x14ac:dyDescent="0.2">
      <c r="M3010" s="30"/>
    </row>
    <row r="3011" spans="13:13" x14ac:dyDescent="0.2">
      <c r="M3011" s="30"/>
    </row>
    <row r="3012" spans="13:13" x14ac:dyDescent="0.2">
      <c r="M3012" s="30"/>
    </row>
    <row r="3013" spans="13:13" x14ac:dyDescent="0.2">
      <c r="M3013" s="30"/>
    </row>
    <row r="3014" spans="13:13" x14ac:dyDescent="0.2">
      <c r="M3014" s="30"/>
    </row>
    <row r="3015" spans="13:13" x14ac:dyDescent="0.2">
      <c r="M3015" s="30"/>
    </row>
    <row r="3016" spans="13:13" x14ac:dyDescent="0.2">
      <c r="M3016" s="30"/>
    </row>
    <row r="3017" spans="13:13" x14ac:dyDescent="0.2">
      <c r="M3017" s="30"/>
    </row>
    <row r="3018" spans="13:13" x14ac:dyDescent="0.2">
      <c r="M3018" s="30"/>
    </row>
    <row r="3019" spans="13:13" x14ac:dyDescent="0.2">
      <c r="M3019" s="30"/>
    </row>
    <row r="3020" spans="13:13" x14ac:dyDescent="0.2">
      <c r="M3020" s="30"/>
    </row>
    <row r="3021" spans="13:13" x14ac:dyDescent="0.2">
      <c r="M3021" s="30"/>
    </row>
    <row r="3022" spans="13:13" x14ac:dyDescent="0.2">
      <c r="M3022" s="30"/>
    </row>
    <row r="3023" spans="13:13" x14ac:dyDescent="0.2">
      <c r="M3023" s="30"/>
    </row>
    <row r="3024" spans="13:13" x14ac:dyDescent="0.2">
      <c r="M3024" s="30"/>
    </row>
    <row r="3025" spans="13:13" x14ac:dyDescent="0.2">
      <c r="M3025" s="30"/>
    </row>
    <row r="3026" spans="13:13" x14ac:dyDescent="0.2">
      <c r="M3026" s="30"/>
    </row>
    <row r="3027" spans="13:13" x14ac:dyDescent="0.2">
      <c r="M3027" s="30"/>
    </row>
    <row r="3028" spans="13:13" x14ac:dyDescent="0.2">
      <c r="M3028" s="30"/>
    </row>
    <row r="3029" spans="13:13" x14ac:dyDescent="0.2">
      <c r="M3029" s="30"/>
    </row>
    <row r="3030" spans="13:13" x14ac:dyDescent="0.2">
      <c r="M3030" s="30"/>
    </row>
    <row r="3031" spans="13:13" x14ac:dyDescent="0.2">
      <c r="M3031" s="30"/>
    </row>
    <row r="3032" spans="13:13" x14ac:dyDescent="0.2">
      <c r="M3032" s="30"/>
    </row>
    <row r="3033" spans="13:13" x14ac:dyDescent="0.2">
      <c r="M3033" s="30"/>
    </row>
    <row r="3034" spans="13:13" x14ac:dyDescent="0.2">
      <c r="M3034" s="30"/>
    </row>
    <row r="3035" spans="13:13" x14ac:dyDescent="0.2">
      <c r="M3035" s="30"/>
    </row>
    <row r="3036" spans="13:13" x14ac:dyDescent="0.2">
      <c r="M3036" s="30"/>
    </row>
    <row r="3037" spans="13:13" x14ac:dyDescent="0.2">
      <c r="M3037" s="30"/>
    </row>
    <row r="3038" spans="13:13" x14ac:dyDescent="0.2">
      <c r="M3038" s="30"/>
    </row>
    <row r="3039" spans="13:13" x14ac:dyDescent="0.2">
      <c r="M3039" s="30"/>
    </row>
    <row r="3040" spans="13:13" x14ac:dyDescent="0.2">
      <c r="M3040" s="30"/>
    </row>
    <row r="3041" spans="13:13" x14ac:dyDescent="0.2">
      <c r="M3041" s="30"/>
    </row>
    <row r="3042" spans="13:13" x14ac:dyDescent="0.2">
      <c r="M3042" s="30"/>
    </row>
    <row r="3043" spans="13:13" x14ac:dyDescent="0.2">
      <c r="M3043" s="30"/>
    </row>
    <row r="3044" spans="13:13" x14ac:dyDescent="0.2">
      <c r="M3044" s="30"/>
    </row>
    <row r="3045" spans="13:13" x14ac:dyDescent="0.2">
      <c r="M3045" s="30"/>
    </row>
    <row r="3046" spans="13:13" x14ac:dyDescent="0.2">
      <c r="M3046" s="30"/>
    </row>
    <row r="3047" spans="13:13" x14ac:dyDescent="0.2">
      <c r="M3047" s="30"/>
    </row>
    <row r="3048" spans="13:13" x14ac:dyDescent="0.2">
      <c r="M3048" s="30"/>
    </row>
    <row r="3049" spans="13:13" x14ac:dyDescent="0.2">
      <c r="M3049" s="30"/>
    </row>
    <row r="3050" spans="13:13" x14ac:dyDescent="0.2">
      <c r="M3050" s="30"/>
    </row>
    <row r="3051" spans="13:13" x14ac:dyDescent="0.2">
      <c r="M3051" s="30"/>
    </row>
    <row r="3052" spans="13:13" x14ac:dyDescent="0.2">
      <c r="M3052" s="30"/>
    </row>
    <row r="3053" spans="13:13" x14ac:dyDescent="0.2">
      <c r="M3053" s="30"/>
    </row>
    <row r="3054" spans="13:13" x14ac:dyDescent="0.2">
      <c r="M3054" s="30"/>
    </row>
    <row r="3055" spans="13:13" x14ac:dyDescent="0.2">
      <c r="M3055" s="30"/>
    </row>
    <row r="3056" spans="13:13" x14ac:dyDescent="0.2">
      <c r="M3056" s="30"/>
    </row>
    <row r="3057" spans="13:13" x14ac:dyDescent="0.2">
      <c r="M3057" s="30"/>
    </row>
    <row r="3058" spans="13:13" x14ac:dyDescent="0.2">
      <c r="M3058" s="30"/>
    </row>
    <row r="3059" spans="13:13" x14ac:dyDescent="0.2">
      <c r="M3059" s="30"/>
    </row>
    <row r="3060" spans="13:13" x14ac:dyDescent="0.2">
      <c r="M3060" s="30"/>
    </row>
    <row r="3061" spans="13:13" x14ac:dyDescent="0.2">
      <c r="M3061" s="30"/>
    </row>
    <row r="3062" spans="13:13" x14ac:dyDescent="0.2">
      <c r="M3062" s="30"/>
    </row>
    <row r="3063" spans="13:13" x14ac:dyDescent="0.2">
      <c r="M3063" s="30"/>
    </row>
    <row r="3064" spans="13:13" x14ac:dyDescent="0.2">
      <c r="M3064" s="30"/>
    </row>
    <row r="3065" spans="13:13" x14ac:dyDescent="0.2">
      <c r="M3065" s="30"/>
    </row>
    <row r="3066" spans="13:13" x14ac:dyDescent="0.2">
      <c r="M3066" s="30"/>
    </row>
    <row r="3067" spans="13:13" x14ac:dyDescent="0.2">
      <c r="M3067" s="30"/>
    </row>
    <row r="3068" spans="13:13" x14ac:dyDescent="0.2">
      <c r="M3068" s="30"/>
    </row>
    <row r="3069" spans="13:13" x14ac:dyDescent="0.2">
      <c r="M3069" s="30"/>
    </row>
    <row r="3070" spans="13:13" x14ac:dyDescent="0.2">
      <c r="M3070" s="30"/>
    </row>
    <row r="3071" spans="13:13" x14ac:dyDescent="0.2">
      <c r="M3071" s="30"/>
    </row>
    <row r="3072" spans="13:13" x14ac:dyDescent="0.2">
      <c r="M3072" s="30"/>
    </row>
    <row r="3073" spans="13:13" x14ac:dyDescent="0.2">
      <c r="M3073" s="30"/>
    </row>
    <row r="3074" spans="13:13" x14ac:dyDescent="0.2">
      <c r="M3074" s="30"/>
    </row>
    <row r="3075" spans="13:13" x14ac:dyDescent="0.2">
      <c r="M3075" s="30"/>
    </row>
    <row r="3076" spans="13:13" x14ac:dyDescent="0.2">
      <c r="M3076" s="30"/>
    </row>
    <row r="3077" spans="13:13" x14ac:dyDescent="0.2">
      <c r="M3077" s="30"/>
    </row>
    <row r="3078" spans="13:13" x14ac:dyDescent="0.2">
      <c r="M3078" s="30"/>
    </row>
    <row r="3079" spans="13:13" x14ac:dyDescent="0.2">
      <c r="M3079" s="30"/>
    </row>
    <row r="3080" spans="13:13" x14ac:dyDescent="0.2">
      <c r="M3080" s="30"/>
    </row>
    <row r="3081" spans="13:13" x14ac:dyDescent="0.2">
      <c r="M3081" s="30"/>
    </row>
    <row r="3082" spans="13:13" x14ac:dyDescent="0.2">
      <c r="M3082" s="30"/>
    </row>
    <row r="3083" spans="13:13" x14ac:dyDescent="0.2">
      <c r="M3083" s="30"/>
    </row>
    <row r="3084" spans="13:13" x14ac:dyDescent="0.2">
      <c r="M3084" s="30"/>
    </row>
    <row r="3085" spans="13:13" x14ac:dyDescent="0.2">
      <c r="M3085" s="30"/>
    </row>
    <row r="3086" spans="13:13" x14ac:dyDescent="0.2">
      <c r="M3086" s="30"/>
    </row>
    <row r="3087" spans="13:13" x14ac:dyDescent="0.2">
      <c r="M3087" s="30"/>
    </row>
    <row r="3088" spans="13:13" x14ac:dyDescent="0.2">
      <c r="M3088" s="30"/>
    </row>
    <row r="3089" spans="13:13" x14ac:dyDescent="0.2">
      <c r="M3089" s="30"/>
    </row>
    <row r="3090" spans="13:13" x14ac:dyDescent="0.2">
      <c r="M3090" s="30"/>
    </row>
    <row r="3091" spans="13:13" x14ac:dyDescent="0.2">
      <c r="M3091" s="30"/>
    </row>
    <row r="3092" spans="13:13" x14ac:dyDescent="0.2">
      <c r="M3092" s="30"/>
    </row>
    <row r="3093" spans="13:13" x14ac:dyDescent="0.2">
      <c r="M3093" s="30"/>
    </row>
    <row r="3094" spans="13:13" x14ac:dyDescent="0.2">
      <c r="M3094" s="30"/>
    </row>
    <row r="3095" spans="13:13" x14ac:dyDescent="0.2">
      <c r="M3095" s="30"/>
    </row>
    <row r="3096" spans="13:13" x14ac:dyDescent="0.2">
      <c r="M3096" s="30"/>
    </row>
    <row r="3097" spans="13:13" x14ac:dyDescent="0.2">
      <c r="M3097" s="30"/>
    </row>
    <row r="3098" spans="13:13" x14ac:dyDescent="0.2">
      <c r="M3098" s="30"/>
    </row>
    <row r="3099" spans="13:13" x14ac:dyDescent="0.2">
      <c r="M3099" s="30"/>
    </row>
    <row r="3100" spans="13:13" x14ac:dyDescent="0.2">
      <c r="M3100" s="30"/>
    </row>
    <row r="3101" spans="13:13" x14ac:dyDescent="0.2">
      <c r="M3101" s="30"/>
    </row>
    <row r="3102" spans="13:13" x14ac:dyDescent="0.2">
      <c r="M3102" s="30"/>
    </row>
    <row r="3103" spans="13:13" x14ac:dyDescent="0.2">
      <c r="M3103" s="30"/>
    </row>
    <row r="3104" spans="13:13" x14ac:dyDescent="0.2">
      <c r="M3104" s="30"/>
    </row>
    <row r="3105" spans="13:13" x14ac:dyDescent="0.2">
      <c r="M3105" s="30"/>
    </row>
    <row r="3106" spans="13:13" x14ac:dyDescent="0.2">
      <c r="M3106" s="30"/>
    </row>
    <row r="3107" spans="13:13" x14ac:dyDescent="0.2">
      <c r="M3107" s="30"/>
    </row>
    <row r="3108" spans="13:13" x14ac:dyDescent="0.2">
      <c r="M3108" s="30"/>
    </row>
    <row r="3109" spans="13:13" x14ac:dyDescent="0.2">
      <c r="M3109" s="30"/>
    </row>
    <row r="3110" spans="13:13" x14ac:dyDescent="0.2">
      <c r="M3110" s="30"/>
    </row>
    <row r="3111" spans="13:13" x14ac:dyDescent="0.2">
      <c r="M3111" s="30"/>
    </row>
    <row r="3112" spans="13:13" x14ac:dyDescent="0.2">
      <c r="M3112" s="30"/>
    </row>
    <row r="3113" spans="13:13" x14ac:dyDescent="0.2">
      <c r="M3113" s="30"/>
    </row>
    <row r="3114" spans="13:13" x14ac:dyDescent="0.2">
      <c r="M3114" s="30"/>
    </row>
    <row r="3115" spans="13:13" x14ac:dyDescent="0.2">
      <c r="M3115" s="30"/>
    </row>
    <row r="3116" spans="13:13" x14ac:dyDescent="0.2">
      <c r="M3116" s="30"/>
    </row>
    <row r="3117" spans="13:13" x14ac:dyDescent="0.2">
      <c r="M3117" s="30"/>
    </row>
    <row r="3118" spans="13:13" x14ac:dyDescent="0.2">
      <c r="M3118" s="30"/>
    </row>
    <row r="3119" spans="13:13" x14ac:dyDescent="0.2">
      <c r="M3119" s="30"/>
    </row>
    <row r="3120" spans="13:13" x14ac:dyDescent="0.2">
      <c r="M3120" s="30"/>
    </row>
    <row r="3121" spans="13:13" x14ac:dyDescent="0.2">
      <c r="M3121" s="30"/>
    </row>
    <row r="3122" spans="13:13" x14ac:dyDescent="0.2">
      <c r="M3122" s="30"/>
    </row>
    <row r="3123" spans="13:13" x14ac:dyDescent="0.2">
      <c r="M3123" s="30"/>
    </row>
    <row r="3124" spans="13:13" x14ac:dyDescent="0.2">
      <c r="M3124" s="30"/>
    </row>
    <row r="3125" spans="13:13" x14ac:dyDescent="0.2">
      <c r="M3125" s="30"/>
    </row>
    <row r="3126" spans="13:13" x14ac:dyDescent="0.2">
      <c r="M3126" s="30"/>
    </row>
    <row r="3127" spans="13:13" x14ac:dyDescent="0.2">
      <c r="M3127" s="30"/>
    </row>
    <row r="3128" spans="13:13" x14ac:dyDescent="0.2">
      <c r="M3128" s="30"/>
    </row>
    <row r="3129" spans="13:13" x14ac:dyDescent="0.2">
      <c r="M3129" s="30"/>
    </row>
    <row r="3130" spans="13:13" x14ac:dyDescent="0.2">
      <c r="M3130" s="30"/>
    </row>
    <row r="3131" spans="13:13" x14ac:dyDescent="0.2">
      <c r="M3131" s="30"/>
    </row>
    <row r="3132" spans="13:13" x14ac:dyDescent="0.2">
      <c r="M3132" s="30"/>
    </row>
    <row r="3133" spans="13:13" x14ac:dyDescent="0.2">
      <c r="M3133" s="30"/>
    </row>
    <row r="3134" spans="13:13" x14ac:dyDescent="0.2">
      <c r="M3134" s="30"/>
    </row>
    <row r="3135" spans="13:13" x14ac:dyDescent="0.2">
      <c r="M3135" s="30"/>
    </row>
    <row r="3136" spans="13:13" x14ac:dyDescent="0.2">
      <c r="M3136" s="30"/>
    </row>
    <row r="3137" spans="13:13" x14ac:dyDescent="0.2">
      <c r="M3137" s="30"/>
    </row>
    <row r="3138" spans="13:13" x14ac:dyDescent="0.2">
      <c r="M3138" s="30"/>
    </row>
    <row r="3139" spans="13:13" x14ac:dyDescent="0.2">
      <c r="M3139" s="30"/>
    </row>
    <row r="3140" spans="13:13" x14ac:dyDescent="0.2">
      <c r="M3140" s="30"/>
    </row>
    <row r="3141" spans="13:13" x14ac:dyDescent="0.2">
      <c r="M3141" s="30"/>
    </row>
    <row r="3142" spans="13:13" x14ac:dyDescent="0.2">
      <c r="M3142" s="30"/>
    </row>
    <row r="3143" spans="13:13" x14ac:dyDescent="0.2">
      <c r="M3143" s="30"/>
    </row>
    <row r="3144" spans="13:13" x14ac:dyDescent="0.2">
      <c r="M3144" s="30"/>
    </row>
    <row r="3145" spans="13:13" x14ac:dyDescent="0.2">
      <c r="M3145" s="30"/>
    </row>
    <row r="3146" spans="13:13" x14ac:dyDescent="0.2">
      <c r="M3146" s="30"/>
    </row>
    <row r="3147" spans="13:13" x14ac:dyDescent="0.2">
      <c r="M3147" s="30"/>
    </row>
    <row r="3148" spans="13:13" x14ac:dyDescent="0.2">
      <c r="M3148" s="30"/>
    </row>
    <row r="3149" spans="13:13" x14ac:dyDescent="0.2">
      <c r="M3149" s="30"/>
    </row>
    <row r="3150" spans="13:13" x14ac:dyDescent="0.2">
      <c r="M3150" s="30"/>
    </row>
    <row r="3151" spans="13:13" x14ac:dyDescent="0.2">
      <c r="M3151" s="30"/>
    </row>
    <row r="3152" spans="13:13" x14ac:dyDescent="0.2">
      <c r="M3152" s="30"/>
    </row>
    <row r="3153" spans="13:13" x14ac:dyDescent="0.2">
      <c r="M3153" s="30"/>
    </row>
    <row r="3154" spans="13:13" x14ac:dyDescent="0.2">
      <c r="M3154" s="30"/>
    </row>
    <row r="3155" spans="13:13" x14ac:dyDescent="0.2">
      <c r="M3155" s="30"/>
    </row>
    <row r="3156" spans="13:13" x14ac:dyDescent="0.2">
      <c r="M3156" s="30"/>
    </row>
    <row r="3157" spans="13:13" x14ac:dyDescent="0.2">
      <c r="M3157" s="30"/>
    </row>
    <row r="3158" spans="13:13" x14ac:dyDescent="0.2">
      <c r="M3158" s="30"/>
    </row>
    <row r="3159" spans="13:13" x14ac:dyDescent="0.2">
      <c r="M3159" s="30"/>
    </row>
    <row r="3160" spans="13:13" x14ac:dyDescent="0.2">
      <c r="M3160" s="30"/>
    </row>
    <row r="3161" spans="13:13" x14ac:dyDescent="0.2">
      <c r="M3161" s="30"/>
    </row>
    <row r="3162" spans="13:13" x14ac:dyDescent="0.2">
      <c r="M3162" s="30"/>
    </row>
    <row r="3163" spans="13:13" x14ac:dyDescent="0.2">
      <c r="M3163" s="30"/>
    </row>
    <row r="3164" spans="13:13" x14ac:dyDescent="0.2">
      <c r="M3164" s="30"/>
    </row>
    <row r="3165" spans="13:13" x14ac:dyDescent="0.2">
      <c r="M3165" s="30"/>
    </row>
    <row r="3166" spans="13:13" x14ac:dyDescent="0.2">
      <c r="M3166" s="30"/>
    </row>
    <row r="3167" spans="13:13" x14ac:dyDescent="0.2">
      <c r="M3167" s="30"/>
    </row>
    <row r="3168" spans="13:13" x14ac:dyDescent="0.2">
      <c r="M3168" s="30"/>
    </row>
    <row r="3169" spans="13:13" x14ac:dyDescent="0.2">
      <c r="M3169" s="30"/>
    </row>
    <row r="3170" spans="13:13" x14ac:dyDescent="0.2">
      <c r="M3170" s="30"/>
    </row>
    <row r="3171" spans="13:13" x14ac:dyDescent="0.2">
      <c r="M3171" s="30"/>
    </row>
    <row r="3172" spans="13:13" x14ac:dyDescent="0.2">
      <c r="M3172" s="30"/>
    </row>
    <row r="3173" spans="13:13" x14ac:dyDescent="0.2">
      <c r="M3173" s="30"/>
    </row>
    <row r="3174" spans="13:13" x14ac:dyDescent="0.2">
      <c r="M3174" s="30"/>
    </row>
    <row r="3175" spans="13:13" x14ac:dyDescent="0.2">
      <c r="M3175" s="30"/>
    </row>
    <row r="3176" spans="13:13" x14ac:dyDescent="0.2">
      <c r="M3176" s="30"/>
    </row>
    <row r="3177" spans="13:13" x14ac:dyDescent="0.2">
      <c r="M3177" s="30"/>
    </row>
    <row r="3178" spans="13:13" x14ac:dyDescent="0.2">
      <c r="M3178" s="30"/>
    </row>
    <row r="3179" spans="13:13" x14ac:dyDescent="0.2">
      <c r="M3179" s="30"/>
    </row>
    <row r="3180" spans="13:13" x14ac:dyDescent="0.2">
      <c r="M3180" s="30"/>
    </row>
    <row r="3181" spans="13:13" x14ac:dyDescent="0.2">
      <c r="M3181" s="30"/>
    </row>
    <row r="3182" spans="13:13" x14ac:dyDescent="0.2">
      <c r="M3182" s="30"/>
    </row>
    <row r="3183" spans="13:13" x14ac:dyDescent="0.2">
      <c r="M3183" s="30"/>
    </row>
    <row r="3184" spans="13:13" x14ac:dyDescent="0.2">
      <c r="M3184" s="30"/>
    </row>
    <row r="3185" spans="13:13" x14ac:dyDescent="0.2">
      <c r="M3185" s="30"/>
    </row>
    <row r="3186" spans="13:13" x14ac:dyDescent="0.2">
      <c r="M3186" s="30"/>
    </row>
    <row r="3187" spans="13:13" x14ac:dyDescent="0.2">
      <c r="M3187" s="30"/>
    </row>
    <row r="3188" spans="13:13" x14ac:dyDescent="0.2">
      <c r="M3188" s="30"/>
    </row>
    <row r="3189" spans="13:13" x14ac:dyDescent="0.2">
      <c r="M3189" s="30"/>
    </row>
    <row r="3190" spans="13:13" x14ac:dyDescent="0.2">
      <c r="M3190" s="30"/>
    </row>
    <row r="3191" spans="13:13" x14ac:dyDescent="0.2">
      <c r="M3191" s="30"/>
    </row>
    <row r="3192" spans="13:13" x14ac:dyDescent="0.2">
      <c r="M3192" s="30"/>
    </row>
    <row r="3193" spans="13:13" x14ac:dyDescent="0.2">
      <c r="M3193" s="30"/>
    </row>
    <row r="3194" spans="13:13" x14ac:dyDescent="0.2">
      <c r="M3194" s="30"/>
    </row>
    <row r="3195" spans="13:13" x14ac:dyDescent="0.2">
      <c r="M3195" s="30"/>
    </row>
    <row r="3196" spans="13:13" x14ac:dyDescent="0.2">
      <c r="M3196" s="30"/>
    </row>
    <row r="3197" spans="13:13" x14ac:dyDescent="0.2">
      <c r="M3197" s="30"/>
    </row>
    <row r="3198" spans="13:13" x14ac:dyDescent="0.2">
      <c r="M3198" s="30"/>
    </row>
    <row r="3199" spans="13:13" x14ac:dyDescent="0.2">
      <c r="M3199" s="30"/>
    </row>
    <row r="3200" spans="13:13" x14ac:dyDescent="0.2">
      <c r="M3200" s="30"/>
    </row>
    <row r="3201" spans="13:13" x14ac:dyDescent="0.2">
      <c r="M3201" s="30"/>
    </row>
    <row r="3202" spans="13:13" x14ac:dyDescent="0.2">
      <c r="M3202" s="30"/>
    </row>
    <row r="3203" spans="13:13" x14ac:dyDescent="0.2">
      <c r="M3203" s="30"/>
    </row>
    <row r="3204" spans="13:13" x14ac:dyDescent="0.2">
      <c r="M3204" s="30"/>
    </row>
    <row r="3205" spans="13:13" x14ac:dyDescent="0.2">
      <c r="M3205" s="30"/>
    </row>
    <row r="3206" spans="13:13" x14ac:dyDescent="0.2">
      <c r="M3206" s="30"/>
    </row>
    <row r="3207" spans="13:13" x14ac:dyDescent="0.2">
      <c r="M3207" s="30"/>
    </row>
    <row r="3208" spans="13:13" x14ac:dyDescent="0.2">
      <c r="M3208" s="30"/>
    </row>
    <row r="3209" spans="13:13" x14ac:dyDescent="0.2">
      <c r="M3209" s="30"/>
    </row>
    <row r="3210" spans="13:13" x14ac:dyDescent="0.2">
      <c r="M3210" s="30"/>
    </row>
    <row r="3211" spans="13:13" x14ac:dyDescent="0.2">
      <c r="M3211" s="30"/>
    </row>
    <row r="3212" spans="13:13" x14ac:dyDescent="0.2">
      <c r="M3212" s="30"/>
    </row>
    <row r="3213" spans="13:13" x14ac:dyDescent="0.2">
      <c r="M3213" s="30"/>
    </row>
    <row r="3214" spans="13:13" x14ac:dyDescent="0.2">
      <c r="M3214" s="30"/>
    </row>
    <row r="3215" spans="13:13" x14ac:dyDescent="0.2">
      <c r="M3215" s="30"/>
    </row>
    <row r="3216" spans="13:13" x14ac:dyDescent="0.2">
      <c r="M3216" s="30"/>
    </row>
    <row r="3217" spans="13:13" x14ac:dyDescent="0.2">
      <c r="M3217" s="30"/>
    </row>
    <row r="3218" spans="13:13" x14ac:dyDescent="0.2">
      <c r="M3218" s="30"/>
    </row>
    <row r="3219" spans="13:13" x14ac:dyDescent="0.2">
      <c r="M3219" s="30"/>
    </row>
    <row r="3220" spans="13:13" x14ac:dyDescent="0.2">
      <c r="M3220" s="30"/>
    </row>
    <row r="3221" spans="13:13" x14ac:dyDescent="0.2">
      <c r="M3221" s="30"/>
    </row>
    <row r="3222" spans="13:13" x14ac:dyDescent="0.2">
      <c r="M3222" s="30"/>
    </row>
    <row r="3223" spans="13:13" x14ac:dyDescent="0.2">
      <c r="M3223" s="30"/>
    </row>
    <row r="3224" spans="13:13" x14ac:dyDescent="0.2">
      <c r="M3224" s="30"/>
    </row>
    <row r="3225" spans="13:13" x14ac:dyDescent="0.2">
      <c r="M3225" s="30"/>
    </row>
    <row r="3226" spans="13:13" x14ac:dyDescent="0.2">
      <c r="M3226" s="30"/>
    </row>
    <row r="3227" spans="13:13" x14ac:dyDescent="0.2">
      <c r="M3227" s="30"/>
    </row>
    <row r="3228" spans="13:13" x14ac:dyDescent="0.2">
      <c r="M3228" s="30"/>
    </row>
    <row r="3229" spans="13:13" x14ac:dyDescent="0.2">
      <c r="M3229" s="30"/>
    </row>
    <row r="3230" spans="13:13" x14ac:dyDescent="0.2">
      <c r="M3230" s="30"/>
    </row>
    <row r="3231" spans="13:13" x14ac:dyDescent="0.2">
      <c r="M3231" s="30"/>
    </row>
    <row r="3232" spans="13:13" x14ac:dyDescent="0.2">
      <c r="M3232" s="30"/>
    </row>
    <row r="3233" spans="13:13" x14ac:dyDescent="0.2">
      <c r="M3233" s="30"/>
    </row>
    <row r="3234" spans="13:13" x14ac:dyDescent="0.2">
      <c r="M3234" s="30"/>
    </row>
    <row r="3235" spans="13:13" x14ac:dyDescent="0.2">
      <c r="M3235" s="30"/>
    </row>
    <row r="3236" spans="13:13" x14ac:dyDescent="0.2">
      <c r="M3236" s="30"/>
    </row>
    <row r="3237" spans="13:13" x14ac:dyDescent="0.2">
      <c r="M3237" s="30"/>
    </row>
    <row r="3238" spans="13:13" x14ac:dyDescent="0.2">
      <c r="M3238" s="30"/>
    </row>
    <row r="3239" spans="13:13" x14ac:dyDescent="0.2">
      <c r="M3239" s="30"/>
    </row>
    <row r="3240" spans="13:13" x14ac:dyDescent="0.2">
      <c r="M3240" s="30"/>
    </row>
    <row r="3241" spans="13:13" x14ac:dyDescent="0.2">
      <c r="M3241" s="30"/>
    </row>
    <row r="3242" spans="13:13" x14ac:dyDescent="0.2">
      <c r="M3242" s="30"/>
    </row>
    <row r="3243" spans="13:13" x14ac:dyDescent="0.2">
      <c r="M3243" s="30"/>
    </row>
    <row r="3244" spans="13:13" x14ac:dyDescent="0.2">
      <c r="M3244" s="30"/>
    </row>
    <row r="3245" spans="13:13" x14ac:dyDescent="0.2">
      <c r="M3245" s="30"/>
    </row>
    <row r="3246" spans="13:13" x14ac:dyDescent="0.2">
      <c r="M3246" s="30"/>
    </row>
    <row r="3247" spans="13:13" x14ac:dyDescent="0.2">
      <c r="M3247" s="30"/>
    </row>
    <row r="3248" spans="13:13" x14ac:dyDescent="0.2">
      <c r="M3248" s="30"/>
    </row>
    <row r="3249" spans="13:13" x14ac:dyDescent="0.2">
      <c r="M3249" s="30"/>
    </row>
    <row r="3250" spans="13:13" x14ac:dyDescent="0.2">
      <c r="M3250" s="30"/>
    </row>
    <row r="3251" spans="13:13" x14ac:dyDescent="0.2">
      <c r="M3251" s="30"/>
    </row>
    <row r="3252" spans="13:13" x14ac:dyDescent="0.2">
      <c r="M3252" s="30"/>
    </row>
    <row r="3253" spans="13:13" x14ac:dyDescent="0.2">
      <c r="M3253" s="30"/>
    </row>
    <row r="3254" spans="13:13" x14ac:dyDescent="0.2">
      <c r="M3254" s="30"/>
    </row>
    <row r="3255" spans="13:13" x14ac:dyDescent="0.2">
      <c r="M3255" s="30"/>
    </row>
    <row r="3256" spans="13:13" x14ac:dyDescent="0.2">
      <c r="M3256" s="30"/>
    </row>
    <row r="3257" spans="13:13" x14ac:dyDescent="0.2">
      <c r="M3257" s="30"/>
    </row>
    <row r="3258" spans="13:13" x14ac:dyDescent="0.2">
      <c r="M3258" s="30"/>
    </row>
    <row r="3259" spans="13:13" x14ac:dyDescent="0.2">
      <c r="M3259" s="30"/>
    </row>
    <row r="3260" spans="13:13" x14ac:dyDescent="0.2">
      <c r="M3260" s="30"/>
    </row>
    <row r="3261" spans="13:13" x14ac:dyDescent="0.2">
      <c r="M3261" s="30"/>
    </row>
    <row r="3262" spans="13:13" x14ac:dyDescent="0.2">
      <c r="M3262" s="30"/>
    </row>
    <row r="3263" spans="13:13" x14ac:dyDescent="0.2">
      <c r="M3263" s="30"/>
    </row>
    <row r="3264" spans="13:13" x14ac:dyDescent="0.2">
      <c r="M3264" s="30"/>
    </row>
    <row r="3265" spans="13:13" x14ac:dyDescent="0.2">
      <c r="M3265" s="30"/>
    </row>
    <row r="3266" spans="13:13" x14ac:dyDescent="0.2">
      <c r="M3266" s="30"/>
    </row>
    <row r="3267" spans="13:13" x14ac:dyDescent="0.2">
      <c r="M3267" s="30"/>
    </row>
    <row r="3268" spans="13:13" x14ac:dyDescent="0.2">
      <c r="M3268" s="30"/>
    </row>
    <row r="3269" spans="13:13" x14ac:dyDescent="0.2">
      <c r="M3269" s="30"/>
    </row>
    <row r="3270" spans="13:13" x14ac:dyDescent="0.2">
      <c r="M3270" s="30"/>
    </row>
    <row r="3271" spans="13:13" x14ac:dyDescent="0.2">
      <c r="M3271" s="30"/>
    </row>
    <row r="3272" spans="13:13" x14ac:dyDescent="0.2">
      <c r="M3272" s="30"/>
    </row>
    <row r="3273" spans="13:13" x14ac:dyDescent="0.2">
      <c r="M3273" s="30"/>
    </row>
    <row r="3274" spans="13:13" x14ac:dyDescent="0.2">
      <c r="M3274" s="30"/>
    </row>
    <row r="3275" spans="13:13" x14ac:dyDescent="0.2">
      <c r="M3275" s="30"/>
    </row>
    <row r="3276" spans="13:13" x14ac:dyDescent="0.2">
      <c r="M3276" s="30"/>
    </row>
    <row r="3277" spans="13:13" x14ac:dyDescent="0.2">
      <c r="M3277" s="30"/>
    </row>
    <row r="3278" spans="13:13" x14ac:dyDescent="0.2">
      <c r="M3278" s="30"/>
    </row>
    <row r="3279" spans="13:13" x14ac:dyDescent="0.2">
      <c r="M3279" s="30"/>
    </row>
    <row r="3280" spans="13:13" x14ac:dyDescent="0.2">
      <c r="M3280" s="30"/>
    </row>
    <row r="3281" spans="13:13" x14ac:dyDescent="0.2">
      <c r="M3281" s="30"/>
    </row>
    <row r="3282" spans="13:13" x14ac:dyDescent="0.2">
      <c r="M3282" s="30"/>
    </row>
    <row r="3283" spans="13:13" x14ac:dyDescent="0.2">
      <c r="M3283" s="30"/>
    </row>
    <row r="3284" spans="13:13" x14ac:dyDescent="0.2">
      <c r="M3284" s="30"/>
    </row>
    <row r="3285" spans="13:13" x14ac:dyDescent="0.2">
      <c r="M3285" s="30"/>
    </row>
    <row r="3286" spans="13:13" x14ac:dyDescent="0.2">
      <c r="M3286" s="30"/>
    </row>
    <row r="3287" spans="13:13" x14ac:dyDescent="0.2">
      <c r="M3287" s="30"/>
    </row>
    <row r="3288" spans="13:13" x14ac:dyDescent="0.2">
      <c r="M3288" s="30"/>
    </row>
    <row r="3289" spans="13:13" x14ac:dyDescent="0.2">
      <c r="M3289" s="30"/>
    </row>
    <row r="3290" spans="13:13" x14ac:dyDescent="0.2">
      <c r="M3290" s="30"/>
    </row>
    <row r="3291" spans="13:13" x14ac:dyDescent="0.2">
      <c r="M3291" s="30"/>
    </row>
    <row r="3292" spans="13:13" x14ac:dyDescent="0.2">
      <c r="M3292" s="30"/>
    </row>
    <row r="3293" spans="13:13" x14ac:dyDescent="0.2">
      <c r="M3293" s="30"/>
    </row>
    <row r="3294" spans="13:13" x14ac:dyDescent="0.2">
      <c r="M3294" s="30"/>
    </row>
    <row r="3295" spans="13:13" x14ac:dyDescent="0.2">
      <c r="M3295" s="30"/>
    </row>
    <row r="3296" spans="13:13" x14ac:dyDescent="0.2">
      <c r="M3296" s="30"/>
    </row>
    <row r="3297" spans="13:13" x14ac:dyDescent="0.2">
      <c r="M3297" s="30"/>
    </row>
    <row r="3298" spans="13:13" x14ac:dyDescent="0.2">
      <c r="M3298" s="30"/>
    </row>
    <row r="3299" spans="13:13" x14ac:dyDescent="0.2">
      <c r="M3299" s="30"/>
    </row>
    <row r="3300" spans="13:13" x14ac:dyDescent="0.2">
      <c r="M3300" s="30"/>
    </row>
    <row r="3301" spans="13:13" x14ac:dyDescent="0.2">
      <c r="M3301" s="30"/>
    </row>
    <row r="3302" spans="13:13" x14ac:dyDescent="0.2">
      <c r="M3302" s="30"/>
    </row>
    <row r="3303" spans="13:13" x14ac:dyDescent="0.2">
      <c r="M3303" s="30"/>
    </row>
    <row r="3304" spans="13:13" x14ac:dyDescent="0.2">
      <c r="M3304" s="30"/>
    </row>
    <row r="3305" spans="13:13" x14ac:dyDescent="0.2">
      <c r="M3305" s="30"/>
    </row>
    <row r="3306" spans="13:13" x14ac:dyDescent="0.2">
      <c r="M3306" s="30"/>
    </row>
    <row r="3307" spans="13:13" x14ac:dyDescent="0.2">
      <c r="M3307" s="30"/>
    </row>
    <row r="3308" spans="13:13" x14ac:dyDescent="0.2">
      <c r="M3308" s="30"/>
    </row>
    <row r="3309" spans="13:13" x14ac:dyDescent="0.2">
      <c r="M3309" s="30"/>
    </row>
    <row r="3310" spans="13:13" x14ac:dyDescent="0.2">
      <c r="M3310" s="30"/>
    </row>
    <row r="3311" spans="13:13" x14ac:dyDescent="0.2">
      <c r="M3311" s="30"/>
    </row>
    <row r="3312" spans="13:13" x14ac:dyDescent="0.2">
      <c r="M3312" s="30"/>
    </row>
    <row r="3313" spans="13:13" x14ac:dyDescent="0.2">
      <c r="M3313" s="30"/>
    </row>
    <row r="3314" spans="13:13" x14ac:dyDescent="0.2">
      <c r="M3314" s="30"/>
    </row>
    <row r="3315" spans="13:13" x14ac:dyDescent="0.2">
      <c r="M3315" s="30"/>
    </row>
    <row r="3316" spans="13:13" x14ac:dyDescent="0.2">
      <c r="M3316" s="30"/>
    </row>
    <row r="3317" spans="13:13" x14ac:dyDescent="0.2">
      <c r="M3317" s="30"/>
    </row>
    <row r="3318" spans="13:13" x14ac:dyDescent="0.2">
      <c r="M3318" s="30"/>
    </row>
    <row r="3319" spans="13:13" x14ac:dyDescent="0.2">
      <c r="M3319" s="30"/>
    </row>
    <row r="3320" spans="13:13" x14ac:dyDescent="0.2">
      <c r="M3320" s="30"/>
    </row>
    <row r="3321" spans="13:13" x14ac:dyDescent="0.2">
      <c r="M3321" s="30"/>
    </row>
    <row r="3322" spans="13:13" x14ac:dyDescent="0.2">
      <c r="M3322" s="30"/>
    </row>
    <row r="3323" spans="13:13" x14ac:dyDescent="0.2">
      <c r="M3323" s="30"/>
    </row>
    <row r="3324" spans="13:13" x14ac:dyDescent="0.2">
      <c r="M3324" s="30"/>
    </row>
    <row r="3325" spans="13:13" x14ac:dyDescent="0.2">
      <c r="M3325" s="30"/>
    </row>
    <row r="3326" spans="13:13" x14ac:dyDescent="0.2">
      <c r="M3326" s="30"/>
    </row>
    <row r="3327" spans="13:13" x14ac:dyDescent="0.2">
      <c r="M3327" s="30"/>
    </row>
    <row r="3328" spans="13:13" x14ac:dyDescent="0.2">
      <c r="M3328" s="30"/>
    </row>
    <row r="3329" spans="13:13" x14ac:dyDescent="0.2">
      <c r="M3329" s="30"/>
    </row>
    <row r="3330" spans="13:13" x14ac:dyDescent="0.2">
      <c r="M3330" s="30"/>
    </row>
    <row r="3331" spans="13:13" x14ac:dyDescent="0.2">
      <c r="M3331" s="30"/>
    </row>
    <row r="3332" spans="13:13" x14ac:dyDescent="0.2">
      <c r="M3332" s="30"/>
    </row>
    <row r="3333" spans="13:13" x14ac:dyDescent="0.2">
      <c r="M3333" s="30"/>
    </row>
    <row r="3334" spans="13:13" x14ac:dyDescent="0.2">
      <c r="M3334" s="30"/>
    </row>
    <row r="3335" spans="13:13" x14ac:dyDescent="0.2">
      <c r="M3335" s="30"/>
    </row>
    <row r="3336" spans="13:13" x14ac:dyDescent="0.2">
      <c r="M3336" s="30"/>
    </row>
    <row r="3337" spans="13:13" x14ac:dyDescent="0.2">
      <c r="M3337" s="30"/>
    </row>
    <row r="3338" spans="13:13" x14ac:dyDescent="0.2">
      <c r="M3338" s="30"/>
    </row>
    <row r="3339" spans="13:13" x14ac:dyDescent="0.2">
      <c r="M3339" s="30"/>
    </row>
    <row r="3340" spans="13:13" x14ac:dyDescent="0.2">
      <c r="M3340" s="30"/>
    </row>
    <row r="3341" spans="13:13" x14ac:dyDescent="0.2">
      <c r="M3341" s="30"/>
    </row>
    <row r="3342" spans="13:13" x14ac:dyDescent="0.2">
      <c r="M3342" s="30"/>
    </row>
    <row r="3343" spans="13:13" x14ac:dyDescent="0.2">
      <c r="M3343" s="30"/>
    </row>
    <row r="3344" spans="13:13" x14ac:dyDescent="0.2">
      <c r="M3344" s="30"/>
    </row>
    <row r="3345" spans="13:13" x14ac:dyDescent="0.2">
      <c r="M3345" s="30"/>
    </row>
    <row r="3346" spans="13:13" x14ac:dyDescent="0.2">
      <c r="M3346" s="30"/>
    </row>
    <row r="3347" spans="13:13" x14ac:dyDescent="0.2">
      <c r="M3347" s="30"/>
    </row>
    <row r="3348" spans="13:13" x14ac:dyDescent="0.2">
      <c r="M3348" s="30"/>
    </row>
    <row r="3349" spans="13:13" x14ac:dyDescent="0.2">
      <c r="M3349" s="30"/>
    </row>
    <row r="3350" spans="13:13" x14ac:dyDescent="0.2">
      <c r="M3350" s="30"/>
    </row>
    <row r="3351" spans="13:13" x14ac:dyDescent="0.2">
      <c r="M3351" s="30"/>
    </row>
    <row r="3352" spans="13:13" x14ac:dyDescent="0.2">
      <c r="M3352" s="30"/>
    </row>
    <row r="3353" spans="13:13" x14ac:dyDescent="0.2">
      <c r="M3353" s="30"/>
    </row>
    <row r="3354" spans="13:13" x14ac:dyDescent="0.2">
      <c r="M3354" s="30"/>
    </row>
    <row r="3355" spans="13:13" x14ac:dyDescent="0.2">
      <c r="M3355" s="30"/>
    </row>
    <row r="3356" spans="13:13" x14ac:dyDescent="0.2">
      <c r="M3356" s="30"/>
    </row>
    <row r="3357" spans="13:13" x14ac:dyDescent="0.2">
      <c r="M3357" s="30"/>
    </row>
    <row r="3358" spans="13:13" x14ac:dyDescent="0.2">
      <c r="M3358" s="30"/>
    </row>
    <row r="3359" spans="13:13" x14ac:dyDescent="0.2">
      <c r="M3359" s="30"/>
    </row>
    <row r="3360" spans="13:13" x14ac:dyDescent="0.2">
      <c r="M3360" s="30"/>
    </row>
    <row r="3361" spans="13:13" x14ac:dyDescent="0.2">
      <c r="M3361" s="30"/>
    </row>
    <row r="3362" spans="13:13" x14ac:dyDescent="0.2">
      <c r="M3362" s="30"/>
    </row>
    <row r="3363" spans="13:13" x14ac:dyDescent="0.2">
      <c r="M3363" s="30"/>
    </row>
    <row r="3364" spans="13:13" x14ac:dyDescent="0.2">
      <c r="M3364" s="30"/>
    </row>
    <row r="3365" spans="13:13" x14ac:dyDescent="0.2">
      <c r="M3365" s="30"/>
    </row>
    <row r="3366" spans="13:13" x14ac:dyDescent="0.2">
      <c r="M3366" s="30"/>
    </row>
    <row r="3367" spans="13:13" x14ac:dyDescent="0.2">
      <c r="M3367" s="30"/>
    </row>
    <row r="3368" spans="13:13" x14ac:dyDescent="0.2">
      <c r="M3368" s="30"/>
    </row>
    <row r="3369" spans="13:13" x14ac:dyDescent="0.2">
      <c r="M3369" s="30"/>
    </row>
    <row r="3370" spans="13:13" x14ac:dyDescent="0.2">
      <c r="M3370" s="30"/>
    </row>
    <row r="3371" spans="13:13" x14ac:dyDescent="0.2">
      <c r="M3371" s="30"/>
    </row>
    <row r="3372" spans="13:13" x14ac:dyDescent="0.2">
      <c r="M3372" s="30"/>
    </row>
    <row r="3373" spans="13:13" x14ac:dyDescent="0.2">
      <c r="M3373" s="30"/>
    </row>
    <row r="3374" spans="13:13" x14ac:dyDescent="0.2">
      <c r="M3374" s="30"/>
    </row>
    <row r="3375" spans="13:13" x14ac:dyDescent="0.2">
      <c r="M3375" s="30"/>
    </row>
    <row r="3376" spans="13:13" x14ac:dyDescent="0.2">
      <c r="M3376" s="30"/>
    </row>
    <row r="3377" spans="13:13" x14ac:dyDescent="0.2">
      <c r="M3377" s="30"/>
    </row>
    <row r="3378" spans="13:13" x14ac:dyDescent="0.2">
      <c r="M3378" s="30"/>
    </row>
    <row r="3379" spans="13:13" x14ac:dyDescent="0.2">
      <c r="M3379" s="30"/>
    </row>
    <row r="3380" spans="13:13" x14ac:dyDescent="0.2">
      <c r="M3380" s="30"/>
    </row>
    <row r="3381" spans="13:13" x14ac:dyDescent="0.2">
      <c r="M3381" s="30"/>
    </row>
    <row r="3382" spans="13:13" x14ac:dyDescent="0.2">
      <c r="M3382" s="30"/>
    </row>
    <row r="3383" spans="13:13" x14ac:dyDescent="0.2">
      <c r="M3383" s="30"/>
    </row>
    <row r="3384" spans="13:13" x14ac:dyDescent="0.2">
      <c r="M3384" s="30"/>
    </row>
    <row r="3385" spans="13:13" x14ac:dyDescent="0.2">
      <c r="M3385" s="30"/>
    </row>
    <row r="3386" spans="13:13" x14ac:dyDescent="0.2">
      <c r="M3386" s="30"/>
    </row>
    <row r="3387" spans="13:13" x14ac:dyDescent="0.2">
      <c r="M3387" s="30"/>
    </row>
    <row r="3388" spans="13:13" x14ac:dyDescent="0.2">
      <c r="M3388" s="30"/>
    </row>
    <row r="3389" spans="13:13" x14ac:dyDescent="0.2">
      <c r="M3389" s="30"/>
    </row>
    <row r="3390" spans="13:13" x14ac:dyDescent="0.2">
      <c r="M3390" s="30"/>
    </row>
    <row r="3391" spans="13:13" x14ac:dyDescent="0.2">
      <c r="M3391" s="30"/>
    </row>
    <row r="3392" spans="13:13" x14ac:dyDescent="0.2">
      <c r="M3392" s="30"/>
    </row>
    <row r="3393" spans="13:13" x14ac:dyDescent="0.2">
      <c r="M3393" s="30"/>
    </row>
    <row r="3394" spans="13:13" x14ac:dyDescent="0.2">
      <c r="M3394" s="30"/>
    </row>
    <row r="3395" spans="13:13" x14ac:dyDescent="0.2">
      <c r="M3395" s="30"/>
    </row>
    <row r="3396" spans="13:13" x14ac:dyDescent="0.2">
      <c r="M3396" s="30"/>
    </row>
    <row r="3397" spans="13:13" x14ac:dyDescent="0.2">
      <c r="M3397" s="30"/>
    </row>
    <row r="3398" spans="13:13" x14ac:dyDescent="0.2">
      <c r="M3398" s="30"/>
    </row>
    <row r="3399" spans="13:13" x14ac:dyDescent="0.2">
      <c r="M3399" s="30"/>
    </row>
    <row r="3400" spans="13:13" x14ac:dyDescent="0.2">
      <c r="M3400" s="30"/>
    </row>
    <row r="3401" spans="13:13" x14ac:dyDescent="0.2">
      <c r="M3401" s="30"/>
    </row>
    <row r="3402" spans="13:13" x14ac:dyDescent="0.2">
      <c r="M3402" s="30"/>
    </row>
    <row r="3403" spans="13:13" x14ac:dyDescent="0.2">
      <c r="M3403" s="30"/>
    </row>
    <row r="3404" spans="13:13" x14ac:dyDescent="0.2">
      <c r="M3404" s="30"/>
    </row>
    <row r="3405" spans="13:13" x14ac:dyDescent="0.2">
      <c r="M3405" s="30"/>
    </row>
    <row r="3406" spans="13:13" x14ac:dyDescent="0.2">
      <c r="M3406" s="30"/>
    </row>
    <row r="3407" spans="13:13" x14ac:dyDescent="0.2">
      <c r="M3407" s="30"/>
    </row>
    <row r="3408" spans="13:13" x14ac:dyDescent="0.2">
      <c r="M3408" s="30"/>
    </row>
    <row r="3409" spans="13:13" x14ac:dyDescent="0.2">
      <c r="M3409" s="30"/>
    </row>
    <row r="3410" spans="13:13" x14ac:dyDescent="0.2">
      <c r="M3410" s="30"/>
    </row>
    <row r="3411" spans="13:13" x14ac:dyDescent="0.2">
      <c r="M3411" s="30"/>
    </row>
    <row r="3412" spans="13:13" x14ac:dyDescent="0.2">
      <c r="M3412" s="30"/>
    </row>
    <row r="3413" spans="13:13" x14ac:dyDescent="0.2">
      <c r="M3413" s="30"/>
    </row>
    <row r="3414" spans="13:13" x14ac:dyDescent="0.2">
      <c r="M3414" s="30"/>
    </row>
    <row r="3415" spans="13:13" x14ac:dyDescent="0.2">
      <c r="M3415" s="30"/>
    </row>
    <row r="3416" spans="13:13" x14ac:dyDescent="0.2">
      <c r="M3416" s="30"/>
    </row>
    <row r="3417" spans="13:13" x14ac:dyDescent="0.2">
      <c r="M3417" s="30"/>
    </row>
    <row r="3418" spans="13:13" x14ac:dyDescent="0.2">
      <c r="M3418" s="30"/>
    </row>
    <row r="3419" spans="13:13" x14ac:dyDescent="0.2">
      <c r="M3419" s="30"/>
    </row>
    <row r="3420" spans="13:13" x14ac:dyDescent="0.2">
      <c r="M3420" s="30"/>
    </row>
    <row r="3421" spans="13:13" x14ac:dyDescent="0.2">
      <c r="M3421" s="30"/>
    </row>
    <row r="3422" spans="13:13" x14ac:dyDescent="0.2">
      <c r="M3422" s="30"/>
    </row>
    <row r="3423" spans="13:13" x14ac:dyDescent="0.2">
      <c r="M3423" s="30"/>
    </row>
    <row r="3424" spans="13:13" x14ac:dyDescent="0.2">
      <c r="M3424" s="30"/>
    </row>
    <row r="3425" spans="13:13" x14ac:dyDescent="0.2">
      <c r="M3425" s="30"/>
    </row>
    <row r="3426" spans="13:13" x14ac:dyDescent="0.2">
      <c r="M3426" s="30"/>
    </row>
    <row r="3427" spans="13:13" x14ac:dyDescent="0.2">
      <c r="M3427" s="30"/>
    </row>
    <row r="3428" spans="13:13" x14ac:dyDescent="0.2">
      <c r="M3428" s="30"/>
    </row>
    <row r="3429" spans="13:13" x14ac:dyDescent="0.2">
      <c r="M3429" s="30"/>
    </row>
    <row r="3430" spans="13:13" x14ac:dyDescent="0.2">
      <c r="M3430" s="30"/>
    </row>
    <row r="3431" spans="13:13" x14ac:dyDescent="0.2">
      <c r="M3431" s="30"/>
    </row>
    <row r="3432" spans="13:13" x14ac:dyDescent="0.2">
      <c r="M3432" s="30"/>
    </row>
    <row r="3433" spans="13:13" x14ac:dyDescent="0.2">
      <c r="M3433" s="30"/>
    </row>
    <row r="3434" spans="13:13" x14ac:dyDescent="0.2">
      <c r="M3434" s="30"/>
    </row>
    <row r="3435" spans="13:13" x14ac:dyDescent="0.2">
      <c r="M3435" s="30"/>
    </row>
    <row r="3436" spans="13:13" x14ac:dyDescent="0.2">
      <c r="M3436" s="30"/>
    </row>
    <row r="3437" spans="13:13" x14ac:dyDescent="0.2">
      <c r="M3437" s="30"/>
    </row>
    <row r="3438" spans="13:13" x14ac:dyDescent="0.2">
      <c r="M3438" s="30"/>
    </row>
    <row r="3439" spans="13:13" x14ac:dyDescent="0.2">
      <c r="M3439" s="30"/>
    </row>
    <row r="3440" spans="13:13" x14ac:dyDescent="0.2">
      <c r="M3440" s="30"/>
    </row>
    <row r="3441" spans="13:13" x14ac:dyDescent="0.2">
      <c r="M3441" s="30"/>
    </row>
    <row r="3442" spans="13:13" x14ac:dyDescent="0.2">
      <c r="M3442" s="30"/>
    </row>
    <row r="3443" spans="13:13" x14ac:dyDescent="0.2">
      <c r="M3443" s="30"/>
    </row>
    <row r="3444" spans="13:13" x14ac:dyDescent="0.2">
      <c r="M3444" s="30"/>
    </row>
    <row r="3445" spans="13:13" x14ac:dyDescent="0.2">
      <c r="M3445" s="30"/>
    </row>
    <row r="3446" spans="13:13" x14ac:dyDescent="0.2">
      <c r="M3446" s="30"/>
    </row>
    <row r="3447" spans="13:13" x14ac:dyDescent="0.2">
      <c r="M3447" s="30"/>
    </row>
    <row r="3448" spans="13:13" x14ac:dyDescent="0.2">
      <c r="M3448" s="30"/>
    </row>
    <row r="3449" spans="13:13" x14ac:dyDescent="0.2">
      <c r="M3449" s="30"/>
    </row>
    <row r="3450" spans="13:13" x14ac:dyDescent="0.2">
      <c r="M3450" s="30"/>
    </row>
    <row r="3451" spans="13:13" x14ac:dyDescent="0.2">
      <c r="M3451" s="30"/>
    </row>
    <row r="3452" spans="13:13" x14ac:dyDescent="0.2">
      <c r="M3452" s="30"/>
    </row>
    <row r="3453" spans="13:13" x14ac:dyDescent="0.2">
      <c r="M3453" s="30"/>
    </row>
    <row r="3454" spans="13:13" x14ac:dyDescent="0.2">
      <c r="M3454" s="30"/>
    </row>
    <row r="3455" spans="13:13" x14ac:dyDescent="0.2">
      <c r="M3455" s="30"/>
    </row>
    <row r="3456" spans="13:13" x14ac:dyDescent="0.2">
      <c r="M3456" s="30"/>
    </row>
    <row r="3457" spans="13:13" x14ac:dyDescent="0.2">
      <c r="M3457" s="30"/>
    </row>
    <row r="3458" spans="13:13" x14ac:dyDescent="0.2">
      <c r="M3458" s="30"/>
    </row>
    <row r="3459" spans="13:13" x14ac:dyDescent="0.2">
      <c r="M3459" s="30"/>
    </row>
    <row r="3460" spans="13:13" x14ac:dyDescent="0.2">
      <c r="M3460" s="30"/>
    </row>
    <row r="3461" spans="13:13" x14ac:dyDescent="0.2">
      <c r="M3461" s="30"/>
    </row>
    <row r="3462" spans="13:13" x14ac:dyDescent="0.2">
      <c r="M3462" s="30"/>
    </row>
    <row r="3463" spans="13:13" x14ac:dyDescent="0.2">
      <c r="M3463" s="30"/>
    </row>
    <row r="3464" spans="13:13" x14ac:dyDescent="0.2">
      <c r="M3464" s="30"/>
    </row>
    <row r="3465" spans="13:13" x14ac:dyDescent="0.2">
      <c r="M3465" s="30"/>
    </row>
    <row r="3466" spans="13:13" x14ac:dyDescent="0.2">
      <c r="M3466" s="30"/>
    </row>
    <row r="3467" spans="13:13" x14ac:dyDescent="0.2">
      <c r="M3467" s="30"/>
    </row>
    <row r="3468" spans="13:13" x14ac:dyDescent="0.2">
      <c r="M3468" s="30"/>
    </row>
    <row r="3469" spans="13:13" x14ac:dyDescent="0.2">
      <c r="M3469" s="30"/>
    </row>
    <row r="3470" spans="13:13" x14ac:dyDescent="0.2">
      <c r="M3470" s="30"/>
    </row>
    <row r="3471" spans="13:13" x14ac:dyDescent="0.2">
      <c r="M3471" s="30"/>
    </row>
    <row r="3472" spans="13:13" x14ac:dyDescent="0.2">
      <c r="M3472" s="30"/>
    </row>
    <row r="3473" spans="13:13" x14ac:dyDescent="0.2">
      <c r="M3473" s="30"/>
    </row>
    <row r="3474" spans="13:13" x14ac:dyDescent="0.2">
      <c r="M3474" s="30"/>
    </row>
    <row r="3475" spans="13:13" x14ac:dyDescent="0.2">
      <c r="M3475" s="30"/>
    </row>
    <row r="3476" spans="13:13" x14ac:dyDescent="0.2">
      <c r="M3476" s="30"/>
    </row>
    <row r="3477" spans="13:13" x14ac:dyDescent="0.2">
      <c r="M3477" s="30"/>
    </row>
    <row r="3478" spans="13:13" x14ac:dyDescent="0.2">
      <c r="M3478" s="30"/>
    </row>
    <row r="3479" spans="13:13" x14ac:dyDescent="0.2">
      <c r="M3479" s="30"/>
    </row>
    <row r="3480" spans="13:13" x14ac:dyDescent="0.2">
      <c r="M3480" s="30"/>
    </row>
    <row r="3481" spans="13:13" x14ac:dyDescent="0.2">
      <c r="M3481" s="30"/>
    </row>
    <row r="3482" spans="13:13" x14ac:dyDescent="0.2">
      <c r="M3482" s="30"/>
    </row>
    <row r="3483" spans="13:13" x14ac:dyDescent="0.2">
      <c r="M3483" s="30"/>
    </row>
    <row r="3484" spans="13:13" x14ac:dyDescent="0.2">
      <c r="M3484" s="30"/>
    </row>
    <row r="3485" spans="13:13" x14ac:dyDescent="0.2">
      <c r="M3485" s="30"/>
    </row>
    <row r="3486" spans="13:13" x14ac:dyDescent="0.2">
      <c r="M3486" s="30"/>
    </row>
    <row r="3487" spans="13:13" x14ac:dyDescent="0.2">
      <c r="M3487" s="30"/>
    </row>
    <row r="3488" spans="13:13" x14ac:dyDescent="0.2">
      <c r="M3488" s="30"/>
    </row>
    <row r="3489" spans="13:13" x14ac:dyDescent="0.2">
      <c r="M3489" s="30"/>
    </row>
    <row r="3490" spans="13:13" x14ac:dyDescent="0.2">
      <c r="M3490" s="30"/>
    </row>
    <row r="3491" spans="13:13" x14ac:dyDescent="0.2">
      <c r="M3491" s="30"/>
    </row>
    <row r="3492" spans="13:13" x14ac:dyDescent="0.2">
      <c r="M3492" s="30"/>
    </row>
    <row r="3493" spans="13:13" x14ac:dyDescent="0.2">
      <c r="M3493" s="30"/>
    </row>
    <row r="3494" spans="13:13" x14ac:dyDescent="0.2">
      <c r="M3494" s="30"/>
    </row>
    <row r="3495" spans="13:13" x14ac:dyDescent="0.2">
      <c r="M3495" s="30"/>
    </row>
    <row r="3496" spans="13:13" x14ac:dyDescent="0.2">
      <c r="M3496" s="30"/>
    </row>
    <row r="3497" spans="13:13" x14ac:dyDescent="0.2">
      <c r="M3497" s="30"/>
    </row>
    <row r="3498" spans="13:13" x14ac:dyDescent="0.2">
      <c r="M3498" s="30"/>
    </row>
    <row r="3499" spans="13:13" x14ac:dyDescent="0.2">
      <c r="M3499" s="30"/>
    </row>
    <row r="3500" spans="13:13" x14ac:dyDescent="0.2">
      <c r="M3500" s="30"/>
    </row>
    <row r="3501" spans="13:13" x14ac:dyDescent="0.2">
      <c r="M3501" s="30"/>
    </row>
    <row r="3502" spans="13:13" x14ac:dyDescent="0.2">
      <c r="M3502" s="30"/>
    </row>
    <row r="3503" spans="13:13" x14ac:dyDescent="0.2">
      <c r="M3503" s="30"/>
    </row>
    <row r="3504" spans="13:13" x14ac:dyDescent="0.2">
      <c r="M3504" s="30"/>
    </row>
    <row r="3505" spans="13:13" x14ac:dyDescent="0.2">
      <c r="M3505" s="30"/>
    </row>
    <row r="3506" spans="13:13" x14ac:dyDescent="0.2">
      <c r="M3506" s="30"/>
    </row>
    <row r="3507" spans="13:13" x14ac:dyDescent="0.2">
      <c r="M3507" s="30"/>
    </row>
    <row r="3508" spans="13:13" x14ac:dyDescent="0.2">
      <c r="M3508" s="30"/>
    </row>
    <row r="3509" spans="13:13" x14ac:dyDescent="0.2">
      <c r="M3509" s="30"/>
    </row>
    <row r="3510" spans="13:13" x14ac:dyDescent="0.2">
      <c r="M3510" s="30"/>
    </row>
    <row r="3511" spans="13:13" x14ac:dyDescent="0.2">
      <c r="M3511" s="30"/>
    </row>
    <row r="3512" spans="13:13" x14ac:dyDescent="0.2">
      <c r="M3512" s="30"/>
    </row>
    <row r="3513" spans="13:13" x14ac:dyDescent="0.2">
      <c r="M3513" s="30"/>
    </row>
    <row r="3514" spans="13:13" x14ac:dyDescent="0.2">
      <c r="M3514" s="30"/>
    </row>
    <row r="3515" spans="13:13" x14ac:dyDescent="0.2">
      <c r="M3515" s="30"/>
    </row>
    <row r="3516" spans="13:13" x14ac:dyDescent="0.2">
      <c r="M3516" s="30"/>
    </row>
    <row r="3517" spans="13:13" x14ac:dyDescent="0.2">
      <c r="M3517" s="30"/>
    </row>
    <row r="3518" spans="13:13" x14ac:dyDescent="0.2">
      <c r="M3518" s="30"/>
    </row>
    <row r="3519" spans="13:13" x14ac:dyDescent="0.2">
      <c r="M3519" s="30"/>
    </row>
    <row r="3520" spans="13:13" x14ac:dyDescent="0.2">
      <c r="M3520" s="30"/>
    </row>
    <row r="3521" spans="13:13" x14ac:dyDescent="0.2">
      <c r="M3521" s="30"/>
    </row>
    <row r="3522" spans="13:13" x14ac:dyDescent="0.2">
      <c r="M3522" s="30"/>
    </row>
    <row r="3523" spans="13:13" x14ac:dyDescent="0.2">
      <c r="M3523" s="30"/>
    </row>
    <row r="3524" spans="13:13" x14ac:dyDescent="0.2">
      <c r="M3524" s="30"/>
    </row>
    <row r="3525" spans="13:13" x14ac:dyDescent="0.2">
      <c r="M3525" s="30"/>
    </row>
    <row r="3526" spans="13:13" x14ac:dyDescent="0.2">
      <c r="M3526" s="30"/>
    </row>
    <row r="3527" spans="13:13" x14ac:dyDescent="0.2">
      <c r="M3527" s="30"/>
    </row>
    <row r="3528" spans="13:13" x14ac:dyDescent="0.2">
      <c r="M3528" s="30"/>
    </row>
    <row r="3529" spans="13:13" x14ac:dyDescent="0.2">
      <c r="M3529" s="30"/>
    </row>
    <row r="3530" spans="13:13" x14ac:dyDescent="0.2">
      <c r="M3530" s="30"/>
    </row>
    <row r="3531" spans="13:13" x14ac:dyDescent="0.2">
      <c r="M3531" s="30"/>
    </row>
    <row r="3532" spans="13:13" x14ac:dyDescent="0.2">
      <c r="M3532" s="30"/>
    </row>
    <row r="3533" spans="13:13" x14ac:dyDescent="0.2">
      <c r="M3533" s="30"/>
    </row>
    <row r="3534" spans="13:13" x14ac:dyDescent="0.2">
      <c r="M3534" s="30"/>
    </row>
    <row r="3535" spans="13:13" x14ac:dyDescent="0.2">
      <c r="M3535" s="30"/>
    </row>
    <row r="3536" spans="13:13" x14ac:dyDescent="0.2">
      <c r="M3536" s="30"/>
    </row>
    <row r="3537" spans="13:13" x14ac:dyDescent="0.2">
      <c r="M3537" s="30"/>
    </row>
    <row r="3538" spans="13:13" x14ac:dyDescent="0.2">
      <c r="M3538" s="30"/>
    </row>
    <row r="3539" spans="13:13" x14ac:dyDescent="0.2">
      <c r="M3539" s="30"/>
    </row>
    <row r="3540" spans="13:13" x14ac:dyDescent="0.2">
      <c r="M3540" s="30"/>
    </row>
    <row r="3541" spans="13:13" x14ac:dyDescent="0.2">
      <c r="M3541" s="30"/>
    </row>
    <row r="3542" spans="13:13" x14ac:dyDescent="0.2">
      <c r="M3542" s="30"/>
    </row>
    <row r="3543" spans="13:13" x14ac:dyDescent="0.2">
      <c r="M3543" s="30"/>
    </row>
    <row r="3544" spans="13:13" x14ac:dyDescent="0.2">
      <c r="M3544" s="30"/>
    </row>
    <row r="3545" spans="13:13" x14ac:dyDescent="0.2">
      <c r="M3545" s="30"/>
    </row>
    <row r="3546" spans="13:13" x14ac:dyDescent="0.2">
      <c r="M3546" s="30"/>
    </row>
    <row r="3547" spans="13:13" x14ac:dyDescent="0.2">
      <c r="M3547" s="30"/>
    </row>
    <row r="3548" spans="13:13" x14ac:dyDescent="0.2">
      <c r="M3548" s="30"/>
    </row>
    <row r="3549" spans="13:13" x14ac:dyDescent="0.2">
      <c r="M3549" s="30"/>
    </row>
    <row r="3550" spans="13:13" x14ac:dyDescent="0.2">
      <c r="M3550" s="30"/>
    </row>
    <row r="3551" spans="13:13" x14ac:dyDescent="0.2">
      <c r="M3551" s="30"/>
    </row>
    <row r="3552" spans="13:13" x14ac:dyDescent="0.2">
      <c r="M3552" s="30"/>
    </row>
    <row r="3553" spans="13:13" x14ac:dyDescent="0.2">
      <c r="M3553" s="30"/>
    </row>
    <row r="3554" spans="13:13" x14ac:dyDescent="0.2">
      <c r="M3554" s="30"/>
    </row>
    <row r="3555" spans="13:13" x14ac:dyDescent="0.2">
      <c r="M3555" s="30"/>
    </row>
    <row r="3556" spans="13:13" x14ac:dyDescent="0.2">
      <c r="M3556" s="30"/>
    </row>
    <row r="3557" spans="13:13" x14ac:dyDescent="0.2">
      <c r="M3557" s="30"/>
    </row>
    <row r="3558" spans="13:13" x14ac:dyDescent="0.2">
      <c r="M3558" s="30"/>
    </row>
    <row r="3559" spans="13:13" x14ac:dyDescent="0.2">
      <c r="M3559" s="30"/>
    </row>
    <row r="3560" spans="13:13" x14ac:dyDescent="0.2">
      <c r="M3560" s="30"/>
    </row>
    <row r="3561" spans="13:13" x14ac:dyDescent="0.2">
      <c r="M3561" s="30"/>
    </row>
    <row r="3562" spans="13:13" x14ac:dyDescent="0.2">
      <c r="M3562" s="30"/>
    </row>
    <row r="3563" spans="13:13" x14ac:dyDescent="0.2">
      <c r="M3563" s="30"/>
    </row>
    <row r="3564" spans="13:13" x14ac:dyDescent="0.2">
      <c r="M3564" s="30"/>
    </row>
    <row r="3565" spans="13:13" x14ac:dyDescent="0.2">
      <c r="M3565" s="30"/>
    </row>
    <row r="3566" spans="13:13" x14ac:dyDescent="0.2">
      <c r="M3566" s="30"/>
    </row>
    <row r="3567" spans="13:13" x14ac:dyDescent="0.2">
      <c r="M3567" s="30"/>
    </row>
    <row r="3568" spans="13:13" x14ac:dyDescent="0.2">
      <c r="M3568" s="30"/>
    </row>
    <row r="3569" spans="13:13" x14ac:dyDescent="0.2">
      <c r="M3569" s="30"/>
    </row>
    <row r="3570" spans="13:13" x14ac:dyDescent="0.2">
      <c r="M3570" s="30"/>
    </row>
    <row r="3571" spans="13:13" x14ac:dyDescent="0.2">
      <c r="M3571" s="30"/>
    </row>
    <row r="3572" spans="13:13" x14ac:dyDescent="0.2">
      <c r="M3572" s="30"/>
    </row>
    <row r="3573" spans="13:13" x14ac:dyDescent="0.2">
      <c r="M3573" s="30"/>
    </row>
    <row r="3574" spans="13:13" x14ac:dyDescent="0.2">
      <c r="M3574" s="30"/>
    </row>
    <row r="3575" spans="13:13" x14ac:dyDescent="0.2">
      <c r="M3575" s="30"/>
    </row>
    <row r="3576" spans="13:13" x14ac:dyDescent="0.2">
      <c r="M3576" s="30"/>
    </row>
    <row r="3577" spans="13:13" x14ac:dyDescent="0.2">
      <c r="M3577" s="30"/>
    </row>
    <row r="3578" spans="13:13" x14ac:dyDescent="0.2">
      <c r="M3578" s="30"/>
    </row>
    <row r="3579" spans="13:13" x14ac:dyDescent="0.2">
      <c r="M3579" s="30"/>
    </row>
    <row r="3580" spans="13:13" x14ac:dyDescent="0.2">
      <c r="M3580" s="30"/>
    </row>
    <row r="3581" spans="13:13" x14ac:dyDescent="0.2">
      <c r="M3581" s="30"/>
    </row>
    <row r="3582" spans="13:13" x14ac:dyDescent="0.2">
      <c r="M3582" s="30"/>
    </row>
    <row r="3583" spans="13:13" x14ac:dyDescent="0.2">
      <c r="M3583" s="30"/>
    </row>
    <row r="3584" spans="13:13" x14ac:dyDescent="0.2">
      <c r="M3584" s="30"/>
    </row>
    <row r="3585" spans="13:13" x14ac:dyDescent="0.2">
      <c r="M3585" s="30"/>
    </row>
    <row r="3586" spans="13:13" x14ac:dyDescent="0.2">
      <c r="M3586" s="30"/>
    </row>
    <row r="3587" spans="13:13" x14ac:dyDescent="0.2">
      <c r="M3587" s="30"/>
    </row>
    <row r="3588" spans="13:13" x14ac:dyDescent="0.2">
      <c r="M3588" s="30"/>
    </row>
    <row r="3589" spans="13:13" x14ac:dyDescent="0.2">
      <c r="M3589" s="30"/>
    </row>
    <row r="3590" spans="13:13" x14ac:dyDescent="0.2">
      <c r="M3590" s="30"/>
    </row>
    <row r="3591" spans="13:13" x14ac:dyDescent="0.2">
      <c r="M3591" s="30"/>
    </row>
    <row r="3592" spans="13:13" x14ac:dyDescent="0.2">
      <c r="M3592" s="30"/>
    </row>
    <row r="3593" spans="13:13" x14ac:dyDescent="0.2">
      <c r="M3593" s="30"/>
    </row>
    <row r="3594" spans="13:13" x14ac:dyDescent="0.2">
      <c r="M3594" s="30"/>
    </row>
    <row r="3595" spans="13:13" x14ac:dyDescent="0.2">
      <c r="M3595" s="30"/>
    </row>
    <row r="3596" spans="13:13" x14ac:dyDescent="0.2">
      <c r="M3596" s="30"/>
    </row>
    <row r="3597" spans="13:13" x14ac:dyDescent="0.2">
      <c r="M3597" s="30"/>
    </row>
    <row r="3598" spans="13:13" x14ac:dyDescent="0.2">
      <c r="M3598" s="30"/>
    </row>
    <row r="3599" spans="13:13" x14ac:dyDescent="0.2">
      <c r="M3599" s="30"/>
    </row>
    <row r="3600" spans="13:13" x14ac:dyDescent="0.2">
      <c r="M3600" s="30"/>
    </row>
    <row r="3601" spans="13:13" x14ac:dyDescent="0.2">
      <c r="M3601" s="30"/>
    </row>
    <row r="3602" spans="13:13" x14ac:dyDescent="0.2">
      <c r="M3602" s="30"/>
    </row>
    <row r="3603" spans="13:13" x14ac:dyDescent="0.2">
      <c r="M3603" s="30"/>
    </row>
    <row r="3604" spans="13:13" x14ac:dyDescent="0.2">
      <c r="M3604" s="30"/>
    </row>
    <row r="3605" spans="13:13" x14ac:dyDescent="0.2">
      <c r="M3605" s="30"/>
    </row>
    <row r="3606" spans="13:13" x14ac:dyDescent="0.2">
      <c r="M3606" s="30"/>
    </row>
    <row r="3607" spans="13:13" x14ac:dyDescent="0.2">
      <c r="M3607" s="30"/>
    </row>
    <row r="3608" spans="13:13" x14ac:dyDescent="0.2">
      <c r="M3608" s="30"/>
    </row>
    <row r="3609" spans="13:13" x14ac:dyDescent="0.2">
      <c r="M3609" s="30"/>
    </row>
    <row r="3610" spans="13:13" x14ac:dyDescent="0.2">
      <c r="M3610" s="30"/>
    </row>
    <row r="3611" spans="13:13" x14ac:dyDescent="0.2">
      <c r="M3611" s="30"/>
    </row>
    <row r="3612" spans="13:13" x14ac:dyDescent="0.2">
      <c r="M3612" s="30"/>
    </row>
    <row r="3613" spans="13:13" x14ac:dyDescent="0.2">
      <c r="M3613" s="30"/>
    </row>
    <row r="3614" spans="13:13" x14ac:dyDescent="0.2">
      <c r="M3614" s="30"/>
    </row>
    <row r="3615" spans="13:13" x14ac:dyDescent="0.2">
      <c r="M3615" s="30"/>
    </row>
    <row r="3616" spans="13:13" x14ac:dyDescent="0.2">
      <c r="M3616" s="30"/>
    </row>
    <row r="3617" spans="13:13" x14ac:dyDescent="0.2">
      <c r="M3617" s="30"/>
    </row>
    <row r="3618" spans="13:13" x14ac:dyDescent="0.2">
      <c r="M3618" s="30"/>
    </row>
    <row r="3619" spans="13:13" x14ac:dyDescent="0.2">
      <c r="M3619" s="30"/>
    </row>
    <row r="3620" spans="13:13" x14ac:dyDescent="0.2">
      <c r="M3620" s="30"/>
    </row>
    <row r="3621" spans="13:13" x14ac:dyDescent="0.2">
      <c r="M3621" s="30"/>
    </row>
    <row r="3622" spans="13:13" x14ac:dyDescent="0.2">
      <c r="M3622" s="30"/>
    </row>
    <row r="3623" spans="13:13" x14ac:dyDescent="0.2">
      <c r="M3623" s="30"/>
    </row>
    <row r="3624" spans="13:13" x14ac:dyDescent="0.2">
      <c r="M3624" s="30"/>
    </row>
    <row r="3625" spans="13:13" x14ac:dyDescent="0.2">
      <c r="M3625" s="30"/>
    </row>
    <row r="3626" spans="13:13" x14ac:dyDescent="0.2">
      <c r="M3626" s="30"/>
    </row>
    <row r="3627" spans="13:13" x14ac:dyDescent="0.2">
      <c r="M3627" s="30"/>
    </row>
    <row r="3628" spans="13:13" x14ac:dyDescent="0.2">
      <c r="M3628" s="30"/>
    </row>
    <row r="3629" spans="13:13" x14ac:dyDescent="0.2">
      <c r="M3629" s="30"/>
    </row>
    <row r="3630" spans="13:13" x14ac:dyDescent="0.2">
      <c r="M3630" s="30"/>
    </row>
    <row r="3631" spans="13:13" x14ac:dyDescent="0.2">
      <c r="M3631" s="30"/>
    </row>
    <row r="3632" spans="13:13" x14ac:dyDescent="0.2">
      <c r="M3632" s="30"/>
    </row>
    <row r="3633" spans="13:13" x14ac:dyDescent="0.2">
      <c r="M3633" s="30"/>
    </row>
    <row r="3634" spans="13:13" x14ac:dyDescent="0.2">
      <c r="M3634" s="30"/>
    </row>
    <row r="3635" spans="13:13" x14ac:dyDescent="0.2">
      <c r="M3635" s="30"/>
    </row>
    <row r="3636" spans="13:13" x14ac:dyDescent="0.2">
      <c r="M3636" s="30"/>
    </row>
    <row r="3637" spans="13:13" x14ac:dyDescent="0.2">
      <c r="M3637" s="30"/>
    </row>
    <row r="3638" spans="13:13" x14ac:dyDescent="0.2">
      <c r="M3638" s="30"/>
    </row>
    <row r="3639" spans="13:13" x14ac:dyDescent="0.2">
      <c r="M3639" s="30"/>
    </row>
    <row r="3640" spans="13:13" x14ac:dyDescent="0.2">
      <c r="M3640" s="30"/>
    </row>
    <row r="3641" spans="13:13" x14ac:dyDescent="0.2">
      <c r="M3641" s="30"/>
    </row>
    <row r="3642" spans="13:13" x14ac:dyDescent="0.2">
      <c r="M3642" s="30"/>
    </row>
    <row r="3643" spans="13:13" x14ac:dyDescent="0.2">
      <c r="M3643" s="30"/>
    </row>
    <row r="3644" spans="13:13" x14ac:dyDescent="0.2">
      <c r="M3644" s="30"/>
    </row>
    <row r="3645" spans="13:13" x14ac:dyDescent="0.2">
      <c r="M3645" s="30"/>
    </row>
    <row r="3646" spans="13:13" x14ac:dyDescent="0.2">
      <c r="M3646" s="30"/>
    </row>
    <row r="3647" spans="13:13" x14ac:dyDescent="0.2">
      <c r="M3647" s="30"/>
    </row>
    <row r="3648" spans="13:13" x14ac:dyDescent="0.2">
      <c r="M3648" s="30"/>
    </row>
    <row r="3649" spans="13:13" x14ac:dyDescent="0.2">
      <c r="M3649" s="30"/>
    </row>
    <row r="3650" spans="13:13" x14ac:dyDescent="0.2">
      <c r="M3650" s="30"/>
    </row>
    <row r="3651" spans="13:13" x14ac:dyDescent="0.2">
      <c r="M3651" s="30"/>
    </row>
    <row r="3652" spans="13:13" x14ac:dyDescent="0.2">
      <c r="M3652" s="30"/>
    </row>
    <row r="3653" spans="13:13" x14ac:dyDescent="0.2">
      <c r="M3653" s="30"/>
    </row>
    <row r="3654" spans="13:13" x14ac:dyDescent="0.2">
      <c r="M3654" s="30"/>
    </row>
    <row r="3655" spans="13:13" x14ac:dyDescent="0.2">
      <c r="M3655" s="30"/>
    </row>
    <row r="3656" spans="13:13" x14ac:dyDescent="0.2">
      <c r="M3656" s="30"/>
    </row>
    <row r="3657" spans="13:13" x14ac:dyDescent="0.2">
      <c r="M3657" s="30"/>
    </row>
    <row r="3658" spans="13:13" x14ac:dyDescent="0.2">
      <c r="M3658" s="30"/>
    </row>
    <row r="3659" spans="13:13" x14ac:dyDescent="0.2">
      <c r="M3659" s="30"/>
    </row>
    <row r="3660" spans="13:13" x14ac:dyDescent="0.2">
      <c r="M3660" s="30"/>
    </row>
    <row r="3661" spans="13:13" x14ac:dyDescent="0.2">
      <c r="M3661" s="30"/>
    </row>
    <row r="3662" spans="13:13" x14ac:dyDescent="0.2">
      <c r="M3662" s="30"/>
    </row>
    <row r="3663" spans="13:13" x14ac:dyDescent="0.2">
      <c r="M3663" s="30"/>
    </row>
    <row r="3664" spans="13:13" x14ac:dyDescent="0.2">
      <c r="M3664" s="30"/>
    </row>
    <row r="3665" spans="13:13" x14ac:dyDescent="0.2">
      <c r="M3665" s="30"/>
    </row>
    <row r="3666" spans="13:13" x14ac:dyDescent="0.2">
      <c r="M3666" s="30"/>
    </row>
    <row r="3667" spans="13:13" x14ac:dyDescent="0.2">
      <c r="M3667" s="30"/>
    </row>
    <row r="3668" spans="13:13" x14ac:dyDescent="0.2">
      <c r="M3668" s="30"/>
    </row>
    <row r="3669" spans="13:13" x14ac:dyDescent="0.2">
      <c r="M3669" s="30"/>
    </row>
    <row r="3670" spans="13:13" x14ac:dyDescent="0.2">
      <c r="M3670" s="30"/>
    </row>
    <row r="3671" spans="13:13" x14ac:dyDescent="0.2">
      <c r="M3671" s="30"/>
    </row>
    <row r="3672" spans="13:13" x14ac:dyDescent="0.2">
      <c r="M3672" s="30"/>
    </row>
    <row r="3673" spans="13:13" x14ac:dyDescent="0.2">
      <c r="M3673" s="30"/>
    </row>
    <row r="3674" spans="13:13" x14ac:dyDescent="0.2">
      <c r="M3674" s="30"/>
    </row>
    <row r="3675" spans="13:13" x14ac:dyDescent="0.2">
      <c r="M3675" s="30"/>
    </row>
    <row r="3676" spans="13:13" x14ac:dyDescent="0.2">
      <c r="M3676" s="30"/>
    </row>
    <row r="3677" spans="13:13" x14ac:dyDescent="0.2">
      <c r="M3677" s="30"/>
    </row>
    <row r="3678" spans="13:13" x14ac:dyDescent="0.2">
      <c r="M3678" s="30"/>
    </row>
    <row r="3679" spans="13:13" x14ac:dyDescent="0.2">
      <c r="M3679" s="30"/>
    </row>
    <row r="3680" spans="13:13" x14ac:dyDescent="0.2">
      <c r="M3680" s="30"/>
    </row>
    <row r="3681" spans="13:13" x14ac:dyDescent="0.2">
      <c r="M3681" s="30"/>
    </row>
    <row r="3682" spans="13:13" x14ac:dyDescent="0.2">
      <c r="M3682" s="30"/>
    </row>
    <row r="3683" spans="13:13" x14ac:dyDescent="0.2">
      <c r="M3683" s="30"/>
    </row>
    <row r="3684" spans="13:13" x14ac:dyDescent="0.2">
      <c r="M3684" s="30"/>
    </row>
    <row r="3685" spans="13:13" x14ac:dyDescent="0.2">
      <c r="M3685" s="30"/>
    </row>
    <row r="3686" spans="13:13" x14ac:dyDescent="0.2">
      <c r="M3686" s="30"/>
    </row>
    <row r="3687" spans="13:13" x14ac:dyDescent="0.2">
      <c r="M3687" s="30"/>
    </row>
    <row r="3688" spans="13:13" x14ac:dyDescent="0.2">
      <c r="M3688" s="30"/>
    </row>
    <row r="3689" spans="13:13" x14ac:dyDescent="0.2">
      <c r="M3689" s="30"/>
    </row>
    <row r="3690" spans="13:13" x14ac:dyDescent="0.2">
      <c r="M3690" s="30"/>
    </row>
    <row r="3691" spans="13:13" x14ac:dyDescent="0.2">
      <c r="M3691" s="30"/>
    </row>
    <row r="3692" spans="13:13" x14ac:dyDescent="0.2">
      <c r="M3692" s="30"/>
    </row>
    <row r="3693" spans="13:13" x14ac:dyDescent="0.2">
      <c r="M3693" s="30"/>
    </row>
    <row r="3694" spans="13:13" x14ac:dyDescent="0.2">
      <c r="M3694" s="30"/>
    </row>
    <row r="3695" spans="13:13" x14ac:dyDescent="0.2">
      <c r="M3695" s="30"/>
    </row>
    <row r="3696" spans="13:13" x14ac:dyDescent="0.2">
      <c r="M3696" s="30"/>
    </row>
    <row r="3697" spans="13:13" x14ac:dyDescent="0.2">
      <c r="M3697" s="30"/>
    </row>
    <row r="3698" spans="13:13" x14ac:dyDescent="0.2">
      <c r="M3698" s="30"/>
    </row>
    <row r="3699" spans="13:13" x14ac:dyDescent="0.2">
      <c r="M3699" s="30"/>
    </row>
    <row r="3700" spans="13:13" x14ac:dyDescent="0.2">
      <c r="M3700" s="30"/>
    </row>
    <row r="3701" spans="13:13" x14ac:dyDescent="0.2">
      <c r="M3701" s="30"/>
    </row>
    <row r="3702" spans="13:13" x14ac:dyDescent="0.2">
      <c r="M3702" s="30"/>
    </row>
    <row r="3703" spans="13:13" x14ac:dyDescent="0.2">
      <c r="M3703" s="30"/>
    </row>
    <row r="3704" spans="13:13" x14ac:dyDescent="0.2">
      <c r="M3704" s="30"/>
    </row>
    <row r="3705" spans="13:13" x14ac:dyDescent="0.2">
      <c r="M3705" s="30"/>
    </row>
    <row r="3706" spans="13:13" x14ac:dyDescent="0.2">
      <c r="M3706" s="30"/>
    </row>
    <row r="3707" spans="13:13" x14ac:dyDescent="0.2">
      <c r="M3707" s="30"/>
    </row>
    <row r="3708" spans="13:13" x14ac:dyDescent="0.2">
      <c r="M3708" s="30"/>
    </row>
    <row r="3709" spans="13:13" x14ac:dyDescent="0.2">
      <c r="M3709" s="30"/>
    </row>
    <row r="3710" spans="13:13" x14ac:dyDescent="0.2">
      <c r="M3710" s="30"/>
    </row>
    <row r="3711" spans="13:13" x14ac:dyDescent="0.2">
      <c r="M3711" s="30"/>
    </row>
    <row r="3712" spans="13:13" x14ac:dyDescent="0.2">
      <c r="M3712" s="30"/>
    </row>
    <row r="3713" spans="13:13" x14ac:dyDescent="0.2">
      <c r="M3713" s="30"/>
    </row>
    <row r="3714" spans="13:13" x14ac:dyDescent="0.2">
      <c r="M3714" s="30"/>
    </row>
    <row r="3715" spans="13:13" x14ac:dyDescent="0.2">
      <c r="M3715" s="30"/>
    </row>
    <row r="3716" spans="13:13" x14ac:dyDescent="0.2">
      <c r="M3716" s="30"/>
    </row>
    <row r="3717" spans="13:13" x14ac:dyDescent="0.2">
      <c r="M3717" s="30"/>
    </row>
    <row r="3718" spans="13:13" x14ac:dyDescent="0.2">
      <c r="M3718" s="30"/>
    </row>
    <row r="3719" spans="13:13" x14ac:dyDescent="0.2">
      <c r="M3719" s="30"/>
    </row>
    <row r="3720" spans="13:13" x14ac:dyDescent="0.2">
      <c r="M3720" s="30"/>
    </row>
    <row r="3721" spans="13:13" x14ac:dyDescent="0.2">
      <c r="M3721" s="30"/>
    </row>
    <row r="3722" spans="13:13" x14ac:dyDescent="0.2">
      <c r="M3722" s="30"/>
    </row>
    <row r="3723" spans="13:13" x14ac:dyDescent="0.2">
      <c r="M3723" s="30"/>
    </row>
    <row r="3724" spans="13:13" x14ac:dyDescent="0.2">
      <c r="M3724" s="30"/>
    </row>
    <row r="3725" spans="13:13" x14ac:dyDescent="0.2">
      <c r="M3725" s="30"/>
    </row>
    <row r="3726" spans="13:13" x14ac:dyDescent="0.2">
      <c r="M3726" s="30"/>
    </row>
    <row r="3727" spans="13:13" x14ac:dyDescent="0.2">
      <c r="M3727" s="30"/>
    </row>
    <row r="3728" spans="13:13" x14ac:dyDescent="0.2">
      <c r="M3728" s="30"/>
    </row>
    <row r="3729" spans="13:13" x14ac:dyDescent="0.2">
      <c r="M3729" s="30"/>
    </row>
    <row r="3730" spans="13:13" x14ac:dyDescent="0.2">
      <c r="M3730" s="30"/>
    </row>
    <row r="3731" spans="13:13" x14ac:dyDescent="0.2">
      <c r="M3731" s="30"/>
    </row>
    <row r="3732" spans="13:13" x14ac:dyDescent="0.2">
      <c r="M3732" s="30"/>
    </row>
    <row r="3733" spans="13:13" x14ac:dyDescent="0.2">
      <c r="M3733" s="30"/>
    </row>
    <row r="3734" spans="13:13" x14ac:dyDescent="0.2">
      <c r="M3734" s="30"/>
    </row>
    <row r="3735" spans="13:13" x14ac:dyDescent="0.2">
      <c r="M3735" s="30"/>
    </row>
    <row r="3736" spans="13:13" x14ac:dyDescent="0.2">
      <c r="M3736" s="30"/>
    </row>
    <row r="3737" spans="13:13" x14ac:dyDescent="0.2">
      <c r="M3737" s="30"/>
    </row>
    <row r="3738" spans="13:13" x14ac:dyDescent="0.2">
      <c r="M3738" s="30"/>
    </row>
    <row r="3739" spans="13:13" x14ac:dyDescent="0.2">
      <c r="M3739" s="30"/>
    </row>
    <row r="3740" spans="13:13" x14ac:dyDescent="0.2">
      <c r="M3740" s="30"/>
    </row>
    <row r="3741" spans="13:13" x14ac:dyDescent="0.2">
      <c r="M3741" s="30"/>
    </row>
    <row r="3742" spans="13:13" x14ac:dyDescent="0.2">
      <c r="M3742" s="30"/>
    </row>
    <row r="3743" spans="13:13" x14ac:dyDescent="0.2">
      <c r="M3743" s="30"/>
    </row>
    <row r="3744" spans="13:13" x14ac:dyDescent="0.2">
      <c r="M3744" s="30"/>
    </row>
    <row r="3745" spans="13:13" x14ac:dyDescent="0.2">
      <c r="M3745" s="30"/>
    </row>
    <row r="3746" spans="13:13" x14ac:dyDescent="0.2">
      <c r="M3746" s="30"/>
    </row>
    <row r="3747" spans="13:13" x14ac:dyDescent="0.2">
      <c r="M3747" s="30"/>
    </row>
    <row r="3748" spans="13:13" x14ac:dyDescent="0.2">
      <c r="M3748" s="30"/>
    </row>
    <row r="3749" spans="13:13" x14ac:dyDescent="0.2">
      <c r="M3749" s="30"/>
    </row>
    <row r="3750" spans="13:13" x14ac:dyDescent="0.2">
      <c r="M3750" s="30"/>
    </row>
    <row r="3751" spans="13:13" x14ac:dyDescent="0.2">
      <c r="M3751" s="30"/>
    </row>
    <row r="3752" spans="13:13" x14ac:dyDescent="0.2">
      <c r="M3752" s="30"/>
    </row>
    <row r="3753" spans="13:13" x14ac:dyDescent="0.2">
      <c r="M3753" s="30"/>
    </row>
    <row r="3754" spans="13:13" x14ac:dyDescent="0.2">
      <c r="M3754" s="30"/>
    </row>
    <row r="3755" spans="13:13" x14ac:dyDescent="0.2">
      <c r="M3755" s="30"/>
    </row>
    <row r="3756" spans="13:13" x14ac:dyDescent="0.2">
      <c r="M3756" s="30"/>
    </row>
    <row r="3757" spans="13:13" x14ac:dyDescent="0.2">
      <c r="M3757" s="30"/>
    </row>
    <row r="3758" spans="13:13" x14ac:dyDescent="0.2">
      <c r="M3758" s="30"/>
    </row>
    <row r="3759" spans="13:13" x14ac:dyDescent="0.2">
      <c r="M3759" s="30"/>
    </row>
    <row r="3760" spans="13:13" x14ac:dyDescent="0.2">
      <c r="M3760" s="30"/>
    </row>
    <row r="3761" spans="13:13" x14ac:dyDescent="0.2">
      <c r="M3761" s="30"/>
    </row>
    <row r="3762" spans="13:13" x14ac:dyDescent="0.2">
      <c r="M3762" s="30"/>
    </row>
    <row r="3763" spans="13:13" x14ac:dyDescent="0.2">
      <c r="M3763" s="30"/>
    </row>
    <row r="3764" spans="13:13" x14ac:dyDescent="0.2">
      <c r="M3764" s="30"/>
    </row>
    <row r="3765" spans="13:13" x14ac:dyDescent="0.2">
      <c r="M3765" s="30"/>
    </row>
    <row r="3766" spans="13:13" x14ac:dyDescent="0.2">
      <c r="M3766" s="30"/>
    </row>
    <row r="3767" spans="13:13" x14ac:dyDescent="0.2">
      <c r="M3767" s="30"/>
    </row>
    <row r="3768" spans="13:13" x14ac:dyDescent="0.2">
      <c r="M3768" s="30"/>
    </row>
    <row r="3769" spans="13:13" x14ac:dyDescent="0.2">
      <c r="M3769" s="30"/>
    </row>
    <row r="3770" spans="13:13" x14ac:dyDescent="0.2">
      <c r="M3770" s="30"/>
    </row>
    <row r="3771" spans="13:13" x14ac:dyDescent="0.2">
      <c r="M3771" s="30"/>
    </row>
    <row r="3772" spans="13:13" x14ac:dyDescent="0.2">
      <c r="M3772" s="30"/>
    </row>
    <row r="3773" spans="13:13" x14ac:dyDescent="0.2">
      <c r="M3773" s="30"/>
    </row>
    <row r="3774" spans="13:13" x14ac:dyDescent="0.2">
      <c r="M3774" s="30"/>
    </row>
    <row r="3775" spans="13:13" x14ac:dyDescent="0.2">
      <c r="M3775" s="30"/>
    </row>
    <row r="3776" spans="13:13" x14ac:dyDescent="0.2">
      <c r="M3776" s="30"/>
    </row>
    <row r="3777" spans="13:13" x14ac:dyDescent="0.2">
      <c r="M3777" s="30"/>
    </row>
    <row r="3778" spans="13:13" x14ac:dyDescent="0.2">
      <c r="M3778" s="30"/>
    </row>
    <row r="3779" spans="13:13" x14ac:dyDescent="0.2">
      <c r="M3779" s="30"/>
    </row>
    <row r="3780" spans="13:13" x14ac:dyDescent="0.2">
      <c r="M3780" s="30"/>
    </row>
    <row r="3781" spans="13:13" x14ac:dyDescent="0.2">
      <c r="M3781" s="30"/>
    </row>
    <row r="3782" spans="13:13" x14ac:dyDescent="0.2">
      <c r="M3782" s="30"/>
    </row>
    <row r="3783" spans="13:13" x14ac:dyDescent="0.2">
      <c r="M3783" s="30"/>
    </row>
    <row r="3784" spans="13:13" x14ac:dyDescent="0.2">
      <c r="M3784" s="30"/>
    </row>
    <row r="3785" spans="13:13" x14ac:dyDescent="0.2">
      <c r="M3785" s="30"/>
    </row>
    <row r="3786" spans="13:13" x14ac:dyDescent="0.2">
      <c r="M3786" s="30"/>
    </row>
    <row r="3787" spans="13:13" x14ac:dyDescent="0.2">
      <c r="M3787" s="30"/>
    </row>
    <row r="3788" spans="13:13" x14ac:dyDescent="0.2">
      <c r="M3788" s="30"/>
    </row>
    <row r="3789" spans="13:13" x14ac:dyDescent="0.2">
      <c r="M3789" s="30"/>
    </row>
    <row r="3790" spans="13:13" x14ac:dyDescent="0.2">
      <c r="M3790" s="30"/>
    </row>
    <row r="3791" spans="13:13" x14ac:dyDescent="0.2">
      <c r="M3791" s="30"/>
    </row>
    <row r="3792" spans="13:13" x14ac:dyDescent="0.2">
      <c r="M3792" s="30"/>
    </row>
    <row r="3793" spans="13:13" x14ac:dyDescent="0.2">
      <c r="M3793" s="30"/>
    </row>
    <row r="3794" spans="13:13" x14ac:dyDescent="0.2">
      <c r="M3794" s="30"/>
    </row>
    <row r="3795" spans="13:13" x14ac:dyDescent="0.2">
      <c r="M3795" s="30"/>
    </row>
    <row r="3796" spans="13:13" x14ac:dyDescent="0.2">
      <c r="M3796" s="30"/>
    </row>
    <row r="3797" spans="13:13" x14ac:dyDescent="0.2">
      <c r="M3797" s="30"/>
    </row>
    <row r="3798" spans="13:13" x14ac:dyDescent="0.2">
      <c r="M3798" s="30"/>
    </row>
    <row r="3799" spans="13:13" x14ac:dyDescent="0.2">
      <c r="M3799" s="30"/>
    </row>
    <row r="3800" spans="13:13" x14ac:dyDescent="0.2">
      <c r="M3800" s="30"/>
    </row>
    <row r="3801" spans="13:13" x14ac:dyDescent="0.2">
      <c r="M3801" s="30"/>
    </row>
    <row r="3802" spans="13:13" x14ac:dyDescent="0.2">
      <c r="M3802" s="30"/>
    </row>
    <row r="3803" spans="13:13" x14ac:dyDescent="0.2">
      <c r="M3803" s="30"/>
    </row>
    <row r="3804" spans="13:13" x14ac:dyDescent="0.2">
      <c r="M3804" s="30"/>
    </row>
    <row r="3805" spans="13:13" x14ac:dyDescent="0.2">
      <c r="M3805" s="30"/>
    </row>
    <row r="3806" spans="13:13" x14ac:dyDescent="0.2">
      <c r="M3806" s="30"/>
    </row>
    <row r="3807" spans="13:13" x14ac:dyDescent="0.2">
      <c r="M3807" s="30"/>
    </row>
    <row r="3808" spans="13:13" x14ac:dyDescent="0.2">
      <c r="M3808" s="30"/>
    </row>
    <row r="3809" spans="13:13" x14ac:dyDescent="0.2">
      <c r="M3809" s="30"/>
    </row>
    <row r="3810" spans="13:13" x14ac:dyDescent="0.2">
      <c r="M3810" s="30"/>
    </row>
    <row r="3811" spans="13:13" x14ac:dyDescent="0.2">
      <c r="M3811" s="30"/>
    </row>
    <row r="3812" spans="13:13" x14ac:dyDescent="0.2">
      <c r="M3812" s="30"/>
    </row>
    <row r="3813" spans="13:13" x14ac:dyDescent="0.2">
      <c r="M3813" s="30"/>
    </row>
    <row r="3814" spans="13:13" x14ac:dyDescent="0.2">
      <c r="M3814" s="30"/>
    </row>
    <row r="3815" spans="13:13" x14ac:dyDescent="0.2">
      <c r="M3815" s="30"/>
    </row>
    <row r="3816" spans="13:13" x14ac:dyDescent="0.2">
      <c r="M3816" s="30"/>
    </row>
    <row r="3817" spans="13:13" x14ac:dyDescent="0.2">
      <c r="M3817" s="30"/>
    </row>
    <row r="3818" spans="13:13" x14ac:dyDescent="0.2">
      <c r="M3818" s="30"/>
    </row>
    <row r="3819" spans="13:13" x14ac:dyDescent="0.2">
      <c r="M3819" s="30"/>
    </row>
    <row r="3820" spans="13:13" x14ac:dyDescent="0.2">
      <c r="M3820" s="30"/>
    </row>
    <row r="3821" spans="13:13" x14ac:dyDescent="0.2">
      <c r="M3821" s="30"/>
    </row>
    <row r="3822" spans="13:13" x14ac:dyDescent="0.2">
      <c r="M3822" s="30"/>
    </row>
    <row r="3823" spans="13:13" x14ac:dyDescent="0.2">
      <c r="M3823" s="30"/>
    </row>
    <row r="3824" spans="13:13" x14ac:dyDescent="0.2">
      <c r="M3824" s="30"/>
    </row>
    <row r="3825" spans="13:13" x14ac:dyDescent="0.2">
      <c r="M3825" s="30"/>
    </row>
    <row r="3826" spans="13:13" x14ac:dyDescent="0.2">
      <c r="M3826" s="30"/>
    </row>
    <row r="3827" spans="13:13" x14ac:dyDescent="0.2">
      <c r="M3827" s="30"/>
    </row>
    <row r="3828" spans="13:13" x14ac:dyDescent="0.2">
      <c r="M3828" s="30"/>
    </row>
    <row r="3829" spans="13:13" x14ac:dyDescent="0.2">
      <c r="M3829" s="30"/>
    </row>
    <row r="3830" spans="13:13" x14ac:dyDescent="0.2">
      <c r="M3830" s="30"/>
    </row>
    <row r="3831" spans="13:13" x14ac:dyDescent="0.2">
      <c r="M3831" s="30"/>
    </row>
    <row r="3832" spans="13:13" x14ac:dyDescent="0.2">
      <c r="M3832" s="30"/>
    </row>
    <row r="3833" spans="13:13" x14ac:dyDescent="0.2">
      <c r="M3833" s="30"/>
    </row>
    <row r="3834" spans="13:13" x14ac:dyDescent="0.2">
      <c r="M3834" s="30"/>
    </row>
    <row r="3835" spans="13:13" x14ac:dyDescent="0.2">
      <c r="M3835" s="30"/>
    </row>
    <row r="3836" spans="13:13" x14ac:dyDescent="0.2">
      <c r="M3836" s="30"/>
    </row>
    <row r="3837" spans="13:13" x14ac:dyDescent="0.2">
      <c r="M3837" s="30"/>
    </row>
    <row r="3838" spans="13:13" x14ac:dyDescent="0.2">
      <c r="M3838" s="30"/>
    </row>
    <row r="3839" spans="13:13" x14ac:dyDescent="0.2">
      <c r="M3839" s="30"/>
    </row>
    <row r="3840" spans="13:13" x14ac:dyDescent="0.2">
      <c r="M3840" s="30"/>
    </row>
    <row r="3841" spans="13:13" x14ac:dyDescent="0.2">
      <c r="M3841" s="30"/>
    </row>
    <row r="3842" spans="13:13" x14ac:dyDescent="0.2">
      <c r="M3842" s="30"/>
    </row>
    <row r="3843" spans="13:13" x14ac:dyDescent="0.2">
      <c r="M3843" s="30"/>
    </row>
    <row r="3844" spans="13:13" x14ac:dyDescent="0.2">
      <c r="M3844" s="30"/>
    </row>
    <row r="3845" spans="13:13" x14ac:dyDescent="0.2">
      <c r="M3845" s="30"/>
    </row>
    <row r="3846" spans="13:13" x14ac:dyDescent="0.2">
      <c r="M3846" s="30"/>
    </row>
    <row r="3847" spans="13:13" x14ac:dyDescent="0.2">
      <c r="M3847" s="30"/>
    </row>
    <row r="3848" spans="13:13" x14ac:dyDescent="0.2">
      <c r="M3848" s="30"/>
    </row>
    <row r="3849" spans="13:13" x14ac:dyDescent="0.2">
      <c r="M3849" s="30"/>
    </row>
    <row r="3850" spans="13:13" x14ac:dyDescent="0.2">
      <c r="M3850" s="30"/>
    </row>
    <row r="3851" spans="13:13" x14ac:dyDescent="0.2">
      <c r="M3851" s="30"/>
    </row>
    <row r="3852" spans="13:13" x14ac:dyDescent="0.2">
      <c r="M3852" s="30"/>
    </row>
    <row r="3853" spans="13:13" x14ac:dyDescent="0.2">
      <c r="M3853" s="30"/>
    </row>
    <row r="3854" spans="13:13" x14ac:dyDescent="0.2">
      <c r="M3854" s="30"/>
    </row>
    <row r="3855" spans="13:13" x14ac:dyDescent="0.2">
      <c r="M3855" s="30"/>
    </row>
    <row r="3856" spans="13:13" x14ac:dyDescent="0.2">
      <c r="M3856" s="30"/>
    </row>
    <row r="3857" spans="13:13" x14ac:dyDescent="0.2">
      <c r="M3857" s="30"/>
    </row>
    <row r="3858" spans="13:13" x14ac:dyDescent="0.2">
      <c r="M3858" s="30"/>
    </row>
    <row r="3859" spans="13:13" x14ac:dyDescent="0.2">
      <c r="M3859" s="30"/>
    </row>
    <row r="3860" spans="13:13" x14ac:dyDescent="0.2">
      <c r="M3860" s="30"/>
    </row>
    <row r="3861" spans="13:13" x14ac:dyDescent="0.2">
      <c r="M3861" s="30"/>
    </row>
    <row r="3862" spans="13:13" x14ac:dyDescent="0.2">
      <c r="M3862" s="30"/>
    </row>
    <row r="3863" spans="13:13" x14ac:dyDescent="0.2">
      <c r="M3863" s="30"/>
    </row>
    <row r="3864" spans="13:13" x14ac:dyDescent="0.2">
      <c r="M3864" s="30"/>
    </row>
    <row r="3865" spans="13:13" x14ac:dyDescent="0.2">
      <c r="M3865" s="30"/>
    </row>
    <row r="3866" spans="13:13" x14ac:dyDescent="0.2">
      <c r="M3866" s="30"/>
    </row>
    <row r="3867" spans="13:13" x14ac:dyDescent="0.2">
      <c r="M3867" s="30"/>
    </row>
    <row r="3868" spans="13:13" x14ac:dyDescent="0.2">
      <c r="M3868" s="30"/>
    </row>
    <row r="3869" spans="13:13" x14ac:dyDescent="0.2">
      <c r="M3869" s="30"/>
    </row>
    <row r="3870" spans="13:13" x14ac:dyDescent="0.2">
      <c r="M3870" s="30"/>
    </row>
    <row r="3871" spans="13:13" x14ac:dyDescent="0.2">
      <c r="M3871" s="30"/>
    </row>
    <row r="3872" spans="13:13" x14ac:dyDescent="0.2">
      <c r="M3872" s="30"/>
    </row>
    <row r="3873" spans="13:13" x14ac:dyDescent="0.2">
      <c r="M3873" s="30"/>
    </row>
    <row r="3874" spans="13:13" x14ac:dyDescent="0.2">
      <c r="M3874" s="30"/>
    </row>
    <row r="3875" spans="13:13" x14ac:dyDescent="0.2">
      <c r="M3875" s="30"/>
    </row>
    <row r="3876" spans="13:13" x14ac:dyDescent="0.2">
      <c r="M3876" s="30"/>
    </row>
    <row r="3877" spans="13:13" x14ac:dyDescent="0.2">
      <c r="M3877" s="30"/>
    </row>
    <row r="3878" spans="13:13" x14ac:dyDescent="0.2">
      <c r="M3878" s="30"/>
    </row>
    <row r="3879" spans="13:13" x14ac:dyDescent="0.2">
      <c r="M3879" s="30"/>
    </row>
    <row r="3880" spans="13:13" x14ac:dyDescent="0.2">
      <c r="M3880" s="30"/>
    </row>
    <row r="3881" spans="13:13" x14ac:dyDescent="0.2">
      <c r="M3881" s="30"/>
    </row>
    <row r="3882" spans="13:13" x14ac:dyDescent="0.2">
      <c r="M3882" s="30"/>
    </row>
    <row r="3883" spans="13:13" x14ac:dyDescent="0.2">
      <c r="M3883" s="30"/>
    </row>
    <row r="3884" spans="13:13" x14ac:dyDescent="0.2">
      <c r="M3884" s="30"/>
    </row>
    <row r="3885" spans="13:13" x14ac:dyDescent="0.2">
      <c r="M3885" s="30"/>
    </row>
    <row r="3886" spans="13:13" x14ac:dyDescent="0.2">
      <c r="M3886" s="30"/>
    </row>
    <row r="3887" spans="13:13" x14ac:dyDescent="0.2">
      <c r="M3887" s="30"/>
    </row>
    <row r="3888" spans="13:13" x14ac:dyDescent="0.2">
      <c r="M3888" s="30"/>
    </row>
    <row r="3889" spans="13:13" x14ac:dyDescent="0.2">
      <c r="M3889" s="30"/>
    </row>
    <row r="3890" spans="13:13" x14ac:dyDescent="0.2">
      <c r="M3890" s="30"/>
    </row>
    <row r="3891" spans="13:13" x14ac:dyDescent="0.2">
      <c r="M3891" s="30"/>
    </row>
    <row r="3892" spans="13:13" x14ac:dyDescent="0.2">
      <c r="M3892" s="30"/>
    </row>
    <row r="3893" spans="13:13" x14ac:dyDescent="0.2">
      <c r="M3893" s="30"/>
    </row>
    <row r="3894" spans="13:13" x14ac:dyDescent="0.2">
      <c r="M3894" s="30"/>
    </row>
    <row r="3895" spans="13:13" x14ac:dyDescent="0.2">
      <c r="M3895" s="30"/>
    </row>
    <row r="3896" spans="13:13" x14ac:dyDescent="0.2">
      <c r="M3896" s="30"/>
    </row>
    <row r="3897" spans="13:13" x14ac:dyDescent="0.2">
      <c r="M3897" s="30"/>
    </row>
    <row r="3898" spans="13:13" x14ac:dyDescent="0.2">
      <c r="M3898" s="30"/>
    </row>
    <row r="3899" spans="13:13" x14ac:dyDescent="0.2">
      <c r="M3899" s="30"/>
    </row>
    <row r="3900" spans="13:13" x14ac:dyDescent="0.2">
      <c r="M3900" s="30"/>
    </row>
    <row r="3901" spans="13:13" x14ac:dyDescent="0.2">
      <c r="M3901" s="30"/>
    </row>
    <row r="3902" spans="13:13" x14ac:dyDescent="0.2">
      <c r="M3902" s="30"/>
    </row>
    <row r="3903" spans="13:13" x14ac:dyDescent="0.2">
      <c r="M3903" s="30"/>
    </row>
    <row r="3904" spans="13:13" x14ac:dyDescent="0.2">
      <c r="M3904" s="30"/>
    </row>
    <row r="3905" spans="13:13" x14ac:dyDescent="0.2">
      <c r="M3905" s="30"/>
    </row>
    <row r="3906" spans="13:13" x14ac:dyDescent="0.2">
      <c r="M3906" s="30"/>
    </row>
    <row r="3907" spans="13:13" x14ac:dyDescent="0.2">
      <c r="M3907" s="30"/>
    </row>
    <row r="3908" spans="13:13" x14ac:dyDescent="0.2">
      <c r="M3908" s="30"/>
    </row>
    <row r="3909" spans="13:13" x14ac:dyDescent="0.2">
      <c r="M3909" s="30"/>
    </row>
    <row r="3910" spans="13:13" x14ac:dyDescent="0.2">
      <c r="M3910" s="30"/>
    </row>
    <row r="3911" spans="13:13" x14ac:dyDescent="0.2">
      <c r="M3911" s="30"/>
    </row>
    <row r="3912" spans="13:13" x14ac:dyDescent="0.2">
      <c r="M3912" s="30"/>
    </row>
    <row r="3913" spans="13:13" x14ac:dyDescent="0.2">
      <c r="M3913" s="30"/>
    </row>
    <row r="3914" spans="13:13" x14ac:dyDescent="0.2">
      <c r="M3914" s="30"/>
    </row>
    <row r="3915" spans="13:13" x14ac:dyDescent="0.2">
      <c r="M3915" s="30"/>
    </row>
    <row r="3916" spans="13:13" x14ac:dyDescent="0.2">
      <c r="M3916" s="30"/>
    </row>
    <row r="3917" spans="13:13" x14ac:dyDescent="0.2">
      <c r="M3917" s="30"/>
    </row>
    <row r="3918" spans="13:13" x14ac:dyDescent="0.2">
      <c r="M3918" s="30"/>
    </row>
    <row r="3919" spans="13:13" x14ac:dyDescent="0.2">
      <c r="M3919" s="30"/>
    </row>
    <row r="3920" spans="13:13" x14ac:dyDescent="0.2">
      <c r="M3920" s="30"/>
    </row>
    <row r="3921" spans="13:13" x14ac:dyDescent="0.2">
      <c r="M3921" s="30"/>
    </row>
    <row r="3922" spans="13:13" x14ac:dyDescent="0.2">
      <c r="M3922" s="30"/>
    </row>
    <row r="3923" spans="13:13" x14ac:dyDescent="0.2">
      <c r="M3923" s="30"/>
    </row>
    <row r="3924" spans="13:13" x14ac:dyDescent="0.2">
      <c r="M3924" s="30"/>
    </row>
    <row r="3925" spans="13:13" x14ac:dyDescent="0.2">
      <c r="M3925" s="30"/>
    </row>
    <row r="3926" spans="13:13" x14ac:dyDescent="0.2">
      <c r="M3926" s="30"/>
    </row>
    <row r="3927" spans="13:13" x14ac:dyDescent="0.2">
      <c r="M3927" s="30"/>
    </row>
    <row r="3928" spans="13:13" x14ac:dyDescent="0.2">
      <c r="M3928" s="30"/>
    </row>
    <row r="3929" spans="13:13" x14ac:dyDescent="0.2">
      <c r="M3929" s="30"/>
    </row>
    <row r="3930" spans="13:13" x14ac:dyDescent="0.2">
      <c r="M3930" s="30"/>
    </row>
    <row r="3931" spans="13:13" x14ac:dyDescent="0.2">
      <c r="M3931" s="30"/>
    </row>
    <row r="3932" spans="13:13" x14ac:dyDescent="0.2">
      <c r="M3932" s="30"/>
    </row>
    <row r="3933" spans="13:13" x14ac:dyDescent="0.2">
      <c r="M3933" s="30"/>
    </row>
    <row r="3934" spans="13:13" x14ac:dyDescent="0.2">
      <c r="M3934" s="30"/>
    </row>
    <row r="3935" spans="13:13" x14ac:dyDescent="0.2">
      <c r="M3935" s="30"/>
    </row>
    <row r="3936" spans="13:13" x14ac:dyDescent="0.2">
      <c r="M3936" s="30"/>
    </row>
    <row r="3937" spans="13:13" x14ac:dyDescent="0.2">
      <c r="M3937" s="30"/>
    </row>
    <row r="3938" spans="13:13" x14ac:dyDescent="0.2">
      <c r="M3938" s="30"/>
    </row>
    <row r="3939" spans="13:13" x14ac:dyDescent="0.2">
      <c r="M3939" s="30"/>
    </row>
    <row r="3940" spans="13:13" x14ac:dyDescent="0.2">
      <c r="M3940" s="30"/>
    </row>
    <row r="3941" spans="13:13" x14ac:dyDescent="0.2">
      <c r="M3941" s="30"/>
    </row>
    <row r="3942" spans="13:13" x14ac:dyDescent="0.2">
      <c r="M3942" s="30"/>
    </row>
    <row r="3943" spans="13:13" x14ac:dyDescent="0.2">
      <c r="M3943" s="30"/>
    </row>
    <row r="3944" spans="13:13" x14ac:dyDescent="0.2">
      <c r="M3944" s="30"/>
    </row>
    <row r="3945" spans="13:13" x14ac:dyDescent="0.2">
      <c r="M3945" s="30"/>
    </row>
    <row r="3946" spans="13:13" x14ac:dyDescent="0.2">
      <c r="M3946" s="30"/>
    </row>
    <row r="3947" spans="13:13" x14ac:dyDescent="0.2">
      <c r="M3947" s="30"/>
    </row>
    <row r="3948" spans="13:13" x14ac:dyDescent="0.2">
      <c r="M3948" s="30"/>
    </row>
    <row r="3949" spans="13:13" x14ac:dyDescent="0.2">
      <c r="M3949" s="30"/>
    </row>
    <row r="3950" spans="13:13" x14ac:dyDescent="0.2">
      <c r="M3950" s="30"/>
    </row>
    <row r="3951" spans="13:13" x14ac:dyDescent="0.2">
      <c r="M3951" s="30"/>
    </row>
    <row r="3952" spans="13:13" x14ac:dyDescent="0.2">
      <c r="M3952" s="30"/>
    </row>
    <row r="3953" spans="13:13" x14ac:dyDescent="0.2">
      <c r="M3953" s="30"/>
    </row>
    <row r="3954" spans="13:13" x14ac:dyDescent="0.2">
      <c r="M3954" s="30"/>
    </row>
    <row r="3955" spans="13:13" x14ac:dyDescent="0.2">
      <c r="M3955" s="30"/>
    </row>
    <row r="3956" spans="13:13" x14ac:dyDescent="0.2">
      <c r="M3956" s="30"/>
    </row>
    <row r="3957" spans="13:13" x14ac:dyDescent="0.2">
      <c r="M3957" s="30"/>
    </row>
    <row r="3958" spans="13:13" x14ac:dyDescent="0.2">
      <c r="M3958" s="30"/>
    </row>
    <row r="3959" spans="13:13" x14ac:dyDescent="0.2">
      <c r="M3959" s="30"/>
    </row>
    <row r="3960" spans="13:13" x14ac:dyDescent="0.2">
      <c r="M3960" s="30"/>
    </row>
    <row r="3961" spans="13:13" x14ac:dyDescent="0.2">
      <c r="M3961" s="30"/>
    </row>
    <row r="3962" spans="13:13" x14ac:dyDescent="0.2">
      <c r="M3962" s="30"/>
    </row>
    <row r="3963" spans="13:13" x14ac:dyDescent="0.2">
      <c r="M3963" s="30"/>
    </row>
    <row r="3964" spans="13:13" x14ac:dyDescent="0.2">
      <c r="M3964" s="30"/>
    </row>
    <row r="3965" spans="13:13" x14ac:dyDescent="0.2">
      <c r="M3965" s="30"/>
    </row>
    <row r="3966" spans="13:13" x14ac:dyDescent="0.2">
      <c r="M3966" s="30"/>
    </row>
    <row r="3967" spans="13:13" x14ac:dyDescent="0.2">
      <c r="M3967" s="30"/>
    </row>
    <row r="3968" spans="13:13" x14ac:dyDescent="0.2">
      <c r="M3968" s="30"/>
    </row>
    <row r="3969" spans="13:13" x14ac:dyDescent="0.2">
      <c r="M3969" s="30"/>
    </row>
    <row r="3970" spans="13:13" x14ac:dyDescent="0.2">
      <c r="M3970" s="30"/>
    </row>
    <row r="3971" spans="13:13" x14ac:dyDescent="0.2">
      <c r="M3971" s="30"/>
    </row>
    <row r="3972" spans="13:13" x14ac:dyDescent="0.2">
      <c r="M3972" s="30"/>
    </row>
    <row r="3973" spans="13:13" x14ac:dyDescent="0.2">
      <c r="M3973" s="30"/>
    </row>
    <row r="3974" spans="13:13" x14ac:dyDescent="0.2">
      <c r="M3974" s="30"/>
    </row>
    <row r="3975" spans="13:13" x14ac:dyDescent="0.2">
      <c r="M3975" s="30"/>
    </row>
    <row r="3976" spans="13:13" x14ac:dyDescent="0.2">
      <c r="M3976" s="30"/>
    </row>
    <row r="3977" spans="13:13" x14ac:dyDescent="0.2">
      <c r="M3977" s="30"/>
    </row>
    <row r="3978" spans="13:13" x14ac:dyDescent="0.2">
      <c r="M3978" s="30"/>
    </row>
    <row r="3979" spans="13:13" x14ac:dyDescent="0.2">
      <c r="M3979" s="30"/>
    </row>
    <row r="3980" spans="13:13" x14ac:dyDescent="0.2">
      <c r="M3980" s="30"/>
    </row>
    <row r="3981" spans="13:13" x14ac:dyDescent="0.2">
      <c r="M3981" s="30"/>
    </row>
    <row r="3982" spans="13:13" x14ac:dyDescent="0.2">
      <c r="M3982" s="30"/>
    </row>
    <row r="3983" spans="13:13" x14ac:dyDescent="0.2">
      <c r="M3983" s="30"/>
    </row>
    <row r="3984" spans="13:13" x14ac:dyDescent="0.2">
      <c r="M3984" s="30"/>
    </row>
    <row r="3985" spans="13:13" x14ac:dyDescent="0.2">
      <c r="M3985" s="30"/>
    </row>
    <row r="3986" spans="13:13" x14ac:dyDescent="0.2">
      <c r="M3986" s="30"/>
    </row>
    <row r="3987" spans="13:13" x14ac:dyDescent="0.2">
      <c r="M3987" s="30"/>
    </row>
    <row r="3988" spans="13:13" x14ac:dyDescent="0.2">
      <c r="M3988" s="30"/>
    </row>
    <row r="3989" spans="13:13" x14ac:dyDescent="0.2">
      <c r="M3989" s="30"/>
    </row>
    <row r="3990" spans="13:13" x14ac:dyDescent="0.2">
      <c r="M3990" s="30"/>
    </row>
    <row r="3991" spans="13:13" x14ac:dyDescent="0.2">
      <c r="M3991" s="30"/>
    </row>
    <row r="3992" spans="13:13" x14ac:dyDescent="0.2">
      <c r="M3992" s="30"/>
    </row>
    <row r="3993" spans="13:13" x14ac:dyDescent="0.2">
      <c r="M3993" s="30"/>
    </row>
    <row r="3994" spans="13:13" x14ac:dyDescent="0.2">
      <c r="M3994" s="30"/>
    </row>
    <row r="3995" spans="13:13" x14ac:dyDescent="0.2">
      <c r="M3995" s="30"/>
    </row>
    <row r="3996" spans="13:13" x14ac:dyDescent="0.2">
      <c r="M3996" s="30"/>
    </row>
    <row r="3997" spans="13:13" x14ac:dyDescent="0.2">
      <c r="M3997" s="30"/>
    </row>
    <row r="3998" spans="13:13" x14ac:dyDescent="0.2">
      <c r="M3998" s="30"/>
    </row>
    <row r="3999" spans="13:13" x14ac:dyDescent="0.2">
      <c r="M3999" s="30"/>
    </row>
    <row r="4000" spans="13:13" x14ac:dyDescent="0.2">
      <c r="M4000" s="30"/>
    </row>
    <row r="4001" spans="13:13" x14ac:dyDescent="0.2">
      <c r="M4001" s="30"/>
    </row>
    <row r="4002" spans="13:13" x14ac:dyDescent="0.2">
      <c r="M4002" s="30"/>
    </row>
    <row r="4003" spans="13:13" x14ac:dyDescent="0.2">
      <c r="M4003" s="30"/>
    </row>
    <row r="4004" spans="13:13" x14ac:dyDescent="0.2">
      <c r="M4004" s="30"/>
    </row>
    <row r="4005" spans="13:13" x14ac:dyDescent="0.2">
      <c r="M4005" s="30"/>
    </row>
    <row r="4006" spans="13:13" x14ac:dyDescent="0.2">
      <c r="M4006" s="30"/>
    </row>
    <row r="4007" spans="13:13" x14ac:dyDescent="0.2">
      <c r="M4007" s="30"/>
    </row>
    <row r="4008" spans="13:13" x14ac:dyDescent="0.2">
      <c r="M4008" s="30"/>
    </row>
    <row r="4009" spans="13:13" x14ac:dyDescent="0.2">
      <c r="M4009" s="30"/>
    </row>
    <row r="4010" spans="13:13" x14ac:dyDescent="0.2">
      <c r="M4010" s="30"/>
    </row>
    <row r="4011" spans="13:13" x14ac:dyDescent="0.2">
      <c r="M4011" s="30"/>
    </row>
    <row r="4012" spans="13:13" x14ac:dyDescent="0.2">
      <c r="M4012" s="30"/>
    </row>
    <row r="4013" spans="13:13" x14ac:dyDescent="0.2">
      <c r="M4013" s="30"/>
    </row>
    <row r="4014" spans="13:13" x14ac:dyDescent="0.2">
      <c r="M4014" s="30"/>
    </row>
    <row r="4015" spans="13:13" x14ac:dyDescent="0.2">
      <c r="M4015" s="30"/>
    </row>
    <row r="4016" spans="13:13" x14ac:dyDescent="0.2">
      <c r="M4016" s="30"/>
    </row>
    <row r="4017" spans="13:13" x14ac:dyDescent="0.2">
      <c r="M4017" s="30"/>
    </row>
    <row r="4018" spans="13:13" x14ac:dyDescent="0.2">
      <c r="M4018" s="30"/>
    </row>
    <row r="4019" spans="13:13" x14ac:dyDescent="0.2">
      <c r="M4019" s="30"/>
    </row>
    <row r="4020" spans="13:13" x14ac:dyDescent="0.2">
      <c r="M4020" s="30"/>
    </row>
    <row r="4021" spans="13:13" x14ac:dyDescent="0.2">
      <c r="M4021" s="30"/>
    </row>
    <row r="4022" spans="13:13" x14ac:dyDescent="0.2">
      <c r="M4022" s="30"/>
    </row>
    <row r="4023" spans="13:13" x14ac:dyDescent="0.2">
      <c r="M4023" s="30"/>
    </row>
    <row r="4024" spans="13:13" x14ac:dyDescent="0.2">
      <c r="M4024" s="30"/>
    </row>
    <row r="4025" spans="13:13" x14ac:dyDescent="0.2">
      <c r="M4025" s="30"/>
    </row>
    <row r="4026" spans="13:13" x14ac:dyDescent="0.2">
      <c r="M4026" s="30"/>
    </row>
    <row r="4027" spans="13:13" x14ac:dyDescent="0.2">
      <c r="M4027" s="30"/>
    </row>
    <row r="4028" spans="13:13" x14ac:dyDescent="0.2">
      <c r="M4028" s="30"/>
    </row>
    <row r="4029" spans="13:13" x14ac:dyDescent="0.2">
      <c r="M4029" s="30"/>
    </row>
    <row r="4030" spans="13:13" x14ac:dyDescent="0.2">
      <c r="M4030" s="30"/>
    </row>
    <row r="4031" spans="13:13" x14ac:dyDescent="0.2">
      <c r="M4031" s="30"/>
    </row>
    <row r="4032" spans="13:13" x14ac:dyDescent="0.2">
      <c r="M4032" s="30"/>
    </row>
    <row r="4033" spans="13:13" x14ac:dyDescent="0.2">
      <c r="M4033" s="30"/>
    </row>
    <row r="4034" spans="13:13" x14ac:dyDescent="0.2">
      <c r="M4034" s="30"/>
    </row>
    <row r="4035" spans="13:13" x14ac:dyDescent="0.2">
      <c r="M4035" s="30"/>
    </row>
    <row r="4036" spans="13:13" x14ac:dyDescent="0.2">
      <c r="M4036" s="30"/>
    </row>
    <row r="4037" spans="13:13" x14ac:dyDescent="0.2">
      <c r="M4037" s="30"/>
    </row>
    <row r="4038" spans="13:13" x14ac:dyDescent="0.2">
      <c r="M4038" s="30"/>
    </row>
    <row r="4039" spans="13:13" x14ac:dyDescent="0.2">
      <c r="M4039" s="30"/>
    </row>
    <row r="4040" spans="13:13" x14ac:dyDescent="0.2">
      <c r="M4040" s="30"/>
    </row>
    <row r="4041" spans="13:13" x14ac:dyDescent="0.2">
      <c r="M4041" s="30"/>
    </row>
    <row r="4042" spans="13:13" x14ac:dyDescent="0.2">
      <c r="M4042" s="30"/>
    </row>
    <row r="4043" spans="13:13" x14ac:dyDescent="0.2">
      <c r="M4043" s="30"/>
    </row>
    <row r="4044" spans="13:13" x14ac:dyDescent="0.2">
      <c r="M4044" s="30"/>
    </row>
    <row r="4045" spans="13:13" x14ac:dyDescent="0.2">
      <c r="M4045" s="30"/>
    </row>
    <row r="4046" spans="13:13" x14ac:dyDescent="0.2">
      <c r="M4046" s="30"/>
    </row>
    <row r="4047" spans="13:13" x14ac:dyDescent="0.2">
      <c r="M4047" s="30"/>
    </row>
    <row r="4048" spans="13:13" x14ac:dyDescent="0.2">
      <c r="M4048" s="30"/>
    </row>
    <row r="4049" spans="13:13" x14ac:dyDescent="0.2">
      <c r="M4049" s="30"/>
    </row>
    <row r="4050" spans="13:13" x14ac:dyDescent="0.2">
      <c r="M4050" s="30"/>
    </row>
    <row r="4051" spans="13:13" x14ac:dyDescent="0.2">
      <c r="M4051" s="30"/>
    </row>
    <row r="4052" spans="13:13" x14ac:dyDescent="0.2">
      <c r="M4052" s="30"/>
    </row>
    <row r="4053" spans="13:13" x14ac:dyDescent="0.2">
      <c r="M4053" s="30"/>
    </row>
    <row r="4054" spans="13:13" x14ac:dyDescent="0.2">
      <c r="M4054" s="30"/>
    </row>
    <row r="4055" spans="13:13" x14ac:dyDescent="0.2">
      <c r="M4055" s="30"/>
    </row>
    <row r="4056" spans="13:13" x14ac:dyDescent="0.2">
      <c r="M4056" s="30"/>
    </row>
    <row r="4057" spans="13:13" x14ac:dyDescent="0.2">
      <c r="M4057" s="30"/>
    </row>
    <row r="4058" spans="13:13" x14ac:dyDescent="0.2">
      <c r="M4058" s="30"/>
    </row>
    <row r="4059" spans="13:13" x14ac:dyDescent="0.2">
      <c r="M4059" s="30"/>
    </row>
    <row r="4060" spans="13:13" x14ac:dyDescent="0.2">
      <c r="M4060" s="30"/>
    </row>
    <row r="4061" spans="13:13" x14ac:dyDescent="0.2">
      <c r="M4061" s="30"/>
    </row>
    <row r="4062" spans="13:13" x14ac:dyDescent="0.2">
      <c r="M4062" s="30"/>
    </row>
    <row r="4063" spans="13:13" x14ac:dyDescent="0.2">
      <c r="M4063" s="30"/>
    </row>
    <row r="4064" spans="13:13" x14ac:dyDescent="0.2">
      <c r="M4064" s="30"/>
    </row>
    <row r="4065" spans="13:13" x14ac:dyDescent="0.2">
      <c r="M4065" s="30"/>
    </row>
    <row r="4066" spans="13:13" x14ac:dyDescent="0.2">
      <c r="M4066" s="30"/>
    </row>
    <row r="4067" spans="13:13" x14ac:dyDescent="0.2">
      <c r="M4067" s="30"/>
    </row>
    <row r="4068" spans="13:13" x14ac:dyDescent="0.2">
      <c r="M4068" s="30"/>
    </row>
    <row r="4069" spans="13:13" x14ac:dyDescent="0.2">
      <c r="M4069" s="30"/>
    </row>
    <row r="4070" spans="13:13" x14ac:dyDescent="0.2">
      <c r="M4070" s="30"/>
    </row>
    <row r="4071" spans="13:13" x14ac:dyDescent="0.2">
      <c r="M4071" s="30"/>
    </row>
    <row r="4072" spans="13:13" x14ac:dyDescent="0.2">
      <c r="M4072" s="30"/>
    </row>
    <row r="4073" spans="13:13" x14ac:dyDescent="0.2">
      <c r="M4073" s="30"/>
    </row>
    <row r="4074" spans="13:13" x14ac:dyDescent="0.2">
      <c r="M4074" s="30"/>
    </row>
    <row r="4075" spans="13:13" x14ac:dyDescent="0.2">
      <c r="M4075" s="30"/>
    </row>
    <row r="4076" spans="13:13" x14ac:dyDescent="0.2">
      <c r="M4076" s="30"/>
    </row>
    <row r="4077" spans="13:13" x14ac:dyDescent="0.2">
      <c r="M4077" s="30"/>
    </row>
    <row r="4078" spans="13:13" x14ac:dyDescent="0.2">
      <c r="M4078" s="30"/>
    </row>
    <row r="4079" spans="13:13" x14ac:dyDescent="0.2">
      <c r="M4079" s="30"/>
    </row>
    <row r="4080" spans="13:13" x14ac:dyDescent="0.2">
      <c r="M4080" s="30"/>
    </row>
    <row r="4081" spans="13:13" x14ac:dyDescent="0.2">
      <c r="M4081" s="30"/>
    </row>
    <row r="4082" spans="13:13" x14ac:dyDescent="0.2">
      <c r="M4082" s="30"/>
    </row>
    <row r="4083" spans="13:13" x14ac:dyDescent="0.2">
      <c r="M4083" s="30"/>
    </row>
    <row r="4084" spans="13:13" x14ac:dyDescent="0.2">
      <c r="M4084" s="30"/>
    </row>
    <row r="4085" spans="13:13" x14ac:dyDescent="0.2">
      <c r="M4085" s="30"/>
    </row>
    <row r="4086" spans="13:13" x14ac:dyDescent="0.2">
      <c r="M4086" s="30"/>
    </row>
    <row r="4087" spans="13:13" x14ac:dyDescent="0.2">
      <c r="M4087" s="30"/>
    </row>
    <row r="4088" spans="13:13" x14ac:dyDescent="0.2">
      <c r="M4088" s="30"/>
    </row>
    <row r="4089" spans="13:13" x14ac:dyDescent="0.2">
      <c r="M4089" s="30"/>
    </row>
    <row r="4090" spans="13:13" x14ac:dyDescent="0.2">
      <c r="M4090" s="30"/>
    </row>
    <row r="4091" spans="13:13" x14ac:dyDescent="0.2">
      <c r="M4091" s="30"/>
    </row>
    <row r="4092" spans="13:13" x14ac:dyDescent="0.2">
      <c r="M4092" s="30"/>
    </row>
    <row r="4093" spans="13:13" x14ac:dyDescent="0.2">
      <c r="M4093" s="30"/>
    </row>
    <row r="4094" spans="13:13" x14ac:dyDescent="0.2">
      <c r="M4094" s="30"/>
    </row>
    <row r="4095" spans="13:13" x14ac:dyDescent="0.2">
      <c r="M4095" s="30"/>
    </row>
    <row r="4096" spans="13:13" x14ac:dyDescent="0.2">
      <c r="M4096" s="30"/>
    </row>
    <row r="4097" spans="13:13" x14ac:dyDescent="0.2">
      <c r="M4097" s="30"/>
    </row>
    <row r="4098" spans="13:13" x14ac:dyDescent="0.2">
      <c r="M4098" s="30"/>
    </row>
    <row r="4099" spans="13:13" x14ac:dyDescent="0.2">
      <c r="M4099" s="30"/>
    </row>
    <row r="4100" spans="13:13" x14ac:dyDescent="0.2">
      <c r="M4100" s="30"/>
    </row>
    <row r="4101" spans="13:13" x14ac:dyDescent="0.2">
      <c r="M4101" s="30"/>
    </row>
    <row r="4102" spans="13:13" x14ac:dyDescent="0.2">
      <c r="M4102" s="30"/>
    </row>
    <row r="4103" spans="13:13" x14ac:dyDescent="0.2">
      <c r="M4103" s="30"/>
    </row>
    <row r="4104" spans="13:13" x14ac:dyDescent="0.2">
      <c r="M4104" s="30"/>
    </row>
    <row r="4105" spans="13:13" x14ac:dyDescent="0.2">
      <c r="M4105" s="30"/>
    </row>
    <row r="4106" spans="13:13" x14ac:dyDescent="0.2">
      <c r="M4106" s="30"/>
    </row>
    <row r="4107" spans="13:13" x14ac:dyDescent="0.2">
      <c r="M4107" s="30"/>
    </row>
    <row r="4108" spans="13:13" x14ac:dyDescent="0.2">
      <c r="M4108" s="30"/>
    </row>
    <row r="4109" spans="13:13" x14ac:dyDescent="0.2">
      <c r="M4109" s="30"/>
    </row>
    <row r="4110" spans="13:13" x14ac:dyDescent="0.2">
      <c r="M4110" s="30"/>
    </row>
    <row r="4111" spans="13:13" x14ac:dyDescent="0.2">
      <c r="M4111" s="30"/>
    </row>
    <row r="4112" spans="13:13" x14ac:dyDescent="0.2">
      <c r="M4112" s="30"/>
    </row>
    <row r="4113" spans="13:13" x14ac:dyDescent="0.2">
      <c r="M4113" s="30"/>
    </row>
    <row r="4114" spans="13:13" x14ac:dyDescent="0.2">
      <c r="M4114" s="30"/>
    </row>
    <row r="4115" spans="13:13" x14ac:dyDescent="0.2">
      <c r="M4115" s="30"/>
    </row>
    <row r="4116" spans="13:13" x14ac:dyDescent="0.2">
      <c r="M4116" s="30"/>
    </row>
    <row r="4117" spans="13:13" x14ac:dyDescent="0.2">
      <c r="M4117" s="30"/>
    </row>
    <row r="4118" spans="13:13" x14ac:dyDescent="0.2">
      <c r="M4118" s="30"/>
    </row>
    <row r="4119" spans="13:13" x14ac:dyDescent="0.2">
      <c r="M4119" s="30"/>
    </row>
    <row r="4120" spans="13:13" x14ac:dyDescent="0.2">
      <c r="M4120" s="30"/>
    </row>
    <row r="4121" spans="13:13" x14ac:dyDescent="0.2">
      <c r="M4121" s="30"/>
    </row>
    <row r="4122" spans="13:13" x14ac:dyDescent="0.2">
      <c r="M4122" s="30"/>
    </row>
    <row r="4123" spans="13:13" x14ac:dyDescent="0.2">
      <c r="M4123" s="30"/>
    </row>
    <row r="4124" spans="13:13" x14ac:dyDescent="0.2">
      <c r="M4124" s="30"/>
    </row>
    <row r="4125" spans="13:13" x14ac:dyDescent="0.2">
      <c r="M4125" s="30"/>
    </row>
    <row r="4126" spans="13:13" x14ac:dyDescent="0.2">
      <c r="M4126" s="30"/>
    </row>
    <row r="4127" spans="13:13" x14ac:dyDescent="0.2">
      <c r="M4127" s="30"/>
    </row>
    <row r="4128" spans="13:13" x14ac:dyDescent="0.2">
      <c r="M4128" s="30"/>
    </row>
    <row r="4129" spans="13:13" x14ac:dyDescent="0.2">
      <c r="M4129" s="30"/>
    </row>
    <row r="4130" spans="13:13" x14ac:dyDescent="0.2">
      <c r="M4130" s="30"/>
    </row>
    <row r="4131" spans="13:13" x14ac:dyDescent="0.2">
      <c r="M4131" s="30"/>
    </row>
    <row r="4132" spans="13:13" x14ac:dyDescent="0.2">
      <c r="M4132" s="30"/>
    </row>
    <row r="4133" spans="13:13" x14ac:dyDescent="0.2">
      <c r="M4133" s="30"/>
    </row>
    <row r="4134" spans="13:13" x14ac:dyDescent="0.2">
      <c r="M4134" s="30"/>
    </row>
    <row r="4135" spans="13:13" x14ac:dyDescent="0.2">
      <c r="M4135" s="30"/>
    </row>
    <row r="4136" spans="13:13" x14ac:dyDescent="0.2">
      <c r="M4136" s="30"/>
    </row>
    <row r="4137" spans="13:13" x14ac:dyDescent="0.2">
      <c r="M4137" s="30"/>
    </row>
    <row r="4138" spans="13:13" x14ac:dyDescent="0.2">
      <c r="M4138" s="30"/>
    </row>
    <row r="4139" spans="13:13" x14ac:dyDescent="0.2">
      <c r="M4139" s="30"/>
    </row>
    <row r="4140" spans="13:13" x14ac:dyDescent="0.2">
      <c r="M4140" s="30"/>
    </row>
    <row r="4141" spans="13:13" x14ac:dyDescent="0.2">
      <c r="M4141" s="30"/>
    </row>
    <row r="4142" spans="13:13" x14ac:dyDescent="0.2">
      <c r="M4142" s="30"/>
    </row>
    <row r="4143" spans="13:13" x14ac:dyDescent="0.2">
      <c r="M4143" s="30"/>
    </row>
    <row r="4144" spans="13:13" x14ac:dyDescent="0.2">
      <c r="M4144" s="30"/>
    </row>
    <row r="4145" spans="13:13" x14ac:dyDescent="0.2">
      <c r="M4145" s="30"/>
    </row>
    <row r="4146" spans="13:13" x14ac:dyDescent="0.2">
      <c r="M4146" s="30"/>
    </row>
    <row r="4147" spans="13:13" x14ac:dyDescent="0.2">
      <c r="M4147" s="30"/>
    </row>
    <row r="4148" spans="13:13" x14ac:dyDescent="0.2">
      <c r="M4148" s="30"/>
    </row>
    <row r="4149" spans="13:13" x14ac:dyDescent="0.2">
      <c r="M4149" s="30"/>
    </row>
    <row r="4150" spans="13:13" x14ac:dyDescent="0.2">
      <c r="M4150" s="30"/>
    </row>
    <row r="4151" spans="13:13" x14ac:dyDescent="0.2">
      <c r="M4151" s="30"/>
    </row>
    <row r="4152" spans="13:13" x14ac:dyDescent="0.2">
      <c r="M4152" s="30"/>
    </row>
    <row r="4153" spans="13:13" x14ac:dyDescent="0.2">
      <c r="M4153" s="30"/>
    </row>
    <row r="4154" spans="13:13" x14ac:dyDescent="0.2">
      <c r="M4154" s="30"/>
    </row>
    <row r="4155" spans="13:13" x14ac:dyDescent="0.2">
      <c r="M4155" s="30"/>
    </row>
    <row r="4156" spans="13:13" x14ac:dyDescent="0.2">
      <c r="M4156" s="30"/>
    </row>
    <row r="4157" spans="13:13" x14ac:dyDescent="0.2">
      <c r="M4157" s="30"/>
    </row>
    <row r="4158" spans="13:13" x14ac:dyDescent="0.2">
      <c r="M4158" s="30"/>
    </row>
    <row r="4159" spans="13:13" x14ac:dyDescent="0.2">
      <c r="M4159" s="30"/>
    </row>
    <row r="4160" spans="13:13" x14ac:dyDescent="0.2">
      <c r="M4160" s="30"/>
    </row>
    <row r="4161" spans="13:13" x14ac:dyDescent="0.2">
      <c r="M4161" s="30"/>
    </row>
    <row r="4162" spans="13:13" x14ac:dyDescent="0.2">
      <c r="M4162" s="30"/>
    </row>
    <row r="4163" spans="13:13" x14ac:dyDescent="0.2">
      <c r="M4163" s="30"/>
    </row>
    <row r="4164" spans="13:13" x14ac:dyDescent="0.2">
      <c r="M4164" s="30"/>
    </row>
    <row r="4165" spans="13:13" x14ac:dyDescent="0.2">
      <c r="M4165" s="30"/>
    </row>
    <row r="4166" spans="13:13" x14ac:dyDescent="0.2">
      <c r="M4166" s="30"/>
    </row>
    <row r="4167" spans="13:13" x14ac:dyDescent="0.2">
      <c r="M4167" s="30"/>
    </row>
    <row r="4168" spans="13:13" x14ac:dyDescent="0.2">
      <c r="M4168" s="30"/>
    </row>
    <row r="4169" spans="13:13" x14ac:dyDescent="0.2">
      <c r="M4169" s="30"/>
    </row>
    <row r="4170" spans="13:13" x14ac:dyDescent="0.2">
      <c r="M4170" s="30"/>
    </row>
    <row r="4171" spans="13:13" x14ac:dyDescent="0.2">
      <c r="M4171" s="30"/>
    </row>
    <row r="4172" spans="13:13" x14ac:dyDescent="0.2">
      <c r="M4172" s="30"/>
    </row>
    <row r="4173" spans="13:13" x14ac:dyDescent="0.2">
      <c r="M4173" s="30"/>
    </row>
    <row r="4174" spans="13:13" x14ac:dyDescent="0.2">
      <c r="M4174" s="30"/>
    </row>
    <row r="4175" spans="13:13" x14ac:dyDescent="0.2">
      <c r="M4175" s="30"/>
    </row>
    <row r="4176" spans="13:13" x14ac:dyDescent="0.2">
      <c r="M4176" s="30"/>
    </row>
    <row r="4177" spans="13:13" x14ac:dyDescent="0.2">
      <c r="M4177" s="30"/>
    </row>
    <row r="4178" spans="13:13" x14ac:dyDescent="0.2">
      <c r="M4178" s="30"/>
    </row>
    <row r="4179" spans="13:13" x14ac:dyDescent="0.2">
      <c r="M4179" s="30"/>
    </row>
    <row r="4180" spans="13:13" x14ac:dyDescent="0.2">
      <c r="M4180" s="30"/>
    </row>
    <row r="4181" spans="13:13" x14ac:dyDescent="0.2">
      <c r="M4181" s="30"/>
    </row>
    <row r="4182" spans="13:13" x14ac:dyDescent="0.2">
      <c r="M4182" s="30"/>
    </row>
    <row r="4183" spans="13:13" x14ac:dyDescent="0.2">
      <c r="M4183" s="30"/>
    </row>
    <row r="4184" spans="13:13" x14ac:dyDescent="0.2">
      <c r="M4184" s="30"/>
    </row>
    <row r="4185" spans="13:13" x14ac:dyDescent="0.2">
      <c r="M4185" s="30"/>
    </row>
    <row r="4186" spans="13:13" x14ac:dyDescent="0.2">
      <c r="M4186" s="30"/>
    </row>
    <row r="4187" spans="13:13" x14ac:dyDescent="0.2">
      <c r="M4187" s="30"/>
    </row>
    <row r="4188" spans="13:13" x14ac:dyDescent="0.2">
      <c r="M4188" s="30"/>
    </row>
    <row r="4189" spans="13:13" x14ac:dyDescent="0.2">
      <c r="M4189" s="30"/>
    </row>
    <row r="4190" spans="13:13" x14ac:dyDescent="0.2">
      <c r="M4190" s="30"/>
    </row>
    <row r="4191" spans="13:13" x14ac:dyDescent="0.2">
      <c r="M4191" s="30"/>
    </row>
    <row r="4192" spans="13:13" x14ac:dyDescent="0.2">
      <c r="M4192" s="30"/>
    </row>
    <row r="4193" spans="13:13" x14ac:dyDescent="0.2">
      <c r="M4193" s="30"/>
    </row>
    <row r="4194" spans="13:13" x14ac:dyDescent="0.2">
      <c r="M4194" s="30"/>
    </row>
    <row r="4195" spans="13:13" x14ac:dyDescent="0.2">
      <c r="M4195" s="30"/>
    </row>
    <row r="4196" spans="13:13" x14ac:dyDescent="0.2">
      <c r="M4196" s="30"/>
    </row>
    <row r="4197" spans="13:13" x14ac:dyDescent="0.2">
      <c r="M4197" s="30"/>
    </row>
    <row r="4198" spans="13:13" x14ac:dyDescent="0.2">
      <c r="M4198" s="30"/>
    </row>
    <row r="4199" spans="13:13" x14ac:dyDescent="0.2">
      <c r="M4199" s="30"/>
    </row>
    <row r="4200" spans="13:13" x14ac:dyDescent="0.2">
      <c r="M4200" s="30"/>
    </row>
    <row r="4201" spans="13:13" x14ac:dyDescent="0.2">
      <c r="M4201" s="30"/>
    </row>
    <row r="4202" spans="13:13" x14ac:dyDescent="0.2">
      <c r="M4202" s="30"/>
    </row>
    <row r="4203" spans="13:13" x14ac:dyDescent="0.2">
      <c r="M4203" s="30"/>
    </row>
    <row r="4204" spans="13:13" x14ac:dyDescent="0.2">
      <c r="M4204" s="30"/>
    </row>
    <row r="4205" spans="13:13" x14ac:dyDescent="0.2">
      <c r="M4205" s="30"/>
    </row>
    <row r="4206" spans="13:13" x14ac:dyDescent="0.2">
      <c r="M4206" s="30"/>
    </row>
    <row r="4207" spans="13:13" x14ac:dyDescent="0.2">
      <c r="M4207" s="30"/>
    </row>
    <row r="4208" spans="13:13" x14ac:dyDescent="0.2">
      <c r="M4208" s="30"/>
    </row>
    <row r="4209" spans="13:13" x14ac:dyDescent="0.2">
      <c r="M4209" s="30"/>
    </row>
    <row r="4210" spans="13:13" x14ac:dyDescent="0.2">
      <c r="M4210" s="30"/>
    </row>
    <row r="4211" spans="13:13" x14ac:dyDescent="0.2">
      <c r="M4211" s="30"/>
    </row>
    <row r="4212" spans="13:13" x14ac:dyDescent="0.2">
      <c r="M4212" s="30"/>
    </row>
    <row r="4213" spans="13:13" x14ac:dyDescent="0.2">
      <c r="M4213" s="30"/>
    </row>
    <row r="4214" spans="13:13" x14ac:dyDescent="0.2">
      <c r="M4214" s="30"/>
    </row>
    <row r="4215" spans="13:13" x14ac:dyDescent="0.2">
      <c r="M4215" s="30"/>
    </row>
    <row r="4216" spans="13:13" x14ac:dyDescent="0.2">
      <c r="M4216" s="30"/>
    </row>
    <row r="4217" spans="13:13" x14ac:dyDescent="0.2">
      <c r="M4217" s="30"/>
    </row>
    <row r="4218" spans="13:13" x14ac:dyDescent="0.2">
      <c r="M4218" s="30"/>
    </row>
    <row r="4219" spans="13:13" x14ac:dyDescent="0.2">
      <c r="M4219" s="30"/>
    </row>
    <row r="4220" spans="13:13" x14ac:dyDescent="0.2">
      <c r="M4220" s="30"/>
    </row>
    <row r="4221" spans="13:13" x14ac:dyDescent="0.2">
      <c r="M4221" s="30"/>
    </row>
    <row r="4222" spans="13:13" x14ac:dyDescent="0.2">
      <c r="M4222" s="30"/>
    </row>
    <row r="4223" spans="13:13" x14ac:dyDescent="0.2">
      <c r="M4223" s="30"/>
    </row>
    <row r="4224" spans="13:13" x14ac:dyDescent="0.2">
      <c r="M4224" s="30"/>
    </row>
    <row r="4225" spans="13:13" x14ac:dyDescent="0.2">
      <c r="M4225" s="30"/>
    </row>
    <row r="4226" spans="13:13" x14ac:dyDescent="0.2">
      <c r="M4226" s="30"/>
    </row>
    <row r="4227" spans="13:13" x14ac:dyDescent="0.2">
      <c r="M4227" s="30"/>
    </row>
    <row r="4228" spans="13:13" x14ac:dyDescent="0.2">
      <c r="M4228" s="30"/>
    </row>
    <row r="4229" spans="13:13" x14ac:dyDescent="0.2">
      <c r="M4229" s="30"/>
    </row>
    <row r="4230" spans="13:13" x14ac:dyDescent="0.2">
      <c r="M4230" s="30"/>
    </row>
    <row r="4231" spans="13:13" x14ac:dyDescent="0.2">
      <c r="M4231" s="30"/>
    </row>
    <row r="4232" spans="13:13" x14ac:dyDescent="0.2">
      <c r="M4232" s="30"/>
    </row>
    <row r="4233" spans="13:13" x14ac:dyDescent="0.2">
      <c r="M4233" s="30"/>
    </row>
    <row r="4234" spans="13:13" x14ac:dyDescent="0.2">
      <c r="M4234" s="30"/>
    </row>
    <row r="4235" spans="13:13" x14ac:dyDescent="0.2">
      <c r="M4235" s="30"/>
    </row>
    <row r="4236" spans="13:13" x14ac:dyDescent="0.2">
      <c r="M4236" s="30"/>
    </row>
    <row r="4237" spans="13:13" x14ac:dyDescent="0.2">
      <c r="M4237" s="30"/>
    </row>
    <row r="4238" spans="13:13" x14ac:dyDescent="0.2">
      <c r="M4238" s="30"/>
    </row>
    <row r="4239" spans="13:13" x14ac:dyDescent="0.2">
      <c r="M4239" s="30"/>
    </row>
    <row r="4240" spans="13:13" x14ac:dyDescent="0.2">
      <c r="M4240" s="30"/>
    </row>
    <row r="4241" spans="13:13" x14ac:dyDescent="0.2">
      <c r="M4241" s="30"/>
    </row>
    <row r="4242" spans="13:13" x14ac:dyDescent="0.2">
      <c r="M4242" s="30"/>
    </row>
    <row r="4243" spans="13:13" x14ac:dyDescent="0.2">
      <c r="M4243" s="30"/>
    </row>
    <row r="4244" spans="13:13" x14ac:dyDescent="0.2">
      <c r="M4244" s="30"/>
    </row>
    <row r="4245" spans="13:13" x14ac:dyDescent="0.2">
      <c r="M4245" s="30"/>
    </row>
    <row r="4246" spans="13:13" x14ac:dyDescent="0.2">
      <c r="M4246" s="30"/>
    </row>
    <row r="4247" spans="13:13" x14ac:dyDescent="0.2">
      <c r="M4247" s="30"/>
    </row>
    <row r="4248" spans="13:13" x14ac:dyDescent="0.2">
      <c r="M4248" s="30"/>
    </row>
    <row r="4249" spans="13:13" x14ac:dyDescent="0.2">
      <c r="M4249" s="30"/>
    </row>
    <row r="4250" spans="13:13" x14ac:dyDescent="0.2">
      <c r="M4250" s="30"/>
    </row>
    <row r="4251" spans="13:13" x14ac:dyDescent="0.2">
      <c r="M4251" s="30"/>
    </row>
    <row r="4252" spans="13:13" x14ac:dyDescent="0.2">
      <c r="M4252" s="30"/>
    </row>
    <row r="4253" spans="13:13" x14ac:dyDescent="0.2">
      <c r="M4253" s="30"/>
    </row>
    <row r="4254" spans="13:13" x14ac:dyDescent="0.2">
      <c r="M4254" s="30"/>
    </row>
    <row r="4255" spans="13:13" x14ac:dyDescent="0.2">
      <c r="M4255" s="30"/>
    </row>
    <row r="4256" spans="13:13" x14ac:dyDescent="0.2">
      <c r="M4256" s="30"/>
    </row>
    <row r="4257" spans="13:13" x14ac:dyDescent="0.2">
      <c r="M4257" s="30"/>
    </row>
    <row r="4258" spans="13:13" x14ac:dyDescent="0.2">
      <c r="M4258" s="30"/>
    </row>
    <row r="4259" spans="13:13" x14ac:dyDescent="0.2">
      <c r="M4259" s="30"/>
    </row>
    <row r="4260" spans="13:13" x14ac:dyDescent="0.2">
      <c r="M4260" s="30"/>
    </row>
    <row r="4261" spans="13:13" x14ac:dyDescent="0.2">
      <c r="M4261" s="30"/>
    </row>
    <row r="4262" spans="13:13" x14ac:dyDescent="0.2">
      <c r="M4262" s="30"/>
    </row>
    <row r="4263" spans="13:13" x14ac:dyDescent="0.2">
      <c r="M4263" s="30"/>
    </row>
    <row r="4264" spans="13:13" x14ac:dyDescent="0.2">
      <c r="M4264" s="30"/>
    </row>
    <row r="4265" spans="13:13" x14ac:dyDescent="0.2">
      <c r="M4265" s="30"/>
    </row>
    <row r="4266" spans="13:13" x14ac:dyDescent="0.2">
      <c r="M4266" s="30"/>
    </row>
    <row r="4267" spans="13:13" x14ac:dyDescent="0.2">
      <c r="M4267" s="30"/>
    </row>
    <row r="4268" spans="13:13" x14ac:dyDescent="0.2">
      <c r="M4268" s="30"/>
    </row>
    <row r="4269" spans="13:13" x14ac:dyDescent="0.2">
      <c r="M4269" s="30"/>
    </row>
    <row r="4270" spans="13:13" x14ac:dyDescent="0.2">
      <c r="M4270" s="30"/>
    </row>
    <row r="4271" spans="13:13" x14ac:dyDescent="0.2">
      <c r="M4271" s="30"/>
    </row>
    <row r="4272" spans="13:13" x14ac:dyDescent="0.2">
      <c r="M4272" s="30"/>
    </row>
    <row r="4273" spans="13:13" x14ac:dyDescent="0.2">
      <c r="M4273" s="30"/>
    </row>
    <row r="4274" spans="13:13" x14ac:dyDescent="0.2">
      <c r="M4274" s="30"/>
    </row>
    <row r="4275" spans="13:13" x14ac:dyDescent="0.2">
      <c r="M4275" s="30"/>
    </row>
    <row r="4276" spans="13:13" x14ac:dyDescent="0.2">
      <c r="M4276" s="30"/>
    </row>
    <row r="4277" spans="13:13" x14ac:dyDescent="0.2">
      <c r="M4277" s="30"/>
    </row>
    <row r="4278" spans="13:13" x14ac:dyDescent="0.2">
      <c r="M4278" s="30"/>
    </row>
    <row r="4279" spans="13:13" x14ac:dyDescent="0.2">
      <c r="M4279" s="30"/>
    </row>
    <row r="4280" spans="13:13" x14ac:dyDescent="0.2">
      <c r="M4280" s="30"/>
    </row>
    <row r="4281" spans="13:13" x14ac:dyDescent="0.2">
      <c r="M4281" s="30"/>
    </row>
    <row r="4282" spans="13:13" x14ac:dyDescent="0.2">
      <c r="M4282" s="30"/>
    </row>
    <row r="4283" spans="13:13" x14ac:dyDescent="0.2">
      <c r="M4283" s="30"/>
    </row>
    <row r="4284" spans="13:13" x14ac:dyDescent="0.2">
      <c r="M4284" s="30"/>
    </row>
    <row r="4285" spans="13:13" x14ac:dyDescent="0.2">
      <c r="M4285" s="30"/>
    </row>
    <row r="4286" spans="13:13" x14ac:dyDescent="0.2">
      <c r="M4286" s="30"/>
    </row>
    <row r="4287" spans="13:13" x14ac:dyDescent="0.2">
      <c r="M4287" s="30"/>
    </row>
    <row r="4288" spans="13:13" x14ac:dyDescent="0.2">
      <c r="M4288" s="30"/>
    </row>
    <row r="4289" spans="13:13" x14ac:dyDescent="0.2">
      <c r="M4289" s="30"/>
    </row>
    <row r="4290" spans="13:13" x14ac:dyDescent="0.2">
      <c r="M4290" s="30"/>
    </row>
    <row r="4291" spans="13:13" x14ac:dyDescent="0.2">
      <c r="M4291" s="30"/>
    </row>
    <row r="4292" spans="13:13" x14ac:dyDescent="0.2">
      <c r="M4292" s="30"/>
    </row>
    <row r="4293" spans="13:13" x14ac:dyDescent="0.2">
      <c r="M4293" s="30"/>
    </row>
    <row r="4294" spans="13:13" x14ac:dyDescent="0.2">
      <c r="M4294" s="30"/>
    </row>
    <row r="4295" spans="13:13" x14ac:dyDescent="0.2">
      <c r="M4295" s="30"/>
    </row>
    <row r="4296" spans="13:13" x14ac:dyDescent="0.2">
      <c r="M4296" s="30"/>
    </row>
    <row r="4297" spans="13:13" x14ac:dyDescent="0.2">
      <c r="M4297" s="30"/>
    </row>
    <row r="4298" spans="13:13" x14ac:dyDescent="0.2">
      <c r="M4298" s="30"/>
    </row>
    <row r="4299" spans="13:13" x14ac:dyDescent="0.2">
      <c r="M4299" s="30"/>
    </row>
    <row r="4300" spans="13:13" x14ac:dyDescent="0.2">
      <c r="M4300" s="30"/>
    </row>
    <row r="4301" spans="13:13" x14ac:dyDescent="0.2">
      <c r="M4301" s="30"/>
    </row>
    <row r="4302" spans="13:13" x14ac:dyDescent="0.2">
      <c r="M4302" s="30"/>
    </row>
    <row r="4303" spans="13:13" x14ac:dyDescent="0.2">
      <c r="M4303" s="30"/>
    </row>
    <row r="4304" spans="13:13" x14ac:dyDescent="0.2">
      <c r="M4304" s="30"/>
    </row>
    <row r="4305" spans="13:13" x14ac:dyDescent="0.2">
      <c r="M4305" s="30"/>
    </row>
    <row r="4306" spans="13:13" x14ac:dyDescent="0.2">
      <c r="M4306" s="30"/>
    </row>
    <row r="4307" spans="13:13" x14ac:dyDescent="0.2">
      <c r="M4307" s="30"/>
    </row>
    <row r="4308" spans="13:13" x14ac:dyDescent="0.2">
      <c r="M4308" s="30"/>
    </row>
    <row r="4309" spans="13:13" x14ac:dyDescent="0.2">
      <c r="M4309" s="30"/>
    </row>
    <row r="4310" spans="13:13" x14ac:dyDescent="0.2">
      <c r="M4310" s="30"/>
    </row>
    <row r="4311" spans="13:13" x14ac:dyDescent="0.2">
      <c r="M4311" s="30"/>
    </row>
    <row r="4312" spans="13:13" x14ac:dyDescent="0.2">
      <c r="M4312" s="30"/>
    </row>
    <row r="4313" spans="13:13" x14ac:dyDescent="0.2">
      <c r="M4313" s="30"/>
    </row>
    <row r="4314" spans="13:13" x14ac:dyDescent="0.2">
      <c r="M4314" s="30"/>
    </row>
    <row r="4315" spans="13:13" x14ac:dyDescent="0.2">
      <c r="M4315" s="30"/>
    </row>
    <row r="4316" spans="13:13" x14ac:dyDescent="0.2">
      <c r="M4316" s="30"/>
    </row>
    <row r="4317" spans="13:13" x14ac:dyDescent="0.2">
      <c r="M4317" s="30"/>
    </row>
    <row r="4318" spans="13:13" x14ac:dyDescent="0.2">
      <c r="M4318" s="30"/>
    </row>
    <row r="4319" spans="13:13" x14ac:dyDescent="0.2">
      <c r="M4319" s="30"/>
    </row>
    <row r="4320" spans="13:13" x14ac:dyDescent="0.2">
      <c r="M4320" s="30"/>
    </row>
    <row r="4321" spans="13:13" x14ac:dyDescent="0.2">
      <c r="M4321" s="30"/>
    </row>
    <row r="4322" spans="13:13" x14ac:dyDescent="0.2">
      <c r="M4322" s="30"/>
    </row>
    <row r="4323" spans="13:13" x14ac:dyDescent="0.2">
      <c r="M4323" s="30"/>
    </row>
    <row r="4324" spans="13:13" x14ac:dyDescent="0.2">
      <c r="M4324" s="30"/>
    </row>
    <row r="4325" spans="13:13" x14ac:dyDescent="0.2">
      <c r="M4325" s="30"/>
    </row>
    <row r="4326" spans="13:13" x14ac:dyDescent="0.2">
      <c r="M4326" s="30"/>
    </row>
    <row r="4327" spans="13:13" x14ac:dyDescent="0.2">
      <c r="M4327" s="30"/>
    </row>
    <row r="4328" spans="13:13" x14ac:dyDescent="0.2">
      <c r="M4328" s="30"/>
    </row>
    <row r="4329" spans="13:13" x14ac:dyDescent="0.2">
      <c r="M4329" s="30"/>
    </row>
    <row r="4330" spans="13:13" x14ac:dyDescent="0.2">
      <c r="M4330" s="30"/>
    </row>
    <row r="4331" spans="13:13" x14ac:dyDescent="0.2">
      <c r="M4331" s="30"/>
    </row>
    <row r="4332" spans="13:13" x14ac:dyDescent="0.2">
      <c r="M4332" s="30"/>
    </row>
    <row r="4333" spans="13:13" x14ac:dyDescent="0.2">
      <c r="M4333" s="30"/>
    </row>
    <row r="4334" spans="13:13" x14ac:dyDescent="0.2">
      <c r="M4334" s="30"/>
    </row>
    <row r="4335" spans="13:13" x14ac:dyDescent="0.2">
      <c r="M4335" s="30"/>
    </row>
    <row r="4336" spans="13:13" x14ac:dyDescent="0.2">
      <c r="M4336" s="30"/>
    </row>
    <row r="4337" spans="13:13" x14ac:dyDescent="0.2">
      <c r="M4337" s="30"/>
    </row>
    <row r="4338" spans="13:13" x14ac:dyDescent="0.2">
      <c r="M4338" s="30"/>
    </row>
    <row r="4339" spans="13:13" x14ac:dyDescent="0.2">
      <c r="M4339" s="30"/>
    </row>
    <row r="4340" spans="13:13" x14ac:dyDescent="0.2">
      <c r="M4340" s="30"/>
    </row>
    <row r="4341" spans="13:13" x14ac:dyDescent="0.2">
      <c r="M4341" s="30"/>
    </row>
    <row r="4342" spans="13:13" x14ac:dyDescent="0.2">
      <c r="M4342" s="30"/>
    </row>
    <row r="4343" spans="13:13" x14ac:dyDescent="0.2">
      <c r="M4343" s="30"/>
    </row>
    <row r="4344" spans="13:13" x14ac:dyDescent="0.2">
      <c r="M4344" s="30"/>
    </row>
    <row r="4345" spans="13:13" x14ac:dyDescent="0.2">
      <c r="M4345" s="30"/>
    </row>
    <row r="4346" spans="13:13" x14ac:dyDescent="0.2">
      <c r="M4346" s="30"/>
    </row>
    <row r="4347" spans="13:13" x14ac:dyDescent="0.2">
      <c r="M4347" s="30"/>
    </row>
    <row r="4348" spans="13:13" x14ac:dyDescent="0.2">
      <c r="M4348" s="30"/>
    </row>
    <row r="4349" spans="13:13" x14ac:dyDescent="0.2">
      <c r="M4349" s="30"/>
    </row>
    <row r="4350" spans="13:13" x14ac:dyDescent="0.2">
      <c r="M4350" s="30"/>
    </row>
    <row r="4351" spans="13:13" x14ac:dyDescent="0.2">
      <c r="M4351" s="30"/>
    </row>
    <row r="4352" spans="13:13" x14ac:dyDescent="0.2">
      <c r="M4352" s="30"/>
    </row>
    <row r="4353" spans="13:13" x14ac:dyDescent="0.2">
      <c r="M4353" s="30"/>
    </row>
    <row r="4354" spans="13:13" x14ac:dyDescent="0.2">
      <c r="M4354" s="30"/>
    </row>
    <row r="4355" spans="13:13" x14ac:dyDescent="0.2">
      <c r="M4355" s="30"/>
    </row>
    <row r="4356" spans="13:13" x14ac:dyDescent="0.2">
      <c r="M4356" s="30"/>
    </row>
    <row r="4357" spans="13:13" x14ac:dyDescent="0.2">
      <c r="M4357" s="30"/>
    </row>
    <row r="4358" spans="13:13" x14ac:dyDescent="0.2">
      <c r="M4358" s="30"/>
    </row>
    <row r="4359" spans="13:13" x14ac:dyDescent="0.2">
      <c r="M4359" s="30"/>
    </row>
    <row r="4360" spans="13:13" x14ac:dyDescent="0.2">
      <c r="M4360" s="30"/>
    </row>
    <row r="4361" spans="13:13" x14ac:dyDescent="0.2">
      <c r="M4361" s="30"/>
    </row>
    <row r="4362" spans="13:13" x14ac:dyDescent="0.2">
      <c r="M4362" s="30"/>
    </row>
    <row r="4363" spans="13:13" x14ac:dyDescent="0.2">
      <c r="M4363" s="30"/>
    </row>
    <row r="4364" spans="13:13" x14ac:dyDescent="0.2">
      <c r="M4364" s="30"/>
    </row>
    <row r="4365" spans="13:13" x14ac:dyDescent="0.2">
      <c r="M4365" s="30"/>
    </row>
    <row r="4366" spans="13:13" x14ac:dyDescent="0.2">
      <c r="M4366" s="30"/>
    </row>
    <row r="4367" spans="13:13" x14ac:dyDescent="0.2">
      <c r="M4367" s="30"/>
    </row>
    <row r="4368" spans="13:13" x14ac:dyDescent="0.2">
      <c r="M4368" s="30"/>
    </row>
    <row r="4369" spans="13:13" x14ac:dyDescent="0.2">
      <c r="M4369" s="30"/>
    </row>
    <row r="4370" spans="13:13" x14ac:dyDescent="0.2">
      <c r="M4370" s="30"/>
    </row>
    <row r="4371" spans="13:13" x14ac:dyDescent="0.2">
      <c r="M4371" s="30"/>
    </row>
    <row r="4372" spans="13:13" x14ac:dyDescent="0.2">
      <c r="M4372" s="30"/>
    </row>
    <row r="4373" spans="13:13" x14ac:dyDescent="0.2">
      <c r="M4373" s="30"/>
    </row>
    <row r="4374" spans="13:13" x14ac:dyDescent="0.2">
      <c r="M4374" s="30"/>
    </row>
    <row r="4375" spans="13:13" x14ac:dyDescent="0.2">
      <c r="M4375" s="30"/>
    </row>
    <row r="4376" spans="13:13" x14ac:dyDescent="0.2">
      <c r="M4376" s="30"/>
    </row>
    <row r="4377" spans="13:13" x14ac:dyDescent="0.2">
      <c r="M4377" s="30"/>
    </row>
    <row r="4378" spans="13:13" x14ac:dyDescent="0.2">
      <c r="M4378" s="30"/>
    </row>
    <row r="4379" spans="13:13" x14ac:dyDescent="0.2">
      <c r="M4379" s="30"/>
    </row>
    <row r="4380" spans="13:13" x14ac:dyDescent="0.2">
      <c r="M4380" s="30"/>
    </row>
    <row r="4381" spans="13:13" x14ac:dyDescent="0.2">
      <c r="M4381" s="30"/>
    </row>
    <row r="4382" spans="13:13" x14ac:dyDescent="0.2">
      <c r="M4382" s="30"/>
    </row>
    <row r="4383" spans="13:13" x14ac:dyDescent="0.2">
      <c r="M4383" s="30"/>
    </row>
    <row r="4384" spans="13:13" x14ac:dyDescent="0.2">
      <c r="M4384" s="30"/>
    </row>
    <row r="4385" spans="13:13" x14ac:dyDescent="0.2">
      <c r="M4385" s="30"/>
    </row>
    <row r="4386" spans="13:13" x14ac:dyDescent="0.2">
      <c r="M4386" s="30"/>
    </row>
    <row r="4387" spans="13:13" x14ac:dyDescent="0.2">
      <c r="M4387" s="30"/>
    </row>
    <row r="4388" spans="13:13" x14ac:dyDescent="0.2">
      <c r="M4388" s="30"/>
    </row>
    <row r="4389" spans="13:13" x14ac:dyDescent="0.2">
      <c r="M4389" s="30"/>
    </row>
    <row r="4390" spans="13:13" x14ac:dyDescent="0.2">
      <c r="M4390" s="30"/>
    </row>
    <row r="4391" spans="13:13" x14ac:dyDescent="0.2">
      <c r="M4391" s="30"/>
    </row>
    <row r="4392" spans="13:13" x14ac:dyDescent="0.2">
      <c r="M4392" s="30"/>
    </row>
    <row r="4393" spans="13:13" x14ac:dyDescent="0.2">
      <c r="M4393" s="30"/>
    </row>
    <row r="4394" spans="13:13" x14ac:dyDescent="0.2">
      <c r="M4394" s="30"/>
    </row>
    <row r="4395" spans="13:13" x14ac:dyDescent="0.2">
      <c r="M4395" s="30"/>
    </row>
    <row r="4396" spans="13:13" x14ac:dyDescent="0.2">
      <c r="M4396" s="30"/>
    </row>
    <row r="4397" spans="13:13" x14ac:dyDescent="0.2">
      <c r="M4397" s="30"/>
    </row>
    <row r="4398" spans="13:13" x14ac:dyDescent="0.2">
      <c r="M4398" s="30"/>
    </row>
    <row r="4399" spans="13:13" x14ac:dyDescent="0.2">
      <c r="M4399" s="30"/>
    </row>
    <row r="4400" spans="13:13" x14ac:dyDescent="0.2">
      <c r="M4400" s="30"/>
    </row>
    <row r="4401" spans="13:13" x14ac:dyDescent="0.2">
      <c r="M4401" s="30"/>
    </row>
    <row r="4402" spans="13:13" x14ac:dyDescent="0.2">
      <c r="M4402" s="30"/>
    </row>
    <row r="4403" spans="13:13" x14ac:dyDescent="0.2">
      <c r="M4403" s="30"/>
    </row>
    <row r="4404" spans="13:13" x14ac:dyDescent="0.2">
      <c r="M4404" s="30"/>
    </row>
    <row r="4405" spans="13:13" x14ac:dyDescent="0.2">
      <c r="M4405" s="30"/>
    </row>
    <row r="4406" spans="13:13" x14ac:dyDescent="0.2">
      <c r="M4406" s="30"/>
    </row>
    <row r="4407" spans="13:13" x14ac:dyDescent="0.2">
      <c r="M4407" s="30"/>
    </row>
    <row r="4408" spans="13:13" x14ac:dyDescent="0.2">
      <c r="M4408" s="30"/>
    </row>
    <row r="4409" spans="13:13" x14ac:dyDescent="0.2">
      <c r="M4409" s="30"/>
    </row>
    <row r="4410" spans="13:13" x14ac:dyDescent="0.2">
      <c r="M4410" s="30"/>
    </row>
    <row r="4411" spans="13:13" x14ac:dyDescent="0.2">
      <c r="M4411" s="30"/>
    </row>
    <row r="4412" spans="13:13" x14ac:dyDescent="0.2">
      <c r="M4412" s="30"/>
    </row>
    <row r="4413" spans="13:13" x14ac:dyDescent="0.2">
      <c r="M4413" s="30"/>
    </row>
    <row r="4414" spans="13:13" x14ac:dyDescent="0.2">
      <c r="M4414" s="30"/>
    </row>
    <row r="4415" spans="13:13" x14ac:dyDescent="0.2">
      <c r="M4415" s="30"/>
    </row>
    <row r="4416" spans="13:13" x14ac:dyDescent="0.2">
      <c r="M4416" s="30"/>
    </row>
    <row r="4417" spans="13:13" x14ac:dyDescent="0.2">
      <c r="M4417" s="30"/>
    </row>
    <row r="4418" spans="13:13" x14ac:dyDescent="0.2">
      <c r="M4418" s="30"/>
    </row>
    <row r="4419" spans="13:13" x14ac:dyDescent="0.2">
      <c r="M4419" s="30"/>
    </row>
    <row r="4420" spans="13:13" x14ac:dyDescent="0.2">
      <c r="M4420" s="30"/>
    </row>
    <row r="4421" spans="13:13" x14ac:dyDescent="0.2">
      <c r="M4421" s="30"/>
    </row>
    <row r="4422" spans="13:13" x14ac:dyDescent="0.2">
      <c r="M4422" s="30"/>
    </row>
    <row r="4423" spans="13:13" x14ac:dyDescent="0.2">
      <c r="M4423" s="30"/>
    </row>
    <row r="4424" spans="13:13" x14ac:dyDescent="0.2">
      <c r="M4424" s="30"/>
    </row>
    <row r="4425" spans="13:13" x14ac:dyDescent="0.2">
      <c r="M4425" s="30"/>
    </row>
    <row r="4426" spans="13:13" x14ac:dyDescent="0.2">
      <c r="M4426" s="30"/>
    </row>
    <row r="4427" spans="13:13" x14ac:dyDescent="0.2">
      <c r="M4427" s="30"/>
    </row>
    <row r="4428" spans="13:13" x14ac:dyDescent="0.2">
      <c r="M4428" s="30"/>
    </row>
    <row r="4429" spans="13:13" x14ac:dyDescent="0.2">
      <c r="M4429" s="30"/>
    </row>
    <row r="4430" spans="13:13" x14ac:dyDescent="0.2">
      <c r="M4430" s="30"/>
    </row>
    <row r="4431" spans="13:13" x14ac:dyDescent="0.2">
      <c r="M4431" s="30"/>
    </row>
    <row r="4432" spans="13:13" x14ac:dyDescent="0.2">
      <c r="M4432" s="30"/>
    </row>
    <row r="4433" spans="13:13" x14ac:dyDescent="0.2">
      <c r="M4433" s="30"/>
    </row>
    <row r="4434" spans="13:13" x14ac:dyDescent="0.2">
      <c r="M4434" s="30"/>
    </row>
    <row r="4435" spans="13:13" x14ac:dyDescent="0.2">
      <c r="M4435" s="30"/>
    </row>
    <row r="4436" spans="13:13" x14ac:dyDescent="0.2">
      <c r="M4436" s="30"/>
    </row>
    <row r="4437" spans="13:13" x14ac:dyDescent="0.2">
      <c r="M4437" s="30"/>
    </row>
    <row r="4438" spans="13:13" x14ac:dyDescent="0.2">
      <c r="M4438" s="30"/>
    </row>
    <row r="4439" spans="13:13" x14ac:dyDescent="0.2">
      <c r="M4439" s="30"/>
    </row>
    <row r="4440" spans="13:13" x14ac:dyDescent="0.2">
      <c r="M4440" s="30"/>
    </row>
    <row r="4441" spans="13:13" x14ac:dyDescent="0.2">
      <c r="M4441" s="30"/>
    </row>
    <row r="4442" spans="13:13" x14ac:dyDescent="0.2">
      <c r="M4442" s="30"/>
    </row>
    <row r="4443" spans="13:13" x14ac:dyDescent="0.2">
      <c r="M4443" s="30"/>
    </row>
    <row r="4444" spans="13:13" x14ac:dyDescent="0.2">
      <c r="M4444" s="30"/>
    </row>
    <row r="4445" spans="13:13" x14ac:dyDescent="0.2">
      <c r="M4445" s="30"/>
    </row>
    <row r="4446" spans="13:13" x14ac:dyDescent="0.2">
      <c r="M4446" s="30"/>
    </row>
    <row r="4447" spans="13:13" x14ac:dyDescent="0.2">
      <c r="M4447" s="30"/>
    </row>
    <row r="4448" spans="13:13" x14ac:dyDescent="0.2">
      <c r="M4448" s="30"/>
    </row>
    <row r="4449" spans="13:13" x14ac:dyDescent="0.2">
      <c r="M4449" s="30"/>
    </row>
    <row r="4450" spans="13:13" x14ac:dyDescent="0.2">
      <c r="M4450" s="30"/>
    </row>
    <row r="4451" spans="13:13" x14ac:dyDescent="0.2">
      <c r="M4451" s="30"/>
    </row>
    <row r="4452" spans="13:13" x14ac:dyDescent="0.2">
      <c r="M4452" s="30"/>
    </row>
    <row r="4453" spans="13:13" x14ac:dyDescent="0.2">
      <c r="M4453" s="30"/>
    </row>
    <row r="4454" spans="13:13" x14ac:dyDescent="0.2">
      <c r="M4454" s="30"/>
    </row>
    <row r="4455" spans="13:13" x14ac:dyDescent="0.2">
      <c r="M4455" s="30"/>
    </row>
    <row r="4456" spans="13:13" x14ac:dyDescent="0.2">
      <c r="M4456" s="30"/>
    </row>
    <row r="4457" spans="13:13" x14ac:dyDescent="0.2">
      <c r="M4457" s="30"/>
    </row>
    <row r="4458" spans="13:13" x14ac:dyDescent="0.2">
      <c r="M4458" s="30"/>
    </row>
    <row r="4459" spans="13:13" x14ac:dyDescent="0.2">
      <c r="M4459" s="30"/>
    </row>
    <row r="4460" spans="13:13" x14ac:dyDescent="0.2">
      <c r="M4460" s="30"/>
    </row>
    <row r="4461" spans="13:13" x14ac:dyDescent="0.2">
      <c r="M4461" s="30"/>
    </row>
    <row r="4462" spans="13:13" x14ac:dyDescent="0.2">
      <c r="M4462" s="30"/>
    </row>
    <row r="4463" spans="13:13" x14ac:dyDescent="0.2">
      <c r="M4463" s="30"/>
    </row>
    <row r="4464" spans="13:13" x14ac:dyDescent="0.2">
      <c r="M4464" s="30"/>
    </row>
    <row r="4465" spans="13:13" x14ac:dyDescent="0.2">
      <c r="M4465" s="30"/>
    </row>
    <row r="4466" spans="13:13" x14ac:dyDescent="0.2">
      <c r="M4466" s="30"/>
    </row>
    <row r="4467" spans="13:13" x14ac:dyDescent="0.2">
      <c r="M4467" s="30"/>
    </row>
    <row r="4468" spans="13:13" x14ac:dyDescent="0.2">
      <c r="M4468" s="30"/>
    </row>
    <row r="4469" spans="13:13" x14ac:dyDescent="0.2">
      <c r="M4469" s="30"/>
    </row>
    <row r="4470" spans="13:13" x14ac:dyDescent="0.2">
      <c r="M4470" s="30"/>
    </row>
    <row r="4471" spans="13:13" x14ac:dyDescent="0.2">
      <c r="M4471" s="30"/>
    </row>
    <row r="4472" spans="13:13" x14ac:dyDescent="0.2">
      <c r="M4472" s="30"/>
    </row>
    <row r="4473" spans="13:13" x14ac:dyDescent="0.2">
      <c r="M4473" s="30"/>
    </row>
    <row r="4474" spans="13:13" x14ac:dyDescent="0.2">
      <c r="M4474" s="30"/>
    </row>
    <row r="4475" spans="13:13" x14ac:dyDescent="0.2">
      <c r="M4475" s="30"/>
    </row>
    <row r="4476" spans="13:13" x14ac:dyDescent="0.2">
      <c r="M4476" s="30"/>
    </row>
    <row r="4477" spans="13:13" x14ac:dyDescent="0.2">
      <c r="M4477" s="30"/>
    </row>
    <row r="4478" spans="13:13" x14ac:dyDescent="0.2">
      <c r="M4478" s="30"/>
    </row>
    <row r="4479" spans="13:13" x14ac:dyDescent="0.2">
      <c r="M4479" s="30"/>
    </row>
    <row r="4480" spans="13:13" x14ac:dyDescent="0.2">
      <c r="M4480" s="30"/>
    </row>
    <row r="4481" spans="13:13" x14ac:dyDescent="0.2">
      <c r="M4481" s="30"/>
    </row>
    <row r="4482" spans="13:13" x14ac:dyDescent="0.2">
      <c r="M4482" s="30"/>
    </row>
    <row r="4483" spans="13:13" x14ac:dyDescent="0.2">
      <c r="M4483" s="30"/>
    </row>
    <row r="4484" spans="13:13" x14ac:dyDescent="0.2">
      <c r="M4484" s="30"/>
    </row>
    <row r="4485" spans="13:13" x14ac:dyDescent="0.2">
      <c r="M4485" s="30"/>
    </row>
    <row r="4486" spans="13:13" x14ac:dyDescent="0.2">
      <c r="M4486" s="30"/>
    </row>
    <row r="4487" spans="13:13" x14ac:dyDescent="0.2">
      <c r="M4487" s="30"/>
    </row>
    <row r="4488" spans="13:13" x14ac:dyDescent="0.2">
      <c r="M4488" s="30"/>
    </row>
    <row r="4489" spans="13:13" x14ac:dyDescent="0.2">
      <c r="M4489" s="30"/>
    </row>
    <row r="4490" spans="13:13" x14ac:dyDescent="0.2">
      <c r="M4490" s="30"/>
    </row>
    <row r="4491" spans="13:13" x14ac:dyDescent="0.2">
      <c r="M4491" s="30"/>
    </row>
    <row r="4492" spans="13:13" x14ac:dyDescent="0.2">
      <c r="M4492" s="30"/>
    </row>
    <row r="4493" spans="13:13" x14ac:dyDescent="0.2">
      <c r="M4493" s="30"/>
    </row>
    <row r="4494" spans="13:13" x14ac:dyDescent="0.2">
      <c r="M4494" s="30"/>
    </row>
    <row r="4495" spans="13:13" x14ac:dyDescent="0.2">
      <c r="M4495" s="30"/>
    </row>
    <row r="4496" spans="13:13" x14ac:dyDescent="0.2">
      <c r="M4496" s="30"/>
    </row>
    <row r="4497" spans="13:13" x14ac:dyDescent="0.2">
      <c r="M4497" s="30"/>
    </row>
    <row r="4498" spans="13:13" x14ac:dyDescent="0.2">
      <c r="M4498" s="30"/>
    </row>
    <row r="4499" spans="13:13" x14ac:dyDescent="0.2">
      <c r="M4499" s="30"/>
    </row>
    <row r="4500" spans="13:13" x14ac:dyDescent="0.2">
      <c r="M4500" s="30"/>
    </row>
    <row r="4501" spans="13:13" x14ac:dyDescent="0.2">
      <c r="M4501" s="30"/>
    </row>
    <row r="4502" spans="13:13" x14ac:dyDescent="0.2">
      <c r="M4502" s="30"/>
    </row>
    <row r="4503" spans="13:13" x14ac:dyDescent="0.2">
      <c r="M4503" s="30"/>
    </row>
    <row r="4504" spans="13:13" x14ac:dyDescent="0.2">
      <c r="M4504" s="30"/>
    </row>
    <row r="4505" spans="13:13" x14ac:dyDescent="0.2">
      <c r="M4505" s="30"/>
    </row>
    <row r="4506" spans="13:13" x14ac:dyDescent="0.2">
      <c r="M4506" s="30"/>
    </row>
    <row r="4507" spans="13:13" x14ac:dyDescent="0.2">
      <c r="M4507" s="30"/>
    </row>
    <row r="4508" spans="13:13" x14ac:dyDescent="0.2">
      <c r="M4508" s="30"/>
    </row>
    <row r="4509" spans="13:13" x14ac:dyDescent="0.2">
      <c r="M4509" s="30"/>
    </row>
    <row r="4510" spans="13:13" x14ac:dyDescent="0.2">
      <c r="M4510" s="30"/>
    </row>
    <row r="4511" spans="13:13" x14ac:dyDescent="0.2">
      <c r="M4511" s="30"/>
    </row>
    <row r="4512" spans="13:13" x14ac:dyDescent="0.2">
      <c r="M4512" s="30"/>
    </row>
    <row r="4513" spans="13:13" x14ac:dyDescent="0.2">
      <c r="M4513" s="30"/>
    </row>
    <row r="4514" spans="13:13" x14ac:dyDescent="0.2">
      <c r="M4514" s="30"/>
    </row>
    <row r="4515" spans="13:13" x14ac:dyDescent="0.2">
      <c r="M4515" s="30"/>
    </row>
    <row r="4516" spans="13:13" x14ac:dyDescent="0.2">
      <c r="M4516" s="30"/>
    </row>
    <row r="4517" spans="13:13" x14ac:dyDescent="0.2">
      <c r="M4517" s="30"/>
    </row>
    <row r="4518" spans="13:13" x14ac:dyDescent="0.2">
      <c r="M4518" s="30"/>
    </row>
    <row r="4519" spans="13:13" x14ac:dyDescent="0.2">
      <c r="M4519" s="30"/>
    </row>
    <row r="4520" spans="13:13" x14ac:dyDescent="0.2">
      <c r="M4520" s="30"/>
    </row>
    <row r="4521" spans="13:13" x14ac:dyDescent="0.2">
      <c r="M4521" s="30"/>
    </row>
    <row r="4522" spans="13:13" x14ac:dyDescent="0.2">
      <c r="M4522" s="30"/>
    </row>
    <row r="4523" spans="13:13" x14ac:dyDescent="0.2">
      <c r="M4523" s="30"/>
    </row>
    <row r="4524" spans="13:13" x14ac:dyDescent="0.2">
      <c r="M4524" s="30"/>
    </row>
    <row r="4525" spans="13:13" x14ac:dyDescent="0.2">
      <c r="M4525" s="30"/>
    </row>
    <row r="4526" spans="13:13" x14ac:dyDescent="0.2">
      <c r="M4526" s="30"/>
    </row>
    <row r="4527" spans="13:13" x14ac:dyDescent="0.2">
      <c r="M4527" s="30"/>
    </row>
    <row r="4528" spans="13:13" x14ac:dyDescent="0.2">
      <c r="M4528" s="30"/>
    </row>
    <row r="4529" spans="13:13" x14ac:dyDescent="0.2">
      <c r="M4529" s="30"/>
    </row>
    <row r="4530" spans="13:13" x14ac:dyDescent="0.2">
      <c r="M4530" s="30"/>
    </row>
    <row r="4531" spans="13:13" x14ac:dyDescent="0.2">
      <c r="M4531" s="30"/>
    </row>
    <row r="4532" spans="13:13" x14ac:dyDescent="0.2">
      <c r="M4532" s="30"/>
    </row>
    <row r="4533" spans="13:13" x14ac:dyDescent="0.2">
      <c r="M4533" s="30"/>
    </row>
    <row r="4534" spans="13:13" x14ac:dyDescent="0.2">
      <c r="M4534" s="30"/>
    </row>
    <row r="4535" spans="13:13" x14ac:dyDescent="0.2">
      <c r="M4535" s="30"/>
    </row>
    <row r="4536" spans="13:13" x14ac:dyDescent="0.2">
      <c r="M4536" s="30"/>
    </row>
    <row r="4537" spans="13:13" x14ac:dyDescent="0.2">
      <c r="M4537" s="30"/>
    </row>
    <row r="4538" spans="13:13" x14ac:dyDescent="0.2">
      <c r="M4538" s="30"/>
    </row>
    <row r="4539" spans="13:13" x14ac:dyDescent="0.2">
      <c r="M4539" s="30"/>
    </row>
    <row r="4540" spans="13:13" x14ac:dyDescent="0.2">
      <c r="M4540" s="30"/>
    </row>
    <row r="4541" spans="13:13" x14ac:dyDescent="0.2">
      <c r="M4541" s="30"/>
    </row>
    <row r="4542" spans="13:13" x14ac:dyDescent="0.2">
      <c r="M4542" s="30"/>
    </row>
    <row r="4543" spans="13:13" x14ac:dyDescent="0.2">
      <c r="M4543" s="30"/>
    </row>
    <row r="4544" spans="13:13" x14ac:dyDescent="0.2">
      <c r="M4544" s="30"/>
    </row>
    <row r="4545" spans="13:13" x14ac:dyDescent="0.2">
      <c r="M4545" s="30"/>
    </row>
    <row r="4546" spans="13:13" x14ac:dyDescent="0.2">
      <c r="M4546" s="30"/>
    </row>
    <row r="4547" spans="13:13" x14ac:dyDescent="0.2">
      <c r="M4547" s="30"/>
    </row>
    <row r="4548" spans="13:13" x14ac:dyDescent="0.2">
      <c r="M4548" s="30"/>
    </row>
    <row r="4549" spans="13:13" x14ac:dyDescent="0.2">
      <c r="M4549" s="30"/>
    </row>
    <row r="4550" spans="13:13" x14ac:dyDescent="0.2">
      <c r="M4550" s="30"/>
    </row>
    <row r="4551" spans="13:13" x14ac:dyDescent="0.2">
      <c r="M4551" s="30"/>
    </row>
    <row r="4552" spans="13:13" x14ac:dyDescent="0.2">
      <c r="M4552" s="30"/>
    </row>
    <row r="4553" spans="13:13" x14ac:dyDescent="0.2">
      <c r="M4553" s="30"/>
    </row>
    <row r="4554" spans="13:13" x14ac:dyDescent="0.2">
      <c r="M4554" s="30"/>
    </row>
    <row r="4555" spans="13:13" x14ac:dyDescent="0.2">
      <c r="M4555" s="30"/>
    </row>
    <row r="4556" spans="13:13" x14ac:dyDescent="0.2">
      <c r="M4556" s="30"/>
    </row>
    <row r="4557" spans="13:13" x14ac:dyDescent="0.2">
      <c r="M4557" s="30"/>
    </row>
    <row r="4558" spans="13:13" x14ac:dyDescent="0.2">
      <c r="M4558" s="30"/>
    </row>
    <row r="4559" spans="13:13" x14ac:dyDescent="0.2">
      <c r="M4559" s="30"/>
    </row>
    <row r="4560" spans="13:13" x14ac:dyDescent="0.2">
      <c r="M4560" s="30"/>
    </row>
    <row r="4561" spans="13:13" x14ac:dyDescent="0.2">
      <c r="M4561" s="30"/>
    </row>
    <row r="4562" spans="13:13" x14ac:dyDescent="0.2">
      <c r="M4562" s="30"/>
    </row>
    <row r="4563" spans="13:13" x14ac:dyDescent="0.2">
      <c r="M4563" s="30"/>
    </row>
    <row r="4564" spans="13:13" x14ac:dyDescent="0.2">
      <c r="M4564" s="30"/>
    </row>
    <row r="4565" spans="13:13" x14ac:dyDescent="0.2">
      <c r="M4565" s="30"/>
    </row>
    <row r="4566" spans="13:13" x14ac:dyDescent="0.2">
      <c r="M4566" s="30"/>
    </row>
    <row r="4567" spans="13:13" x14ac:dyDescent="0.2">
      <c r="M4567" s="30"/>
    </row>
    <row r="4568" spans="13:13" x14ac:dyDescent="0.2">
      <c r="M4568" s="30"/>
    </row>
    <row r="4569" spans="13:13" x14ac:dyDescent="0.2">
      <c r="M4569" s="30"/>
    </row>
    <row r="4570" spans="13:13" x14ac:dyDescent="0.2">
      <c r="M4570" s="30"/>
    </row>
    <row r="4571" spans="13:13" x14ac:dyDescent="0.2">
      <c r="M4571" s="30"/>
    </row>
    <row r="4572" spans="13:13" x14ac:dyDescent="0.2">
      <c r="M4572" s="30"/>
    </row>
    <row r="4573" spans="13:13" x14ac:dyDescent="0.2">
      <c r="M4573" s="30"/>
    </row>
    <row r="4574" spans="13:13" x14ac:dyDescent="0.2">
      <c r="M4574" s="30"/>
    </row>
    <row r="4575" spans="13:13" x14ac:dyDescent="0.2">
      <c r="M4575" s="30"/>
    </row>
    <row r="4576" spans="13:13" x14ac:dyDescent="0.2">
      <c r="M4576" s="30"/>
    </row>
    <row r="4577" spans="13:13" x14ac:dyDescent="0.2">
      <c r="M4577" s="30"/>
    </row>
    <row r="4578" spans="13:13" x14ac:dyDescent="0.2">
      <c r="M4578" s="30"/>
    </row>
    <row r="4579" spans="13:13" x14ac:dyDescent="0.2">
      <c r="M4579" s="30"/>
    </row>
    <row r="4580" spans="13:13" x14ac:dyDescent="0.2">
      <c r="M4580" s="30"/>
    </row>
    <row r="4581" spans="13:13" x14ac:dyDescent="0.2">
      <c r="M4581" s="30"/>
    </row>
    <row r="4582" spans="13:13" x14ac:dyDescent="0.2">
      <c r="M4582" s="30"/>
    </row>
    <row r="4583" spans="13:13" x14ac:dyDescent="0.2">
      <c r="M4583" s="30"/>
    </row>
    <row r="4584" spans="13:13" x14ac:dyDescent="0.2">
      <c r="M4584" s="30"/>
    </row>
    <row r="4585" spans="13:13" x14ac:dyDescent="0.2">
      <c r="M4585" s="30"/>
    </row>
    <row r="4586" spans="13:13" x14ac:dyDescent="0.2">
      <c r="M4586" s="30"/>
    </row>
    <row r="4587" spans="13:13" x14ac:dyDescent="0.2">
      <c r="M4587" s="30"/>
    </row>
    <row r="4588" spans="13:13" x14ac:dyDescent="0.2">
      <c r="M4588" s="30"/>
    </row>
    <row r="4589" spans="13:13" x14ac:dyDescent="0.2">
      <c r="M4589" s="30"/>
    </row>
    <row r="4590" spans="13:13" x14ac:dyDescent="0.2">
      <c r="M4590" s="30"/>
    </row>
    <row r="4591" spans="13:13" x14ac:dyDescent="0.2">
      <c r="M4591" s="30"/>
    </row>
    <row r="4592" spans="13:13" x14ac:dyDescent="0.2">
      <c r="M4592" s="30"/>
    </row>
    <row r="4593" spans="13:13" x14ac:dyDescent="0.2">
      <c r="M4593" s="30"/>
    </row>
    <row r="4594" spans="13:13" x14ac:dyDescent="0.2">
      <c r="M4594" s="30"/>
    </row>
    <row r="4595" spans="13:13" x14ac:dyDescent="0.2">
      <c r="M4595" s="30"/>
    </row>
    <row r="4596" spans="13:13" x14ac:dyDescent="0.2">
      <c r="M4596" s="30"/>
    </row>
    <row r="4597" spans="13:13" x14ac:dyDescent="0.2">
      <c r="M4597" s="30"/>
    </row>
    <row r="4598" spans="13:13" x14ac:dyDescent="0.2">
      <c r="M4598" s="30"/>
    </row>
    <row r="4599" spans="13:13" x14ac:dyDescent="0.2">
      <c r="M4599" s="30"/>
    </row>
    <row r="4600" spans="13:13" x14ac:dyDescent="0.2">
      <c r="M4600" s="30"/>
    </row>
    <row r="4601" spans="13:13" x14ac:dyDescent="0.2">
      <c r="M4601" s="30"/>
    </row>
    <row r="4602" spans="13:13" x14ac:dyDescent="0.2">
      <c r="M4602" s="30"/>
    </row>
    <row r="4603" spans="13:13" x14ac:dyDescent="0.2">
      <c r="M4603" s="30"/>
    </row>
    <row r="4604" spans="13:13" x14ac:dyDescent="0.2">
      <c r="M4604" s="30"/>
    </row>
    <row r="4605" spans="13:13" x14ac:dyDescent="0.2">
      <c r="M4605" s="30"/>
    </row>
    <row r="4606" spans="13:13" x14ac:dyDescent="0.2">
      <c r="M4606" s="30"/>
    </row>
    <row r="4607" spans="13:13" x14ac:dyDescent="0.2">
      <c r="M4607" s="30"/>
    </row>
    <row r="4608" spans="13:13" x14ac:dyDescent="0.2">
      <c r="M4608" s="30"/>
    </row>
    <row r="4609" spans="13:13" x14ac:dyDescent="0.2">
      <c r="M4609" s="30"/>
    </row>
    <row r="4610" spans="13:13" x14ac:dyDescent="0.2">
      <c r="M4610" s="30"/>
    </row>
    <row r="4611" spans="13:13" x14ac:dyDescent="0.2">
      <c r="M4611" s="30"/>
    </row>
    <row r="4612" spans="13:13" x14ac:dyDescent="0.2">
      <c r="M4612" s="30"/>
    </row>
    <row r="4613" spans="13:13" x14ac:dyDescent="0.2">
      <c r="M4613" s="30"/>
    </row>
    <row r="4614" spans="13:13" x14ac:dyDescent="0.2">
      <c r="M4614" s="30"/>
    </row>
    <row r="4615" spans="13:13" x14ac:dyDescent="0.2">
      <c r="M4615" s="30"/>
    </row>
    <row r="4616" spans="13:13" x14ac:dyDescent="0.2">
      <c r="M4616" s="30"/>
    </row>
    <row r="4617" spans="13:13" x14ac:dyDescent="0.2">
      <c r="M4617" s="30"/>
    </row>
    <row r="4618" spans="13:13" x14ac:dyDescent="0.2">
      <c r="M4618" s="30"/>
    </row>
    <row r="4619" spans="13:13" x14ac:dyDescent="0.2">
      <c r="M4619" s="30"/>
    </row>
    <row r="4620" spans="13:13" x14ac:dyDescent="0.2">
      <c r="M4620" s="30"/>
    </row>
    <row r="4621" spans="13:13" x14ac:dyDescent="0.2">
      <c r="M4621" s="30"/>
    </row>
    <row r="4622" spans="13:13" x14ac:dyDescent="0.2">
      <c r="M4622" s="30"/>
    </row>
    <row r="4623" spans="13:13" x14ac:dyDescent="0.2">
      <c r="M4623" s="30"/>
    </row>
    <row r="4624" spans="13:13" x14ac:dyDescent="0.2">
      <c r="M4624" s="30"/>
    </row>
    <row r="4625" spans="13:13" x14ac:dyDescent="0.2">
      <c r="M4625" s="30"/>
    </row>
    <row r="4626" spans="13:13" x14ac:dyDescent="0.2">
      <c r="M4626" s="30"/>
    </row>
    <row r="4627" spans="13:13" x14ac:dyDescent="0.2">
      <c r="M4627" s="30"/>
    </row>
    <row r="4628" spans="13:13" x14ac:dyDescent="0.2">
      <c r="M4628" s="30"/>
    </row>
    <row r="4629" spans="13:13" x14ac:dyDescent="0.2">
      <c r="M4629" s="30"/>
    </row>
    <row r="4630" spans="13:13" x14ac:dyDescent="0.2">
      <c r="M4630" s="30"/>
    </row>
    <row r="4631" spans="13:13" x14ac:dyDescent="0.2">
      <c r="M4631" s="30"/>
    </row>
    <row r="4632" spans="13:13" x14ac:dyDescent="0.2">
      <c r="M4632" s="30"/>
    </row>
    <row r="4633" spans="13:13" x14ac:dyDescent="0.2">
      <c r="M4633" s="30"/>
    </row>
    <row r="4634" spans="13:13" x14ac:dyDescent="0.2">
      <c r="M4634" s="30"/>
    </row>
    <row r="4635" spans="13:13" x14ac:dyDescent="0.2">
      <c r="M4635" s="30"/>
    </row>
    <row r="4636" spans="13:13" x14ac:dyDescent="0.2">
      <c r="M4636" s="30"/>
    </row>
    <row r="4637" spans="13:13" x14ac:dyDescent="0.2">
      <c r="M4637" s="30"/>
    </row>
    <row r="4638" spans="13:13" x14ac:dyDescent="0.2">
      <c r="M4638" s="30"/>
    </row>
    <row r="4639" spans="13:13" x14ac:dyDescent="0.2">
      <c r="M4639" s="30"/>
    </row>
    <row r="4640" spans="13:13" x14ac:dyDescent="0.2">
      <c r="M4640" s="30"/>
    </row>
    <row r="4641" spans="13:13" x14ac:dyDescent="0.2">
      <c r="M4641" s="30"/>
    </row>
    <row r="4642" spans="13:13" x14ac:dyDescent="0.2">
      <c r="M4642" s="30"/>
    </row>
    <row r="4643" spans="13:13" x14ac:dyDescent="0.2">
      <c r="M4643" s="30"/>
    </row>
    <row r="4644" spans="13:13" x14ac:dyDescent="0.2">
      <c r="M4644" s="30"/>
    </row>
    <row r="4645" spans="13:13" x14ac:dyDescent="0.2">
      <c r="M4645" s="30"/>
    </row>
    <row r="4646" spans="13:13" x14ac:dyDescent="0.2">
      <c r="M4646" s="30"/>
    </row>
    <row r="4647" spans="13:13" x14ac:dyDescent="0.2">
      <c r="M4647" s="30"/>
    </row>
    <row r="4648" spans="13:13" x14ac:dyDescent="0.2">
      <c r="M4648" s="30"/>
    </row>
    <row r="4649" spans="13:13" x14ac:dyDescent="0.2">
      <c r="M4649" s="30"/>
    </row>
    <row r="4650" spans="13:13" x14ac:dyDescent="0.2">
      <c r="M4650" s="30"/>
    </row>
    <row r="4651" spans="13:13" x14ac:dyDescent="0.2">
      <c r="M4651" s="30"/>
    </row>
    <row r="4652" spans="13:13" x14ac:dyDescent="0.2">
      <c r="M4652" s="30"/>
    </row>
    <row r="4653" spans="13:13" x14ac:dyDescent="0.2">
      <c r="M4653" s="30"/>
    </row>
    <row r="4654" spans="13:13" x14ac:dyDescent="0.2">
      <c r="M4654" s="30"/>
    </row>
    <row r="4655" spans="13:13" x14ac:dyDescent="0.2">
      <c r="M4655" s="30"/>
    </row>
    <row r="4656" spans="13:13" x14ac:dyDescent="0.2">
      <c r="M4656" s="30"/>
    </row>
    <row r="4657" spans="13:13" x14ac:dyDescent="0.2">
      <c r="M4657" s="30"/>
    </row>
    <row r="4658" spans="13:13" x14ac:dyDescent="0.2">
      <c r="M4658" s="30"/>
    </row>
    <row r="4659" spans="13:13" x14ac:dyDescent="0.2">
      <c r="M4659" s="30"/>
    </row>
    <row r="4660" spans="13:13" x14ac:dyDescent="0.2">
      <c r="M4660" s="30"/>
    </row>
    <row r="4661" spans="13:13" x14ac:dyDescent="0.2">
      <c r="M4661" s="30"/>
    </row>
    <row r="4662" spans="13:13" x14ac:dyDescent="0.2">
      <c r="M4662" s="30"/>
    </row>
    <row r="4663" spans="13:13" x14ac:dyDescent="0.2">
      <c r="M4663" s="30"/>
    </row>
    <row r="4664" spans="13:13" x14ac:dyDescent="0.2">
      <c r="M4664" s="30"/>
    </row>
    <row r="4665" spans="13:13" x14ac:dyDescent="0.2">
      <c r="M4665" s="30"/>
    </row>
    <row r="4666" spans="13:13" x14ac:dyDescent="0.2">
      <c r="M4666" s="30"/>
    </row>
    <row r="4667" spans="13:13" x14ac:dyDescent="0.2">
      <c r="M4667" s="30"/>
    </row>
    <row r="4668" spans="13:13" x14ac:dyDescent="0.2">
      <c r="M4668" s="30"/>
    </row>
    <row r="4669" spans="13:13" x14ac:dyDescent="0.2">
      <c r="M4669" s="30"/>
    </row>
    <row r="4670" spans="13:13" x14ac:dyDescent="0.2">
      <c r="M4670" s="30"/>
    </row>
    <row r="4671" spans="13:13" x14ac:dyDescent="0.2">
      <c r="M4671" s="30"/>
    </row>
    <row r="4672" spans="13:13" x14ac:dyDescent="0.2">
      <c r="M4672" s="30"/>
    </row>
    <row r="4673" spans="13:13" x14ac:dyDescent="0.2">
      <c r="M4673" s="30"/>
    </row>
    <row r="4674" spans="13:13" x14ac:dyDescent="0.2">
      <c r="M4674" s="30"/>
    </row>
    <row r="4675" spans="13:13" x14ac:dyDescent="0.2">
      <c r="M4675" s="30"/>
    </row>
    <row r="4676" spans="13:13" x14ac:dyDescent="0.2">
      <c r="M4676" s="30"/>
    </row>
    <row r="4677" spans="13:13" x14ac:dyDescent="0.2">
      <c r="M4677" s="30"/>
    </row>
    <row r="4678" spans="13:13" x14ac:dyDescent="0.2">
      <c r="M4678" s="30"/>
    </row>
    <row r="4679" spans="13:13" x14ac:dyDescent="0.2">
      <c r="M4679" s="30"/>
    </row>
    <row r="4680" spans="13:13" x14ac:dyDescent="0.2">
      <c r="M4680" s="30"/>
    </row>
    <row r="4681" spans="13:13" x14ac:dyDescent="0.2">
      <c r="M4681" s="30"/>
    </row>
    <row r="4682" spans="13:13" x14ac:dyDescent="0.2">
      <c r="M4682" s="30"/>
    </row>
    <row r="4683" spans="13:13" x14ac:dyDescent="0.2">
      <c r="M4683" s="30"/>
    </row>
    <row r="4684" spans="13:13" x14ac:dyDescent="0.2">
      <c r="M4684" s="30"/>
    </row>
    <row r="4685" spans="13:13" x14ac:dyDescent="0.2">
      <c r="M4685" s="30"/>
    </row>
    <row r="4686" spans="13:13" x14ac:dyDescent="0.2">
      <c r="M4686" s="30"/>
    </row>
    <row r="4687" spans="13:13" x14ac:dyDescent="0.2">
      <c r="M4687" s="30"/>
    </row>
    <row r="4688" spans="13:13" x14ac:dyDescent="0.2">
      <c r="M4688" s="30"/>
    </row>
    <row r="4689" spans="13:13" x14ac:dyDescent="0.2">
      <c r="M4689" s="30"/>
    </row>
    <row r="4690" spans="13:13" x14ac:dyDescent="0.2">
      <c r="M4690" s="30"/>
    </row>
    <row r="4691" spans="13:13" x14ac:dyDescent="0.2">
      <c r="M4691" s="30"/>
    </row>
    <row r="4692" spans="13:13" x14ac:dyDescent="0.2">
      <c r="M4692" s="30"/>
    </row>
    <row r="4693" spans="13:13" x14ac:dyDescent="0.2">
      <c r="M4693" s="30"/>
    </row>
    <row r="4694" spans="13:13" x14ac:dyDescent="0.2">
      <c r="M4694" s="30"/>
    </row>
    <row r="4695" spans="13:13" x14ac:dyDescent="0.2">
      <c r="M4695" s="30"/>
    </row>
    <row r="4696" spans="13:13" x14ac:dyDescent="0.2">
      <c r="M4696" s="30"/>
    </row>
    <row r="4697" spans="13:13" x14ac:dyDescent="0.2">
      <c r="M4697" s="30"/>
    </row>
    <row r="4698" spans="13:13" x14ac:dyDescent="0.2">
      <c r="M4698" s="30"/>
    </row>
    <row r="4699" spans="13:13" x14ac:dyDescent="0.2">
      <c r="M4699" s="30"/>
    </row>
    <row r="4700" spans="13:13" x14ac:dyDescent="0.2">
      <c r="M4700" s="30"/>
    </row>
    <row r="4701" spans="13:13" x14ac:dyDescent="0.2">
      <c r="M4701" s="30"/>
    </row>
    <row r="4702" spans="13:13" x14ac:dyDescent="0.2">
      <c r="M4702" s="30"/>
    </row>
    <row r="4703" spans="13:13" x14ac:dyDescent="0.2">
      <c r="M4703" s="30"/>
    </row>
    <row r="4704" spans="13:13" x14ac:dyDescent="0.2">
      <c r="M4704" s="30"/>
    </row>
    <row r="4705" spans="13:13" x14ac:dyDescent="0.2">
      <c r="M4705" s="30"/>
    </row>
    <row r="4706" spans="13:13" x14ac:dyDescent="0.2">
      <c r="M4706" s="30"/>
    </row>
    <row r="4707" spans="13:13" x14ac:dyDescent="0.2">
      <c r="M4707" s="30"/>
    </row>
    <row r="4708" spans="13:13" x14ac:dyDescent="0.2">
      <c r="M4708" s="30"/>
    </row>
    <row r="4709" spans="13:13" x14ac:dyDescent="0.2">
      <c r="M4709" s="30"/>
    </row>
    <row r="4710" spans="13:13" x14ac:dyDescent="0.2">
      <c r="M4710" s="30"/>
    </row>
    <row r="4711" spans="13:13" x14ac:dyDescent="0.2">
      <c r="M4711" s="30"/>
    </row>
    <row r="4712" spans="13:13" x14ac:dyDescent="0.2">
      <c r="M4712" s="30"/>
    </row>
    <row r="4713" spans="13:13" x14ac:dyDescent="0.2">
      <c r="M4713" s="30"/>
    </row>
    <row r="4714" spans="13:13" x14ac:dyDescent="0.2">
      <c r="M4714" s="30"/>
    </row>
    <row r="4715" spans="13:13" x14ac:dyDescent="0.2">
      <c r="M4715" s="30"/>
    </row>
    <row r="4716" spans="13:13" x14ac:dyDescent="0.2">
      <c r="M4716" s="30"/>
    </row>
    <row r="4717" spans="13:13" x14ac:dyDescent="0.2">
      <c r="M4717" s="30"/>
    </row>
    <row r="4718" spans="13:13" x14ac:dyDescent="0.2">
      <c r="M4718" s="30"/>
    </row>
    <row r="4719" spans="13:13" x14ac:dyDescent="0.2">
      <c r="M4719" s="30"/>
    </row>
    <row r="4720" spans="13:13" x14ac:dyDescent="0.2">
      <c r="M4720" s="30"/>
    </row>
    <row r="4721" spans="13:13" x14ac:dyDescent="0.2">
      <c r="M4721" s="30"/>
    </row>
    <row r="4722" spans="13:13" x14ac:dyDescent="0.2">
      <c r="M4722" s="30"/>
    </row>
    <row r="4723" spans="13:13" x14ac:dyDescent="0.2">
      <c r="M4723" s="30"/>
    </row>
    <row r="4724" spans="13:13" x14ac:dyDescent="0.2">
      <c r="M4724" s="30"/>
    </row>
    <row r="4725" spans="13:13" x14ac:dyDescent="0.2">
      <c r="M4725" s="30"/>
    </row>
    <row r="4726" spans="13:13" x14ac:dyDescent="0.2">
      <c r="M4726" s="30"/>
    </row>
    <row r="4727" spans="13:13" x14ac:dyDescent="0.2">
      <c r="M4727" s="30"/>
    </row>
    <row r="4728" spans="13:13" x14ac:dyDescent="0.2">
      <c r="M4728" s="30"/>
    </row>
    <row r="4729" spans="13:13" x14ac:dyDescent="0.2">
      <c r="M4729" s="30"/>
    </row>
    <row r="4730" spans="13:13" x14ac:dyDescent="0.2">
      <c r="M4730" s="30"/>
    </row>
    <row r="4731" spans="13:13" x14ac:dyDescent="0.2">
      <c r="M4731" s="30"/>
    </row>
    <row r="4732" spans="13:13" x14ac:dyDescent="0.2">
      <c r="M4732" s="30"/>
    </row>
    <row r="4733" spans="13:13" x14ac:dyDescent="0.2">
      <c r="M4733" s="30"/>
    </row>
    <row r="4734" spans="13:13" x14ac:dyDescent="0.2">
      <c r="M4734" s="30"/>
    </row>
    <row r="4735" spans="13:13" x14ac:dyDescent="0.2">
      <c r="M4735" s="30"/>
    </row>
    <row r="4736" spans="13:13" x14ac:dyDescent="0.2">
      <c r="M4736" s="30"/>
    </row>
    <row r="4737" spans="13:13" x14ac:dyDescent="0.2">
      <c r="M4737" s="30"/>
    </row>
    <row r="4738" spans="13:13" x14ac:dyDescent="0.2">
      <c r="M4738" s="30"/>
    </row>
    <row r="4739" spans="13:13" x14ac:dyDescent="0.2">
      <c r="M4739" s="30"/>
    </row>
    <row r="4740" spans="13:13" x14ac:dyDescent="0.2">
      <c r="M4740" s="30"/>
    </row>
    <row r="4741" spans="13:13" x14ac:dyDescent="0.2">
      <c r="M4741" s="30"/>
    </row>
    <row r="4742" spans="13:13" x14ac:dyDescent="0.2">
      <c r="M4742" s="30"/>
    </row>
    <row r="4743" spans="13:13" x14ac:dyDescent="0.2">
      <c r="M4743" s="30"/>
    </row>
    <row r="4744" spans="13:13" x14ac:dyDescent="0.2">
      <c r="M4744" s="30"/>
    </row>
    <row r="4745" spans="13:13" x14ac:dyDescent="0.2">
      <c r="M4745" s="30"/>
    </row>
    <row r="4746" spans="13:13" x14ac:dyDescent="0.2">
      <c r="M4746" s="30"/>
    </row>
    <row r="4747" spans="13:13" x14ac:dyDescent="0.2">
      <c r="M4747" s="30"/>
    </row>
    <row r="4748" spans="13:13" x14ac:dyDescent="0.2">
      <c r="M4748" s="30"/>
    </row>
    <row r="4749" spans="13:13" x14ac:dyDescent="0.2">
      <c r="M4749" s="30"/>
    </row>
    <row r="4750" spans="13:13" x14ac:dyDescent="0.2">
      <c r="M4750" s="30"/>
    </row>
    <row r="4751" spans="13:13" x14ac:dyDescent="0.2">
      <c r="M4751" s="30"/>
    </row>
    <row r="4752" spans="13:13" x14ac:dyDescent="0.2">
      <c r="M4752" s="30"/>
    </row>
    <row r="4753" spans="13:13" x14ac:dyDescent="0.2">
      <c r="M4753" s="30"/>
    </row>
    <row r="4754" spans="13:13" x14ac:dyDescent="0.2">
      <c r="M4754" s="30"/>
    </row>
    <row r="4755" spans="13:13" x14ac:dyDescent="0.2">
      <c r="M4755" s="30"/>
    </row>
    <row r="4756" spans="13:13" x14ac:dyDescent="0.2">
      <c r="M4756" s="30"/>
    </row>
    <row r="4757" spans="13:13" x14ac:dyDescent="0.2">
      <c r="M4757" s="30"/>
    </row>
    <row r="4758" spans="13:13" x14ac:dyDescent="0.2">
      <c r="M4758" s="30"/>
    </row>
    <row r="4759" spans="13:13" x14ac:dyDescent="0.2">
      <c r="M4759" s="30"/>
    </row>
    <row r="4760" spans="13:13" x14ac:dyDescent="0.2">
      <c r="M4760" s="30"/>
    </row>
    <row r="4761" spans="13:13" x14ac:dyDescent="0.2">
      <c r="M4761" s="30"/>
    </row>
    <row r="4762" spans="13:13" x14ac:dyDescent="0.2">
      <c r="M4762" s="30"/>
    </row>
    <row r="4763" spans="13:13" x14ac:dyDescent="0.2">
      <c r="M4763" s="30"/>
    </row>
    <row r="4764" spans="13:13" x14ac:dyDescent="0.2">
      <c r="M4764" s="30"/>
    </row>
    <row r="4765" spans="13:13" x14ac:dyDescent="0.2">
      <c r="M4765" s="30"/>
    </row>
    <row r="4766" spans="13:13" x14ac:dyDescent="0.2">
      <c r="M4766" s="30"/>
    </row>
    <row r="4767" spans="13:13" x14ac:dyDescent="0.2">
      <c r="M4767" s="30"/>
    </row>
    <row r="4768" spans="13:13" x14ac:dyDescent="0.2">
      <c r="M4768" s="30"/>
    </row>
    <row r="4769" spans="13:13" x14ac:dyDescent="0.2">
      <c r="M4769" s="30"/>
    </row>
    <row r="4770" spans="13:13" x14ac:dyDescent="0.2">
      <c r="M4770" s="30"/>
    </row>
    <row r="4771" spans="13:13" x14ac:dyDescent="0.2">
      <c r="M4771" s="30"/>
    </row>
    <row r="4772" spans="13:13" x14ac:dyDescent="0.2">
      <c r="M4772" s="30"/>
    </row>
    <row r="4773" spans="13:13" x14ac:dyDescent="0.2">
      <c r="M4773" s="30"/>
    </row>
    <row r="4774" spans="13:13" x14ac:dyDescent="0.2">
      <c r="M4774" s="30"/>
    </row>
    <row r="4775" spans="13:13" x14ac:dyDescent="0.2">
      <c r="M4775" s="30"/>
    </row>
    <row r="4776" spans="13:13" x14ac:dyDescent="0.2">
      <c r="M4776" s="30"/>
    </row>
    <row r="4777" spans="13:13" x14ac:dyDescent="0.2">
      <c r="M4777" s="30"/>
    </row>
    <row r="4778" spans="13:13" x14ac:dyDescent="0.2">
      <c r="M4778" s="30"/>
    </row>
    <row r="4779" spans="13:13" x14ac:dyDescent="0.2">
      <c r="M4779" s="30"/>
    </row>
    <row r="4780" spans="13:13" x14ac:dyDescent="0.2">
      <c r="M4780" s="30"/>
    </row>
    <row r="4781" spans="13:13" x14ac:dyDescent="0.2">
      <c r="M4781" s="30"/>
    </row>
    <row r="4782" spans="13:13" x14ac:dyDescent="0.2">
      <c r="M4782" s="30"/>
    </row>
    <row r="4783" spans="13:13" x14ac:dyDescent="0.2">
      <c r="M4783" s="30"/>
    </row>
    <row r="4784" spans="13:13" x14ac:dyDescent="0.2">
      <c r="M4784" s="30"/>
    </row>
    <row r="4785" spans="13:13" x14ac:dyDescent="0.2">
      <c r="M4785" s="30"/>
    </row>
    <row r="4786" spans="13:13" x14ac:dyDescent="0.2">
      <c r="M4786" s="30"/>
    </row>
    <row r="4787" spans="13:13" x14ac:dyDescent="0.2">
      <c r="M4787" s="30"/>
    </row>
    <row r="4788" spans="13:13" x14ac:dyDescent="0.2">
      <c r="M4788" s="30"/>
    </row>
    <row r="4789" spans="13:13" x14ac:dyDescent="0.2">
      <c r="M4789" s="30"/>
    </row>
    <row r="4790" spans="13:13" x14ac:dyDescent="0.2">
      <c r="M4790" s="30"/>
    </row>
    <row r="4791" spans="13:13" x14ac:dyDescent="0.2">
      <c r="M4791" s="30"/>
    </row>
    <row r="4792" spans="13:13" x14ac:dyDescent="0.2">
      <c r="M4792" s="30"/>
    </row>
    <row r="4793" spans="13:13" x14ac:dyDescent="0.2">
      <c r="M4793" s="30"/>
    </row>
    <row r="4794" spans="13:13" x14ac:dyDescent="0.2">
      <c r="M4794" s="30"/>
    </row>
    <row r="4795" spans="13:13" x14ac:dyDescent="0.2">
      <c r="M4795" s="30"/>
    </row>
    <row r="4796" spans="13:13" x14ac:dyDescent="0.2">
      <c r="M4796" s="30"/>
    </row>
    <row r="4797" spans="13:13" x14ac:dyDescent="0.2">
      <c r="M4797" s="30"/>
    </row>
    <row r="4798" spans="13:13" x14ac:dyDescent="0.2">
      <c r="M4798" s="30"/>
    </row>
    <row r="4799" spans="13:13" x14ac:dyDescent="0.2">
      <c r="M4799" s="30"/>
    </row>
    <row r="4800" spans="13:13" x14ac:dyDescent="0.2">
      <c r="M4800" s="30"/>
    </row>
    <row r="4801" spans="13:13" x14ac:dyDescent="0.2">
      <c r="M4801" s="30"/>
    </row>
    <row r="4802" spans="13:13" x14ac:dyDescent="0.2">
      <c r="M4802" s="30"/>
    </row>
    <row r="4803" spans="13:13" x14ac:dyDescent="0.2">
      <c r="M4803" s="30"/>
    </row>
    <row r="4804" spans="13:13" x14ac:dyDescent="0.2">
      <c r="M4804" s="30"/>
    </row>
    <row r="4805" spans="13:13" x14ac:dyDescent="0.2">
      <c r="M4805" s="30"/>
    </row>
    <row r="4806" spans="13:13" x14ac:dyDescent="0.2">
      <c r="M4806" s="30"/>
    </row>
    <row r="4807" spans="13:13" x14ac:dyDescent="0.2">
      <c r="M4807" s="30"/>
    </row>
    <row r="4808" spans="13:13" x14ac:dyDescent="0.2">
      <c r="M4808" s="30"/>
    </row>
    <row r="4809" spans="13:13" x14ac:dyDescent="0.2">
      <c r="M4809" s="30"/>
    </row>
    <row r="4810" spans="13:13" x14ac:dyDescent="0.2">
      <c r="M4810" s="30"/>
    </row>
    <row r="4811" spans="13:13" x14ac:dyDescent="0.2">
      <c r="M4811" s="30"/>
    </row>
    <row r="4812" spans="13:13" x14ac:dyDescent="0.2">
      <c r="M4812" s="30"/>
    </row>
    <row r="4813" spans="13:13" x14ac:dyDescent="0.2">
      <c r="M4813" s="30"/>
    </row>
    <row r="4814" spans="13:13" x14ac:dyDescent="0.2">
      <c r="M4814" s="30"/>
    </row>
    <row r="4815" spans="13:13" x14ac:dyDescent="0.2">
      <c r="M4815" s="30"/>
    </row>
    <row r="4816" spans="13:13" x14ac:dyDescent="0.2">
      <c r="M4816" s="30"/>
    </row>
    <row r="4817" spans="13:13" x14ac:dyDescent="0.2">
      <c r="M4817" s="30"/>
    </row>
    <row r="4818" spans="13:13" x14ac:dyDescent="0.2">
      <c r="M4818" s="30"/>
    </row>
    <row r="4819" spans="13:13" x14ac:dyDescent="0.2">
      <c r="M4819" s="30"/>
    </row>
    <row r="4820" spans="13:13" x14ac:dyDescent="0.2">
      <c r="M4820" s="30"/>
    </row>
    <row r="4821" spans="13:13" x14ac:dyDescent="0.2">
      <c r="M4821" s="30"/>
    </row>
    <row r="4822" spans="13:13" x14ac:dyDescent="0.2">
      <c r="M4822" s="30"/>
    </row>
    <row r="4823" spans="13:13" x14ac:dyDescent="0.2">
      <c r="M4823" s="30"/>
    </row>
    <row r="4824" spans="13:13" x14ac:dyDescent="0.2">
      <c r="M4824" s="30"/>
    </row>
    <row r="4825" spans="13:13" x14ac:dyDescent="0.2">
      <c r="M4825" s="30"/>
    </row>
    <row r="4826" spans="13:13" x14ac:dyDescent="0.2">
      <c r="M4826" s="30"/>
    </row>
    <row r="4827" spans="13:13" x14ac:dyDescent="0.2">
      <c r="M4827" s="30"/>
    </row>
    <row r="4828" spans="13:13" x14ac:dyDescent="0.2">
      <c r="M4828" s="30"/>
    </row>
    <row r="4829" spans="13:13" x14ac:dyDescent="0.2">
      <c r="M4829" s="30"/>
    </row>
    <row r="4830" spans="13:13" x14ac:dyDescent="0.2">
      <c r="M4830" s="30"/>
    </row>
    <row r="4831" spans="13:13" x14ac:dyDescent="0.2">
      <c r="M4831" s="30"/>
    </row>
    <row r="4832" spans="13:13" x14ac:dyDescent="0.2">
      <c r="M4832" s="30"/>
    </row>
    <row r="4833" spans="13:13" x14ac:dyDescent="0.2">
      <c r="M4833" s="30"/>
    </row>
    <row r="4834" spans="13:13" x14ac:dyDescent="0.2">
      <c r="M4834" s="30"/>
    </row>
    <row r="4835" spans="13:13" x14ac:dyDescent="0.2">
      <c r="M4835" s="30"/>
    </row>
    <row r="4836" spans="13:13" x14ac:dyDescent="0.2">
      <c r="M4836" s="30"/>
    </row>
    <row r="4837" spans="13:13" x14ac:dyDescent="0.2">
      <c r="M4837" s="30"/>
    </row>
    <row r="4838" spans="13:13" x14ac:dyDescent="0.2">
      <c r="M4838" s="30"/>
    </row>
    <row r="4839" spans="13:13" x14ac:dyDescent="0.2">
      <c r="M4839" s="30"/>
    </row>
    <row r="4840" spans="13:13" x14ac:dyDescent="0.2">
      <c r="M4840" s="30"/>
    </row>
    <row r="4841" spans="13:13" x14ac:dyDescent="0.2">
      <c r="M4841" s="30"/>
    </row>
    <row r="4842" spans="13:13" x14ac:dyDescent="0.2">
      <c r="M4842" s="30"/>
    </row>
    <row r="4843" spans="13:13" x14ac:dyDescent="0.2">
      <c r="M4843" s="30"/>
    </row>
    <row r="4844" spans="13:13" x14ac:dyDescent="0.2">
      <c r="M4844" s="30"/>
    </row>
    <row r="4845" spans="13:13" x14ac:dyDescent="0.2">
      <c r="M4845" s="30"/>
    </row>
    <row r="4846" spans="13:13" x14ac:dyDescent="0.2">
      <c r="M4846" s="30"/>
    </row>
    <row r="4847" spans="13:13" x14ac:dyDescent="0.2">
      <c r="M4847" s="30"/>
    </row>
    <row r="4848" spans="13:13" x14ac:dyDescent="0.2">
      <c r="M4848" s="30"/>
    </row>
    <row r="4849" spans="13:13" x14ac:dyDescent="0.2">
      <c r="M4849" s="30"/>
    </row>
    <row r="4850" spans="13:13" x14ac:dyDescent="0.2">
      <c r="M4850" s="30"/>
    </row>
    <row r="4851" spans="13:13" x14ac:dyDescent="0.2">
      <c r="M4851" s="30"/>
    </row>
    <row r="4852" spans="13:13" x14ac:dyDescent="0.2">
      <c r="M4852" s="30"/>
    </row>
    <row r="4853" spans="13:13" x14ac:dyDescent="0.2">
      <c r="M4853" s="30"/>
    </row>
    <row r="4854" spans="13:13" x14ac:dyDescent="0.2">
      <c r="M4854" s="30"/>
    </row>
    <row r="4855" spans="13:13" x14ac:dyDescent="0.2">
      <c r="M4855" s="30"/>
    </row>
    <row r="4856" spans="13:13" x14ac:dyDescent="0.2">
      <c r="M4856" s="30"/>
    </row>
    <row r="4857" spans="13:13" x14ac:dyDescent="0.2">
      <c r="M4857" s="30"/>
    </row>
    <row r="4858" spans="13:13" x14ac:dyDescent="0.2">
      <c r="M4858" s="30"/>
    </row>
    <row r="4859" spans="13:13" x14ac:dyDescent="0.2">
      <c r="M4859" s="30"/>
    </row>
    <row r="4860" spans="13:13" x14ac:dyDescent="0.2">
      <c r="M4860" s="30"/>
    </row>
    <row r="4861" spans="13:13" x14ac:dyDescent="0.2">
      <c r="M4861" s="30"/>
    </row>
    <row r="4862" spans="13:13" x14ac:dyDescent="0.2">
      <c r="M4862" s="30"/>
    </row>
    <row r="4863" spans="13:13" x14ac:dyDescent="0.2">
      <c r="M4863" s="30"/>
    </row>
    <row r="4864" spans="13:13" x14ac:dyDescent="0.2">
      <c r="M4864" s="30"/>
    </row>
    <row r="4865" spans="13:13" x14ac:dyDescent="0.2">
      <c r="M4865" s="30"/>
    </row>
    <row r="4866" spans="13:13" x14ac:dyDescent="0.2">
      <c r="M4866" s="30"/>
    </row>
    <row r="4867" spans="13:13" x14ac:dyDescent="0.2">
      <c r="M4867" s="30"/>
    </row>
    <row r="4868" spans="13:13" x14ac:dyDescent="0.2">
      <c r="M4868" s="30"/>
    </row>
    <row r="4869" spans="13:13" x14ac:dyDescent="0.2">
      <c r="M4869" s="30"/>
    </row>
    <row r="4870" spans="13:13" x14ac:dyDescent="0.2">
      <c r="M4870" s="30"/>
    </row>
    <row r="4871" spans="13:13" x14ac:dyDescent="0.2">
      <c r="M4871" s="30"/>
    </row>
    <row r="4872" spans="13:13" x14ac:dyDescent="0.2">
      <c r="M4872" s="30"/>
    </row>
    <row r="4873" spans="13:13" x14ac:dyDescent="0.2">
      <c r="M4873" s="30"/>
    </row>
    <row r="4874" spans="13:13" x14ac:dyDescent="0.2">
      <c r="M4874" s="30"/>
    </row>
    <row r="4875" spans="13:13" x14ac:dyDescent="0.2">
      <c r="M4875" s="30"/>
    </row>
    <row r="4876" spans="13:13" x14ac:dyDescent="0.2">
      <c r="M4876" s="30"/>
    </row>
    <row r="4877" spans="13:13" x14ac:dyDescent="0.2">
      <c r="M4877" s="30"/>
    </row>
    <row r="4878" spans="13:13" x14ac:dyDescent="0.2">
      <c r="M4878" s="30"/>
    </row>
    <row r="4879" spans="13:13" x14ac:dyDescent="0.2">
      <c r="M4879" s="30"/>
    </row>
    <row r="4880" spans="13:13" x14ac:dyDescent="0.2">
      <c r="M4880" s="30"/>
    </row>
    <row r="4881" spans="13:13" x14ac:dyDescent="0.2">
      <c r="M4881" s="30"/>
    </row>
    <row r="4882" spans="13:13" x14ac:dyDescent="0.2">
      <c r="M4882" s="30"/>
    </row>
    <row r="4883" spans="13:13" x14ac:dyDescent="0.2">
      <c r="M4883" s="30"/>
    </row>
    <row r="4884" spans="13:13" x14ac:dyDescent="0.2">
      <c r="M4884" s="30"/>
    </row>
    <row r="4885" spans="13:13" x14ac:dyDescent="0.2">
      <c r="M4885" s="30"/>
    </row>
    <row r="4886" spans="13:13" x14ac:dyDescent="0.2">
      <c r="M4886" s="30"/>
    </row>
    <row r="4887" spans="13:13" x14ac:dyDescent="0.2">
      <c r="M4887" s="30"/>
    </row>
    <row r="4888" spans="13:13" x14ac:dyDescent="0.2">
      <c r="M4888" s="30"/>
    </row>
    <row r="4889" spans="13:13" x14ac:dyDescent="0.2">
      <c r="M4889" s="30"/>
    </row>
    <row r="4890" spans="13:13" x14ac:dyDescent="0.2">
      <c r="M4890" s="30"/>
    </row>
    <row r="4891" spans="13:13" x14ac:dyDescent="0.2">
      <c r="M4891" s="30"/>
    </row>
    <row r="4892" spans="13:13" x14ac:dyDescent="0.2">
      <c r="M4892" s="30"/>
    </row>
    <row r="4893" spans="13:13" x14ac:dyDescent="0.2">
      <c r="M4893" s="30"/>
    </row>
    <row r="4894" spans="13:13" x14ac:dyDescent="0.2">
      <c r="M4894" s="30"/>
    </row>
    <row r="4895" spans="13:13" x14ac:dyDescent="0.2">
      <c r="M4895" s="30"/>
    </row>
    <row r="4896" spans="13:13" x14ac:dyDescent="0.2">
      <c r="M4896" s="30"/>
    </row>
    <row r="4897" spans="13:13" x14ac:dyDescent="0.2">
      <c r="M4897" s="30"/>
    </row>
    <row r="4898" spans="13:13" x14ac:dyDescent="0.2">
      <c r="M4898" s="30"/>
    </row>
    <row r="4899" spans="13:13" x14ac:dyDescent="0.2">
      <c r="M4899" s="30"/>
    </row>
    <row r="4900" spans="13:13" x14ac:dyDescent="0.2">
      <c r="M4900" s="30"/>
    </row>
    <row r="4901" spans="13:13" x14ac:dyDescent="0.2">
      <c r="M4901" s="30"/>
    </row>
    <row r="4902" spans="13:13" x14ac:dyDescent="0.2">
      <c r="M4902" s="30"/>
    </row>
    <row r="4903" spans="13:13" x14ac:dyDescent="0.2">
      <c r="M4903" s="30"/>
    </row>
    <row r="4904" spans="13:13" x14ac:dyDescent="0.2">
      <c r="M4904" s="30"/>
    </row>
    <row r="4905" spans="13:13" x14ac:dyDescent="0.2">
      <c r="M4905" s="30"/>
    </row>
    <row r="4906" spans="13:13" x14ac:dyDescent="0.2">
      <c r="M4906" s="30"/>
    </row>
    <row r="4907" spans="13:13" x14ac:dyDescent="0.2">
      <c r="M4907" s="30"/>
    </row>
    <row r="4908" spans="13:13" x14ac:dyDescent="0.2">
      <c r="M4908" s="30"/>
    </row>
    <row r="4909" spans="13:13" x14ac:dyDescent="0.2">
      <c r="M4909" s="30"/>
    </row>
    <row r="4910" spans="13:13" x14ac:dyDescent="0.2">
      <c r="M4910" s="30"/>
    </row>
    <row r="4911" spans="13:13" x14ac:dyDescent="0.2">
      <c r="M4911" s="30"/>
    </row>
    <row r="4912" spans="13:13" x14ac:dyDescent="0.2">
      <c r="M4912" s="30"/>
    </row>
    <row r="4913" spans="13:13" x14ac:dyDescent="0.2">
      <c r="M4913" s="30"/>
    </row>
    <row r="4914" spans="13:13" x14ac:dyDescent="0.2">
      <c r="M4914" s="30"/>
    </row>
    <row r="4915" spans="13:13" x14ac:dyDescent="0.2">
      <c r="M4915" s="30"/>
    </row>
    <row r="4916" spans="13:13" x14ac:dyDescent="0.2">
      <c r="M4916" s="30"/>
    </row>
    <row r="4917" spans="13:13" x14ac:dyDescent="0.2">
      <c r="M4917" s="30"/>
    </row>
    <row r="4918" spans="13:13" x14ac:dyDescent="0.2">
      <c r="M4918" s="30"/>
    </row>
    <row r="4919" spans="13:13" x14ac:dyDescent="0.2">
      <c r="M4919" s="30"/>
    </row>
    <row r="4920" spans="13:13" x14ac:dyDescent="0.2">
      <c r="M4920" s="30"/>
    </row>
    <row r="4921" spans="13:13" x14ac:dyDescent="0.2">
      <c r="M4921" s="30"/>
    </row>
    <row r="4922" spans="13:13" x14ac:dyDescent="0.2">
      <c r="M4922" s="30"/>
    </row>
    <row r="4923" spans="13:13" x14ac:dyDescent="0.2">
      <c r="M4923" s="30"/>
    </row>
    <row r="4924" spans="13:13" x14ac:dyDescent="0.2">
      <c r="M4924" s="30"/>
    </row>
    <row r="4925" spans="13:13" x14ac:dyDescent="0.2">
      <c r="M4925" s="30"/>
    </row>
    <row r="4926" spans="13:13" x14ac:dyDescent="0.2">
      <c r="M4926" s="30"/>
    </row>
    <row r="4927" spans="13:13" x14ac:dyDescent="0.2">
      <c r="M4927" s="30"/>
    </row>
    <row r="4928" spans="13:13" x14ac:dyDescent="0.2">
      <c r="M4928" s="30"/>
    </row>
    <row r="4929" spans="13:13" x14ac:dyDescent="0.2">
      <c r="M4929" s="30"/>
    </row>
    <row r="4930" spans="13:13" x14ac:dyDescent="0.2">
      <c r="M4930" s="30"/>
    </row>
    <row r="4931" spans="13:13" x14ac:dyDescent="0.2">
      <c r="M4931" s="30"/>
    </row>
    <row r="4932" spans="13:13" x14ac:dyDescent="0.2">
      <c r="M4932" s="30"/>
    </row>
    <row r="4933" spans="13:13" x14ac:dyDescent="0.2">
      <c r="M4933" s="30"/>
    </row>
    <row r="4934" spans="13:13" x14ac:dyDescent="0.2">
      <c r="M4934" s="30"/>
    </row>
    <row r="4935" spans="13:13" x14ac:dyDescent="0.2">
      <c r="M4935" s="30"/>
    </row>
    <row r="4936" spans="13:13" x14ac:dyDescent="0.2">
      <c r="M4936" s="30"/>
    </row>
    <row r="4937" spans="13:13" x14ac:dyDescent="0.2">
      <c r="M4937" s="30"/>
    </row>
    <row r="4938" spans="13:13" x14ac:dyDescent="0.2">
      <c r="M4938" s="30"/>
    </row>
    <row r="4939" spans="13:13" x14ac:dyDescent="0.2">
      <c r="M4939" s="30"/>
    </row>
    <row r="4940" spans="13:13" x14ac:dyDescent="0.2">
      <c r="M4940" s="30"/>
    </row>
    <row r="4941" spans="13:13" x14ac:dyDescent="0.2">
      <c r="M4941" s="30"/>
    </row>
    <row r="4942" spans="13:13" x14ac:dyDescent="0.2">
      <c r="M4942" s="30"/>
    </row>
    <row r="4943" spans="13:13" x14ac:dyDescent="0.2">
      <c r="M4943" s="30"/>
    </row>
    <row r="4944" spans="13:13" x14ac:dyDescent="0.2">
      <c r="M4944" s="30"/>
    </row>
    <row r="4945" spans="13:13" x14ac:dyDescent="0.2">
      <c r="M4945" s="30"/>
    </row>
    <row r="4946" spans="13:13" x14ac:dyDescent="0.2">
      <c r="M4946" s="30"/>
    </row>
    <row r="4947" spans="13:13" x14ac:dyDescent="0.2">
      <c r="M4947" s="30"/>
    </row>
    <row r="4948" spans="13:13" x14ac:dyDescent="0.2">
      <c r="M4948" s="30"/>
    </row>
    <row r="4949" spans="13:13" x14ac:dyDescent="0.2">
      <c r="M4949" s="30"/>
    </row>
    <row r="4950" spans="13:13" x14ac:dyDescent="0.2">
      <c r="M4950" s="30"/>
    </row>
    <row r="4951" spans="13:13" x14ac:dyDescent="0.2">
      <c r="M4951" s="30"/>
    </row>
    <row r="4952" spans="13:13" x14ac:dyDescent="0.2">
      <c r="M4952" s="30"/>
    </row>
    <row r="4953" spans="13:13" x14ac:dyDescent="0.2">
      <c r="M4953" s="30"/>
    </row>
    <row r="4954" spans="13:13" x14ac:dyDescent="0.2">
      <c r="M4954" s="30"/>
    </row>
    <row r="4955" spans="13:13" x14ac:dyDescent="0.2">
      <c r="M4955" s="30"/>
    </row>
    <row r="4956" spans="13:13" x14ac:dyDescent="0.2">
      <c r="M4956" s="30"/>
    </row>
    <row r="4957" spans="13:13" x14ac:dyDescent="0.2">
      <c r="M4957" s="30"/>
    </row>
    <row r="4958" spans="13:13" x14ac:dyDescent="0.2">
      <c r="M4958" s="30"/>
    </row>
    <row r="4959" spans="13:13" x14ac:dyDescent="0.2">
      <c r="M4959" s="30"/>
    </row>
    <row r="4960" spans="13:13" x14ac:dyDescent="0.2">
      <c r="M4960" s="30"/>
    </row>
    <row r="4961" spans="13:13" x14ac:dyDescent="0.2">
      <c r="M4961" s="30"/>
    </row>
    <row r="4962" spans="13:13" x14ac:dyDescent="0.2">
      <c r="M4962" s="30"/>
    </row>
    <row r="4963" spans="13:13" x14ac:dyDescent="0.2">
      <c r="M4963" s="30"/>
    </row>
    <row r="4964" spans="13:13" x14ac:dyDescent="0.2">
      <c r="M4964" s="30"/>
    </row>
    <row r="4965" spans="13:13" x14ac:dyDescent="0.2">
      <c r="M4965" s="30"/>
    </row>
    <row r="4966" spans="13:13" x14ac:dyDescent="0.2">
      <c r="M4966" s="30"/>
    </row>
    <row r="4967" spans="13:13" x14ac:dyDescent="0.2">
      <c r="M4967" s="30"/>
    </row>
    <row r="4968" spans="13:13" x14ac:dyDescent="0.2">
      <c r="M4968" s="30"/>
    </row>
    <row r="4969" spans="13:13" x14ac:dyDescent="0.2">
      <c r="M4969" s="30"/>
    </row>
    <row r="4970" spans="13:13" x14ac:dyDescent="0.2">
      <c r="M4970" s="30"/>
    </row>
    <row r="4971" spans="13:13" x14ac:dyDescent="0.2">
      <c r="M4971" s="30"/>
    </row>
    <row r="4972" spans="13:13" x14ac:dyDescent="0.2">
      <c r="M4972" s="30"/>
    </row>
    <row r="4973" spans="13:13" x14ac:dyDescent="0.2">
      <c r="M4973" s="30"/>
    </row>
    <row r="4974" spans="13:13" x14ac:dyDescent="0.2">
      <c r="M4974" s="30"/>
    </row>
    <row r="4975" spans="13:13" x14ac:dyDescent="0.2">
      <c r="M4975" s="30"/>
    </row>
    <row r="4976" spans="13:13" x14ac:dyDescent="0.2">
      <c r="M4976" s="30"/>
    </row>
    <row r="4977" spans="13:13" x14ac:dyDescent="0.2">
      <c r="M4977" s="30"/>
    </row>
    <row r="4978" spans="13:13" x14ac:dyDescent="0.2">
      <c r="M4978" s="30"/>
    </row>
    <row r="4979" spans="13:13" x14ac:dyDescent="0.2">
      <c r="M4979" s="30"/>
    </row>
    <row r="4980" spans="13:13" x14ac:dyDescent="0.2">
      <c r="M4980" s="30"/>
    </row>
    <row r="4981" spans="13:13" x14ac:dyDescent="0.2">
      <c r="M4981" s="30"/>
    </row>
    <row r="4982" spans="13:13" x14ac:dyDescent="0.2">
      <c r="M4982" s="30"/>
    </row>
    <row r="4983" spans="13:13" x14ac:dyDescent="0.2">
      <c r="M4983" s="30"/>
    </row>
    <row r="4984" spans="13:13" x14ac:dyDescent="0.2">
      <c r="M4984" s="30"/>
    </row>
    <row r="4985" spans="13:13" x14ac:dyDescent="0.2">
      <c r="M4985" s="30"/>
    </row>
    <row r="4986" spans="13:13" x14ac:dyDescent="0.2">
      <c r="M4986" s="30"/>
    </row>
    <row r="4987" spans="13:13" x14ac:dyDescent="0.2">
      <c r="M4987" s="30"/>
    </row>
    <row r="4988" spans="13:13" x14ac:dyDescent="0.2">
      <c r="M4988" s="30"/>
    </row>
    <row r="4989" spans="13:13" x14ac:dyDescent="0.2">
      <c r="M4989" s="30"/>
    </row>
    <row r="4990" spans="13:13" x14ac:dyDescent="0.2">
      <c r="M4990" s="30"/>
    </row>
    <row r="4991" spans="13:13" x14ac:dyDescent="0.2">
      <c r="M4991" s="30"/>
    </row>
    <row r="4992" spans="13:13" x14ac:dyDescent="0.2">
      <c r="M4992" s="30"/>
    </row>
    <row r="4993" spans="13:13" x14ac:dyDescent="0.2">
      <c r="M4993" s="30"/>
    </row>
    <row r="4994" spans="13:13" x14ac:dyDescent="0.2">
      <c r="M4994" s="30"/>
    </row>
    <row r="4995" spans="13:13" x14ac:dyDescent="0.2">
      <c r="M4995" s="30"/>
    </row>
    <row r="4996" spans="13:13" x14ac:dyDescent="0.2">
      <c r="M4996" s="30"/>
    </row>
    <row r="4997" spans="13:13" x14ac:dyDescent="0.2">
      <c r="M4997" s="30"/>
    </row>
    <row r="4998" spans="13:13" x14ac:dyDescent="0.2">
      <c r="M4998" s="30"/>
    </row>
    <row r="4999" spans="13:13" x14ac:dyDescent="0.2">
      <c r="M4999" s="30"/>
    </row>
    <row r="5000" spans="13:13" x14ac:dyDescent="0.2">
      <c r="M5000" s="30"/>
    </row>
    <row r="5001" spans="13:13" x14ac:dyDescent="0.2">
      <c r="M5001" s="30"/>
    </row>
    <row r="5002" spans="13:13" x14ac:dyDescent="0.2">
      <c r="M5002" s="30"/>
    </row>
    <row r="5003" spans="13:13" x14ac:dyDescent="0.2">
      <c r="M5003" s="30"/>
    </row>
    <row r="5004" spans="13:13" x14ac:dyDescent="0.2">
      <c r="M5004" s="30"/>
    </row>
    <row r="5005" spans="13:13" x14ac:dyDescent="0.2">
      <c r="M5005" s="30"/>
    </row>
    <row r="5006" spans="13:13" x14ac:dyDescent="0.2">
      <c r="M5006" s="30"/>
    </row>
    <row r="5007" spans="13:13" x14ac:dyDescent="0.2">
      <c r="M5007" s="30"/>
    </row>
    <row r="5008" spans="13:13" x14ac:dyDescent="0.2">
      <c r="M5008" s="30"/>
    </row>
    <row r="5009" spans="13:13" x14ac:dyDescent="0.2">
      <c r="M5009" s="30"/>
    </row>
    <row r="5010" spans="13:13" x14ac:dyDescent="0.2">
      <c r="M5010" s="30"/>
    </row>
    <row r="5011" spans="13:13" x14ac:dyDescent="0.2">
      <c r="M5011" s="30"/>
    </row>
    <row r="5012" spans="13:13" x14ac:dyDescent="0.2">
      <c r="M5012" s="30"/>
    </row>
    <row r="5013" spans="13:13" x14ac:dyDescent="0.2">
      <c r="M5013" s="30"/>
    </row>
    <row r="5014" spans="13:13" x14ac:dyDescent="0.2">
      <c r="M5014" s="30"/>
    </row>
    <row r="5015" spans="13:13" x14ac:dyDescent="0.2">
      <c r="M5015" s="30"/>
    </row>
    <row r="5016" spans="13:13" x14ac:dyDescent="0.2">
      <c r="M5016" s="30"/>
    </row>
    <row r="5017" spans="13:13" x14ac:dyDescent="0.2">
      <c r="M5017" s="30"/>
    </row>
    <row r="5018" spans="13:13" x14ac:dyDescent="0.2">
      <c r="M5018" s="30"/>
    </row>
    <row r="5019" spans="13:13" x14ac:dyDescent="0.2">
      <c r="M5019" s="30"/>
    </row>
    <row r="5020" spans="13:13" x14ac:dyDescent="0.2">
      <c r="M5020" s="30"/>
    </row>
    <row r="5021" spans="13:13" x14ac:dyDescent="0.2">
      <c r="M5021" s="30"/>
    </row>
    <row r="5022" spans="13:13" x14ac:dyDescent="0.2">
      <c r="M5022" s="30"/>
    </row>
    <row r="5023" spans="13:13" x14ac:dyDescent="0.2">
      <c r="M5023" s="30"/>
    </row>
    <row r="5024" spans="13:13" x14ac:dyDescent="0.2">
      <c r="M5024" s="30"/>
    </row>
    <row r="5025" spans="13:13" x14ac:dyDescent="0.2">
      <c r="M5025" s="30"/>
    </row>
    <row r="5026" spans="13:13" x14ac:dyDescent="0.2">
      <c r="M5026" s="30"/>
    </row>
    <row r="5027" spans="13:13" x14ac:dyDescent="0.2">
      <c r="M5027" s="30"/>
    </row>
    <row r="5028" spans="13:13" x14ac:dyDescent="0.2">
      <c r="M5028" s="30"/>
    </row>
    <row r="5029" spans="13:13" x14ac:dyDescent="0.2">
      <c r="M5029" s="30"/>
    </row>
    <row r="5030" spans="13:13" x14ac:dyDescent="0.2">
      <c r="M5030" s="30"/>
    </row>
    <row r="5031" spans="13:13" x14ac:dyDescent="0.2">
      <c r="M5031" s="30"/>
    </row>
    <row r="5032" spans="13:13" x14ac:dyDescent="0.2">
      <c r="M5032" s="30"/>
    </row>
    <row r="5033" spans="13:13" x14ac:dyDescent="0.2">
      <c r="M5033" s="30"/>
    </row>
    <row r="5034" spans="13:13" x14ac:dyDescent="0.2">
      <c r="M5034" s="30"/>
    </row>
    <row r="5035" spans="13:13" x14ac:dyDescent="0.2">
      <c r="M5035" s="30"/>
    </row>
    <row r="5036" spans="13:13" x14ac:dyDescent="0.2">
      <c r="M5036" s="30"/>
    </row>
    <row r="5037" spans="13:13" x14ac:dyDescent="0.2">
      <c r="M5037" s="30"/>
    </row>
    <row r="5038" spans="13:13" x14ac:dyDescent="0.2">
      <c r="M5038" s="30"/>
    </row>
    <row r="5039" spans="13:13" x14ac:dyDescent="0.2">
      <c r="M5039" s="30"/>
    </row>
    <row r="5040" spans="13:13" x14ac:dyDescent="0.2">
      <c r="M5040" s="30"/>
    </row>
    <row r="5041" spans="13:13" x14ac:dyDescent="0.2">
      <c r="M5041" s="30"/>
    </row>
    <row r="5042" spans="13:13" x14ac:dyDescent="0.2">
      <c r="M5042" s="30"/>
    </row>
    <row r="5043" spans="13:13" x14ac:dyDescent="0.2">
      <c r="M5043" s="30"/>
    </row>
    <row r="5044" spans="13:13" x14ac:dyDescent="0.2">
      <c r="M5044" s="30"/>
    </row>
    <row r="5045" spans="13:13" x14ac:dyDescent="0.2">
      <c r="M5045" s="30"/>
    </row>
    <row r="5046" spans="13:13" x14ac:dyDescent="0.2">
      <c r="M5046" s="30"/>
    </row>
    <row r="5047" spans="13:13" x14ac:dyDescent="0.2">
      <c r="M5047" s="30"/>
    </row>
    <row r="5048" spans="13:13" x14ac:dyDescent="0.2">
      <c r="M5048" s="30"/>
    </row>
    <row r="5049" spans="13:13" x14ac:dyDescent="0.2">
      <c r="M5049" s="30"/>
    </row>
    <row r="5050" spans="13:13" x14ac:dyDescent="0.2">
      <c r="M5050" s="30"/>
    </row>
    <row r="5051" spans="13:13" x14ac:dyDescent="0.2">
      <c r="M5051" s="30"/>
    </row>
    <row r="5052" spans="13:13" x14ac:dyDescent="0.2">
      <c r="M5052" s="30"/>
    </row>
    <row r="5053" spans="13:13" x14ac:dyDescent="0.2">
      <c r="M5053" s="30"/>
    </row>
    <row r="5054" spans="13:13" x14ac:dyDescent="0.2">
      <c r="M5054" s="30"/>
    </row>
    <row r="5055" spans="13:13" x14ac:dyDescent="0.2">
      <c r="M5055" s="30"/>
    </row>
    <row r="5056" spans="13:13" x14ac:dyDescent="0.2">
      <c r="M5056" s="30"/>
    </row>
    <row r="5057" spans="13:13" x14ac:dyDescent="0.2">
      <c r="M5057" s="30"/>
    </row>
    <row r="5058" spans="13:13" x14ac:dyDescent="0.2">
      <c r="M5058" s="30"/>
    </row>
    <row r="5059" spans="13:13" x14ac:dyDescent="0.2">
      <c r="M5059" s="30"/>
    </row>
    <row r="5060" spans="13:13" x14ac:dyDescent="0.2">
      <c r="M5060" s="30"/>
    </row>
    <row r="5061" spans="13:13" x14ac:dyDescent="0.2">
      <c r="M5061" s="30"/>
    </row>
    <row r="5062" spans="13:13" x14ac:dyDescent="0.2">
      <c r="M5062" s="30"/>
    </row>
    <row r="5063" spans="13:13" x14ac:dyDescent="0.2">
      <c r="M5063" s="30"/>
    </row>
    <row r="5064" spans="13:13" x14ac:dyDescent="0.2">
      <c r="M5064" s="30"/>
    </row>
    <row r="5065" spans="13:13" x14ac:dyDescent="0.2">
      <c r="M5065" s="30"/>
    </row>
    <row r="5066" spans="13:13" x14ac:dyDescent="0.2">
      <c r="M5066" s="30"/>
    </row>
    <row r="5067" spans="13:13" x14ac:dyDescent="0.2">
      <c r="M5067" s="30"/>
    </row>
    <row r="5068" spans="13:13" x14ac:dyDescent="0.2">
      <c r="M5068" s="30"/>
    </row>
    <row r="5069" spans="13:13" x14ac:dyDescent="0.2">
      <c r="M5069" s="30"/>
    </row>
    <row r="5070" spans="13:13" x14ac:dyDescent="0.2">
      <c r="M5070" s="30"/>
    </row>
    <row r="5071" spans="13:13" x14ac:dyDescent="0.2">
      <c r="M5071" s="30"/>
    </row>
    <row r="5072" spans="13:13" x14ac:dyDescent="0.2">
      <c r="M5072" s="30"/>
    </row>
    <row r="5073" spans="13:13" x14ac:dyDescent="0.2">
      <c r="M5073" s="30"/>
    </row>
    <row r="5074" spans="13:13" x14ac:dyDescent="0.2">
      <c r="M5074" s="30"/>
    </row>
    <row r="5075" spans="13:13" x14ac:dyDescent="0.2">
      <c r="M5075" s="30"/>
    </row>
    <row r="5076" spans="13:13" x14ac:dyDescent="0.2">
      <c r="M5076" s="30"/>
    </row>
    <row r="5077" spans="13:13" x14ac:dyDescent="0.2">
      <c r="M5077" s="30"/>
    </row>
    <row r="5078" spans="13:13" x14ac:dyDescent="0.2">
      <c r="M5078" s="30"/>
    </row>
    <row r="5079" spans="13:13" x14ac:dyDescent="0.2">
      <c r="M5079" s="30"/>
    </row>
    <row r="5080" spans="13:13" x14ac:dyDescent="0.2">
      <c r="M5080" s="30"/>
    </row>
    <row r="5081" spans="13:13" x14ac:dyDescent="0.2">
      <c r="M5081" s="30"/>
    </row>
    <row r="5082" spans="13:13" x14ac:dyDescent="0.2">
      <c r="M5082" s="30"/>
    </row>
    <row r="5083" spans="13:13" x14ac:dyDescent="0.2">
      <c r="M5083" s="30"/>
    </row>
    <row r="5084" spans="13:13" x14ac:dyDescent="0.2">
      <c r="M5084" s="30"/>
    </row>
    <row r="5085" spans="13:13" x14ac:dyDescent="0.2">
      <c r="M5085" s="30"/>
    </row>
    <row r="5086" spans="13:13" x14ac:dyDescent="0.2">
      <c r="M5086" s="30"/>
    </row>
    <row r="5087" spans="13:13" x14ac:dyDescent="0.2">
      <c r="M5087" s="30"/>
    </row>
    <row r="5088" spans="13:13" x14ac:dyDescent="0.2">
      <c r="M5088" s="30"/>
    </row>
    <row r="5089" spans="13:13" x14ac:dyDescent="0.2">
      <c r="M5089" s="30"/>
    </row>
    <row r="5090" spans="13:13" x14ac:dyDescent="0.2">
      <c r="M5090" s="30"/>
    </row>
    <row r="5091" spans="13:13" x14ac:dyDescent="0.2">
      <c r="M5091" s="30"/>
    </row>
    <row r="5092" spans="13:13" x14ac:dyDescent="0.2">
      <c r="M5092" s="30"/>
    </row>
    <row r="5093" spans="13:13" x14ac:dyDescent="0.2">
      <c r="M5093" s="30"/>
    </row>
    <row r="5094" spans="13:13" x14ac:dyDescent="0.2">
      <c r="M5094" s="30"/>
    </row>
    <row r="5095" spans="13:13" x14ac:dyDescent="0.2">
      <c r="M5095" s="30"/>
    </row>
    <row r="5096" spans="13:13" x14ac:dyDescent="0.2">
      <c r="M5096" s="30"/>
    </row>
    <row r="5097" spans="13:13" x14ac:dyDescent="0.2">
      <c r="M5097" s="30"/>
    </row>
    <row r="5098" spans="13:13" x14ac:dyDescent="0.2">
      <c r="M5098" s="30"/>
    </row>
    <row r="5099" spans="13:13" x14ac:dyDescent="0.2">
      <c r="M5099" s="30"/>
    </row>
    <row r="5100" spans="13:13" x14ac:dyDescent="0.2">
      <c r="M5100" s="30"/>
    </row>
    <row r="5101" spans="13:13" x14ac:dyDescent="0.2">
      <c r="M5101" s="30"/>
    </row>
    <row r="5102" spans="13:13" x14ac:dyDescent="0.2">
      <c r="M5102" s="30"/>
    </row>
    <row r="5103" spans="13:13" x14ac:dyDescent="0.2">
      <c r="M5103" s="30"/>
    </row>
    <row r="5104" spans="13:13" x14ac:dyDescent="0.2">
      <c r="M5104" s="30"/>
    </row>
    <row r="5105" spans="13:13" x14ac:dyDescent="0.2">
      <c r="M5105" s="30"/>
    </row>
    <row r="5106" spans="13:13" x14ac:dyDescent="0.2">
      <c r="M5106" s="30"/>
    </row>
    <row r="5107" spans="13:13" x14ac:dyDescent="0.2">
      <c r="M5107" s="30"/>
    </row>
    <row r="5108" spans="13:13" x14ac:dyDescent="0.2">
      <c r="M5108" s="30"/>
    </row>
    <row r="5109" spans="13:13" x14ac:dyDescent="0.2">
      <c r="M5109" s="30"/>
    </row>
    <row r="5110" spans="13:13" x14ac:dyDescent="0.2">
      <c r="M5110" s="30"/>
    </row>
    <row r="5111" spans="13:13" x14ac:dyDescent="0.2">
      <c r="M5111" s="30"/>
    </row>
    <row r="5112" spans="13:13" x14ac:dyDescent="0.2">
      <c r="M5112" s="30"/>
    </row>
    <row r="5113" spans="13:13" x14ac:dyDescent="0.2">
      <c r="M5113" s="30"/>
    </row>
    <row r="5114" spans="13:13" x14ac:dyDescent="0.2">
      <c r="M5114" s="30"/>
    </row>
    <row r="5115" spans="13:13" x14ac:dyDescent="0.2">
      <c r="M5115" s="30"/>
    </row>
    <row r="5116" spans="13:13" x14ac:dyDescent="0.2">
      <c r="M5116" s="30"/>
    </row>
    <row r="5117" spans="13:13" x14ac:dyDescent="0.2">
      <c r="M5117" s="30"/>
    </row>
    <row r="5118" spans="13:13" x14ac:dyDescent="0.2">
      <c r="M5118" s="30"/>
    </row>
    <row r="5119" spans="13:13" x14ac:dyDescent="0.2">
      <c r="M5119" s="30"/>
    </row>
    <row r="5120" spans="13:13" x14ac:dyDescent="0.2">
      <c r="M5120" s="30"/>
    </row>
    <row r="5121" spans="13:13" x14ac:dyDescent="0.2">
      <c r="M5121" s="30"/>
    </row>
    <row r="5122" spans="13:13" x14ac:dyDescent="0.2">
      <c r="M5122" s="30"/>
    </row>
    <row r="5123" spans="13:13" x14ac:dyDescent="0.2">
      <c r="M5123" s="30"/>
    </row>
    <row r="5124" spans="13:13" x14ac:dyDescent="0.2">
      <c r="M5124" s="30"/>
    </row>
    <row r="5125" spans="13:13" x14ac:dyDescent="0.2">
      <c r="M5125" s="30"/>
    </row>
    <row r="5126" spans="13:13" x14ac:dyDescent="0.2">
      <c r="M5126" s="30"/>
    </row>
    <row r="5127" spans="13:13" x14ac:dyDescent="0.2">
      <c r="M5127" s="30"/>
    </row>
    <row r="5128" spans="13:13" x14ac:dyDescent="0.2">
      <c r="M5128" s="30"/>
    </row>
    <row r="5129" spans="13:13" x14ac:dyDescent="0.2">
      <c r="M5129" s="30"/>
    </row>
    <row r="5130" spans="13:13" x14ac:dyDescent="0.2">
      <c r="M5130" s="30"/>
    </row>
    <row r="5131" spans="13:13" x14ac:dyDescent="0.2">
      <c r="M5131" s="30"/>
    </row>
    <row r="5132" spans="13:13" x14ac:dyDescent="0.2">
      <c r="M5132" s="30"/>
    </row>
    <row r="5133" spans="13:13" x14ac:dyDescent="0.2">
      <c r="M5133" s="30"/>
    </row>
    <row r="5134" spans="13:13" x14ac:dyDescent="0.2">
      <c r="M5134" s="30"/>
    </row>
    <row r="5135" spans="13:13" x14ac:dyDescent="0.2">
      <c r="M5135" s="30"/>
    </row>
    <row r="5136" spans="13:13" x14ac:dyDescent="0.2">
      <c r="M5136" s="30"/>
    </row>
    <row r="5137" spans="13:13" x14ac:dyDescent="0.2">
      <c r="M5137" s="30"/>
    </row>
    <row r="5138" spans="13:13" x14ac:dyDescent="0.2">
      <c r="M5138" s="30"/>
    </row>
    <row r="5139" spans="13:13" x14ac:dyDescent="0.2">
      <c r="M5139" s="30"/>
    </row>
    <row r="5140" spans="13:13" x14ac:dyDescent="0.2">
      <c r="M5140" s="30"/>
    </row>
    <row r="5141" spans="13:13" x14ac:dyDescent="0.2">
      <c r="M5141" s="30"/>
    </row>
    <row r="5142" spans="13:13" x14ac:dyDescent="0.2">
      <c r="M5142" s="30"/>
    </row>
    <row r="5143" spans="13:13" x14ac:dyDescent="0.2">
      <c r="M5143" s="30"/>
    </row>
    <row r="5144" spans="13:13" x14ac:dyDescent="0.2">
      <c r="M5144" s="30"/>
    </row>
    <row r="5145" spans="13:13" x14ac:dyDescent="0.2">
      <c r="M5145" s="30"/>
    </row>
    <row r="5146" spans="13:13" x14ac:dyDescent="0.2">
      <c r="M5146" s="30"/>
    </row>
    <row r="5147" spans="13:13" x14ac:dyDescent="0.2">
      <c r="M5147" s="30"/>
    </row>
    <row r="5148" spans="13:13" x14ac:dyDescent="0.2">
      <c r="M5148" s="30"/>
    </row>
    <row r="5149" spans="13:13" x14ac:dyDescent="0.2">
      <c r="M5149" s="30"/>
    </row>
    <row r="5150" spans="13:13" x14ac:dyDescent="0.2">
      <c r="M5150" s="30"/>
    </row>
    <row r="5151" spans="13:13" x14ac:dyDescent="0.2">
      <c r="M5151" s="30"/>
    </row>
    <row r="5152" spans="13:13" x14ac:dyDescent="0.2">
      <c r="M5152" s="30"/>
    </row>
    <row r="5153" spans="13:13" x14ac:dyDescent="0.2">
      <c r="M5153" s="30"/>
    </row>
    <row r="5154" spans="13:13" x14ac:dyDescent="0.2">
      <c r="M5154" s="30"/>
    </row>
    <row r="5155" spans="13:13" x14ac:dyDescent="0.2">
      <c r="M5155" s="30"/>
    </row>
    <row r="5156" spans="13:13" x14ac:dyDescent="0.2">
      <c r="M5156" s="30"/>
    </row>
    <row r="5157" spans="13:13" x14ac:dyDescent="0.2">
      <c r="M5157" s="30"/>
    </row>
    <row r="5158" spans="13:13" x14ac:dyDescent="0.2">
      <c r="M5158" s="30"/>
    </row>
    <row r="5159" spans="13:13" x14ac:dyDescent="0.2">
      <c r="M5159" s="30"/>
    </row>
    <row r="5160" spans="13:13" x14ac:dyDescent="0.2">
      <c r="M5160" s="30"/>
    </row>
    <row r="5161" spans="13:13" x14ac:dyDescent="0.2">
      <c r="M5161" s="30"/>
    </row>
    <row r="5162" spans="13:13" x14ac:dyDescent="0.2">
      <c r="M5162" s="30"/>
    </row>
    <row r="5163" spans="13:13" x14ac:dyDescent="0.2">
      <c r="M5163" s="30"/>
    </row>
    <row r="5164" spans="13:13" x14ac:dyDescent="0.2">
      <c r="M5164" s="30"/>
    </row>
    <row r="5165" spans="13:13" x14ac:dyDescent="0.2">
      <c r="M5165" s="30"/>
    </row>
    <row r="5166" spans="13:13" x14ac:dyDescent="0.2">
      <c r="M5166" s="30"/>
    </row>
    <row r="5167" spans="13:13" x14ac:dyDescent="0.2">
      <c r="M5167" s="30"/>
    </row>
    <row r="5168" spans="13:13" x14ac:dyDescent="0.2">
      <c r="M5168" s="30"/>
    </row>
    <row r="5169" spans="13:13" x14ac:dyDescent="0.2">
      <c r="M5169" s="30"/>
    </row>
    <row r="5170" spans="13:13" x14ac:dyDescent="0.2">
      <c r="M5170" s="30"/>
    </row>
    <row r="5171" spans="13:13" x14ac:dyDescent="0.2">
      <c r="M5171" s="30"/>
    </row>
    <row r="5172" spans="13:13" x14ac:dyDescent="0.2">
      <c r="M5172" s="30"/>
    </row>
    <row r="5173" spans="13:13" x14ac:dyDescent="0.2">
      <c r="M5173" s="30"/>
    </row>
    <row r="5174" spans="13:13" x14ac:dyDescent="0.2">
      <c r="M5174" s="30"/>
    </row>
    <row r="5175" spans="13:13" x14ac:dyDescent="0.2">
      <c r="M5175" s="30"/>
    </row>
    <row r="5176" spans="13:13" x14ac:dyDescent="0.2">
      <c r="M5176" s="30"/>
    </row>
    <row r="5177" spans="13:13" x14ac:dyDescent="0.2">
      <c r="M5177" s="30"/>
    </row>
    <row r="5178" spans="13:13" x14ac:dyDescent="0.2">
      <c r="M5178" s="30"/>
    </row>
    <row r="5179" spans="13:13" x14ac:dyDescent="0.2">
      <c r="M5179" s="30"/>
    </row>
    <row r="5180" spans="13:13" x14ac:dyDescent="0.2">
      <c r="M5180" s="30"/>
    </row>
    <row r="5181" spans="13:13" x14ac:dyDescent="0.2">
      <c r="M5181" s="30"/>
    </row>
    <row r="5182" spans="13:13" x14ac:dyDescent="0.2">
      <c r="M5182" s="30"/>
    </row>
    <row r="5183" spans="13:13" x14ac:dyDescent="0.2">
      <c r="M5183" s="30"/>
    </row>
    <row r="5184" spans="13:13" x14ac:dyDescent="0.2">
      <c r="M5184" s="30"/>
    </row>
    <row r="5185" spans="13:13" x14ac:dyDescent="0.2">
      <c r="M5185" s="30"/>
    </row>
    <row r="5186" spans="13:13" x14ac:dyDescent="0.2">
      <c r="M5186" s="30"/>
    </row>
    <row r="5187" spans="13:13" x14ac:dyDescent="0.2">
      <c r="M5187" s="30"/>
    </row>
    <row r="5188" spans="13:13" x14ac:dyDescent="0.2">
      <c r="M5188" s="30"/>
    </row>
    <row r="5189" spans="13:13" x14ac:dyDescent="0.2">
      <c r="M5189" s="30"/>
    </row>
    <row r="5190" spans="13:13" x14ac:dyDescent="0.2">
      <c r="M5190" s="30"/>
    </row>
    <row r="5191" spans="13:13" x14ac:dyDescent="0.2">
      <c r="M5191" s="30"/>
    </row>
    <row r="5192" spans="13:13" x14ac:dyDescent="0.2">
      <c r="M5192" s="30"/>
    </row>
    <row r="5193" spans="13:13" x14ac:dyDescent="0.2">
      <c r="M5193" s="30"/>
    </row>
    <row r="5194" spans="13:13" x14ac:dyDescent="0.2">
      <c r="M5194" s="30"/>
    </row>
    <row r="5195" spans="13:13" x14ac:dyDescent="0.2">
      <c r="M5195" s="30"/>
    </row>
    <row r="5196" spans="13:13" x14ac:dyDescent="0.2">
      <c r="M5196" s="30"/>
    </row>
    <row r="5197" spans="13:13" x14ac:dyDescent="0.2">
      <c r="M5197" s="30"/>
    </row>
    <row r="5198" spans="13:13" x14ac:dyDescent="0.2">
      <c r="M5198" s="30"/>
    </row>
    <row r="5199" spans="13:13" x14ac:dyDescent="0.2">
      <c r="M5199" s="30"/>
    </row>
    <row r="5200" spans="13:13" x14ac:dyDescent="0.2">
      <c r="M5200" s="30"/>
    </row>
    <row r="5201" spans="13:13" x14ac:dyDescent="0.2">
      <c r="M5201" s="30"/>
    </row>
    <row r="5202" spans="13:13" x14ac:dyDescent="0.2">
      <c r="M5202" s="30"/>
    </row>
    <row r="5203" spans="13:13" x14ac:dyDescent="0.2">
      <c r="M5203" s="30"/>
    </row>
    <row r="5204" spans="13:13" x14ac:dyDescent="0.2">
      <c r="M5204" s="30"/>
    </row>
    <row r="5205" spans="13:13" x14ac:dyDescent="0.2">
      <c r="M5205" s="30"/>
    </row>
    <row r="5206" spans="13:13" x14ac:dyDescent="0.2">
      <c r="M5206" s="30"/>
    </row>
    <row r="5207" spans="13:13" x14ac:dyDescent="0.2">
      <c r="M5207" s="30"/>
    </row>
    <row r="5208" spans="13:13" x14ac:dyDescent="0.2">
      <c r="M5208" s="30"/>
    </row>
    <row r="5209" spans="13:13" x14ac:dyDescent="0.2">
      <c r="M5209" s="30"/>
    </row>
    <row r="5210" spans="13:13" x14ac:dyDescent="0.2">
      <c r="M5210" s="30"/>
    </row>
    <row r="5211" spans="13:13" x14ac:dyDescent="0.2">
      <c r="M5211" s="30"/>
    </row>
    <row r="5212" spans="13:13" x14ac:dyDescent="0.2">
      <c r="M5212" s="30"/>
    </row>
    <row r="5213" spans="13:13" x14ac:dyDescent="0.2">
      <c r="M5213" s="30"/>
    </row>
    <row r="5214" spans="13:13" x14ac:dyDescent="0.2">
      <c r="M5214" s="30"/>
    </row>
    <row r="5215" spans="13:13" x14ac:dyDescent="0.2">
      <c r="M5215" s="30"/>
    </row>
    <row r="5216" spans="13:13" x14ac:dyDescent="0.2">
      <c r="M5216" s="30"/>
    </row>
    <row r="5217" spans="13:13" x14ac:dyDescent="0.2">
      <c r="M5217" s="30"/>
    </row>
    <row r="5218" spans="13:13" x14ac:dyDescent="0.2">
      <c r="M5218" s="30"/>
    </row>
    <row r="5219" spans="13:13" x14ac:dyDescent="0.2">
      <c r="M5219" s="30"/>
    </row>
    <row r="5220" spans="13:13" x14ac:dyDescent="0.2">
      <c r="M5220" s="30"/>
    </row>
    <row r="5221" spans="13:13" x14ac:dyDescent="0.2">
      <c r="M5221" s="30"/>
    </row>
    <row r="5222" spans="13:13" x14ac:dyDescent="0.2">
      <c r="M5222" s="30"/>
    </row>
    <row r="5223" spans="13:13" x14ac:dyDescent="0.2">
      <c r="M5223" s="30"/>
    </row>
    <row r="5224" spans="13:13" x14ac:dyDescent="0.2">
      <c r="M5224" s="30"/>
    </row>
    <row r="5225" spans="13:13" x14ac:dyDescent="0.2">
      <c r="M5225" s="30"/>
    </row>
    <row r="5226" spans="13:13" x14ac:dyDescent="0.2">
      <c r="M5226" s="30"/>
    </row>
    <row r="5227" spans="13:13" x14ac:dyDescent="0.2">
      <c r="M5227" s="30"/>
    </row>
    <row r="5228" spans="13:13" x14ac:dyDescent="0.2">
      <c r="M5228" s="30"/>
    </row>
    <row r="5229" spans="13:13" x14ac:dyDescent="0.2">
      <c r="M5229" s="30"/>
    </row>
    <row r="5230" spans="13:13" x14ac:dyDescent="0.2">
      <c r="M5230" s="30"/>
    </row>
    <row r="5231" spans="13:13" x14ac:dyDescent="0.2">
      <c r="M5231" s="30"/>
    </row>
    <row r="5232" spans="13:13" x14ac:dyDescent="0.2">
      <c r="M5232" s="30"/>
    </row>
    <row r="5233" spans="13:13" x14ac:dyDescent="0.2">
      <c r="M5233" s="30"/>
    </row>
    <row r="5234" spans="13:13" x14ac:dyDescent="0.2">
      <c r="M5234" s="30"/>
    </row>
    <row r="5235" spans="13:13" x14ac:dyDescent="0.2">
      <c r="M5235" s="30"/>
    </row>
    <row r="5236" spans="13:13" x14ac:dyDescent="0.2">
      <c r="M5236" s="30"/>
    </row>
    <row r="5237" spans="13:13" x14ac:dyDescent="0.2">
      <c r="M5237" s="30"/>
    </row>
    <row r="5238" spans="13:13" x14ac:dyDescent="0.2">
      <c r="M5238" s="30"/>
    </row>
    <row r="5239" spans="13:13" x14ac:dyDescent="0.2">
      <c r="M5239" s="30"/>
    </row>
    <row r="5240" spans="13:13" x14ac:dyDescent="0.2">
      <c r="M5240" s="30"/>
    </row>
    <row r="5241" spans="13:13" x14ac:dyDescent="0.2">
      <c r="M5241" s="30"/>
    </row>
    <row r="5242" spans="13:13" x14ac:dyDescent="0.2">
      <c r="M5242" s="30"/>
    </row>
    <row r="5243" spans="13:13" x14ac:dyDescent="0.2">
      <c r="M5243" s="30"/>
    </row>
    <row r="5244" spans="13:13" x14ac:dyDescent="0.2">
      <c r="M5244" s="30"/>
    </row>
    <row r="5245" spans="13:13" x14ac:dyDescent="0.2">
      <c r="M5245" s="30"/>
    </row>
    <row r="5246" spans="13:13" x14ac:dyDescent="0.2">
      <c r="M5246" s="30"/>
    </row>
    <row r="5247" spans="13:13" x14ac:dyDescent="0.2">
      <c r="M5247" s="30"/>
    </row>
    <row r="5248" spans="13:13" x14ac:dyDescent="0.2">
      <c r="M5248" s="30"/>
    </row>
    <row r="5249" spans="13:13" x14ac:dyDescent="0.2">
      <c r="M5249" s="30"/>
    </row>
    <row r="5250" spans="13:13" x14ac:dyDescent="0.2">
      <c r="M5250" s="30"/>
    </row>
    <row r="5251" spans="13:13" x14ac:dyDescent="0.2">
      <c r="M5251" s="30"/>
    </row>
    <row r="5252" spans="13:13" x14ac:dyDescent="0.2">
      <c r="M5252" s="30"/>
    </row>
    <row r="5253" spans="13:13" x14ac:dyDescent="0.2">
      <c r="M5253" s="30"/>
    </row>
    <row r="5254" spans="13:13" x14ac:dyDescent="0.2">
      <c r="M5254" s="30"/>
    </row>
    <row r="5255" spans="13:13" x14ac:dyDescent="0.2">
      <c r="M5255" s="30"/>
    </row>
    <row r="5256" spans="13:13" x14ac:dyDescent="0.2">
      <c r="M5256" s="30"/>
    </row>
    <row r="5257" spans="13:13" x14ac:dyDescent="0.2">
      <c r="M5257" s="30"/>
    </row>
    <row r="5258" spans="13:13" x14ac:dyDescent="0.2">
      <c r="M5258" s="30"/>
    </row>
    <row r="5259" spans="13:13" x14ac:dyDescent="0.2">
      <c r="M5259" s="30"/>
    </row>
    <row r="5260" spans="13:13" x14ac:dyDescent="0.2">
      <c r="M5260" s="30"/>
    </row>
    <row r="5261" spans="13:13" x14ac:dyDescent="0.2">
      <c r="M5261" s="30"/>
    </row>
    <row r="5262" spans="13:13" x14ac:dyDescent="0.2">
      <c r="M5262" s="30"/>
    </row>
    <row r="5263" spans="13:13" x14ac:dyDescent="0.2">
      <c r="M5263" s="30"/>
    </row>
    <row r="5264" spans="13:13" x14ac:dyDescent="0.2">
      <c r="M5264" s="30"/>
    </row>
    <row r="5265" spans="13:13" x14ac:dyDescent="0.2">
      <c r="M5265" s="30"/>
    </row>
    <row r="5266" spans="13:13" x14ac:dyDescent="0.2">
      <c r="M5266" s="30"/>
    </row>
    <row r="5267" spans="13:13" x14ac:dyDescent="0.2">
      <c r="M5267" s="30"/>
    </row>
    <row r="5268" spans="13:13" x14ac:dyDescent="0.2">
      <c r="M5268" s="30"/>
    </row>
    <row r="5269" spans="13:13" x14ac:dyDescent="0.2">
      <c r="M5269" s="30"/>
    </row>
    <row r="5270" spans="13:13" x14ac:dyDescent="0.2">
      <c r="M5270" s="30"/>
    </row>
    <row r="5271" spans="13:13" x14ac:dyDescent="0.2">
      <c r="M5271" s="30"/>
    </row>
    <row r="5272" spans="13:13" x14ac:dyDescent="0.2">
      <c r="M5272" s="30"/>
    </row>
    <row r="5273" spans="13:13" x14ac:dyDescent="0.2">
      <c r="M5273" s="30"/>
    </row>
    <row r="5274" spans="13:13" x14ac:dyDescent="0.2">
      <c r="M5274" s="30"/>
    </row>
    <row r="5275" spans="13:13" x14ac:dyDescent="0.2">
      <c r="M5275" s="30"/>
    </row>
    <row r="5276" spans="13:13" x14ac:dyDescent="0.2">
      <c r="M5276" s="30"/>
    </row>
    <row r="5277" spans="13:13" x14ac:dyDescent="0.2">
      <c r="M5277" s="30"/>
    </row>
    <row r="5278" spans="13:13" x14ac:dyDescent="0.2">
      <c r="M5278" s="30"/>
    </row>
    <row r="5279" spans="13:13" x14ac:dyDescent="0.2">
      <c r="M5279" s="30"/>
    </row>
    <row r="5280" spans="13:13" x14ac:dyDescent="0.2">
      <c r="M5280" s="30"/>
    </row>
    <row r="5281" spans="13:13" x14ac:dyDescent="0.2">
      <c r="M5281" s="30"/>
    </row>
    <row r="5282" spans="13:13" x14ac:dyDescent="0.2">
      <c r="M5282" s="30"/>
    </row>
    <row r="5283" spans="13:13" x14ac:dyDescent="0.2">
      <c r="M5283" s="30"/>
    </row>
    <row r="5284" spans="13:13" x14ac:dyDescent="0.2">
      <c r="M5284" s="30"/>
    </row>
    <row r="5285" spans="13:13" x14ac:dyDescent="0.2">
      <c r="M5285" s="30"/>
    </row>
    <row r="5286" spans="13:13" x14ac:dyDescent="0.2">
      <c r="M5286" s="30"/>
    </row>
    <row r="5287" spans="13:13" x14ac:dyDescent="0.2">
      <c r="M5287" s="30"/>
    </row>
    <row r="5288" spans="13:13" x14ac:dyDescent="0.2">
      <c r="M5288" s="30"/>
    </row>
    <row r="5289" spans="13:13" x14ac:dyDescent="0.2">
      <c r="M5289" s="30"/>
    </row>
    <row r="5290" spans="13:13" x14ac:dyDescent="0.2">
      <c r="M5290" s="30"/>
    </row>
    <row r="5291" spans="13:13" x14ac:dyDescent="0.2">
      <c r="M5291" s="30"/>
    </row>
    <row r="5292" spans="13:13" x14ac:dyDescent="0.2">
      <c r="M5292" s="30"/>
    </row>
    <row r="5293" spans="13:13" x14ac:dyDescent="0.2">
      <c r="M5293" s="30"/>
    </row>
    <row r="5294" spans="13:13" x14ac:dyDescent="0.2">
      <c r="M5294" s="30"/>
    </row>
    <row r="5295" spans="13:13" x14ac:dyDescent="0.2">
      <c r="M5295" s="30"/>
    </row>
    <row r="5296" spans="13:13" x14ac:dyDescent="0.2">
      <c r="M5296" s="30"/>
    </row>
    <row r="5297" spans="13:13" x14ac:dyDescent="0.2">
      <c r="M5297" s="30"/>
    </row>
    <row r="5298" spans="13:13" x14ac:dyDescent="0.2">
      <c r="M5298" s="30"/>
    </row>
    <row r="5299" spans="13:13" x14ac:dyDescent="0.2">
      <c r="M5299" s="30"/>
    </row>
    <row r="5300" spans="13:13" x14ac:dyDescent="0.2">
      <c r="M5300" s="30"/>
    </row>
    <row r="5301" spans="13:13" x14ac:dyDescent="0.2">
      <c r="M5301" s="30"/>
    </row>
    <row r="5302" spans="13:13" x14ac:dyDescent="0.2">
      <c r="M5302" s="30"/>
    </row>
    <row r="5303" spans="13:13" x14ac:dyDescent="0.2">
      <c r="M5303" s="30"/>
    </row>
    <row r="5304" spans="13:13" x14ac:dyDescent="0.2">
      <c r="M5304" s="30"/>
    </row>
    <row r="5305" spans="13:13" x14ac:dyDescent="0.2">
      <c r="M5305" s="30"/>
    </row>
    <row r="5306" spans="13:13" x14ac:dyDescent="0.2">
      <c r="M5306" s="30"/>
    </row>
    <row r="5307" spans="13:13" x14ac:dyDescent="0.2">
      <c r="M5307" s="30"/>
    </row>
    <row r="5308" spans="13:13" x14ac:dyDescent="0.2">
      <c r="M5308" s="30"/>
    </row>
    <row r="5309" spans="13:13" x14ac:dyDescent="0.2">
      <c r="M5309" s="30"/>
    </row>
    <row r="5310" spans="13:13" x14ac:dyDescent="0.2">
      <c r="M5310" s="30"/>
    </row>
    <row r="5311" spans="13:13" x14ac:dyDescent="0.2">
      <c r="M5311" s="30"/>
    </row>
    <row r="5312" spans="13:13" x14ac:dyDescent="0.2">
      <c r="M5312" s="30"/>
    </row>
    <row r="5313" spans="13:13" x14ac:dyDescent="0.2">
      <c r="M5313" s="30"/>
    </row>
    <row r="5314" spans="13:13" x14ac:dyDescent="0.2">
      <c r="M5314" s="30"/>
    </row>
    <row r="5315" spans="13:13" x14ac:dyDescent="0.2">
      <c r="M5315" s="30"/>
    </row>
    <row r="5316" spans="13:13" x14ac:dyDescent="0.2">
      <c r="M5316" s="30"/>
    </row>
    <row r="5317" spans="13:13" x14ac:dyDescent="0.2">
      <c r="M5317" s="30"/>
    </row>
    <row r="5318" spans="13:13" x14ac:dyDescent="0.2">
      <c r="M5318" s="30"/>
    </row>
    <row r="5319" spans="13:13" x14ac:dyDescent="0.2">
      <c r="M5319" s="30"/>
    </row>
    <row r="5320" spans="13:13" x14ac:dyDescent="0.2">
      <c r="M5320" s="30"/>
    </row>
    <row r="5321" spans="13:13" x14ac:dyDescent="0.2">
      <c r="M5321" s="30"/>
    </row>
    <row r="5322" spans="13:13" x14ac:dyDescent="0.2">
      <c r="M5322" s="30"/>
    </row>
    <row r="5323" spans="13:13" x14ac:dyDescent="0.2">
      <c r="M5323" s="30"/>
    </row>
    <row r="5324" spans="13:13" x14ac:dyDescent="0.2">
      <c r="M5324" s="30"/>
    </row>
    <row r="5325" spans="13:13" x14ac:dyDescent="0.2">
      <c r="M5325" s="30"/>
    </row>
    <row r="5326" spans="13:13" x14ac:dyDescent="0.2">
      <c r="M5326" s="30"/>
    </row>
    <row r="5327" spans="13:13" x14ac:dyDescent="0.2">
      <c r="M5327" s="30"/>
    </row>
    <row r="5328" spans="13:13" x14ac:dyDescent="0.2">
      <c r="M5328" s="30"/>
    </row>
    <row r="5329" spans="13:13" x14ac:dyDescent="0.2">
      <c r="M5329" s="30"/>
    </row>
    <row r="5330" spans="13:13" x14ac:dyDescent="0.2">
      <c r="M5330" s="30"/>
    </row>
    <row r="5331" spans="13:13" x14ac:dyDescent="0.2">
      <c r="M5331" s="30"/>
    </row>
    <row r="5332" spans="13:13" x14ac:dyDescent="0.2">
      <c r="M5332" s="30"/>
    </row>
    <row r="5333" spans="13:13" x14ac:dyDescent="0.2">
      <c r="M5333" s="30"/>
    </row>
    <row r="5334" spans="13:13" x14ac:dyDescent="0.2">
      <c r="M5334" s="30"/>
    </row>
    <row r="5335" spans="13:13" x14ac:dyDescent="0.2">
      <c r="M5335" s="30"/>
    </row>
    <row r="5336" spans="13:13" x14ac:dyDescent="0.2">
      <c r="M5336" s="30"/>
    </row>
    <row r="5337" spans="13:13" x14ac:dyDescent="0.2">
      <c r="M5337" s="30"/>
    </row>
    <row r="5338" spans="13:13" x14ac:dyDescent="0.2">
      <c r="M5338" s="30"/>
    </row>
    <row r="5339" spans="13:13" x14ac:dyDescent="0.2">
      <c r="M5339" s="30"/>
    </row>
    <row r="5340" spans="13:13" x14ac:dyDescent="0.2">
      <c r="M5340" s="30"/>
    </row>
    <row r="5341" spans="13:13" x14ac:dyDescent="0.2">
      <c r="M5341" s="30"/>
    </row>
    <row r="5342" spans="13:13" x14ac:dyDescent="0.2">
      <c r="M5342" s="30"/>
    </row>
    <row r="5343" spans="13:13" x14ac:dyDescent="0.2">
      <c r="M5343" s="30"/>
    </row>
    <row r="5344" spans="13:13" x14ac:dyDescent="0.2">
      <c r="M5344" s="30"/>
    </row>
    <row r="5345" spans="13:13" x14ac:dyDescent="0.2">
      <c r="M5345" s="30"/>
    </row>
    <row r="5346" spans="13:13" x14ac:dyDescent="0.2">
      <c r="M5346" s="30"/>
    </row>
    <row r="5347" spans="13:13" x14ac:dyDescent="0.2">
      <c r="M5347" s="30"/>
    </row>
    <row r="5348" spans="13:13" x14ac:dyDescent="0.2">
      <c r="M5348" s="30"/>
    </row>
    <row r="5349" spans="13:13" x14ac:dyDescent="0.2">
      <c r="M5349" s="30"/>
    </row>
    <row r="5350" spans="13:13" x14ac:dyDescent="0.2">
      <c r="M5350" s="30"/>
    </row>
    <row r="5351" spans="13:13" x14ac:dyDescent="0.2">
      <c r="M5351" s="30"/>
    </row>
    <row r="5352" spans="13:13" x14ac:dyDescent="0.2">
      <c r="M5352" s="30"/>
    </row>
    <row r="5353" spans="13:13" x14ac:dyDescent="0.2">
      <c r="M5353" s="30"/>
    </row>
    <row r="5354" spans="13:13" x14ac:dyDescent="0.2">
      <c r="M5354" s="30"/>
    </row>
    <row r="5355" spans="13:13" x14ac:dyDescent="0.2">
      <c r="M5355" s="30"/>
    </row>
    <row r="5356" spans="13:13" x14ac:dyDescent="0.2">
      <c r="M5356" s="30"/>
    </row>
    <row r="5357" spans="13:13" x14ac:dyDescent="0.2">
      <c r="M5357" s="30"/>
    </row>
    <row r="5358" spans="13:13" x14ac:dyDescent="0.2">
      <c r="M5358" s="30"/>
    </row>
    <row r="5359" spans="13:13" x14ac:dyDescent="0.2">
      <c r="M5359" s="30"/>
    </row>
    <row r="5360" spans="13:13" x14ac:dyDescent="0.2">
      <c r="M5360" s="30"/>
    </row>
    <row r="5361" spans="13:13" x14ac:dyDescent="0.2">
      <c r="M5361" s="30"/>
    </row>
    <row r="5362" spans="13:13" x14ac:dyDescent="0.2">
      <c r="M5362" s="30"/>
    </row>
    <row r="5363" spans="13:13" x14ac:dyDescent="0.2">
      <c r="M5363" s="30"/>
    </row>
    <row r="5364" spans="13:13" x14ac:dyDescent="0.2">
      <c r="M5364" s="30"/>
    </row>
    <row r="5365" spans="13:13" x14ac:dyDescent="0.2">
      <c r="M5365" s="30"/>
    </row>
    <row r="5366" spans="13:13" x14ac:dyDescent="0.2">
      <c r="M5366" s="30"/>
    </row>
    <row r="5367" spans="13:13" x14ac:dyDescent="0.2">
      <c r="M5367" s="30"/>
    </row>
    <row r="5368" spans="13:13" x14ac:dyDescent="0.2">
      <c r="M5368" s="30"/>
    </row>
    <row r="5369" spans="13:13" x14ac:dyDescent="0.2">
      <c r="M5369" s="30"/>
    </row>
    <row r="5370" spans="13:13" x14ac:dyDescent="0.2">
      <c r="M5370" s="30"/>
    </row>
    <row r="5371" spans="13:13" x14ac:dyDescent="0.2">
      <c r="M5371" s="30"/>
    </row>
    <row r="5372" spans="13:13" x14ac:dyDescent="0.2">
      <c r="M5372" s="30"/>
    </row>
    <row r="5373" spans="13:13" x14ac:dyDescent="0.2">
      <c r="M5373" s="30"/>
    </row>
    <row r="5374" spans="13:13" x14ac:dyDescent="0.2">
      <c r="M5374" s="30"/>
    </row>
    <row r="5375" spans="13:13" x14ac:dyDescent="0.2">
      <c r="M5375" s="30"/>
    </row>
    <row r="5376" spans="13:13" x14ac:dyDescent="0.2">
      <c r="M5376" s="30"/>
    </row>
    <row r="5377" spans="13:13" x14ac:dyDescent="0.2">
      <c r="M5377" s="30"/>
    </row>
    <row r="5378" spans="13:13" x14ac:dyDescent="0.2">
      <c r="M5378" s="30"/>
    </row>
    <row r="5379" spans="13:13" x14ac:dyDescent="0.2">
      <c r="M5379" s="30"/>
    </row>
    <row r="5380" spans="13:13" x14ac:dyDescent="0.2">
      <c r="M5380" s="30"/>
    </row>
    <row r="5381" spans="13:13" x14ac:dyDescent="0.2">
      <c r="M5381" s="30"/>
    </row>
    <row r="5382" spans="13:13" x14ac:dyDescent="0.2">
      <c r="M5382" s="30"/>
    </row>
    <row r="5383" spans="13:13" x14ac:dyDescent="0.2">
      <c r="M5383" s="30"/>
    </row>
    <row r="5384" spans="13:13" x14ac:dyDescent="0.2">
      <c r="M5384" s="30"/>
    </row>
    <row r="5385" spans="13:13" x14ac:dyDescent="0.2">
      <c r="M5385" s="30"/>
    </row>
    <row r="5386" spans="13:13" x14ac:dyDescent="0.2">
      <c r="M5386" s="30"/>
    </row>
    <row r="5387" spans="13:13" x14ac:dyDescent="0.2">
      <c r="M5387" s="30"/>
    </row>
    <row r="5388" spans="13:13" x14ac:dyDescent="0.2">
      <c r="M5388" s="30"/>
    </row>
    <row r="5389" spans="13:13" x14ac:dyDescent="0.2">
      <c r="M5389" s="30"/>
    </row>
    <row r="5390" spans="13:13" x14ac:dyDescent="0.2">
      <c r="M5390" s="30"/>
    </row>
    <row r="5391" spans="13:13" x14ac:dyDescent="0.2">
      <c r="M5391" s="30"/>
    </row>
    <row r="5392" spans="13:13" x14ac:dyDescent="0.2">
      <c r="M5392" s="30"/>
    </row>
    <row r="5393" spans="13:13" x14ac:dyDescent="0.2">
      <c r="M5393" s="30"/>
    </row>
    <row r="5394" spans="13:13" x14ac:dyDescent="0.2">
      <c r="M5394" s="30"/>
    </row>
    <row r="5395" spans="13:13" x14ac:dyDescent="0.2">
      <c r="M5395" s="30"/>
    </row>
    <row r="5396" spans="13:13" x14ac:dyDescent="0.2">
      <c r="M5396" s="30"/>
    </row>
    <row r="5397" spans="13:13" x14ac:dyDescent="0.2">
      <c r="M5397" s="30"/>
    </row>
    <row r="5398" spans="13:13" x14ac:dyDescent="0.2">
      <c r="M5398" s="30"/>
    </row>
    <row r="5399" spans="13:13" x14ac:dyDescent="0.2">
      <c r="M5399" s="30"/>
    </row>
    <row r="5400" spans="13:13" x14ac:dyDescent="0.2">
      <c r="M5400" s="30"/>
    </row>
    <row r="5401" spans="13:13" x14ac:dyDescent="0.2">
      <c r="M5401" s="30"/>
    </row>
    <row r="5402" spans="13:13" x14ac:dyDescent="0.2">
      <c r="M5402" s="30"/>
    </row>
    <row r="5403" spans="13:13" x14ac:dyDescent="0.2">
      <c r="M5403" s="30"/>
    </row>
    <row r="5404" spans="13:13" x14ac:dyDescent="0.2">
      <c r="M5404" s="30"/>
    </row>
    <row r="5405" spans="13:13" x14ac:dyDescent="0.2">
      <c r="M5405" s="30"/>
    </row>
    <row r="5406" spans="13:13" x14ac:dyDescent="0.2">
      <c r="M5406" s="30"/>
    </row>
    <row r="5407" spans="13:13" x14ac:dyDescent="0.2">
      <c r="M5407" s="30"/>
    </row>
    <row r="5408" spans="13:13" x14ac:dyDescent="0.2">
      <c r="M5408" s="30"/>
    </row>
    <row r="5409" spans="13:13" x14ac:dyDescent="0.2">
      <c r="M5409" s="30"/>
    </row>
    <row r="5410" spans="13:13" x14ac:dyDescent="0.2">
      <c r="M5410" s="30"/>
    </row>
    <row r="5411" spans="13:13" x14ac:dyDescent="0.2">
      <c r="M5411" s="30"/>
    </row>
    <row r="5412" spans="13:13" x14ac:dyDescent="0.2">
      <c r="M5412" s="30"/>
    </row>
    <row r="5413" spans="13:13" x14ac:dyDescent="0.2">
      <c r="M5413" s="30"/>
    </row>
    <row r="5414" spans="13:13" x14ac:dyDescent="0.2">
      <c r="M5414" s="30"/>
    </row>
    <row r="5415" spans="13:13" x14ac:dyDescent="0.2">
      <c r="M5415" s="30"/>
    </row>
    <row r="5416" spans="13:13" x14ac:dyDescent="0.2">
      <c r="M5416" s="30"/>
    </row>
    <row r="5417" spans="13:13" x14ac:dyDescent="0.2">
      <c r="M5417" s="30"/>
    </row>
    <row r="5418" spans="13:13" x14ac:dyDescent="0.2">
      <c r="M5418" s="30"/>
    </row>
    <row r="5419" spans="13:13" x14ac:dyDescent="0.2">
      <c r="M5419" s="30"/>
    </row>
    <row r="5420" spans="13:13" x14ac:dyDescent="0.2">
      <c r="M5420" s="30"/>
    </row>
    <row r="5421" spans="13:13" x14ac:dyDescent="0.2">
      <c r="M5421" s="30"/>
    </row>
    <row r="5422" spans="13:13" x14ac:dyDescent="0.2">
      <c r="M5422" s="30"/>
    </row>
    <row r="5423" spans="13:13" x14ac:dyDescent="0.2">
      <c r="M5423" s="30"/>
    </row>
    <row r="5424" spans="13:13" x14ac:dyDescent="0.2">
      <c r="M5424" s="30"/>
    </row>
    <row r="5425" spans="13:13" x14ac:dyDescent="0.2">
      <c r="M5425" s="30"/>
    </row>
    <row r="5426" spans="13:13" x14ac:dyDescent="0.2">
      <c r="M5426" s="30"/>
    </row>
    <row r="5427" spans="13:13" x14ac:dyDescent="0.2">
      <c r="M5427" s="30"/>
    </row>
    <row r="5428" spans="13:13" x14ac:dyDescent="0.2">
      <c r="M5428" s="30"/>
    </row>
    <row r="5429" spans="13:13" x14ac:dyDescent="0.2">
      <c r="M5429" s="30"/>
    </row>
    <row r="5430" spans="13:13" x14ac:dyDescent="0.2">
      <c r="M5430" s="30"/>
    </row>
    <row r="5431" spans="13:13" x14ac:dyDescent="0.2">
      <c r="M5431" s="30"/>
    </row>
    <row r="5432" spans="13:13" x14ac:dyDescent="0.2">
      <c r="M5432" s="30"/>
    </row>
    <row r="5433" spans="13:13" x14ac:dyDescent="0.2">
      <c r="M5433" s="30"/>
    </row>
    <row r="5434" spans="13:13" x14ac:dyDescent="0.2">
      <c r="M5434" s="30"/>
    </row>
    <row r="5435" spans="13:13" x14ac:dyDescent="0.2">
      <c r="M5435" s="30"/>
    </row>
    <row r="5436" spans="13:13" x14ac:dyDescent="0.2">
      <c r="M5436" s="30"/>
    </row>
    <row r="5437" spans="13:13" x14ac:dyDescent="0.2">
      <c r="M5437" s="30"/>
    </row>
    <row r="5438" spans="13:13" x14ac:dyDescent="0.2">
      <c r="M5438" s="30"/>
    </row>
    <row r="5439" spans="13:13" x14ac:dyDescent="0.2">
      <c r="M5439" s="30"/>
    </row>
    <row r="5440" spans="13:13" x14ac:dyDescent="0.2">
      <c r="M5440" s="30"/>
    </row>
    <row r="5441" spans="13:13" x14ac:dyDescent="0.2">
      <c r="M5441" s="30"/>
    </row>
    <row r="5442" spans="13:13" x14ac:dyDescent="0.2">
      <c r="M5442" s="30"/>
    </row>
    <row r="5443" spans="13:13" x14ac:dyDescent="0.2">
      <c r="M5443" s="30"/>
    </row>
    <row r="5444" spans="13:13" x14ac:dyDescent="0.2">
      <c r="M5444" s="30"/>
    </row>
    <row r="5445" spans="13:13" x14ac:dyDescent="0.2">
      <c r="M5445" s="30"/>
    </row>
    <row r="5446" spans="13:13" x14ac:dyDescent="0.2">
      <c r="M5446" s="30"/>
    </row>
    <row r="5447" spans="13:13" x14ac:dyDescent="0.2">
      <c r="M5447" s="30"/>
    </row>
    <row r="5448" spans="13:13" x14ac:dyDescent="0.2">
      <c r="M5448" s="30"/>
    </row>
    <row r="5449" spans="13:13" x14ac:dyDescent="0.2">
      <c r="M5449" s="30"/>
    </row>
    <row r="5450" spans="13:13" x14ac:dyDescent="0.2">
      <c r="M5450" s="30"/>
    </row>
    <row r="5451" spans="13:13" x14ac:dyDescent="0.2">
      <c r="M5451" s="30"/>
    </row>
    <row r="5452" spans="13:13" x14ac:dyDescent="0.2">
      <c r="M5452" s="30"/>
    </row>
    <row r="5453" spans="13:13" x14ac:dyDescent="0.2">
      <c r="M5453" s="30"/>
    </row>
    <row r="5454" spans="13:13" x14ac:dyDescent="0.2">
      <c r="M5454" s="30"/>
    </row>
    <row r="5455" spans="13:13" x14ac:dyDescent="0.2">
      <c r="M5455" s="30"/>
    </row>
    <row r="5456" spans="13:13" x14ac:dyDescent="0.2">
      <c r="M5456" s="30"/>
    </row>
    <row r="5457" spans="13:13" x14ac:dyDescent="0.2">
      <c r="M5457" s="30"/>
    </row>
    <row r="5458" spans="13:13" x14ac:dyDescent="0.2">
      <c r="M5458" s="30"/>
    </row>
    <row r="5459" spans="13:13" x14ac:dyDescent="0.2">
      <c r="M5459" s="30"/>
    </row>
    <row r="5460" spans="13:13" x14ac:dyDescent="0.2">
      <c r="M5460" s="30"/>
    </row>
    <row r="5461" spans="13:13" x14ac:dyDescent="0.2">
      <c r="M5461" s="30"/>
    </row>
    <row r="5462" spans="13:13" x14ac:dyDescent="0.2">
      <c r="M5462" s="30"/>
    </row>
    <row r="5463" spans="13:13" x14ac:dyDescent="0.2">
      <c r="M5463" s="30"/>
    </row>
    <row r="5464" spans="13:13" x14ac:dyDescent="0.2">
      <c r="M5464" s="30"/>
    </row>
    <row r="5465" spans="13:13" x14ac:dyDescent="0.2">
      <c r="M5465" s="30"/>
    </row>
    <row r="5466" spans="13:13" x14ac:dyDescent="0.2">
      <c r="M5466" s="30"/>
    </row>
    <row r="5467" spans="13:13" x14ac:dyDescent="0.2">
      <c r="M5467" s="30"/>
    </row>
    <row r="5468" spans="13:13" x14ac:dyDescent="0.2">
      <c r="M5468" s="30"/>
    </row>
    <row r="5469" spans="13:13" x14ac:dyDescent="0.2">
      <c r="M5469" s="30"/>
    </row>
    <row r="5470" spans="13:13" x14ac:dyDescent="0.2">
      <c r="M5470" s="30"/>
    </row>
    <row r="5471" spans="13:13" x14ac:dyDescent="0.2">
      <c r="M5471" s="30"/>
    </row>
    <row r="5472" spans="13:13" x14ac:dyDescent="0.2">
      <c r="M5472" s="30"/>
    </row>
    <row r="5473" spans="13:13" x14ac:dyDescent="0.2">
      <c r="M5473" s="30"/>
    </row>
    <row r="5474" spans="13:13" x14ac:dyDescent="0.2">
      <c r="M5474" s="30"/>
    </row>
    <row r="5475" spans="13:13" x14ac:dyDescent="0.2">
      <c r="M5475" s="30"/>
    </row>
    <row r="5476" spans="13:13" x14ac:dyDescent="0.2">
      <c r="M5476" s="30"/>
    </row>
    <row r="5477" spans="13:13" x14ac:dyDescent="0.2">
      <c r="M5477" s="30"/>
    </row>
    <row r="5478" spans="13:13" x14ac:dyDescent="0.2">
      <c r="M5478" s="30"/>
    </row>
    <row r="5479" spans="13:13" x14ac:dyDescent="0.2">
      <c r="M5479" s="30"/>
    </row>
    <row r="5480" spans="13:13" x14ac:dyDescent="0.2">
      <c r="M5480" s="30"/>
    </row>
    <row r="5481" spans="13:13" x14ac:dyDescent="0.2">
      <c r="M5481" s="30"/>
    </row>
    <row r="5482" spans="13:13" x14ac:dyDescent="0.2">
      <c r="M5482" s="30"/>
    </row>
    <row r="5483" spans="13:13" x14ac:dyDescent="0.2">
      <c r="M5483" s="30"/>
    </row>
    <row r="5484" spans="13:13" x14ac:dyDescent="0.2">
      <c r="M5484" s="30"/>
    </row>
    <row r="5485" spans="13:13" x14ac:dyDescent="0.2">
      <c r="M5485" s="30"/>
    </row>
    <row r="5486" spans="13:13" x14ac:dyDescent="0.2">
      <c r="M5486" s="30"/>
    </row>
    <row r="5487" spans="13:13" x14ac:dyDescent="0.2">
      <c r="M5487" s="30"/>
    </row>
    <row r="5488" spans="13:13" x14ac:dyDescent="0.2">
      <c r="M5488" s="30"/>
    </row>
    <row r="5489" spans="13:13" x14ac:dyDescent="0.2">
      <c r="M5489" s="30"/>
    </row>
    <row r="5490" spans="13:13" x14ac:dyDescent="0.2">
      <c r="M5490" s="30"/>
    </row>
    <row r="5491" spans="13:13" x14ac:dyDescent="0.2">
      <c r="M5491" s="30"/>
    </row>
    <row r="5492" spans="13:13" x14ac:dyDescent="0.2">
      <c r="M5492" s="30"/>
    </row>
    <row r="5493" spans="13:13" x14ac:dyDescent="0.2">
      <c r="M5493" s="30"/>
    </row>
    <row r="5494" spans="13:13" x14ac:dyDescent="0.2">
      <c r="M5494" s="30"/>
    </row>
    <row r="5495" spans="13:13" x14ac:dyDescent="0.2">
      <c r="M5495" s="30"/>
    </row>
    <row r="5496" spans="13:13" x14ac:dyDescent="0.2">
      <c r="M5496" s="30"/>
    </row>
    <row r="5497" spans="13:13" x14ac:dyDescent="0.2">
      <c r="M5497" s="30"/>
    </row>
    <row r="5498" spans="13:13" x14ac:dyDescent="0.2">
      <c r="M5498" s="30"/>
    </row>
    <row r="5499" spans="13:13" x14ac:dyDescent="0.2">
      <c r="M5499" s="30"/>
    </row>
    <row r="5500" spans="13:13" x14ac:dyDescent="0.2">
      <c r="M5500" s="30"/>
    </row>
    <row r="5501" spans="13:13" x14ac:dyDescent="0.2">
      <c r="M5501" s="30"/>
    </row>
    <row r="5502" spans="13:13" x14ac:dyDescent="0.2">
      <c r="M5502" s="30"/>
    </row>
    <row r="5503" spans="13:13" x14ac:dyDescent="0.2">
      <c r="M5503" s="30"/>
    </row>
    <row r="5504" spans="13:13" x14ac:dyDescent="0.2">
      <c r="M5504" s="30"/>
    </row>
    <row r="5505" spans="13:13" x14ac:dyDescent="0.2">
      <c r="M5505" s="30"/>
    </row>
    <row r="5506" spans="13:13" x14ac:dyDescent="0.2">
      <c r="M5506" s="30"/>
    </row>
    <row r="5507" spans="13:13" x14ac:dyDescent="0.2">
      <c r="M5507" s="30"/>
    </row>
    <row r="5508" spans="13:13" x14ac:dyDescent="0.2">
      <c r="M5508" s="30"/>
    </row>
    <row r="5509" spans="13:13" x14ac:dyDescent="0.2">
      <c r="M5509" s="30"/>
    </row>
    <row r="5510" spans="13:13" x14ac:dyDescent="0.2">
      <c r="M5510" s="30"/>
    </row>
    <row r="5511" spans="13:13" x14ac:dyDescent="0.2">
      <c r="M5511" s="30"/>
    </row>
    <row r="5512" spans="13:13" x14ac:dyDescent="0.2">
      <c r="M5512" s="30"/>
    </row>
    <row r="5513" spans="13:13" x14ac:dyDescent="0.2">
      <c r="M5513" s="30"/>
    </row>
    <row r="5514" spans="13:13" x14ac:dyDescent="0.2">
      <c r="M5514" s="30"/>
    </row>
    <row r="5515" spans="13:13" x14ac:dyDescent="0.2">
      <c r="M5515" s="30"/>
    </row>
    <row r="5516" spans="13:13" x14ac:dyDescent="0.2">
      <c r="M5516" s="30"/>
    </row>
    <row r="5517" spans="13:13" x14ac:dyDescent="0.2">
      <c r="M5517" s="30"/>
    </row>
    <row r="5518" spans="13:13" x14ac:dyDescent="0.2">
      <c r="M5518" s="30"/>
    </row>
    <row r="5519" spans="13:13" x14ac:dyDescent="0.2">
      <c r="M5519" s="30"/>
    </row>
    <row r="5520" spans="13:13" x14ac:dyDescent="0.2">
      <c r="M5520" s="30"/>
    </row>
    <row r="5521" spans="13:13" x14ac:dyDescent="0.2">
      <c r="M5521" s="30"/>
    </row>
    <row r="5522" spans="13:13" x14ac:dyDescent="0.2">
      <c r="M5522" s="30"/>
    </row>
    <row r="5523" spans="13:13" x14ac:dyDescent="0.2">
      <c r="M5523" s="30"/>
    </row>
    <row r="5524" spans="13:13" x14ac:dyDescent="0.2">
      <c r="M5524" s="30"/>
    </row>
    <row r="5525" spans="13:13" x14ac:dyDescent="0.2">
      <c r="M5525" s="30"/>
    </row>
    <row r="5526" spans="13:13" x14ac:dyDescent="0.2">
      <c r="M5526" s="30"/>
    </row>
    <row r="5527" spans="13:13" x14ac:dyDescent="0.2">
      <c r="M5527" s="30"/>
    </row>
    <row r="5528" spans="13:13" x14ac:dyDescent="0.2">
      <c r="M5528" s="30"/>
    </row>
    <row r="5529" spans="13:13" x14ac:dyDescent="0.2">
      <c r="M5529" s="30"/>
    </row>
    <row r="5530" spans="13:13" x14ac:dyDescent="0.2">
      <c r="M5530" s="30"/>
    </row>
    <row r="5531" spans="13:13" x14ac:dyDescent="0.2">
      <c r="M5531" s="30"/>
    </row>
    <row r="5532" spans="13:13" x14ac:dyDescent="0.2">
      <c r="M5532" s="30"/>
    </row>
    <row r="5533" spans="13:13" x14ac:dyDescent="0.2">
      <c r="M5533" s="30"/>
    </row>
    <row r="5534" spans="13:13" x14ac:dyDescent="0.2">
      <c r="M5534" s="30"/>
    </row>
    <row r="5535" spans="13:13" x14ac:dyDescent="0.2">
      <c r="M5535" s="30"/>
    </row>
    <row r="5536" spans="13:13" x14ac:dyDescent="0.2">
      <c r="M5536" s="30"/>
    </row>
    <row r="5537" spans="13:13" x14ac:dyDescent="0.2">
      <c r="M5537" s="30"/>
    </row>
    <row r="5538" spans="13:13" x14ac:dyDescent="0.2">
      <c r="M5538" s="30"/>
    </row>
    <row r="5539" spans="13:13" x14ac:dyDescent="0.2">
      <c r="M5539" s="30"/>
    </row>
    <row r="5540" spans="13:13" x14ac:dyDescent="0.2">
      <c r="M5540" s="30"/>
    </row>
    <row r="5541" spans="13:13" x14ac:dyDescent="0.2">
      <c r="M5541" s="30"/>
    </row>
    <row r="5542" spans="13:13" x14ac:dyDescent="0.2">
      <c r="M5542" s="30"/>
    </row>
    <row r="5543" spans="13:13" x14ac:dyDescent="0.2">
      <c r="M5543" s="30"/>
    </row>
    <row r="5544" spans="13:13" x14ac:dyDescent="0.2">
      <c r="M5544" s="30"/>
    </row>
    <row r="5545" spans="13:13" x14ac:dyDescent="0.2">
      <c r="M5545" s="30"/>
    </row>
    <row r="5546" spans="13:13" x14ac:dyDescent="0.2">
      <c r="M5546" s="30"/>
    </row>
    <row r="5547" spans="13:13" x14ac:dyDescent="0.2">
      <c r="M5547" s="30"/>
    </row>
    <row r="5548" spans="13:13" x14ac:dyDescent="0.2">
      <c r="M5548" s="30"/>
    </row>
    <row r="5549" spans="13:13" x14ac:dyDescent="0.2">
      <c r="M5549" s="30"/>
    </row>
    <row r="5550" spans="13:13" x14ac:dyDescent="0.2">
      <c r="M5550" s="30"/>
    </row>
    <row r="5551" spans="13:13" x14ac:dyDescent="0.2">
      <c r="M5551" s="30"/>
    </row>
    <row r="5552" spans="13:13" x14ac:dyDescent="0.2">
      <c r="M5552" s="30"/>
    </row>
    <row r="5553" spans="13:13" x14ac:dyDescent="0.2">
      <c r="M5553" s="30"/>
    </row>
    <row r="5554" spans="13:13" x14ac:dyDescent="0.2">
      <c r="M5554" s="30"/>
    </row>
    <row r="5555" spans="13:13" x14ac:dyDescent="0.2">
      <c r="M5555" s="30"/>
    </row>
    <row r="5556" spans="13:13" x14ac:dyDescent="0.2">
      <c r="M5556" s="30"/>
    </row>
    <row r="5557" spans="13:13" x14ac:dyDescent="0.2">
      <c r="M5557" s="30"/>
    </row>
    <row r="5558" spans="13:13" x14ac:dyDescent="0.2">
      <c r="M5558" s="30"/>
    </row>
    <row r="5559" spans="13:13" x14ac:dyDescent="0.2">
      <c r="M5559" s="30"/>
    </row>
    <row r="5560" spans="13:13" x14ac:dyDescent="0.2">
      <c r="M5560" s="30"/>
    </row>
    <row r="5561" spans="13:13" x14ac:dyDescent="0.2">
      <c r="M5561" s="30"/>
    </row>
    <row r="5562" spans="13:13" x14ac:dyDescent="0.2">
      <c r="M5562" s="30"/>
    </row>
    <row r="5563" spans="13:13" x14ac:dyDescent="0.2">
      <c r="M5563" s="30"/>
    </row>
    <row r="5564" spans="13:13" x14ac:dyDescent="0.2">
      <c r="M5564" s="30"/>
    </row>
    <row r="5565" spans="13:13" x14ac:dyDescent="0.2">
      <c r="M5565" s="30"/>
    </row>
    <row r="5566" spans="13:13" x14ac:dyDescent="0.2">
      <c r="M5566" s="30"/>
    </row>
    <row r="5567" spans="13:13" x14ac:dyDescent="0.2">
      <c r="M5567" s="30"/>
    </row>
    <row r="5568" spans="13:13" x14ac:dyDescent="0.2">
      <c r="M5568" s="30"/>
    </row>
    <row r="5569" spans="13:13" x14ac:dyDescent="0.2">
      <c r="M5569" s="30"/>
    </row>
    <row r="5570" spans="13:13" x14ac:dyDescent="0.2">
      <c r="M5570" s="30"/>
    </row>
    <row r="5571" spans="13:13" x14ac:dyDescent="0.2">
      <c r="M5571" s="30"/>
    </row>
    <row r="5572" spans="13:13" x14ac:dyDescent="0.2">
      <c r="M5572" s="30"/>
    </row>
    <row r="5573" spans="13:13" x14ac:dyDescent="0.2">
      <c r="M5573" s="30"/>
    </row>
    <row r="5574" spans="13:13" x14ac:dyDescent="0.2">
      <c r="M5574" s="30"/>
    </row>
    <row r="5575" spans="13:13" x14ac:dyDescent="0.2">
      <c r="M5575" s="30"/>
    </row>
    <row r="5576" spans="13:13" x14ac:dyDescent="0.2">
      <c r="M5576" s="30"/>
    </row>
    <row r="5577" spans="13:13" x14ac:dyDescent="0.2">
      <c r="M5577" s="30"/>
    </row>
    <row r="5578" spans="13:13" x14ac:dyDescent="0.2">
      <c r="M5578" s="30"/>
    </row>
    <row r="5579" spans="13:13" x14ac:dyDescent="0.2">
      <c r="M5579" s="30"/>
    </row>
    <row r="5580" spans="13:13" x14ac:dyDescent="0.2">
      <c r="M5580" s="30"/>
    </row>
    <row r="5581" spans="13:13" x14ac:dyDescent="0.2">
      <c r="M5581" s="30"/>
    </row>
    <row r="5582" spans="13:13" x14ac:dyDescent="0.2">
      <c r="M5582" s="30"/>
    </row>
    <row r="5583" spans="13:13" x14ac:dyDescent="0.2">
      <c r="M5583" s="30"/>
    </row>
    <row r="5584" spans="13:13" x14ac:dyDescent="0.2">
      <c r="M5584" s="30"/>
    </row>
    <row r="5585" spans="13:13" x14ac:dyDescent="0.2">
      <c r="M5585" s="30"/>
    </row>
    <row r="5586" spans="13:13" x14ac:dyDescent="0.2">
      <c r="M5586" s="30"/>
    </row>
    <row r="5587" spans="13:13" x14ac:dyDescent="0.2">
      <c r="M5587" s="30"/>
    </row>
    <row r="5588" spans="13:13" x14ac:dyDescent="0.2">
      <c r="M5588" s="30"/>
    </row>
    <row r="5589" spans="13:13" x14ac:dyDescent="0.2">
      <c r="M5589" s="30"/>
    </row>
    <row r="5590" spans="13:13" x14ac:dyDescent="0.2">
      <c r="M5590" s="30"/>
    </row>
    <row r="5591" spans="13:13" x14ac:dyDescent="0.2">
      <c r="M5591" s="30"/>
    </row>
    <row r="5592" spans="13:13" x14ac:dyDescent="0.2">
      <c r="M5592" s="30"/>
    </row>
    <row r="5593" spans="13:13" x14ac:dyDescent="0.2">
      <c r="M5593" s="30"/>
    </row>
    <row r="5594" spans="13:13" x14ac:dyDescent="0.2">
      <c r="M5594" s="30"/>
    </row>
    <row r="5595" spans="13:13" x14ac:dyDescent="0.2">
      <c r="M5595" s="30"/>
    </row>
    <row r="5596" spans="13:13" x14ac:dyDescent="0.2">
      <c r="M5596" s="30"/>
    </row>
    <row r="5597" spans="13:13" x14ac:dyDescent="0.2">
      <c r="M5597" s="30"/>
    </row>
    <row r="5598" spans="13:13" x14ac:dyDescent="0.2">
      <c r="M5598" s="30"/>
    </row>
    <row r="5599" spans="13:13" x14ac:dyDescent="0.2">
      <c r="M5599" s="30"/>
    </row>
    <row r="5600" spans="13:13" x14ac:dyDescent="0.2">
      <c r="M5600" s="30"/>
    </row>
    <row r="5601" spans="13:13" x14ac:dyDescent="0.2">
      <c r="M5601" s="30"/>
    </row>
    <row r="5602" spans="13:13" x14ac:dyDescent="0.2">
      <c r="M5602" s="30"/>
    </row>
    <row r="5603" spans="13:13" x14ac:dyDescent="0.2">
      <c r="M5603" s="30"/>
    </row>
    <row r="5604" spans="13:13" x14ac:dyDescent="0.2">
      <c r="M5604" s="30"/>
    </row>
    <row r="5605" spans="13:13" x14ac:dyDescent="0.2">
      <c r="M5605" s="30"/>
    </row>
    <row r="5606" spans="13:13" x14ac:dyDescent="0.2">
      <c r="M5606" s="30"/>
    </row>
    <row r="5607" spans="13:13" x14ac:dyDescent="0.2">
      <c r="M5607" s="30"/>
    </row>
    <row r="5608" spans="13:13" x14ac:dyDescent="0.2">
      <c r="M5608" s="30"/>
    </row>
    <row r="5609" spans="13:13" x14ac:dyDescent="0.2">
      <c r="M5609" s="30"/>
    </row>
    <row r="5610" spans="13:13" x14ac:dyDescent="0.2">
      <c r="M5610" s="30"/>
    </row>
    <row r="5611" spans="13:13" x14ac:dyDescent="0.2">
      <c r="M5611" s="30"/>
    </row>
    <row r="5612" spans="13:13" x14ac:dyDescent="0.2">
      <c r="M5612" s="30"/>
    </row>
    <row r="5613" spans="13:13" x14ac:dyDescent="0.2">
      <c r="M5613" s="30"/>
    </row>
    <row r="5614" spans="13:13" x14ac:dyDescent="0.2">
      <c r="M5614" s="30"/>
    </row>
    <row r="5615" spans="13:13" x14ac:dyDescent="0.2">
      <c r="M5615" s="30"/>
    </row>
    <row r="5616" spans="13:13" x14ac:dyDescent="0.2">
      <c r="M5616" s="30"/>
    </row>
    <row r="5617" spans="13:13" x14ac:dyDescent="0.2">
      <c r="M5617" s="30"/>
    </row>
    <row r="5618" spans="13:13" x14ac:dyDescent="0.2">
      <c r="M5618" s="30"/>
    </row>
    <row r="5619" spans="13:13" x14ac:dyDescent="0.2">
      <c r="M5619" s="30"/>
    </row>
    <row r="5620" spans="13:13" x14ac:dyDescent="0.2">
      <c r="M5620" s="30"/>
    </row>
    <row r="5621" spans="13:13" x14ac:dyDescent="0.2">
      <c r="M5621" s="30"/>
    </row>
    <row r="5622" spans="13:13" x14ac:dyDescent="0.2">
      <c r="M5622" s="30"/>
    </row>
    <row r="5623" spans="13:13" x14ac:dyDescent="0.2">
      <c r="M5623" s="30"/>
    </row>
    <row r="5624" spans="13:13" x14ac:dyDescent="0.2">
      <c r="M5624" s="30"/>
    </row>
    <row r="5625" spans="13:13" x14ac:dyDescent="0.2">
      <c r="M5625" s="30"/>
    </row>
    <row r="5626" spans="13:13" x14ac:dyDescent="0.2">
      <c r="M5626" s="30"/>
    </row>
    <row r="5627" spans="13:13" x14ac:dyDescent="0.2">
      <c r="M5627" s="30"/>
    </row>
    <row r="5628" spans="13:13" x14ac:dyDescent="0.2">
      <c r="M5628" s="30"/>
    </row>
    <row r="5629" spans="13:13" x14ac:dyDescent="0.2">
      <c r="M5629" s="30"/>
    </row>
    <row r="5630" spans="13:13" x14ac:dyDescent="0.2">
      <c r="M5630" s="30"/>
    </row>
    <row r="5631" spans="13:13" x14ac:dyDescent="0.2">
      <c r="M5631" s="30"/>
    </row>
    <row r="5632" spans="13:13" x14ac:dyDescent="0.2">
      <c r="M5632" s="30"/>
    </row>
    <row r="5633" spans="13:13" x14ac:dyDescent="0.2">
      <c r="M5633" s="30"/>
    </row>
    <row r="5634" spans="13:13" x14ac:dyDescent="0.2">
      <c r="M5634" s="30"/>
    </row>
    <row r="5635" spans="13:13" x14ac:dyDescent="0.2">
      <c r="M5635" s="30"/>
    </row>
    <row r="5636" spans="13:13" x14ac:dyDescent="0.2">
      <c r="M5636" s="30"/>
    </row>
    <row r="5637" spans="13:13" x14ac:dyDescent="0.2">
      <c r="M5637" s="30"/>
    </row>
    <row r="5638" spans="13:13" x14ac:dyDescent="0.2">
      <c r="M5638" s="30"/>
    </row>
    <row r="5639" spans="13:13" x14ac:dyDescent="0.2">
      <c r="M5639" s="30"/>
    </row>
    <row r="5640" spans="13:13" x14ac:dyDescent="0.2">
      <c r="M5640" s="30"/>
    </row>
    <row r="5641" spans="13:13" x14ac:dyDescent="0.2">
      <c r="M5641" s="30"/>
    </row>
    <row r="5642" spans="13:13" x14ac:dyDescent="0.2">
      <c r="M5642" s="30"/>
    </row>
    <row r="5643" spans="13:13" x14ac:dyDescent="0.2">
      <c r="M5643" s="30"/>
    </row>
    <row r="5644" spans="13:13" x14ac:dyDescent="0.2">
      <c r="M5644" s="30"/>
    </row>
    <row r="5645" spans="13:13" x14ac:dyDescent="0.2">
      <c r="M5645" s="30"/>
    </row>
    <row r="5646" spans="13:13" x14ac:dyDescent="0.2">
      <c r="M5646" s="30"/>
    </row>
    <row r="5647" spans="13:13" x14ac:dyDescent="0.2">
      <c r="M5647" s="30"/>
    </row>
    <row r="5648" spans="13:13" x14ac:dyDescent="0.2">
      <c r="M5648" s="30"/>
    </row>
    <row r="5649" spans="13:13" x14ac:dyDescent="0.2">
      <c r="M5649" s="30"/>
    </row>
    <row r="5650" spans="13:13" x14ac:dyDescent="0.2">
      <c r="M5650" s="30"/>
    </row>
    <row r="5651" spans="13:13" x14ac:dyDescent="0.2">
      <c r="M5651" s="30"/>
    </row>
    <row r="5652" spans="13:13" x14ac:dyDescent="0.2">
      <c r="M5652" s="30"/>
    </row>
    <row r="5653" spans="13:13" x14ac:dyDescent="0.2">
      <c r="M5653" s="30"/>
    </row>
    <row r="5654" spans="13:13" x14ac:dyDescent="0.2">
      <c r="M5654" s="30"/>
    </row>
    <row r="5655" spans="13:13" x14ac:dyDescent="0.2">
      <c r="M5655" s="30"/>
    </row>
    <row r="5656" spans="13:13" x14ac:dyDescent="0.2">
      <c r="M5656" s="30"/>
    </row>
    <row r="5657" spans="13:13" x14ac:dyDescent="0.2">
      <c r="M5657" s="30"/>
    </row>
    <row r="5658" spans="13:13" x14ac:dyDescent="0.2">
      <c r="M5658" s="30"/>
    </row>
    <row r="5659" spans="13:13" x14ac:dyDescent="0.2">
      <c r="M5659" s="30"/>
    </row>
    <row r="5660" spans="13:13" x14ac:dyDescent="0.2">
      <c r="M5660" s="30"/>
    </row>
    <row r="5661" spans="13:13" x14ac:dyDescent="0.2">
      <c r="M5661" s="30"/>
    </row>
    <row r="5662" spans="13:13" x14ac:dyDescent="0.2">
      <c r="M5662" s="30"/>
    </row>
    <row r="5663" spans="13:13" x14ac:dyDescent="0.2">
      <c r="M5663" s="30"/>
    </row>
    <row r="5664" spans="13:13" x14ac:dyDescent="0.2">
      <c r="M5664" s="30"/>
    </row>
    <row r="5665" spans="13:13" x14ac:dyDescent="0.2">
      <c r="M5665" s="30"/>
    </row>
    <row r="5666" spans="13:13" x14ac:dyDescent="0.2">
      <c r="M5666" s="30"/>
    </row>
    <row r="5667" spans="13:13" x14ac:dyDescent="0.2">
      <c r="M5667" s="30"/>
    </row>
    <row r="5668" spans="13:13" x14ac:dyDescent="0.2">
      <c r="M5668" s="30"/>
    </row>
    <row r="5669" spans="13:13" x14ac:dyDescent="0.2">
      <c r="M5669" s="30"/>
    </row>
    <row r="5670" spans="13:13" x14ac:dyDescent="0.2">
      <c r="M5670" s="30"/>
    </row>
    <row r="5671" spans="13:13" x14ac:dyDescent="0.2">
      <c r="M5671" s="30"/>
    </row>
    <row r="5672" spans="13:13" x14ac:dyDescent="0.2">
      <c r="M5672" s="30"/>
    </row>
    <row r="5673" spans="13:13" x14ac:dyDescent="0.2">
      <c r="M5673" s="30"/>
    </row>
    <row r="5674" spans="13:13" x14ac:dyDescent="0.2">
      <c r="M5674" s="30"/>
    </row>
    <row r="5675" spans="13:13" x14ac:dyDescent="0.2">
      <c r="M5675" s="30"/>
    </row>
    <row r="5676" spans="13:13" x14ac:dyDescent="0.2">
      <c r="M5676" s="30"/>
    </row>
    <row r="5677" spans="13:13" x14ac:dyDescent="0.2">
      <c r="M5677" s="30"/>
    </row>
    <row r="5678" spans="13:13" x14ac:dyDescent="0.2">
      <c r="M5678" s="30"/>
    </row>
    <row r="5679" spans="13:13" x14ac:dyDescent="0.2">
      <c r="M5679" s="30"/>
    </row>
    <row r="5680" spans="13:13" x14ac:dyDescent="0.2">
      <c r="M5680" s="30"/>
    </row>
    <row r="5681" spans="13:13" x14ac:dyDescent="0.2">
      <c r="M5681" s="30"/>
    </row>
    <row r="5682" spans="13:13" x14ac:dyDescent="0.2">
      <c r="M5682" s="30"/>
    </row>
    <row r="5683" spans="13:13" x14ac:dyDescent="0.2">
      <c r="M5683" s="30"/>
    </row>
    <row r="5684" spans="13:13" x14ac:dyDescent="0.2">
      <c r="M5684" s="30"/>
    </row>
    <row r="5685" spans="13:13" x14ac:dyDescent="0.2">
      <c r="M5685" s="30"/>
    </row>
    <row r="5686" spans="13:13" x14ac:dyDescent="0.2">
      <c r="M5686" s="30"/>
    </row>
    <row r="5687" spans="13:13" x14ac:dyDescent="0.2">
      <c r="M5687" s="30"/>
    </row>
    <row r="5688" spans="13:13" x14ac:dyDescent="0.2">
      <c r="M5688" s="30"/>
    </row>
    <row r="5689" spans="13:13" x14ac:dyDescent="0.2">
      <c r="M5689" s="30"/>
    </row>
    <row r="5690" spans="13:13" x14ac:dyDescent="0.2">
      <c r="M5690" s="30"/>
    </row>
    <row r="5691" spans="13:13" x14ac:dyDescent="0.2">
      <c r="M5691" s="30"/>
    </row>
    <row r="5692" spans="13:13" x14ac:dyDescent="0.2">
      <c r="M5692" s="30"/>
    </row>
    <row r="5693" spans="13:13" x14ac:dyDescent="0.2">
      <c r="M5693" s="30"/>
    </row>
    <row r="5694" spans="13:13" x14ac:dyDescent="0.2">
      <c r="M5694" s="30"/>
    </row>
    <row r="5695" spans="13:13" x14ac:dyDescent="0.2">
      <c r="M5695" s="30"/>
    </row>
    <row r="5696" spans="13:13" x14ac:dyDescent="0.2">
      <c r="M5696" s="30"/>
    </row>
    <row r="5697" spans="13:13" x14ac:dyDescent="0.2">
      <c r="M5697" s="30"/>
    </row>
    <row r="5698" spans="13:13" x14ac:dyDescent="0.2">
      <c r="M5698" s="30"/>
    </row>
    <row r="5699" spans="13:13" x14ac:dyDescent="0.2">
      <c r="M5699" s="30"/>
    </row>
    <row r="5700" spans="13:13" x14ac:dyDescent="0.2">
      <c r="M5700" s="30"/>
    </row>
    <row r="5701" spans="13:13" x14ac:dyDescent="0.2">
      <c r="M5701" s="30"/>
    </row>
    <row r="5702" spans="13:13" x14ac:dyDescent="0.2">
      <c r="M5702" s="30"/>
    </row>
    <row r="5703" spans="13:13" x14ac:dyDescent="0.2">
      <c r="M5703" s="30"/>
    </row>
    <row r="5704" spans="13:13" x14ac:dyDescent="0.2">
      <c r="M5704" s="30"/>
    </row>
    <row r="5705" spans="13:13" x14ac:dyDescent="0.2">
      <c r="M5705" s="30"/>
    </row>
    <row r="5706" spans="13:13" x14ac:dyDescent="0.2">
      <c r="M5706" s="30"/>
    </row>
    <row r="5707" spans="13:13" x14ac:dyDescent="0.2">
      <c r="M5707" s="30"/>
    </row>
    <row r="5708" spans="13:13" x14ac:dyDescent="0.2">
      <c r="M5708" s="30"/>
    </row>
    <row r="5709" spans="13:13" x14ac:dyDescent="0.2">
      <c r="M5709" s="30"/>
    </row>
    <row r="5710" spans="13:13" x14ac:dyDescent="0.2">
      <c r="M5710" s="30"/>
    </row>
    <row r="5711" spans="13:13" x14ac:dyDescent="0.2">
      <c r="M5711" s="30"/>
    </row>
    <row r="5712" spans="13:13" x14ac:dyDescent="0.2">
      <c r="M5712" s="30"/>
    </row>
    <row r="5713" spans="13:13" x14ac:dyDescent="0.2">
      <c r="M5713" s="30"/>
    </row>
    <row r="5714" spans="13:13" x14ac:dyDescent="0.2">
      <c r="M5714" s="30"/>
    </row>
    <row r="5715" spans="13:13" x14ac:dyDescent="0.2">
      <c r="M5715" s="30"/>
    </row>
    <row r="5716" spans="13:13" x14ac:dyDescent="0.2">
      <c r="M5716" s="30"/>
    </row>
    <row r="5717" spans="13:13" x14ac:dyDescent="0.2">
      <c r="M5717" s="30"/>
    </row>
    <row r="5718" spans="13:13" x14ac:dyDescent="0.2">
      <c r="M5718" s="30"/>
    </row>
    <row r="5719" spans="13:13" x14ac:dyDescent="0.2">
      <c r="M5719" s="30"/>
    </row>
    <row r="5720" spans="13:13" x14ac:dyDescent="0.2">
      <c r="M5720" s="30"/>
    </row>
    <row r="5721" spans="13:13" x14ac:dyDescent="0.2">
      <c r="M5721" s="30"/>
    </row>
    <row r="5722" spans="13:13" x14ac:dyDescent="0.2">
      <c r="M5722" s="30"/>
    </row>
    <row r="5723" spans="13:13" x14ac:dyDescent="0.2">
      <c r="M5723" s="30"/>
    </row>
    <row r="5724" spans="13:13" x14ac:dyDescent="0.2">
      <c r="M5724" s="30"/>
    </row>
    <row r="5725" spans="13:13" x14ac:dyDescent="0.2">
      <c r="M5725" s="30"/>
    </row>
    <row r="5726" spans="13:13" x14ac:dyDescent="0.2">
      <c r="M5726" s="30"/>
    </row>
    <row r="5727" spans="13:13" x14ac:dyDescent="0.2">
      <c r="M5727" s="30"/>
    </row>
    <row r="5728" spans="13:13" x14ac:dyDescent="0.2">
      <c r="M5728" s="30"/>
    </row>
    <row r="5729" spans="13:13" x14ac:dyDescent="0.2">
      <c r="M5729" s="30"/>
    </row>
    <row r="5730" spans="13:13" x14ac:dyDescent="0.2">
      <c r="M5730" s="30"/>
    </row>
    <row r="5731" spans="13:13" x14ac:dyDescent="0.2">
      <c r="M5731" s="30"/>
    </row>
    <row r="5732" spans="13:13" x14ac:dyDescent="0.2">
      <c r="M5732" s="30"/>
    </row>
    <row r="5733" spans="13:13" x14ac:dyDescent="0.2">
      <c r="M5733" s="30"/>
    </row>
    <row r="5734" spans="13:13" x14ac:dyDescent="0.2">
      <c r="M5734" s="30"/>
    </row>
    <row r="5735" spans="13:13" x14ac:dyDescent="0.2">
      <c r="M5735" s="30"/>
    </row>
    <row r="5736" spans="13:13" x14ac:dyDescent="0.2">
      <c r="M5736" s="30"/>
    </row>
    <row r="5737" spans="13:13" x14ac:dyDescent="0.2">
      <c r="M5737" s="30"/>
    </row>
    <row r="5738" spans="13:13" x14ac:dyDescent="0.2">
      <c r="M5738" s="30"/>
    </row>
    <row r="5739" spans="13:13" x14ac:dyDescent="0.2">
      <c r="M5739" s="30"/>
    </row>
    <row r="5740" spans="13:13" x14ac:dyDescent="0.2">
      <c r="M5740" s="30"/>
    </row>
    <row r="5741" spans="13:13" x14ac:dyDescent="0.2">
      <c r="M5741" s="30"/>
    </row>
    <row r="5742" spans="13:13" x14ac:dyDescent="0.2">
      <c r="M5742" s="30"/>
    </row>
    <row r="5743" spans="13:13" x14ac:dyDescent="0.2">
      <c r="M5743" s="30"/>
    </row>
    <row r="5744" spans="13:13" x14ac:dyDescent="0.2">
      <c r="M5744" s="30"/>
    </row>
    <row r="5745" spans="13:13" x14ac:dyDescent="0.2">
      <c r="M5745" s="30"/>
    </row>
    <row r="5746" spans="13:13" x14ac:dyDescent="0.2">
      <c r="M5746" s="30"/>
    </row>
    <row r="5747" spans="13:13" x14ac:dyDescent="0.2">
      <c r="M5747" s="30"/>
    </row>
    <row r="5748" spans="13:13" x14ac:dyDescent="0.2">
      <c r="M5748" s="30"/>
    </row>
    <row r="5749" spans="13:13" x14ac:dyDescent="0.2">
      <c r="M5749" s="30"/>
    </row>
    <row r="5750" spans="13:13" x14ac:dyDescent="0.2">
      <c r="M5750" s="30"/>
    </row>
    <row r="5751" spans="13:13" x14ac:dyDescent="0.2">
      <c r="M5751" s="30"/>
    </row>
    <row r="5752" spans="13:13" x14ac:dyDescent="0.2">
      <c r="M5752" s="30"/>
    </row>
    <row r="5753" spans="13:13" x14ac:dyDescent="0.2">
      <c r="M5753" s="30"/>
    </row>
    <row r="5754" spans="13:13" x14ac:dyDescent="0.2">
      <c r="M5754" s="30"/>
    </row>
    <row r="5755" spans="13:13" x14ac:dyDescent="0.2">
      <c r="M5755" s="30"/>
    </row>
    <row r="5756" spans="13:13" x14ac:dyDescent="0.2">
      <c r="M5756" s="30"/>
    </row>
    <row r="5757" spans="13:13" x14ac:dyDescent="0.2">
      <c r="M5757" s="30"/>
    </row>
    <row r="5758" spans="13:13" x14ac:dyDescent="0.2">
      <c r="M5758" s="30"/>
    </row>
    <row r="5759" spans="13:13" x14ac:dyDescent="0.2">
      <c r="M5759" s="30"/>
    </row>
    <row r="5760" spans="13:13" x14ac:dyDescent="0.2">
      <c r="M5760" s="30"/>
    </row>
    <row r="5761" spans="13:13" x14ac:dyDescent="0.2">
      <c r="M5761" s="30"/>
    </row>
    <row r="5762" spans="13:13" x14ac:dyDescent="0.2">
      <c r="M5762" s="30"/>
    </row>
    <row r="5763" spans="13:13" x14ac:dyDescent="0.2">
      <c r="M5763" s="30"/>
    </row>
    <row r="5764" spans="13:13" x14ac:dyDescent="0.2">
      <c r="M5764" s="30"/>
    </row>
    <row r="5765" spans="13:13" x14ac:dyDescent="0.2">
      <c r="M5765" s="30"/>
    </row>
    <row r="5766" spans="13:13" x14ac:dyDescent="0.2">
      <c r="M5766" s="30"/>
    </row>
    <row r="5767" spans="13:13" x14ac:dyDescent="0.2">
      <c r="M5767" s="30"/>
    </row>
    <row r="5768" spans="13:13" x14ac:dyDescent="0.2">
      <c r="M5768" s="30"/>
    </row>
    <row r="5769" spans="13:13" x14ac:dyDescent="0.2">
      <c r="M5769" s="30"/>
    </row>
    <row r="5770" spans="13:13" x14ac:dyDescent="0.2">
      <c r="M5770" s="30"/>
    </row>
    <row r="5771" spans="13:13" x14ac:dyDescent="0.2">
      <c r="M5771" s="30"/>
    </row>
    <row r="5772" spans="13:13" x14ac:dyDescent="0.2">
      <c r="M5772" s="30"/>
    </row>
    <row r="5773" spans="13:13" x14ac:dyDescent="0.2">
      <c r="M5773" s="30"/>
    </row>
    <row r="5774" spans="13:13" x14ac:dyDescent="0.2">
      <c r="M5774" s="30"/>
    </row>
    <row r="5775" spans="13:13" x14ac:dyDescent="0.2">
      <c r="M5775" s="30"/>
    </row>
    <row r="5776" spans="13:13" x14ac:dyDescent="0.2">
      <c r="M5776" s="30"/>
    </row>
    <row r="5777" spans="13:13" x14ac:dyDescent="0.2">
      <c r="M5777" s="30"/>
    </row>
    <row r="5778" spans="13:13" x14ac:dyDescent="0.2">
      <c r="M5778" s="30"/>
    </row>
    <row r="5779" spans="13:13" x14ac:dyDescent="0.2">
      <c r="M5779" s="30"/>
    </row>
    <row r="5780" spans="13:13" x14ac:dyDescent="0.2">
      <c r="M5780" s="30"/>
    </row>
    <row r="5781" spans="13:13" x14ac:dyDescent="0.2">
      <c r="M5781" s="30"/>
    </row>
    <row r="5782" spans="13:13" x14ac:dyDescent="0.2">
      <c r="M5782" s="30"/>
    </row>
    <row r="5783" spans="13:13" x14ac:dyDescent="0.2">
      <c r="M5783" s="30"/>
    </row>
    <row r="5784" spans="13:13" x14ac:dyDescent="0.2">
      <c r="M5784" s="30"/>
    </row>
    <row r="5785" spans="13:13" x14ac:dyDescent="0.2">
      <c r="M5785" s="30"/>
    </row>
    <row r="5786" spans="13:13" x14ac:dyDescent="0.2">
      <c r="M5786" s="30"/>
    </row>
    <row r="5787" spans="13:13" x14ac:dyDescent="0.2">
      <c r="M5787" s="30"/>
    </row>
    <row r="5788" spans="13:13" x14ac:dyDescent="0.2">
      <c r="M5788" s="30"/>
    </row>
    <row r="5789" spans="13:13" x14ac:dyDescent="0.2">
      <c r="M5789" s="30"/>
    </row>
    <row r="5790" spans="13:13" x14ac:dyDescent="0.2">
      <c r="M5790" s="30"/>
    </row>
    <row r="5791" spans="13:13" x14ac:dyDescent="0.2">
      <c r="M5791" s="30"/>
    </row>
    <row r="5792" spans="13:13" x14ac:dyDescent="0.2">
      <c r="M5792" s="30"/>
    </row>
    <row r="5793" spans="13:13" x14ac:dyDescent="0.2">
      <c r="M5793" s="30"/>
    </row>
    <row r="5794" spans="13:13" x14ac:dyDescent="0.2">
      <c r="M5794" s="30"/>
    </row>
    <row r="5795" spans="13:13" x14ac:dyDescent="0.2">
      <c r="M5795" s="30"/>
    </row>
    <row r="5796" spans="13:13" x14ac:dyDescent="0.2">
      <c r="M5796" s="30"/>
    </row>
    <row r="5797" spans="13:13" x14ac:dyDescent="0.2">
      <c r="M5797" s="30"/>
    </row>
    <row r="5798" spans="13:13" x14ac:dyDescent="0.2">
      <c r="M5798" s="30"/>
    </row>
    <row r="5799" spans="13:13" x14ac:dyDescent="0.2">
      <c r="M5799" s="30"/>
    </row>
    <row r="5800" spans="13:13" x14ac:dyDescent="0.2">
      <c r="M5800" s="30"/>
    </row>
    <row r="5801" spans="13:13" x14ac:dyDescent="0.2">
      <c r="M5801" s="30"/>
    </row>
    <row r="5802" spans="13:13" x14ac:dyDescent="0.2">
      <c r="M5802" s="30"/>
    </row>
    <row r="5803" spans="13:13" x14ac:dyDescent="0.2">
      <c r="M5803" s="30"/>
    </row>
    <row r="5804" spans="13:13" x14ac:dyDescent="0.2">
      <c r="M5804" s="30"/>
    </row>
    <row r="5805" spans="13:13" x14ac:dyDescent="0.2">
      <c r="M5805" s="30"/>
    </row>
    <row r="5806" spans="13:13" x14ac:dyDescent="0.2">
      <c r="M5806" s="30"/>
    </row>
    <row r="5807" spans="13:13" x14ac:dyDescent="0.2">
      <c r="M5807" s="30"/>
    </row>
    <row r="5808" spans="13:13" x14ac:dyDescent="0.2">
      <c r="M5808" s="30"/>
    </row>
    <row r="5809" spans="13:13" x14ac:dyDescent="0.2">
      <c r="M5809" s="30"/>
    </row>
    <row r="5810" spans="13:13" x14ac:dyDescent="0.2">
      <c r="M5810" s="30"/>
    </row>
    <row r="5811" spans="13:13" x14ac:dyDescent="0.2">
      <c r="M5811" s="30"/>
    </row>
    <row r="5812" spans="13:13" x14ac:dyDescent="0.2">
      <c r="M5812" s="30"/>
    </row>
    <row r="5813" spans="13:13" x14ac:dyDescent="0.2">
      <c r="M5813" s="30"/>
    </row>
    <row r="5814" spans="13:13" x14ac:dyDescent="0.2">
      <c r="M5814" s="30"/>
    </row>
    <row r="5815" spans="13:13" x14ac:dyDescent="0.2">
      <c r="M5815" s="30"/>
    </row>
    <row r="5816" spans="13:13" x14ac:dyDescent="0.2">
      <c r="M5816" s="30"/>
    </row>
    <row r="5817" spans="13:13" x14ac:dyDescent="0.2">
      <c r="M5817" s="30"/>
    </row>
    <row r="5818" spans="13:13" x14ac:dyDescent="0.2">
      <c r="M5818" s="30"/>
    </row>
    <row r="5819" spans="13:13" x14ac:dyDescent="0.2">
      <c r="M5819" s="30"/>
    </row>
    <row r="5820" spans="13:13" x14ac:dyDescent="0.2">
      <c r="M5820" s="30"/>
    </row>
    <row r="5821" spans="13:13" x14ac:dyDescent="0.2">
      <c r="M5821" s="30"/>
    </row>
    <row r="5822" spans="13:13" x14ac:dyDescent="0.2">
      <c r="M5822" s="30"/>
    </row>
    <row r="5823" spans="13:13" x14ac:dyDescent="0.2">
      <c r="M5823" s="30"/>
    </row>
    <row r="5824" spans="13:13" x14ac:dyDescent="0.2">
      <c r="M5824" s="30"/>
    </row>
    <row r="5825" spans="13:13" x14ac:dyDescent="0.2">
      <c r="M5825" s="30"/>
    </row>
    <row r="5826" spans="13:13" x14ac:dyDescent="0.2">
      <c r="M5826" s="30"/>
    </row>
    <row r="5827" spans="13:13" x14ac:dyDescent="0.2">
      <c r="M5827" s="30"/>
    </row>
    <row r="5828" spans="13:13" x14ac:dyDescent="0.2">
      <c r="M5828" s="30"/>
    </row>
    <row r="5829" spans="13:13" x14ac:dyDescent="0.2">
      <c r="M5829" s="30"/>
    </row>
    <row r="5830" spans="13:13" x14ac:dyDescent="0.2">
      <c r="M5830" s="30"/>
    </row>
    <row r="5831" spans="13:13" x14ac:dyDescent="0.2">
      <c r="M5831" s="30"/>
    </row>
    <row r="5832" spans="13:13" x14ac:dyDescent="0.2">
      <c r="M5832" s="30"/>
    </row>
    <row r="5833" spans="13:13" x14ac:dyDescent="0.2">
      <c r="M5833" s="30"/>
    </row>
    <row r="5834" spans="13:13" x14ac:dyDescent="0.2">
      <c r="M5834" s="30"/>
    </row>
    <row r="5835" spans="13:13" x14ac:dyDescent="0.2">
      <c r="M5835" s="30"/>
    </row>
    <row r="5836" spans="13:13" x14ac:dyDescent="0.2">
      <c r="M5836" s="30"/>
    </row>
    <row r="5837" spans="13:13" x14ac:dyDescent="0.2">
      <c r="M5837" s="30"/>
    </row>
    <row r="5838" spans="13:13" x14ac:dyDescent="0.2">
      <c r="M5838" s="30"/>
    </row>
    <row r="5839" spans="13:13" x14ac:dyDescent="0.2">
      <c r="M5839" s="30"/>
    </row>
    <row r="5840" spans="13:13" x14ac:dyDescent="0.2">
      <c r="M5840" s="30"/>
    </row>
    <row r="5841" spans="13:13" x14ac:dyDescent="0.2">
      <c r="M5841" s="30"/>
    </row>
    <row r="5842" spans="13:13" x14ac:dyDescent="0.2">
      <c r="M5842" s="30"/>
    </row>
    <row r="5843" spans="13:13" x14ac:dyDescent="0.2">
      <c r="M5843" s="30"/>
    </row>
    <row r="5844" spans="13:13" x14ac:dyDescent="0.2">
      <c r="M5844" s="30"/>
    </row>
    <row r="5845" spans="13:13" x14ac:dyDescent="0.2">
      <c r="M5845" s="30"/>
    </row>
    <row r="5846" spans="13:13" x14ac:dyDescent="0.2">
      <c r="M5846" s="30"/>
    </row>
    <row r="5847" spans="13:13" x14ac:dyDescent="0.2">
      <c r="M5847" s="30"/>
    </row>
    <row r="5848" spans="13:13" x14ac:dyDescent="0.2">
      <c r="M5848" s="30"/>
    </row>
    <row r="5849" spans="13:13" x14ac:dyDescent="0.2">
      <c r="M5849" s="30"/>
    </row>
    <row r="5850" spans="13:13" x14ac:dyDescent="0.2">
      <c r="M5850" s="30"/>
    </row>
    <row r="5851" spans="13:13" x14ac:dyDescent="0.2">
      <c r="M5851" s="30"/>
    </row>
    <row r="5852" spans="13:13" x14ac:dyDescent="0.2">
      <c r="M5852" s="30"/>
    </row>
    <row r="5853" spans="13:13" x14ac:dyDescent="0.2">
      <c r="M5853" s="30"/>
    </row>
    <row r="5854" spans="13:13" x14ac:dyDescent="0.2">
      <c r="M5854" s="30"/>
    </row>
    <row r="5855" spans="13:13" x14ac:dyDescent="0.2">
      <c r="M5855" s="30"/>
    </row>
    <row r="5856" spans="13:13" x14ac:dyDescent="0.2">
      <c r="M5856" s="30"/>
    </row>
    <row r="5857" spans="13:13" x14ac:dyDescent="0.2">
      <c r="M5857" s="30"/>
    </row>
    <row r="5858" spans="13:13" x14ac:dyDescent="0.2">
      <c r="M5858" s="30"/>
    </row>
    <row r="5859" spans="13:13" x14ac:dyDescent="0.2">
      <c r="M5859" s="30"/>
    </row>
    <row r="5860" spans="13:13" x14ac:dyDescent="0.2">
      <c r="M5860" s="30"/>
    </row>
    <row r="5861" spans="13:13" x14ac:dyDescent="0.2">
      <c r="M5861" s="30"/>
    </row>
    <row r="5862" spans="13:13" x14ac:dyDescent="0.2">
      <c r="M5862" s="30"/>
    </row>
    <row r="5863" spans="13:13" x14ac:dyDescent="0.2">
      <c r="M5863" s="30"/>
    </row>
    <row r="5864" spans="13:13" x14ac:dyDescent="0.2">
      <c r="M5864" s="30"/>
    </row>
    <row r="5865" spans="13:13" x14ac:dyDescent="0.2">
      <c r="M5865" s="30"/>
    </row>
    <row r="5866" spans="13:13" x14ac:dyDescent="0.2">
      <c r="M5866" s="30"/>
    </row>
    <row r="5867" spans="13:13" x14ac:dyDescent="0.2">
      <c r="M5867" s="30"/>
    </row>
    <row r="5868" spans="13:13" x14ac:dyDescent="0.2">
      <c r="M5868" s="30"/>
    </row>
    <row r="5869" spans="13:13" x14ac:dyDescent="0.2">
      <c r="M5869" s="30"/>
    </row>
    <row r="5870" spans="13:13" x14ac:dyDescent="0.2">
      <c r="M5870" s="30"/>
    </row>
    <row r="5871" spans="13:13" x14ac:dyDescent="0.2">
      <c r="M5871" s="30"/>
    </row>
    <row r="5872" spans="13:13" x14ac:dyDescent="0.2">
      <c r="M5872" s="30"/>
    </row>
    <row r="5873" spans="13:13" x14ac:dyDescent="0.2">
      <c r="M5873" s="30"/>
    </row>
    <row r="5874" spans="13:13" x14ac:dyDescent="0.2">
      <c r="M5874" s="30"/>
    </row>
    <row r="5875" spans="13:13" x14ac:dyDescent="0.2">
      <c r="M5875" s="30"/>
    </row>
    <row r="5876" spans="13:13" x14ac:dyDescent="0.2">
      <c r="M5876" s="30"/>
    </row>
    <row r="5877" spans="13:13" x14ac:dyDescent="0.2">
      <c r="M5877" s="30"/>
    </row>
    <row r="5878" spans="13:13" x14ac:dyDescent="0.2">
      <c r="M5878" s="30"/>
    </row>
    <row r="5879" spans="13:13" x14ac:dyDescent="0.2">
      <c r="M5879" s="30"/>
    </row>
    <row r="5880" spans="13:13" x14ac:dyDescent="0.2">
      <c r="M5880" s="30"/>
    </row>
    <row r="5881" spans="13:13" x14ac:dyDescent="0.2">
      <c r="M5881" s="30"/>
    </row>
    <row r="5882" spans="13:13" x14ac:dyDescent="0.2">
      <c r="M5882" s="30"/>
    </row>
    <row r="5883" spans="13:13" x14ac:dyDescent="0.2">
      <c r="M5883" s="30"/>
    </row>
    <row r="5884" spans="13:13" x14ac:dyDescent="0.2">
      <c r="M5884" s="30"/>
    </row>
    <row r="5885" spans="13:13" x14ac:dyDescent="0.2">
      <c r="M5885" s="30"/>
    </row>
    <row r="5886" spans="13:13" x14ac:dyDescent="0.2">
      <c r="M5886" s="30"/>
    </row>
    <row r="5887" spans="13:13" x14ac:dyDescent="0.2">
      <c r="M5887" s="30"/>
    </row>
    <row r="5888" spans="13:13" x14ac:dyDescent="0.2">
      <c r="M5888" s="30"/>
    </row>
    <row r="5889" spans="13:13" x14ac:dyDescent="0.2">
      <c r="M5889" s="30"/>
    </row>
    <row r="5890" spans="13:13" x14ac:dyDescent="0.2">
      <c r="M5890" s="30"/>
    </row>
    <row r="5891" spans="13:13" x14ac:dyDescent="0.2">
      <c r="M5891" s="30"/>
    </row>
    <row r="5892" spans="13:13" x14ac:dyDescent="0.2">
      <c r="M5892" s="30"/>
    </row>
    <row r="5893" spans="13:13" x14ac:dyDescent="0.2">
      <c r="M5893" s="30"/>
    </row>
    <row r="5894" spans="13:13" x14ac:dyDescent="0.2">
      <c r="M5894" s="30"/>
    </row>
    <row r="5895" spans="13:13" x14ac:dyDescent="0.2">
      <c r="M5895" s="30"/>
    </row>
    <row r="5896" spans="13:13" x14ac:dyDescent="0.2">
      <c r="M5896" s="30"/>
    </row>
    <row r="5897" spans="13:13" x14ac:dyDescent="0.2">
      <c r="M5897" s="30"/>
    </row>
    <row r="5898" spans="13:13" x14ac:dyDescent="0.2">
      <c r="M5898" s="30"/>
    </row>
    <row r="5899" spans="13:13" x14ac:dyDescent="0.2">
      <c r="M5899" s="30"/>
    </row>
    <row r="5900" spans="13:13" x14ac:dyDescent="0.2">
      <c r="M5900" s="30"/>
    </row>
    <row r="5901" spans="13:13" x14ac:dyDescent="0.2">
      <c r="M5901" s="30"/>
    </row>
    <row r="5902" spans="13:13" x14ac:dyDescent="0.2">
      <c r="M5902" s="30"/>
    </row>
    <row r="5903" spans="13:13" x14ac:dyDescent="0.2">
      <c r="M5903" s="30"/>
    </row>
    <row r="5904" spans="13:13" x14ac:dyDescent="0.2">
      <c r="M5904" s="30"/>
    </row>
    <row r="5905" spans="13:13" x14ac:dyDescent="0.2">
      <c r="M5905" s="30"/>
    </row>
    <row r="5906" spans="13:13" x14ac:dyDescent="0.2">
      <c r="M5906" s="30"/>
    </row>
    <row r="5907" spans="13:13" x14ac:dyDescent="0.2">
      <c r="M5907" s="30"/>
    </row>
    <row r="5908" spans="13:13" x14ac:dyDescent="0.2">
      <c r="M5908" s="30"/>
    </row>
    <row r="5909" spans="13:13" x14ac:dyDescent="0.2">
      <c r="M5909" s="30"/>
    </row>
    <row r="5910" spans="13:13" x14ac:dyDescent="0.2">
      <c r="M5910" s="30"/>
    </row>
    <row r="5911" spans="13:13" x14ac:dyDescent="0.2">
      <c r="M5911" s="30"/>
    </row>
    <row r="5912" spans="13:13" x14ac:dyDescent="0.2">
      <c r="M5912" s="30"/>
    </row>
    <row r="5913" spans="13:13" x14ac:dyDescent="0.2">
      <c r="M5913" s="30"/>
    </row>
    <row r="5914" spans="13:13" x14ac:dyDescent="0.2">
      <c r="M5914" s="30"/>
    </row>
    <row r="5915" spans="13:13" x14ac:dyDescent="0.2">
      <c r="M5915" s="30"/>
    </row>
    <row r="5916" spans="13:13" x14ac:dyDescent="0.2">
      <c r="M5916" s="30"/>
    </row>
    <row r="5917" spans="13:13" x14ac:dyDescent="0.2">
      <c r="M5917" s="30"/>
    </row>
    <row r="5918" spans="13:13" x14ac:dyDescent="0.2">
      <c r="M5918" s="30"/>
    </row>
    <row r="5919" spans="13:13" x14ac:dyDescent="0.2">
      <c r="M5919" s="30"/>
    </row>
    <row r="5920" spans="13:13" x14ac:dyDescent="0.2">
      <c r="M5920" s="30"/>
    </row>
    <row r="5921" spans="13:13" x14ac:dyDescent="0.2">
      <c r="M5921" s="30"/>
    </row>
    <row r="5922" spans="13:13" x14ac:dyDescent="0.2">
      <c r="M5922" s="30"/>
    </row>
    <row r="5923" spans="13:13" x14ac:dyDescent="0.2">
      <c r="M5923" s="30"/>
    </row>
    <row r="5924" spans="13:13" x14ac:dyDescent="0.2">
      <c r="M5924" s="30"/>
    </row>
    <row r="5925" spans="13:13" x14ac:dyDescent="0.2">
      <c r="M5925" s="30"/>
    </row>
    <row r="5926" spans="13:13" x14ac:dyDescent="0.2">
      <c r="M5926" s="30"/>
    </row>
    <row r="5927" spans="13:13" x14ac:dyDescent="0.2">
      <c r="M5927" s="30"/>
    </row>
    <row r="5928" spans="13:13" x14ac:dyDescent="0.2">
      <c r="M5928" s="30"/>
    </row>
    <row r="5929" spans="13:13" x14ac:dyDescent="0.2">
      <c r="M5929" s="30"/>
    </row>
    <row r="5930" spans="13:13" x14ac:dyDescent="0.2">
      <c r="M5930" s="30"/>
    </row>
    <row r="5931" spans="13:13" x14ac:dyDescent="0.2">
      <c r="M5931" s="30"/>
    </row>
    <row r="5932" spans="13:13" x14ac:dyDescent="0.2">
      <c r="M5932" s="30"/>
    </row>
    <row r="5933" spans="13:13" x14ac:dyDescent="0.2">
      <c r="M5933" s="30"/>
    </row>
    <row r="5934" spans="13:13" x14ac:dyDescent="0.2">
      <c r="M5934" s="30"/>
    </row>
    <row r="5935" spans="13:13" x14ac:dyDescent="0.2">
      <c r="M5935" s="30"/>
    </row>
    <row r="5936" spans="13:13" x14ac:dyDescent="0.2">
      <c r="M5936" s="30"/>
    </row>
    <row r="5937" spans="13:13" x14ac:dyDescent="0.2">
      <c r="M5937" s="30"/>
    </row>
    <row r="5938" spans="13:13" x14ac:dyDescent="0.2">
      <c r="M5938" s="30"/>
    </row>
    <row r="5939" spans="13:13" x14ac:dyDescent="0.2">
      <c r="M5939" s="30"/>
    </row>
    <row r="5940" spans="13:13" x14ac:dyDescent="0.2">
      <c r="M5940" s="30"/>
    </row>
    <row r="5941" spans="13:13" x14ac:dyDescent="0.2">
      <c r="M5941" s="30"/>
    </row>
    <row r="5942" spans="13:13" x14ac:dyDescent="0.2">
      <c r="M5942" s="30"/>
    </row>
    <row r="5943" spans="13:13" x14ac:dyDescent="0.2">
      <c r="M5943" s="30"/>
    </row>
    <row r="5944" spans="13:13" x14ac:dyDescent="0.2">
      <c r="M5944" s="30"/>
    </row>
    <row r="5945" spans="13:13" x14ac:dyDescent="0.2">
      <c r="M5945" s="30"/>
    </row>
    <row r="5946" spans="13:13" x14ac:dyDescent="0.2">
      <c r="M5946" s="30"/>
    </row>
    <row r="5947" spans="13:13" x14ac:dyDescent="0.2">
      <c r="M5947" s="30"/>
    </row>
    <row r="5948" spans="13:13" x14ac:dyDescent="0.2">
      <c r="M5948" s="30"/>
    </row>
    <row r="5949" spans="13:13" x14ac:dyDescent="0.2">
      <c r="M5949" s="30"/>
    </row>
    <row r="5950" spans="13:13" x14ac:dyDescent="0.2">
      <c r="M5950" s="30"/>
    </row>
    <row r="5951" spans="13:13" x14ac:dyDescent="0.2">
      <c r="M5951" s="30"/>
    </row>
    <row r="5952" spans="13:13" x14ac:dyDescent="0.2">
      <c r="M5952" s="30"/>
    </row>
    <row r="5953" spans="13:13" x14ac:dyDescent="0.2">
      <c r="M5953" s="30"/>
    </row>
    <row r="5954" spans="13:13" x14ac:dyDescent="0.2">
      <c r="M5954" s="30"/>
    </row>
    <row r="5955" spans="13:13" x14ac:dyDescent="0.2">
      <c r="M5955" s="30"/>
    </row>
    <row r="5956" spans="13:13" x14ac:dyDescent="0.2">
      <c r="M5956" s="30"/>
    </row>
    <row r="5957" spans="13:13" x14ac:dyDescent="0.2">
      <c r="M5957" s="30"/>
    </row>
    <row r="5958" spans="13:13" x14ac:dyDescent="0.2">
      <c r="M5958" s="30"/>
    </row>
    <row r="5959" spans="13:13" x14ac:dyDescent="0.2">
      <c r="M5959" s="30"/>
    </row>
    <row r="5960" spans="13:13" x14ac:dyDescent="0.2">
      <c r="M5960" s="30"/>
    </row>
    <row r="5961" spans="13:13" x14ac:dyDescent="0.2">
      <c r="M5961" s="30"/>
    </row>
    <row r="5962" spans="13:13" x14ac:dyDescent="0.2">
      <c r="M5962" s="30"/>
    </row>
    <row r="5963" spans="13:13" x14ac:dyDescent="0.2">
      <c r="M5963" s="30"/>
    </row>
    <row r="5964" spans="13:13" x14ac:dyDescent="0.2">
      <c r="M5964" s="30"/>
    </row>
    <row r="5965" spans="13:13" x14ac:dyDescent="0.2">
      <c r="M5965" s="30"/>
    </row>
    <row r="5966" spans="13:13" x14ac:dyDescent="0.2">
      <c r="M5966" s="30"/>
    </row>
    <row r="5967" spans="13:13" x14ac:dyDescent="0.2">
      <c r="M5967" s="30"/>
    </row>
    <row r="5968" spans="13:13" x14ac:dyDescent="0.2">
      <c r="M5968" s="30"/>
    </row>
    <row r="5969" spans="13:13" x14ac:dyDescent="0.2">
      <c r="M5969" s="30"/>
    </row>
    <row r="5970" spans="13:13" x14ac:dyDescent="0.2">
      <c r="M5970" s="30"/>
    </row>
    <row r="5971" spans="13:13" x14ac:dyDescent="0.2">
      <c r="M5971" s="30"/>
    </row>
    <row r="5972" spans="13:13" x14ac:dyDescent="0.2">
      <c r="M5972" s="30"/>
    </row>
    <row r="5973" spans="13:13" x14ac:dyDescent="0.2">
      <c r="M5973" s="30"/>
    </row>
    <row r="5974" spans="13:13" x14ac:dyDescent="0.2">
      <c r="M5974" s="30"/>
    </row>
    <row r="5975" spans="13:13" x14ac:dyDescent="0.2">
      <c r="M5975" s="30"/>
    </row>
    <row r="5976" spans="13:13" x14ac:dyDescent="0.2">
      <c r="M5976" s="30"/>
    </row>
    <row r="5977" spans="13:13" x14ac:dyDescent="0.2">
      <c r="M5977" s="30"/>
    </row>
    <row r="5978" spans="13:13" x14ac:dyDescent="0.2">
      <c r="M5978" s="30"/>
    </row>
    <row r="5979" spans="13:13" x14ac:dyDescent="0.2">
      <c r="M5979" s="30"/>
    </row>
    <row r="5980" spans="13:13" x14ac:dyDescent="0.2">
      <c r="M5980" s="30"/>
    </row>
    <row r="5981" spans="13:13" x14ac:dyDescent="0.2">
      <c r="M5981" s="30"/>
    </row>
    <row r="5982" spans="13:13" x14ac:dyDescent="0.2">
      <c r="M5982" s="30"/>
    </row>
    <row r="5983" spans="13:13" x14ac:dyDescent="0.2">
      <c r="M5983" s="30"/>
    </row>
    <row r="5984" spans="13:13" x14ac:dyDescent="0.2">
      <c r="M5984" s="30"/>
    </row>
    <row r="5985" spans="13:13" x14ac:dyDescent="0.2">
      <c r="M5985" s="30"/>
    </row>
    <row r="5986" spans="13:13" x14ac:dyDescent="0.2">
      <c r="M5986" s="30"/>
    </row>
    <row r="5987" spans="13:13" x14ac:dyDescent="0.2">
      <c r="M5987" s="30"/>
    </row>
    <row r="5988" spans="13:13" x14ac:dyDescent="0.2">
      <c r="M5988" s="30"/>
    </row>
    <row r="5989" spans="13:13" x14ac:dyDescent="0.2">
      <c r="M5989" s="30"/>
    </row>
    <row r="5990" spans="13:13" x14ac:dyDescent="0.2">
      <c r="M5990" s="30"/>
    </row>
    <row r="5991" spans="13:13" x14ac:dyDescent="0.2">
      <c r="M5991" s="30"/>
    </row>
    <row r="5992" spans="13:13" x14ac:dyDescent="0.2">
      <c r="M5992" s="30"/>
    </row>
    <row r="5993" spans="13:13" x14ac:dyDescent="0.2">
      <c r="M5993" s="30"/>
    </row>
    <row r="5994" spans="13:13" x14ac:dyDescent="0.2">
      <c r="M5994" s="30"/>
    </row>
    <row r="5995" spans="13:13" x14ac:dyDescent="0.2">
      <c r="M5995" s="30"/>
    </row>
    <row r="5996" spans="13:13" x14ac:dyDescent="0.2">
      <c r="M5996" s="30"/>
    </row>
    <row r="5997" spans="13:13" x14ac:dyDescent="0.2">
      <c r="M5997" s="30"/>
    </row>
    <row r="5998" spans="13:13" x14ac:dyDescent="0.2">
      <c r="M5998" s="30"/>
    </row>
    <row r="5999" spans="13:13" x14ac:dyDescent="0.2">
      <c r="M5999" s="30"/>
    </row>
    <row r="6000" spans="13:13" x14ac:dyDescent="0.2">
      <c r="M6000" s="30"/>
    </row>
    <row r="6001" spans="13:13" x14ac:dyDescent="0.2">
      <c r="M6001" s="30"/>
    </row>
    <row r="6002" spans="13:13" x14ac:dyDescent="0.2">
      <c r="M6002" s="30"/>
    </row>
    <row r="6003" spans="13:13" x14ac:dyDescent="0.2">
      <c r="M6003" s="30"/>
    </row>
    <row r="6004" spans="13:13" x14ac:dyDescent="0.2">
      <c r="M6004" s="30"/>
    </row>
    <row r="6005" spans="13:13" x14ac:dyDescent="0.2">
      <c r="M6005" s="30"/>
    </row>
    <row r="6006" spans="13:13" x14ac:dyDescent="0.2">
      <c r="M6006" s="30"/>
    </row>
    <row r="6007" spans="13:13" x14ac:dyDescent="0.2">
      <c r="M6007" s="30"/>
    </row>
    <row r="6008" spans="13:13" x14ac:dyDescent="0.2">
      <c r="M6008" s="30"/>
    </row>
    <row r="6009" spans="13:13" x14ac:dyDescent="0.2">
      <c r="M6009" s="30"/>
    </row>
    <row r="6010" spans="13:13" x14ac:dyDescent="0.2">
      <c r="M6010" s="30"/>
    </row>
    <row r="6011" spans="13:13" x14ac:dyDescent="0.2">
      <c r="M6011" s="30"/>
    </row>
    <row r="6012" spans="13:13" x14ac:dyDescent="0.2">
      <c r="M6012" s="30"/>
    </row>
    <row r="6013" spans="13:13" x14ac:dyDescent="0.2">
      <c r="M6013" s="30"/>
    </row>
    <row r="6014" spans="13:13" x14ac:dyDescent="0.2">
      <c r="M6014" s="30"/>
    </row>
    <row r="6015" spans="13:13" x14ac:dyDescent="0.2">
      <c r="M6015" s="30"/>
    </row>
    <row r="6016" spans="13:13" x14ac:dyDescent="0.2">
      <c r="M6016" s="30"/>
    </row>
    <row r="6017" spans="13:13" x14ac:dyDescent="0.2">
      <c r="M6017" s="30"/>
    </row>
    <row r="6018" spans="13:13" x14ac:dyDescent="0.2">
      <c r="M6018" s="30"/>
    </row>
    <row r="6019" spans="13:13" x14ac:dyDescent="0.2">
      <c r="M6019" s="30"/>
    </row>
    <row r="6020" spans="13:13" x14ac:dyDescent="0.2">
      <c r="M6020" s="30"/>
    </row>
    <row r="6021" spans="13:13" x14ac:dyDescent="0.2">
      <c r="M6021" s="30"/>
    </row>
    <row r="6022" spans="13:13" x14ac:dyDescent="0.2">
      <c r="M6022" s="30"/>
    </row>
    <row r="6023" spans="13:13" x14ac:dyDescent="0.2">
      <c r="M6023" s="30"/>
    </row>
    <row r="6024" spans="13:13" x14ac:dyDescent="0.2">
      <c r="M6024" s="30"/>
    </row>
    <row r="6025" spans="13:13" x14ac:dyDescent="0.2">
      <c r="M6025" s="30"/>
    </row>
    <row r="6026" spans="13:13" x14ac:dyDescent="0.2">
      <c r="M6026" s="30"/>
    </row>
    <row r="6027" spans="13:13" x14ac:dyDescent="0.2">
      <c r="M6027" s="30"/>
    </row>
    <row r="6028" spans="13:13" x14ac:dyDescent="0.2">
      <c r="M6028" s="30"/>
    </row>
    <row r="6029" spans="13:13" x14ac:dyDescent="0.2">
      <c r="M6029" s="30"/>
    </row>
    <row r="6030" spans="13:13" x14ac:dyDescent="0.2">
      <c r="M6030" s="30"/>
    </row>
    <row r="6031" spans="13:13" x14ac:dyDescent="0.2">
      <c r="M6031" s="30"/>
    </row>
    <row r="6032" spans="13:13" x14ac:dyDescent="0.2">
      <c r="M6032" s="30"/>
    </row>
    <row r="6033" spans="13:13" x14ac:dyDescent="0.2">
      <c r="M6033" s="30"/>
    </row>
    <row r="6034" spans="13:13" x14ac:dyDescent="0.2">
      <c r="M6034" s="30"/>
    </row>
    <row r="6035" spans="13:13" x14ac:dyDescent="0.2">
      <c r="M6035" s="30"/>
    </row>
    <row r="6036" spans="13:13" x14ac:dyDescent="0.2">
      <c r="M6036" s="30"/>
    </row>
    <row r="6037" spans="13:13" x14ac:dyDescent="0.2">
      <c r="M6037" s="30"/>
    </row>
    <row r="6038" spans="13:13" x14ac:dyDescent="0.2">
      <c r="M6038" s="30"/>
    </row>
    <row r="6039" spans="13:13" x14ac:dyDescent="0.2">
      <c r="M6039" s="30"/>
    </row>
    <row r="6040" spans="13:13" x14ac:dyDescent="0.2">
      <c r="M6040" s="30"/>
    </row>
    <row r="6041" spans="13:13" x14ac:dyDescent="0.2">
      <c r="M6041" s="30"/>
    </row>
    <row r="6042" spans="13:13" x14ac:dyDescent="0.2">
      <c r="M6042" s="30"/>
    </row>
    <row r="6043" spans="13:13" x14ac:dyDescent="0.2">
      <c r="M6043" s="30"/>
    </row>
    <row r="6044" spans="13:13" x14ac:dyDescent="0.2">
      <c r="M6044" s="30"/>
    </row>
    <row r="6045" spans="13:13" x14ac:dyDescent="0.2">
      <c r="M6045" s="30"/>
    </row>
    <row r="6046" spans="13:13" x14ac:dyDescent="0.2">
      <c r="M6046" s="30"/>
    </row>
    <row r="6047" spans="13:13" x14ac:dyDescent="0.2">
      <c r="M6047" s="30"/>
    </row>
    <row r="6048" spans="13:13" x14ac:dyDescent="0.2">
      <c r="M6048" s="30"/>
    </row>
    <row r="6049" spans="13:13" x14ac:dyDescent="0.2">
      <c r="M6049" s="30"/>
    </row>
    <row r="6050" spans="13:13" x14ac:dyDescent="0.2">
      <c r="M6050" s="30"/>
    </row>
    <row r="6051" spans="13:13" x14ac:dyDescent="0.2">
      <c r="M6051" s="30"/>
    </row>
    <row r="6052" spans="13:13" x14ac:dyDescent="0.2">
      <c r="M6052" s="30"/>
    </row>
    <row r="6053" spans="13:13" x14ac:dyDescent="0.2">
      <c r="M6053" s="30"/>
    </row>
    <row r="6054" spans="13:13" x14ac:dyDescent="0.2">
      <c r="M6054" s="30"/>
    </row>
    <row r="6055" spans="13:13" x14ac:dyDescent="0.2">
      <c r="M6055" s="30"/>
    </row>
    <row r="6056" spans="13:13" x14ac:dyDescent="0.2">
      <c r="M6056" s="30"/>
    </row>
    <row r="6057" spans="13:13" x14ac:dyDescent="0.2">
      <c r="M6057" s="30"/>
    </row>
    <row r="6058" spans="13:13" x14ac:dyDescent="0.2">
      <c r="M6058" s="30"/>
    </row>
    <row r="6059" spans="13:13" x14ac:dyDescent="0.2">
      <c r="M6059" s="30"/>
    </row>
    <row r="6060" spans="13:13" x14ac:dyDescent="0.2">
      <c r="M6060" s="30"/>
    </row>
    <row r="6061" spans="13:13" x14ac:dyDescent="0.2">
      <c r="M6061" s="30"/>
    </row>
    <row r="6062" spans="13:13" x14ac:dyDescent="0.2">
      <c r="M6062" s="30"/>
    </row>
    <row r="6063" spans="13:13" x14ac:dyDescent="0.2">
      <c r="M6063" s="30"/>
    </row>
    <row r="6064" spans="13:13" x14ac:dyDescent="0.2">
      <c r="M6064" s="30"/>
    </row>
    <row r="6065" spans="13:13" x14ac:dyDescent="0.2">
      <c r="M6065" s="30"/>
    </row>
    <row r="6066" spans="13:13" x14ac:dyDescent="0.2">
      <c r="M6066" s="30"/>
    </row>
    <row r="6067" spans="13:13" x14ac:dyDescent="0.2">
      <c r="M6067" s="30"/>
    </row>
    <row r="6068" spans="13:13" x14ac:dyDescent="0.2">
      <c r="M6068" s="30"/>
    </row>
    <row r="6069" spans="13:13" x14ac:dyDescent="0.2">
      <c r="M6069" s="30"/>
    </row>
    <row r="6070" spans="13:13" x14ac:dyDescent="0.2">
      <c r="M6070" s="30"/>
    </row>
    <row r="6071" spans="13:13" x14ac:dyDescent="0.2">
      <c r="M6071" s="30"/>
    </row>
    <row r="6072" spans="13:13" x14ac:dyDescent="0.2">
      <c r="M6072" s="30"/>
    </row>
    <row r="6073" spans="13:13" x14ac:dyDescent="0.2">
      <c r="M6073" s="30"/>
    </row>
    <row r="6074" spans="13:13" x14ac:dyDescent="0.2">
      <c r="M6074" s="30"/>
    </row>
    <row r="6075" spans="13:13" x14ac:dyDescent="0.2">
      <c r="M6075" s="30"/>
    </row>
    <row r="6076" spans="13:13" x14ac:dyDescent="0.2">
      <c r="M6076" s="30"/>
    </row>
    <row r="6077" spans="13:13" x14ac:dyDescent="0.2">
      <c r="M6077" s="30"/>
    </row>
    <row r="6078" spans="13:13" x14ac:dyDescent="0.2">
      <c r="M6078" s="30"/>
    </row>
    <row r="6079" spans="13:13" x14ac:dyDescent="0.2">
      <c r="M6079" s="30"/>
    </row>
    <row r="6080" spans="13:13" x14ac:dyDescent="0.2">
      <c r="M6080" s="30"/>
    </row>
    <row r="6081" spans="13:13" x14ac:dyDescent="0.2">
      <c r="M6081" s="30"/>
    </row>
    <row r="6082" spans="13:13" x14ac:dyDescent="0.2">
      <c r="M6082" s="30"/>
    </row>
    <row r="6083" spans="13:13" x14ac:dyDescent="0.2">
      <c r="M6083" s="30"/>
    </row>
    <row r="6084" spans="13:13" x14ac:dyDescent="0.2">
      <c r="M6084" s="30"/>
    </row>
    <row r="6085" spans="13:13" x14ac:dyDescent="0.2">
      <c r="M6085" s="30"/>
    </row>
    <row r="6086" spans="13:13" x14ac:dyDescent="0.2">
      <c r="M6086" s="30"/>
    </row>
    <row r="6087" spans="13:13" x14ac:dyDescent="0.2">
      <c r="M6087" s="30"/>
    </row>
    <row r="6088" spans="13:13" x14ac:dyDescent="0.2">
      <c r="M6088" s="30"/>
    </row>
    <row r="6089" spans="13:13" x14ac:dyDescent="0.2">
      <c r="M6089" s="30"/>
    </row>
    <row r="6090" spans="13:13" x14ac:dyDescent="0.2">
      <c r="M6090" s="30"/>
    </row>
    <row r="6091" spans="13:13" x14ac:dyDescent="0.2">
      <c r="M6091" s="30"/>
    </row>
    <row r="6092" spans="13:13" x14ac:dyDescent="0.2">
      <c r="M6092" s="30"/>
    </row>
    <row r="6093" spans="13:13" x14ac:dyDescent="0.2">
      <c r="M6093" s="30"/>
    </row>
    <row r="6094" spans="13:13" x14ac:dyDescent="0.2">
      <c r="M6094" s="30"/>
    </row>
    <row r="6095" spans="13:13" x14ac:dyDescent="0.2">
      <c r="M6095" s="30"/>
    </row>
    <row r="6096" spans="13:13" x14ac:dyDescent="0.2">
      <c r="M6096" s="30"/>
    </row>
    <row r="6097" spans="13:13" x14ac:dyDescent="0.2">
      <c r="M6097" s="30"/>
    </row>
    <row r="6098" spans="13:13" x14ac:dyDescent="0.2">
      <c r="M6098" s="30"/>
    </row>
    <row r="6099" spans="13:13" x14ac:dyDescent="0.2">
      <c r="M6099" s="30"/>
    </row>
    <row r="6100" spans="13:13" x14ac:dyDescent="0.2">
      <c r="M6100" s="30"/>
    </row>
    <row r="6101" spans="13:13" x14ac:dyDescent="0.2">
      <c r="M6101" s="30"/>
    </row>
    <row r="6102" spans="13:13" x14ac:dyDescent="0.2">
      <c r="M6102" s="30"/>
    </row>
    <row r="6103" spans="13:13" x14ac:dyDescent="0.2">
      <c r="M6103" s="30"/>
    </row>
    <row r="6104" spans="13:13" x14ac:dyDescent="0.2">
      <c r="M6104" s="30"/>
    </row>
    <row r="6105" spans="13:13" x14ac:dyDescent="0.2">
      <c r="M6105" s="30"/>
    </row>
    <row r="6106" spans="13:13" x14ac:dyDescent="0.2">
      <c r="M6106" s="30"/>
    </row>
    <row r="6107" spans="13:13" x14ac:dyDescent="0.2">
      <c r="M6107" s="30"/>
    </row>
    <row r="6108" spans="13:13" x14ac:dyDescent="0.2">
      <c r="M6108" s="30"/>
    </row>
    <row r="6109" spans="13:13" x14ac:dyDescent="0.2">
      <c r="M6109" s="30"/>
    </row>
    <row r="6110" spans="13:13" x14ac:dyDescent="0.2">
      <c r="M6110" s="30"/>
    </row>
    <row r="6111" spans="13:13" x14ac:dyDescent="0.2">
      <c r="M6111" s="30"/>
    </row>
    <row r="6112" spans="13:13" x14ac:dyDescent="0.2">
      <c r="M6112" s="30"/>
    </row>
    <row r="6113" spans="13:13" x14ac:dyDescent="0.2">
      <c r="M6113" s="30"/>
    </row>
    <row r="6114" spans="13:13" x14ac:dyDescent="0.2">
      <c r="M6114" s="30"/>
    </row>
    <row r="6115" spans="13:13" x14ac:dyDescent="0.2">
      <c r="M6115" s="30"/>
    </row>
    <row r="6116" spans="13:13" x14ac:dyDescent="0.2">
      <c r="M6116" s="30"/>
    </row>
    <row r="6117" spans="13:13" x14ac:dyDescent="0.2">
      <c r="M6117" s="30"/>
    </row>
    <row r="6118" spans="13:13" x14ac:dyDescent="0.2">
      <c r="M6118" s="30"/>
    </row>
    <row r="6119" spans="13:13" x14ac:dyDescent="0.2">
      <c r="M6119" s="30"/>
    </row>
    <row r="6120" spans="13:13" x14ac:dyDescent="0.2">
      <c r="M6120" s="30"/>
    </row>
    <row r="6121" spans="13:13" x14ac:dyDescent="0.2">
      <c r="M6121" s="30"/>
    </row>
    <row r="6122" spans="13:13" x14ac:dyDescent="0.2">
      <c r="M6122" s="30"/>
    </row>
    <row r="6123" spans="13:13" x14ac:dyDescent="0.2">
      <c r="M6123" s="30"/>
    </row>
    <row r="6124" spans="13:13" x14ac:dyDescent="0.2">
      <c r="M6124" s="30"/>
    </row>
    <row r="6125" spans="13:13" x14ac:dyDescent="0.2">
      <c r="M6125" s="30"/>
    </row>
    <row r="6126" spans="13:13" x14ac:dyDescent="0.2">
      <c r="M6126" s="30"/>
    </row>
    <row r="6127" spans="13:13" x14ac:dyDescent="0.2">
      <c r="M6127" s="30"/>
    </row>
    <row r="6128" spans="13:13" x14ac:dyDescent="0.2">
      <c r="M6128" s="30"/>
    </row>
    <row r="6129" spans="13:13" x14ac:dyDescent="0.2">
      <c r="M6129" s="30"/>
    </row>
    <row r="6130" spans="13:13" x14ac:dyDescent="0.2">
      <c r="M6130" s="30"/>
    </row>
    <row r="6131" spans="13:13" x14ac:dyDescent="0.2">
      <c r="M6131" s="30"/>
    </row>
    <row r="6132" spans="13:13" x14ac:dyDescent="0.2">
      <c r="M6132" s="30"/>
    </row>
    <row r="6133" spans="13:13" x14ac:dyDescent="0.2">
      <c r="M6133" s="30"/>
    </row>
    <row r="6134" spans="13:13" x14ac:dyDescent="0.2">
      <c r="M6134" s="30"/>
    </row>
    <row r="6135" spans="13:13" x14ac:dyDescent="0.2">
      <c r="M6135" s="30"/>
    </row>
    <row r="6136" spans="13:13" x14ac:dyDescent="0.2">
      <c r="M6136" s="30"/>
    </row>
    <row r="6137" spans="13:13" x14ac:dyDescent="0.2">
      <c r="M6137" s="30"/>
    </row>
    <row r="6138" spans="13:13" x14ac:dyDescent="0.2">
      <c r="M6138" s="30"/>
    </row>
    <row r="6139" spans="13:13" x14ac:dyDescent="0.2">
      <c r="M6139" s="30"/>
    </row>
    <row r="6140" spans="13:13" x14ac:dyDescent="0.2">
      <c r="M6140" s="30"/>
    </row>
    <row r="6141" spans="13:13" x14ac:dyDescent="0.2">
      <c r="M6141" s="30"/>
    </row>
    <row r="6142" spans="13:13" x14ac:dyDescent="0.2">
      <c r="M6142" s="30"/>
    </row>
    <row r="6143" spans="13:13" x14ac:dyDescent="0.2">
      <c r="M6143" s="30"/>
    </row>
    <row r="6144" spans="13:13" x14ac:dyDescent="0.2">
      <c r="M6144" s="30"/>
    </row>
    <row r="6145" spans="13:13" x14ac:dyDescent="0.2">
      <c r="M6145" s="30"/>
    </row>
    <row r="6146" spans="13:13" x14ac:dyDescent="0.2">
      <c r="M6146" s="30"/>
    </row>
    <row r="6147" spans="13:13" x14ac:dyDescent="0.2">
      <c r="M6147" s="30"/>
    </row>
    <row r="6148" spans="13:13" x14ac:dyDescent="0.2">
      <c r="M6148" s="30"/>
    </row>
    <row r="6149" spans="13:13" x14ac:dyDescent="0.2">
      <c r="M6149" s="30"/>
    </row>
    <row r="6150" spans="13:13" x14ac:dyDescent="0.2">
      <c r="M6150" s="30"/>
    </row>
    <row r="6151" spans="13:13" x14ac:dyDescent="0.2">
      <c r="M6151" s="30"/>
    </row>
    <row r="6152" spans="13:13" x14ac:dyDescent="0.2">
      <c r="M6152" s="30"/>
    </row>
    <row r="6153" spans="13:13" x14ac:dyDescent="0.2">
      <c r="M6153" s="30"/>
    </row>
    <row r="6154" spans="13:13" x14ac:dyDescent="0.2">
      <c r="M6154" s="30"/>
    </row>
    <row r="6155" spans="13:13" x14ac:dyDescent="0.2">
      <c r="M6155" s="30"/>
    </row>
    <row r="6156" spans="13:13" x14ac:dyDescent="0.2">
      <c r="M6156" s="30"/>
    </row>
    <row r="6157" spans="13:13" x14ac:dyDescent="0.2">
      <c r="M6157" s="30"/>
    </row>
    <row r="6158" spans="13:13" x14ac:dyDescent="0.2">
      <c r="M6158" s="30"/>
    </row>
    <row r="6159" spans="13:13" x14ac:dyDescent="0.2">
      <c r="M6159" s="30"/>
    </row>
    <row r="6160" spans="13:13" x14ac:dyDescent="0.2">
      <c r="M6160" s="30"/>
    </row>
    <row r="6161" spans="13:13" x14ac:dyDescent="0.2">
      <c r="M6161" s="30"/>
    </row>
    <row r="6162" spans="13:13" x14ac:dyDescent="0.2">
      <c r="M6162" s="30"/>
    </row>
    <row r="6163" spans="13:13" x14ac:dyDescent="0.2">
      <c r="M6163" s="30"/>
    </row>
    <row r="6164" spans="13:13" x14ac:dyDescent="0.2">
      <c r="M6164" s="30"/>
    </row>
    <row r="6165" spans="13:13" x14ac:dyDescent="0.2">
      <c r="M6165" s="30"/>
    </row>
    <row r="6166" spans="13:13" x14ac:dyDescent="0.2">
      <c r="M6166" s="30"/>
    </row>
    <row r="6167" spans="13:13" x14ac:dyDescent="0.2">
      <c r="M6167" s="30"/>
    </row>
    <row r="6168" spans="13:13" x14ac:dyDescent="0.2">
      <c r="M6168" s="30"/>
    </row>
    <row r="6169" spans="13:13" x14ac:dyDescent="0.2">
      <c r="M6169" s="30"/>
    </row>
    <row r="6170" spans="13:13" x14ac:dyDescent="0.2">
      <c r="M6170" s="30"/>
    </row>
    <row r="6171" spans="13:13" x14ac:dyDescent="0.2">
      <c r="M6171" s="30"/>
    </row>
    <row r="6172" spans="13:13" x14ac:dyDescent="0.2">
      <c r="M6172" s="30"/>
    </row>
    <row r="6173" spans="13:13" x14ac:dyDescent="0.2">
      <c r="M6173" s="30"/>
    </row>
    <row r="6174" spans="13:13" x14ac:dyDescent="0.2">
      <c r="M6174" s="30"/>
    </row>
    <row r="6175" spans="13:13" x14ac:dyDescent="0.2">
      <c r="M6175" s="30"/>
    </row>
    <row r="6176" spans="13:13" x14ac:dyDescent="0.2">
      <c r="M6176" s="30"/>
    </row>
    <row r="6177" spans="13:13" x14ac:dyDescent="0.2">
      <c r="M6177" s="30"/>
    </row>
    <row r="6178" spans="13:13" x14ac:dyDescent="0.2">
      <c r="M6178" s="30"/>
    </row>
    <row r="6179" spans="13:13" x14ac:dyDescent="0.2">
      <c r="M6179" s="30"/>
    </row>
    <row r="6180" spans="13:13" x14ac:dyDescent="0.2">
      <c r="M6180" s="30"/>
    </row>
    <row r="6181" spans="13:13" x14ac:dyDescent="0.2">
      <c r="M6181" s="30"/>
    </row>
    <row r="6182" spans="13:13" x14ac:dyDescent="0.2">
      <c r="M6182" s="30"/>
    </row>
    <row r="6183" spans="13:13" x14ac:dyDescent="0.2">
      <c r="M6183" s="30"/>
    </row>
    <row r="6184" spans="13:13" x14ac:dyDescent="0.2">
      <c r="M6184" s="30"/>
    </row>
    <row r="6185" spans="13:13" x14ac:dyDescent="0.2">
      <c r="M6185" s="30"/>
    </row>
    <row r="6186" spans="13:13" x14ac:dyDescent="0.2">
      <c r="M6186" s="30"/>
    </row>
    <row r="6187" spans="13:13" x14ac:dyDescent="0.2">
      <c r="M6187" s="30"/>
    </row>
    <row r="6188" spans="13:13" x14ac:dyDescent="0.2">
      <c r="M6188" s="30"/>
    </row>
    <row r="6189" spans="13:13" x14ac:dyDescent="0.2">
      <c r="M6189" s="30"/>
    </row>
    <row r="6190" spans="13:13" x14ac:dyDescent="0.2">
      <c r="M6190" s="30"/>
    </row>
    <row r="6191" spans="13:13" x14ac:dyDescent="0.2">
      <c r="M6191" s="30"/>
    </row>
    <row r="6192" spans="13:13" x14ac:dyDescent="0.2">
      <c r="M6192" s="30"/>
    </row>
    <row r="6193" spans="13:13" x14ac:dyDescent="0.2">
      <c r="M6193" s="30"/>
    </row>
    <row r="6194" spans="13:13" x14ac:dyDescent="0.2">
      <c r="M6194" s="30"/>
    </row>
    <row r="6195" spans="13:13" x14ac:dyDescent="0.2">
      <c r="M6195" s="30"/>
    </row>
    <row r="6196" spans="13:13" x14ac:dyDescent="0.2">
      <c r="M6196" s="30"/>
    </row>
    <row r="6197" spans="13:13" x14ac:dyDescent="0.2">
      <c r="M6197" s="30"/>
    </row>
    <row r="6198" spans="13:13" x14ac:dyDescent="0.2">
      <c r="M6198" s="30"/>
    </row>
    <row r="6199" spans="13:13" x14ac:dyDescent="0.2">
      <c r="M6199" s="30"/>
    </row>
    <row r="6200" spans="13:13" x14ac:dyDescent="0.2">
      <c r="M6200" s="30"/>
    </row>
    <row r="6201" spans="13:13" x14ac:dyDescent="0.2">
      <c r="M6201" s="30"/>
    </row>
    <row r="6202" spans="13:13" x14ac:dyDescent="0.2">
      <c r="M6202" s="30"/>
    </row>
    <row r="6203" spans="13:13" x14ac:dyDescent="0.2">
      <c r="M6203" s="30"/>
    </row>
    <row r="6204" spans="13:13" x14ac:dyDescent="0.2">
      <c r="M6204" s="30"/>
    </row>
    <row r="6205" spans="13:13" x14ac:dyDescent="0.2">
      <c r="M6205" s="30"/>
    </row>
    <row r="6206" spans="13:13" x14ac:dyDescent="0.2">
      <c r="M6206" s="30"/>
    </row>
    <row r="6207" spans="13:13" x14ac:dyDescent="0.2">
      <c r="M6207" s="30"/>
    </row>
    <row r="6208" spans="13:13" x14ac:dyDescent="0.2">
      <c r="M6208" s="30"/>
    </row>
    <row r="6209" spans="13:13" x14ac:dyDescent="0.2">
      <c r="M6209" s="30"/>
    </row>
    <row r="6210" spans="13:13" x14ac:dyDescent="0.2">
      <c r="M6210" s="30"/>
    </row>
    <row r="6211" spans="13:13" x14ac:dyDescent="0.2">
      <c r="M6211" s="30"/>
    </row>
    <row r="6212" spans="13:13" x14ac:dyDescent="0.2">
      <c r="M6212" s="30"/>
    </row>
    <row r="6213" spans="13:13" x14ac:dyDescent="0.2">
      <c r="M6213" s="30"/>
    </row>
    <row r="6214" spans="13:13" x14ac:dyDescent="0.2">
      <c r="M6214" s="30"/>
    </row>
    <row r="6215" spans="13:13" x14ac:dyDescent="0.2">
      <c r="M6215" s="30"/>
    </row>
    <row r="6216" spans="13:13" x14ac:dyDescent="0.2">
      <c r="M6216" s="30"/>
    </row>
    <row r="6217" spans="13:13" x14ac:dyDescent="0.2">
      <c r="M6217" s="30"/>
    </row>
    <row r="6218" spans="13:13" x14ac:dyDescent="0.2">
      <c r="M6218" s="30"/>
    </row>
    <row r="6219" spans="13:13" x14ac:dyDescent="0.2">
      <c r="M6219" s="30"/>
    </row>
    <row r="6220" spans="13:13" x14ac:dyDescent="0.2">
      <c r="M6220" s="30"/>
    </row>
    <row r="6221" spans="13:13" x14ac:dyDescent="0.2">
      <c r="M6221" s="30"/>
    </row>
    <row r="6222" spans="13:13" x14ac:dyDescent="0.2">
      <c r="M6222" s="30"/>
    </row>
    <row r="6223" spans="13:13" x14ac:dyDescent="0.2">
      <c r="M6223" s="30"/>
    </row>
    <row r="6224" spans="13:13" x14ac:dyDescent="0.2">
      <c r="M6224" s="30"/>
    </row>
    <row r="6225" spans="13:13" x14ac:dyDescent="0.2">
      <c r="M6225" s="30"/>
    </row>
    <row r="6226" spans="13:13" x14ac:dyDescent="0.2">
      <c r="M6226" s="30"/>
    </row>
    <row r="6227" spans="13:13" x14ac:dyDescent="0.2">
      <c r="M6227" s="30"/>
    </row>
    <row r="6228" spans="13:13" x14ac:dyDescent="0.2">
      <c r="M6228" s="30"/>
    </row>
    <row r="6229" spans="13:13" x14ac:dyDescent="0.2">
      <c r="M6229" s="30"/>
    </row>
    <row r="6230" spans="13:13" x14ac:dyDescent="0.2">
      <c r="M6230" s="30"/>
    </row>
    <row r="6231" spans="13:13" x14ac:dyDescent="0.2">
      <c r="M6231" s="30"/>
    </row>
    <row r="6232" spans="13:13" x14ac:dyDescent="0.2">
      <c r="M6232" s="30"/>
    </row>
    <row r="6233" spans="13:13" x14ac:dyDescent="0.2">
      <c r="M6233" s="30"/>
    </row>
    <row r="6234" spans="13:13" x14ac:dyDescent="0.2">
      <c r="M6234" s="30"/>
    </row>
    <row r="6235" spans="13:13" x14ac:dyDescent="0.2">
      <c r="M6235" s="30"/>
    </row>
    <row r="6236" spans="13:13" x14ac:dyDescent="0.2">
      <c r="M6236" s="30"/>
    </row>
    <row r="6237" spans="13:13" x14ac:dyDescent="0.2">
      <c r="M6237" s="30"/>
    </row>
    <row r="6238" spans="13:13" x14ac:dyDescent="0.2">
      <c r="M6238" s="30"/>
    </row>
    <row r="6239" spans="13:13" x14ac:dyDescent="0.2">
      <c r="M6239" s="30"/>
    </row>
    <row r="6240" spans="13:13" x14ac:dyDescent="0.2">
      <c r="M6240" s="30"/>
    </row>
    <row r="6241" spans="13:13" x14ac:dyDescent="0.2">
      <c r="M6241" s="30"/>
    </row>
    <row r="6242" spans="13:13" x14ac:dyDescent="0.2">
      <c r="M6242" s="30"/>
    </row>
    <row r="6243" spans="13:13" x14ac:dyDescent="0.2">
      <c r="M6243" s="30"/>
    </row>
    <row r="6244" spans="13:13" x14ac:dyDescent="0.2">
      <c r="M6244" s="30"/>
    </row>
    <row r="6245" spans="13:13" x14ac:dyDescent="0.2">
      <c r="M6245" s="30"/>
    </row>
    <row r="6246" spans="13:13" x14ac:dyDescent="0.2">
      <c r="M6246" s="30"/>
    </row>
    <row r="6247" spans="13:13" x14ac:dyDescent="0.2">
      <c r="M6247" s="30"/>
    </row>
    <row r="6248" spans="13:13" x14ac:dyDescent="0.2">
      <c r="M6248" s="30"/>
    </row>
    <row r="6249" spans="13:13" x14ac:dyDescent="0.2">
      <c r="M6249" s="30"/>
    </row>
    <row r="6250" spans="13:13" x14ac:dyDescent="0.2">
      <c r="M6250" s="30"/>
    </row>
    <row r="6251" spans="13:13" x14ac:dyDescent="0.2">
      <c r="M6251" s="30"/>
    </row>
    <row r="6252" spans="13:13" x14ac:dyDescent="0.2">
      <c r="M6252" s="30"/>
    </row>
    <row r="6253" spans="13:13" x14ac:dyDescent="0.2">
      <c r="M6253" s="30"/>
    </row>
    <row r="6254" spans="13:13" x14ac:dyDescent="0.2">
      <c r="M6254" s="30"/>
    </row>
    <row r="6255" spans="13:13" x14ac:dyDescent="0.2">
      <c r="M6255" s="30"/>
    </row>
    <row r="6256" spans="13:13" x14ac:dyDescent="0.2">
      <c r="M6256" s="30"/>
    </row>
    <row r="6257" spans="13:13" x14ac:dyDescent="0.2">
      <c r="M6257" s="30"/>
    </row>
    <row r="6258" spans="13:13" x14ac:dyDescent="0.2">
      <c r="M6258" s="30"/>
    </row>
    <row r="6259" spans="13:13" x14ac:dyDescent="0.2">
      <c r="M6259" s="30"/>
    </row>
    <row r="6260" spans="13:13" x14ac:dyDescent="0.2">
      <c r="M6260" s="30"/>
    </row>
    <row r="6261" spans="13:13" x14ac:dyDescent="0.2">
      <c r="M6261" s="30"/>
    </row>
    <row r="6262" spans="13:13" x14ac:dyDescent="0.2">
      <c r="M6262" s="30"/>
    </row>
    <row r="6263" spans="13:13" x14ac:dyDescent="0.2">
      <c r="M6263" s="30"/>
    </row>
    <row r="6264" spans="13:13" x14ac:dyDescent="0.2">
      <c r="M6264" s="30"/>
    </row>
    <row r="6265" spans="13:13" x14ac:dyDescent="0.2">
      <c r="M6265" s="30"/>
    </row>
    <row r="6266" spans="13:13" x14ac:dyDescent="0.2">
      <c r="M6266" s="30"/>
    </row>
    <row r="6267" spans="13:13" x14ac:dyDescent="0.2">
      <c r="M6267" s="30"/>
    </row>
    <row r="6268" spans="13:13" x14ac:dyDescent="0.2">
      <c r="M6268" s="30"/>
    </row>
    <row r="6269" spans="13:13" x14ac:dyDescent="0.2">
      <c r="M6269" s="30"/>
    </row>
    <row r="6270" spans="13:13" x14ac:dyDescent="0.2">
      <c r="M6270" s="30"/>
    </row>
    <row r="6271" spans="13:13" x14ac:dyDescent="0.2">
      <c r="M6271" s="30"/>
    </row>
    <row r="6272" spans="13:13" x14ac:dyDescent="0.2">
      <c r="M6272" s="30"/>
    </row>
  </sheetData>
  <phoneticPr fontId="4" type="noConversion"/>
  <pageMargins left="0.75" right="0.75" top="1" bottom="1" header="0.5" footer="0.5"/>
  <pageSetup scale="55" fitToHeight="3" orientation="landscape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649"/>
  <sheetViews>
    <sheetView showGridLines="0" topLeftCell="A358" workbookViewId="0">
      <selection activeCell="B380" sqref="B380"/>
    </sheetView>
  </sheetViews>
  <sheetFormatPr defaultRowHeight="12.75" x14ac:dyDescent="0.2"/>
  <cols>
    <col min="1" max="3" width="9" style="11"/>
    <col min="4" max="4" width="15.25" style="11" bestFit="1" customWidth="1"/>
    <col min="5" max="16384" width="9" style="11"/>
  </cols>
  <sheetData>
    <row r="2" spans="1:24" s="27" customFormat="1" x14ac:dyDescent="0.2">
      <c r="A2" s="27" t="s">
        <v>23</v>
      </c>
      <c r="B2" s="27" t="s">
        <v>29</v>
      </c>
      <c r="C2" s="27" t="s">
        <v>28</v>
      </c>
      <c r="D2" s="27" t="s">
        <v>25</v>
      </c>
      <c r="E2" s="27">
        <v>2000</v>
      </c>
      <c r="F2" s="27">
        <v>2001</v>
      </c>
      <c r="G2" s="27">
        <v>2002</v>
      </c>
      <c r="H2" s="27">
        <v>2003</v>
      </c>
      <c r="I2" s="27">
        <v>2004</v>
      </c>
      <c r="J2" s="27">
        <v>2005</v>
      </c>
      <c r="K2" s="27">
        <v>2006</v>
      </c>
      <c r="L2" s="27">
        <v>2007</v>
      </c>
      <c r="M2" s="27">
        <v>2008</v>
      </c>
      <c r="N2" s="27">
        <v>2009</v>
      </c>
      <c r="O2" s="27">
        <v>2010</v>
      </c>
      <c r="P2" s="27">
        <v>2011</v>
      </c>
      <c r="Q2" s="27">
        <v>2012</v>
      </c>
      <c r="R2" s="27">
        <v>2013</v>
      </c>
      <c r="S2" s="27">
        <v>2014</v>
      </c>
      <c r="T2" s="27">
        <v>2015</v>
      </c>
      <c r="U2" s="27">
        <v>2016</v>
      </c>
      <c r="V2" s="27">
        <v>2017</v>
      </c>
      <c r="W2" s="27">
        <v>2018</v>
      </c>
      <c r="X2" s="27">
        <v>2019</v>
      </c>
    </row>
    <row r="3" spans="1:24" x14ac:dyDescent="0.2">
      <c r="A3" s="11" t="s">
        <v>103</v>
      </c>
      <c r="B3" s="11" t="s">
        <v>88</v>
      </c>
      <c r="C3" s="11" t="s">
        <v>181</v>
      </c>
      <c r="D3" s="11" t="s">
        <v>182</v>
      </c>
      <c r="E3" s="28">
        <v>0.91384065858439567</v>
      </c>
      <c r="F3" s="28">
        <v>1.0135222519985516</v>
      </c>
      <c r="G3" s="28">
        <v>1.0673490294785661</v>
      </c>
      <c r="H3" s="28">
        <v>1.0781246820409234</v>
      </c>
      <c r="I3" s="28">
        <v>1.0912723495062284</v>
      </c>
      <c r="J3" s="28">
        <v>1.1072622145825946</v>
      </c>
      <c r="K3" s="28">
        <v>1.1293115924367687</v>
      </c>
      <c r="L3" s="28">
        <v>1.1567919765124011</v>
      </c>
      <c r="M3" s="28">
        <v>1.1864190567472772</v>
      </c>
      <c r="N3" s="28">
        <v>1.2042718661798044</v>
      </c>
      <c r="O3" s="28">
        <v>1.2325695475180058</v>
      </c>
      <c r="P3" s="28">
        <v>1.2602328720428255</v>
      </c>
      <c r="Q3" s="28">
        <v>1.2883588593223967</v>
      </c>
      <c r="R3" s="28">
        <v>1.3170881135291721</v>
      </c>
      <c r="S3" s="28">
        <v>1.3501076586338796</v>
      </c>
      <c r="T3" s="28">
        <v>1.3828808786395399</v>
      </c>
      <c r="U3" s="28">
        <v>1.4179762755067435</v>
      </c>
      <c r="V3" s="28">
        <v>1.455469469068555</v>
      </c>
      <c r="W3" s="28">
        <v>1.4953779876555719</v>
      </c>
      <c r="X3" s="28">
        <v>1.537251769940438</v>
      </c>
    </row>
    <row r="4" spans="1:24" x14ac:dyDescent="0.2">
      <c r="A4" s="11" t="s">
        <v>103</v>
      </c>
      <c r="B4" s="11" t="s">
        <v>88</v>
      </c>
      <c r="C4" s="11" t="s">
        <v>181</v>
      </c>
      <c r="D4" s="11" t="s">
        <v>183</v>
      </c>
      <c r="E4" s="28">
        <v>1.1569672029883968E-2</v>
      </c>
      <c r="F4" s="28">
        <v>1.2379549071975847E-2</v>
      </c>
      <c r="G4" s="28">
        <v>1.3246117507014158E-2</v>
      </c>
      <c r="H4" s="28">
        <v>1.4173345732505151E-2</v>
      </c>
      <c r="I4" s="28">
        <v>1.5165479933780512E-2</v>
      </c>
      <c r="J4" s="28">
        <v>1.6227063529145148E-2</v>
      </c>
      <c r="K4" s="28">
        <v>1.7362957976185308E-2</v>
      </c>
      <c r="L4" s="28">
        <v>1.857836503451828E-2</v>
      </c>
      <c r="M4" s="28">
        <v>1.987885058693456E-2</v>
      </c>
      <c r="N4" s="28">
        <v>2.127037012801998E-2</v>
      </c>
      <c r="O4" s="28">
        <v>2.2759296036981382E-2</v>
      </c>
      <c r="P4" s="28">
        <v>2.435244675957008E-2</v>
      </c>
      <c r="Q4" s="28">
        <v>2.6057118032739988E-2</v>
      </c>
      <c r="R4" s="28">
        <v>2.7881116295031788E-2</v>
      </c>
      <c r="S4" s="28">
        <v>2.9832794435684016E-2</v>
      </c>
      <c r="T4" s="28">
        <v>3.1921090046181898E-2</v>
      </c>
      <c r="U4" s="28">
        <v>3.4155566349414634E-2</v>
      </c>
      <c r="V4" s="28">
        <v>3.6546455993873662E-2</v>
      </c>
      <c r="W4" s="28">
        <v>3.9104707913444822E-2</v>
      </c>
      <c r="X4" s="28">
        <v>4.1842037467385962E-2</v>
      </c>
    </row>
    <row r="5" spans="1:24" x14ac:dyDescent="0.2">
      <c r="A5" s="11" t="s">
        <v>103</v>
      </c>
      <c r="B5" s="11" t="s">
        <v>88</v>
      </c>
      <c r="C5" s="11" t="s">
        <v>181</v>
      </c>
      <c r="D5" s="11" t="s">
        <v>184</v>
      </c>
      <c r="E5" s="28">
        <v>7.8340000000000007E-3</v>
      </c>
      <c r="F5" s="28">
        <v>7.8340000000000007E-3</v>
      </c>
      <c r="G5" s="28">
        <v>5.4720000000000003E-3</v>
      </c>
      <c r="H5" s="28">
        <v>3.0720000000000001E-3</v>
      </c>
      <c r="I5" s="28">
        <v>4.2719999999999998E-3</v>
      </c>
      <c r="J5" s="28">
        <v>2.4719999999999998E-3</v>
      </c>
      <c r="K5" s="28">
        <v>3.0000000000000001E-3</v>
      </c>
      <c r="L5" s="28">
        <v>3.0720000000000001E-3</v>
      </c>
      <c r="M5" s="28">
        <v>2.0400000000000001E-3</v>
      </c>
      <c r="N5" s="28">
        <v>9.6000000000000002E-5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</row>
    <row r="6" spans="1:24" x14ac:dyDescent="0.2">
      <c r="A6" s="11" t="s">
        <v>103</v>
      </c>
      <c r="B6" s="11" t="s">
        <v>88</v>
      </c>
      <c r="C6" s="11" t="s">
        <v>181</v>
      </c>
      <c r="D6" s="11" t="s">
        <v>185</v>
      </c>
      <c r="E6" s="28">
        <v>3.9170000000000003E-2</v>
      </c>
      <c r="F6" s="28">
        <v>3.9170000000000003E-2</v>
      </c>
      <c r="G6" s="28">
        <v>2.7360000000000002E-2</v>
      </c>
      <c r="H6" s="28">
        <v>1.536E-2</v>
      </c>
      <c r="I6" s="28">
        <v>2.1359999999999997E-2</v>
      </c>
      <c r="J6" s="28">
        <v>1.2359999999999999E-2</v>
      </c>
      <c r="K6" s="28">
        <v>1.4999999999999999E-2</v>
      </c>
      <c r="L6" s="28">
        <v>1.536E-2</v>
      </c>
      <c r="M6" s="28">
        <v>1.0200000000000001E-2</v>
      </c>
      <c r="N6" s="28">
        <v>4.8000000000000001E-4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</row>
    <row r="7" spans="1:24" x14ac:dyDescent="0.2">
      <c r="A7" s="11" t="s">
        <v>103</v>
      </c>
      <c r="B7" s="11" t="s">
        <v>88</v>
      </c>
      <c r="C7" s="11" t="s">
        <v>181</v>
      </c>
      <c r="D7" s="11" t="s">
        <v>186</v>
      </c>
      <c r="E7" s="28">
        <v>1.050916757372055</v>
      </c>
      <c r="F7" s="28">
        <v>1.2162267023982618</v>
      </c>
      <c r="G7" s="28">
        <v>1.3341862868482077</v>
      </c>
      <c r="H7" s="28">
        <v>1.4554683207552466</v>
      </c>
      <c r="I7" s="28">
        <v>1.5277812893087197</v>
      </c>
      <c r="J7" s="28">
        <v>1.5501671004156323</v>
      </c>
      <c r="K7" s="28">
        <v>1.5810362294114761</v>
      </c>
      <c r="L7" s="28">
        <v>1.6195087671173614</v>
      </c>
      <c r="M7" s="28">
        <v>1.6609866794461881</v>
      </c>
      <c r="N7" s="28">
        <v>1.75</v>
      </c>
      <c r="O7" s="28">
        <v>1.9</v>
      </c>
      <c r="P7" s="28">
        <v>2.0499999999999998</v>
      </c>
      <c r="Q7" s="28">
        <v>2.1524999999999999</v>
      </c>
      <c r="R7" s="28">
        <v>2.2999999999999998</v>
      </c>
      <c r="S7" s="28">
        <v>2.3919999999999999</v>
      </c>
      <c r="T7" s="28">
        <v>2.4876800000000001</v>
      </c>
      <c r="U7" s="28">
        <v>2.5523572959121386</v>
      </c>
      <c r="V7" s="28">
        <v>2.6198450443233989</v>
      </c>
      <c r="W7" s="28">
        <v>2.6916803777800293</v>
      </c>
      <c r="X7" s="28">
        <v>2.7670531858927885</v>
      </c>
    </row>
    <row r="8" spans="1:24" x14ac:dyDescent="0.2">
      <c r="A8" s="11" t="s">
        <v>103</v>
      </c>
      <c r="B8" s="11" t="s">
        <v>88</v>
      </c>
      <c r="C8" s="11" t="s">
        <v>181</v>
      </c>
      <c r="D8" s="11" t="s">
        <v>187</v>
      </c>
      <c r="E8" s="28">
        <v>1.090086757372055</v>
      </c>
      <c r="F8" s="28">
        <v>1.2553967023982617</v>
      </c>
      <c r="G8" s="28">
        <v>1.3615462868482078</v>
      </c>
      <c r="H8" s="28">
        <v>1.4708283207552466</v>
      </c>
      <c r="I8" s="28">
        <v>1.5491412893087197</v>
      </c>
      <c r="J8" s="28">
        <v>1.5625271004156323</v>
      </c>
      <c r="K8" s="28">
        <v>1.596036229411476</v>
      </c>
      <c r="L8" s="28">
        <v>1.6348687671173614</v>
      </c>
      <c r="M8" s="28">
        <v>1.671186679446188</v>
      </c>
      <c r="N8" s="28">
        <v>1.75048</v>
      </c>
      <c r="O8" s="28">
        <v>1.9</v>
      </c>
      <c r="P8" s="28">
        <v>2.0499999999999998</v>
      </c>
      <c r="Q8" s="28">
        <v>2.1524999999999999</v>
      </c>
      <c r="R8" s="28">
        <v>2.2999999999999998</v>
      </c>
      <c r="S8" s="28">
        <v>2.3919999999999999</v>
      </c>
      <c r="T8" s="28">
        <v>2.4876800000000001</v>
      </c>
      <c r="U8" s="28">
        <v>2.5523572959121386</v>
      </c>
      <c r="V8" s="28">
        <v>2.6198450443233989</v>
      </c>
      <c r="W8" s="28">
        <v>2.6916803777800293</v>
      </c>
      <c r="X8" s="28">
        <v>2.7670531858927885</v>
      </c>
    </row>
    <row r="9" spans="1:24" x14ac:dyDescent="0.2">
      <c r="A9" s="11" t="s">
        <v>103</v>
      </c>
      <c r="B9" s="11" t="s">
        <v>88</v>
      </c>
      <c r="C9" s="11" t="s">
        <v>181</v>
      </c>
      <c r="D9" s="11" t="s">
        <v>188</v>
      </c>
      <c r="E9" s="28">
        <v>0.36699999999999999</v>
      </c>
      <c r="F9" s="28">
        <v>0.59299999999999997</v>
      </c>
      <c r="G9" s="28">
        <v>0.92900000000000005</v>
      </c>
      <c r="H9" s="28">
        <v>0.89400000000000002</v>
      </c>
      <c r="I9" s="28">
        <v>0.87899000000000005</v>
      </c>
      <c r="J9" s="28">
        <v>1.1000000000000001</v>
      </c>
      <c r="K9" s="28">
        <v>1.1307940000000001</v>
      </c>
      <c r="L9" s="28">
        <v>2.1230000000000002</v>
      </c>
      <c r="M9" s="28">
        <v>2.5510199999999998</v>
      </c>
      <c r="N9" s="28">
        <v>2.89</v>
      </c>
      <c r="O9" s="28">
        <v>3.23</v>
      </c>
      <c r="P9" s="28">
        <v>4.0960000000000001</v>
      </c>
      <c r="Q9" s="28">
        <v>3.1880000000000002</v>
      </c>
      <c r="R9" s="28">
        <v>4.2614784000000006</v>
      </c>
      <c r="S9" s="28">
        <v>4.3893227520000009</v>
      </c>
      <c r="T9" s="28">
        <v>4.5429490483200006</v>
      </c>
      <c r="U9" s="28">
        <v>4.6792375197696003</v>
      </c>
      <c r="V9" s="28">
        <v>4.8430108329615358</v>
      </c>
      <c r="W9" s="28">
        <v>5.0028301904492665</v>
      </c>
      <c r="X9" s="28">
        <v>5.1729264169245415</v>
      </c>
    </row>
    <row r="10" spans="1:24" x14ac:dyDescent="0.2">
      <c r="A10" s="11" t="s">
        <v>103</v>
      </c>
      <c r="B10" s="11" t="s">
        <v>88</v>
      </c>
      <c r="C10" s="11" t="s">
        <v>181</v>
      </c>
      <c r="D10" s="11" t="s">
        <v>189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0.8</v>
      </c>
      <c r="M10" s="28">
        <v>0.88</v>
      </c>
      <c r="N10" s="28">
        <v>0.88</v>
      </c>
      <c r="O10" s="28">
        <v>1.1200000000000001</v>
      </c>
      <c r="P10" s="28">
        <v>1.75</v>
      </c>
      <c r="Q10" s="28">
        <v>1</v>
      </c>
      <c r="R10" s="28">
        <v>1.9</v>
      </c>
      <c r="S10" s="28">
        <v>1.976</v>
      </c>
      <c r="T10" s="28">
        <v>2.05504</v>
      </c>
      <c r="U10" s="28">
        <v>2.1372415999999994</v>
      </c>
      <c r="V10" s="28">
        <v>2.2227312640000001</v>
      </c>
      <c r="W10" s="28">
        <v>2.3116405145600001</v>
      </c>
      <c r="X10" s="28">
        <v>2.4041061351424</v>
      </c>
    </row>
    <row r="11" spans="1:24" x14ac:dyDescent="0.2">
      <c r="A11" s="11" t="s">
        <v>103</v>
      </c>
      <c r="B11" s="11" t="s">
        <v>88</v>
      </c>
      <c r="C11" s="11" t="s">
        <v>181</v>
      </c>
      <c r="D11" s="11" t="s">
        <v>190</v>
      </c>
      <c r="E11" s="28">
        <v>0.61199999999999999</v>
      </c>
      <c r="F11" s="28">
        <v>0.61812</v>
      </c>
      <c r="G11" s="28">
        <v>0.6304824</v>
      </c>
      <c r="H11" s="28">
        <v>0.64309204799999997</v>
      </c>
      <c r="I11" s="28">
        <v>0.65595388896000006</v>
      </c>
      <c r="J11" s="28">
        <v>0.45916772227199992</v>
      </c>
      <c r="K11" s="28">
        <v>0.46835107671743992</v>
      </c>
      <c r="L11" s="28">
        <v>0.32784575370220792</v>
      </c>
      <c r="M11" s="28">
        <v>0.13113830148088318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</row>
    <row r="12" spans="1:24" x14ac:dyDescent="0.2">
      <c r="A12" s="11" t="s">
        <v>103</v>
      </c>
      <c r="B12" s="11" t="s">
        <v>88</v>
      </c>
      <c r="C12" s="11" t="s">
        <v>191</v>
      </c>
      <c r="D12" s="11" t="s">
        <v>182</v>
      </c>
      <c r="E12" s="28">
        <v>0.26064473186728909</v>
      </c>
      <c r="F12" s="28">
        <v>0.27177428454861624</v>
      </c>
      <c r="G12" s="28">
        <v>0.29407654170313008</v>
      </c>
      <c r="H12" s="28">
        <v>0.32709244295276541</v>
      </c>
      <c r="I12" s="28">
        <v>0.36272028215960184</v>
      </c>
      <c r="J12" s="28">
        <v>0.40438271509558277</v>
      </c>
      <c r="K12" s="28">
        <v>0.45198165176281024</v>
      </c>
      <c r="L12" s="28">
        <v>0.50495902430578943</v>
      </c>
      <c r="M12" s="28">
        <v>0.56018468176818803</v>
      </c>
      <c r="N12" s="28">
        <v>0.61206231587850746</v>
      </c>
      <c r="O12" s="28">
        <v>0.66902754476079107</v>
      </c>
      <c r="P12" s="28">
        <v>0.73115471292658962</v>
      </c>
      <c r="Q12" s="28">
        <v>0.79885791798000638</v>
      </c>
      <c r="R12" s="28">
        <v>0.87255379330890814</v>
      </c>
      <c r="S12" s="28">
        <v>0.95232702556219073</v>
      </c>
      <c r="T12" s="28">
        <v>1.0386555568149269</v>
      </c>
      <c r="U12" s="28">
        <v>1.1318756406387029</v>
      </c>
      <c r="V12" s="28">
        <v>1.2323259056711593</v>
      </c>
      <c r="W12" s="28">
        <v>1.3404432938265123</v>
      </c>
      <c r="X12" s="28">
        <v>1.4567446070625725</v>
      </c>
    </row>
    <row r="13" spans="1:24" x14ac:dyDescent="0.2">
      <c r="A13" s="11" t="s">
        <v>103</v>
      </c>
      <c r="B13" s="11" t="s">
        <v>88</v>
      </c>
      <c r="C13" s="11" t="s">
        <v>191</v>
      </c>
      <c r="D13" s="11" t="s">
        <v>183</v>
      </c>
      <c r="E13" s="28">
        <v>1.4057017556839793E-2</v>
      </c>
      <c r="F13" s="28">
        <v>1.4897537026698538E-2</v>
      </c>
      <c r="G13" s="28">
        <v>1.5587891788353516E-2</v>
      </c>
      <c r="H13" s="28">
        <v>1.6394277692754318E-2</v>
      </c>
      <c r="I13" s="28">
        <v>1.7452452047450759E-2</v>
      </c>
      <c r="J13" s="28">
        <v>1.8561342251412056E-2</v>
      </c>
      <c r="K13" s="28">
        <v>1.957076379719588E-2</v>
      </c>
      <c r="L13" s="28">
        <v>2.0620203680137193E-2</v>
      </c>
      <c r="M13" s="28">
        <v>2.1672482289723214E-2</v>
      </c>
      <c r="N13" s="28">
        <v>2.1691190914520653E-2</v>
      </c>
      <c r="O13" s="28">
        <v>2.3462404933927858E-2</v>
      </c>
      <c r="P13" s="28">
        <v>2.510477327930281E-2</v>
      </c>
      <c r="Q13" s="28">
        <v>2.6862107408854009E-2</v>
      </c>
      <c r="R13" s="28">
        <v>2.866132113564494E-2</v>
      </c>
      <c r="S13" s="28">
        <v>3.0591107299758093E-2</v>
      </c>
      <c r="T13" s="28">
        <v>3.25519033061996E-2</v>
      </c>
      <c r="U13" s="28">
        <v>3.4462711805360431E-2</v>
      </c>
      <c r="V13" s="28">
        <v>3.6485117912467904E-2</v>
      </c>
      <c r="W13" s="28">
        <v>3.8625598987732913E-2</v>
      </c>
      <c r="X13" s="28">
        <v>4.0891005513861003E-2</v>
      </c>
    </row>
    <row r="14" spans="1:24" x14ac:dyDescent="0.2">
      <c r="A14" s="11" t="s">
        <v>103</v>
      </c>
      <c r="B14" s="11" t="s">
        <v>88</v>
      </c>
      <c r="C14" s="11" t="s">
        <v>191</v>
      </c>
      <c r="D14" s="11" t="s">
        <v>184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</row>
    <row r="15" spans="1:24" x14ac:dyDescent="0.2">
      <c r="A15" s="11" t="s">
        <v>103</v>
      </c>
      <c r="B15" s="11" t="s">
        <v>88</v>
      </c>
      <c r="C15" s="11" t="s">
        <v>191</v>
      </c>
      <c r="D15" s="11" t="s">
        <v>185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</row>
    <row r="16" spans="1:24" x14ac:dyDescent="0.2">
      <c r="A16" s="11" t="s">
        <v>103</v>
      </c>
      <c r="B16" s="11" t="s">
        <v>88</v>
      </c>
      <c r="C16" s="11" t="s">
        <v>191</v>
      </c>
      <c r="D16" s="11" t="s">
        <v>186</v>
      </c>
      <c r="E16" s="28">
        <v>0.50825722714121369</v>
      </c>
      <c r="F16" s="28">
        <v>0.52995985486980168</v>
      </c>
      <c r="G16" s="28">
        <v>0.58227155257219754</v>
      </c>
      <c r="H16" s="28">
        <v>0.64764303704647552</v>
      </c>
      <c r="I16" s="28">
        <v>0.72544056431920367</v>
      </c>
      <c r="J16" s="28">
        <v>0.80876543019116554</v>
      </c>
      <c r="K16" s="28">
        <v>0.8813642209374799</v>
      </c>
      <c r="L16" s="28">
        <v>0.98467009739628941</v>
      </c>
      <c r="M16" s="28">
        <v>1.0363416612711478</v>
      </c>
      <c r="N16" s="28">
        <v>1.0405059369934626</v>
      </c>
      <c r="O16" s="28">
        <v>1.1574176524361688</v>
      </c>
      <c r="P16" s="28">
        <v>1.316433737845794</v>
      </c>
      <c r="Q16" s="28">
        <v>1.4085840994949996</v>
      </c>
      <c r="R16" s="28">
        <v>1.5226794115540945</v>
      </c>
      <c r="S16" s="28">
        <v>1.6840834291788287</v>
      </c>
      <c r="T16" s="28">
        <v>1.8384203355624205</v>
      </c>
      <c r="U16" s="28">
        <v>2.0034198839305044</v>
      </c>
      <c r="V16" s="28">
        <v>2.1812168530379519</v>
      </c>
      <c r="W16" s="28">
        <v>2.372584630072927</v>
      </c>
      <c r="X16" s="28">
        <v>2.5784379545007527</v>
      </c>
    </row>
    <row r="17" spans="1:24" x14ac:dyDescent="0.2">
      <c r="A17" s="11" t="s">
        <v>103</v>
      </c>
      <c r="B17" s="11" t="s">
        <v>88</v>
      </c>
      <c r="C17" s="11" t="s">
        <v>191</v>
      </c>
      <c r="D17" s="11" t="s">
        <v>187</v>
      </c>
      <c r="E17" s="28">
        <v>0.50825722714121369</v>
      </c>
      <c r="F17" s="28">
        <v>0.52995985486980168</v>
      </c>
      <c r="G17" s="28">
        <v>0.58227155257219754</v>
      </c>
      <c r="H17" s="28">
        <v>0.64764303704647552</v>
      </c>
      <c r="I17" s="28">
        <v>0.72544056431920367</v>
      </c>
      <c r="J17" s="28">
        <v>0.80876543019116554</v>
      </c>
      <c r="K17" s="28">
        <v>0.8813642209374799</v>
      </c>
      <c r="L17" s="28">
        <v>0.98467009739628941</v>
      </c>
      <c r="M17" s="28">
        <v>1.0363416612711478</v>
      </c>
      <c r="N17" s="28">
        <v>1.0405059369934626</v>
      </c>
      <c r="O17" s="28">
        <v>1.1574176524361688</v>
      </c>
      <c r="P17" s="28">
        <v>1.316433737845794</v>
      </c>
      <c r="Q17" s="28">
        <v>1.4085840994949996</v>
      </c>
      <c r="R17" s="28">
        <v>1.5226794115540945</v>
      </c>
      <c r="S17" s="28">
        <v>1.6840834291788287</v>
      </c>
      <c r="T17" s="28">
        <v>1.8384203355624205</v>
      </c>
      <c r="U17" s="28">
        <v>2.0034198839305044</v>
      </c>
      <c r="V17" s="28">
        <v>2.1812168530379519</v>
      </c>
      <c r="W17" s="28">
        <v>2.372584630072927</v>
      </c>
      <c r="X17" s="28">
        <v>2.5784379545007527</v>
      </c>
    </row>
    <row r="18" spans="1:24" x14ac:dyDescent="0.2">
      <c r="A18" s="11" t="s">
        <v>103</v>
      </c>
      <c r="B18" s="11" t="s">
        <v>88</v>
      </c>
      <c r="C18" s="11" t="s">
        <v>191</v>
      </c>
      <c r="D18" s="11" t="s">
        <v>188</v>
      </c>
      <c r="E18" s="28">
        <v>0.28956942028016169</v>
      </c>
      <c r="F18" s="28">
        <v>0.42208685583590261</v>
      </c>
      <c r="G18" s="28">
        <v>0.5551604905137415</v>
      </c>
      <c r="H18" s="28">
        <v>0.54536981465136813</v>
      </c>
      <c r="I18" s="28">
        <v>0.69029951690821245</v>
      </c>
      <c r="J18" s="28">
        <v>0.56096969696969678</v>
      </c>
      <c r="K18" s="28">
        <v>0.73596581196581201</v>
      </c>
      <c r="L18" s="28">
        <v>0.914082474226804</v>
      </c>
      <c r="M18" s="28">
        <v>0.98720907216494835</v>
      </c>
      <c r="N18" s="28">
        <v>1.1846508865979379</v>
      </c>
      <c r="O18" s="28">
        <v>1.31</v>
      </c>
      <c r="P18" s="28">
        <v>1.32</v>
      </c>
      <c r="Q18" s="28">
        <v>1.2777000000000001</v>
      </c>
      <c r="R18" s="28">
        <v>1.63</v>
      </c>
      <c r="S18" s="28">
        <v>1.6952</v>
      </c>
      <c r="T18" s="28">
        <v>1.8443776000000003</v>
      </c>
      <c r="U18" s="28">
        <v>2.0011496960000001</v>
      </c>
      <c r="V18" s="28">
        <v>2.181253168640001</v>
      </c>
      <c r="W18" s="28">
        <v>2.3775659538176002</v>
      </c>
      <c r="X18" s="28">
        <v>2.5796590598920965</v>
      </c>
    </row>
    <row r="19" spans="1:24" x14ac:dyDescent="0.2">
      <c r="A19" s="11" t="s">
        <v>103</v>
      </c>
      <c r="B19" s="11" t="s">
        <v>88</v>
      </c>
      <c r="C19" s="11" t="s">
        <v>191</v>
      </c>
      <c r="D19" s="11" t="s">
        <v>189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</row>
    <row r="20" spans="1:24" x14ac:dyDescent="0.2">
      <c r="A20" s="11" t="s">
        <v>103</v>
      </c>
      <c r="B20" s="11" t="s">
        <v>88</v>
      </c>
      <c r="C20" s="11" t="s">
        <v>191</v>
      </c>
      <c r="D20" s="11" t="s">
        <v>190</v>
      </c>
      <c r="E20" s="28">
        <v>0.26637973423280153</v>
      </c>
      <c r="F20" s="28">
        <v>0.26904353157512956</v>
      </c>
      <c r="G20" s="28">
        <v>0.27173396689088086</v>
      </c>
      <c r="H20" s="28">
        <v>0.27445130655978972</v>
      </c>
      <c r="I20" s="28">
        <v>0.27719581962538759</v>
      </c>
      <c r="J20" s="28">
        <v>0.27996777782164145</v>
      </c>
      <c r="K20" s="28">
        <v>0.2883668111562907</v>
      </c>
      <c r="L20" s="28">
        <v>0.18743842725158896</v>
      </c>
      <c r="M20" s="28">
        <v>9.3719213625794481E-2</v>
      </c>
      <c r="N20" s="28">
        <v>0</v>
      </c>
      <c r="O20" s="28">
        <v>0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0</v>
      </c>
    </row>
    <row r="21" spans="1:24" x14ac:dyDescent="0.2">
      <c r="A21" s="11" t="s">
        <v>103</v>
      </c>
      <c r="B21" s="11" t="s">
        <v>88</v>
      </c>
      <c r="C21" s="11" t="s">
        <v>192</v>
      </c>
      <c r="D21" s="11" t="s">
        <v>182</v>
      </c>
      <c r="E21" s="28">
        <v>4.3274499818440886E-2</v>
      </c>
      <c r="F21" s="28">
        <v>4.9709754820256476E-2</v>
      </c>
      <c r="G21" s="28">
        <v>6.1722657272053907E-2</v>
      </c>
      <c r="H21" s="28">
        <v>7.9083764032666704E-2</v>
      </c>
      <c r="I21" s="28">
        <v>9.7742308210522086E-2</v>
      </c>
      <c r="J21" s="28">
        <v>0.11592294179508353</v>
      </c>
      <c r="K21" s="28">
        <v>0.13853597471046603</v>
      </c>
      <c r="L21" s="28">
        <v>0.16251653322699769</v>
      </c>
      <c r="M21" s="28">
        <v>0.18010027737473844</v>
      </c>
      <c r="N21" s="28">
        <v>0.19454007560781955</v>
      </c>
      <c r="O21" s="28">
        <v>0.21082910982548903</v>
      </c>
      <c r="P21" s="28">
        <v>0.22799838821729312</v>
      </c>
      <c r="Q21" s="28">
        <v>0.24684815540901481</v>
      </c>
      <c r="R21" s="28">
        <v>0.26740711243770249</v>
      </c>
      <c r="S21" s="28">
        <v>0.28958910502521318</v>
      </c>
      <c r="T21" s="28">
        <v>0.31347283390000436</v>
      </c>
      <c r="U21" s="28">
        <v>0.33939491622545964</v>
      </c>
      <c r="V21" s="28">
        <v>0.3673275912699443</v>
      </c>
      <c r="W21" s="28">
        <v>0.39743403664687671</v>
      </c>
      <c r="X21" s="28">
        <v>0.42992947947956106</v>
      </c>
    </row>
    <row r="22" spans="1:24" x14ac:dyDescent="0.2">
      <c r="A22" s="11" t="s">
        <v>103</v>
      </c>
      <c r="B22" s="11" t="s">
        <v>88</v>
      </c>
      <c r="C22" s="11" t="s">
        <v>192</v>
      </c>
      <c r="D22" s="11" t="s">
        <v>183</v>
      </c>
      <c r="E22" s="28">
        <v>1.0598490227442144E-3</v>
      </c>
      <c r="F22" s="28">
        <v>1.1263415476605104E-3</v>
      </c>
      <c r="G22" s="28">
        <v>1.3974195004670779E-3</v>
      </c>
      <c r="H22" s="28">
        <v>1.6101522733955132E-3</v>
      </c>
      <c r="I22" s="28">
        <v>1.6322437166680567E-3</v>
      </c>
      <c r="J22" s="28">
        <v>1.6684352585538927E-3</v>
      </c>
      <c r="K22" s="28">
        <v>1.8728003633680271E-3</v>
      </c>
      <c r="L22" s="28">
        <v>2.1099743300605502E-3</v>
      </c>
      <c r="M22" s="28">
        <v>2.4215064010863927E-3</v>
      </c>
      <c r="N22" s="28">
        <v>3.8484370977375348E-3</v>
      </c>
      <c r="O22" s="28">
        <v>3.6096007590658238E-3</v>
      </c>
      <c r="P22" s="28">
        <v>3.3941891008635082E-3</v>
      </c>
      <c r="Q22" s="28">
        <v>3.1565958638030628E-3</v>
      </c>
      <c r="R22" s="28">
        <v>3.1557166572181742E-3</v>
      </c>
      <c r="S22" s="28">
        <v>3.1318287622033756E-3</v>
      </c>
      <c r="T22" s="28">
        <v>3.192545442420805E-3</v>
      </c>
      <c r="U22" s="28">
        <v>3.4270328953166541E-3</v>
      </c>
      <c r="V22" s="28">
        <v>3.6786858600754966E-3</v>
      </c>
      <c r="W22" s="28">
        <v>3.948756012411821E-3</v>
      </c>
      <c r="X22" s="28">
        <v>4.2385858784487335E-3</v>
      </c>
    </row>
    <row r="23" spans="1:24" x14ac:dyDescent="0.2">
      <c r="A23" s="11" t="s">
        <v>103</v>
      </c>
      <c r="B23" s="11" t="s">
        <v>88</v>
      </c>
      <c r="C23" s="11" t="s">
        <v>192</v>
      </c>
      <c r="D23" s="11" t="s">
        <v>184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0</v>
      </c>
    </row>
    <row r="24" spans="1:24" x14ac:dyDescent="0.2">
      <c r="A24" s="11" t="s">
        <v>103</v>
      </c>
      <c r="B24" s="11" t="s">
        <v>88</v>
      </c>
      <c r="C24" s="11" t="s">
        <v>192</v>
      </c>
      <c r="D24" s="11" t="s">
        <v>185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0</v>
      </c>
    </row>
    <row r="25" spans="1:24" x14ac:dyDescent="0.2">
      <c r="A25" s="11" t="s">
        <v>103</v>
      </c>
      <c r="B25" s="11" t="s">
        <v>88</v>
      </c>
      <c r="C25" s="11" t="s">
        <v>192</v>
      </c>
      <c r="D25" s="11" t="s">
        <v>186</v>
      </c>
      <c r="E25" s="28">
        <v>0.10602252455518017</v>
      </c>
      <c r="F25" s="28">
        <v>0.12427438705064119</v>
      </c>
      <c r="G25" s="28">
        <v>0.15430664318013476</v>
      </c>
      <c r="H25" s="28">
        <v>0.19770941008166676</v>
      </c>
      <c r="I25" s="28">
        <v>0.24435577052630522</v>
      </c>
      <c r="J25" s="28">
        <v>0.28980735448770883</v>
      </c>
      <c r="K25" s="28">
        <v>0.31863274183407181</v>
      </c>
      <c r="L25" s="28">
        <v>0.37378802642209463</v>
      </c>
      <c r="M25" s="28">
        <v>0.37821058248695072</v>
      </c>
      <c r="N25" s="28">
        <v>0.3890801512156391</v>
      </c>
      <c r="O25" s="28">
        <v>0.44274113063352694</v>
      </c>
      <c r="P25" s="28">
        <v>0.42</v>
      </c>
      <c r="Q25" s="28">
        <v>0.4536</v>
      </c>
      <c r="R25" s="28">
        <v>0.49442400000000009</v>
      </c>
      <c r="S25" s="28">
        <v>0.550293912</v>
      </c>
      <c r="T25" s="28">
        <v>0.59559838441000823</v>
      </c>
      <c r="U25" s="28">
        <v>0.64485034082837334</v>
      </c>
      <c r="V25" s="28">
        <v>0.69792242341289412</v>
      </c>
      <c r="W25" s="28">
        <v>0.75512466962906566</v>
      </c>
      <c r="X25" s="28">
        <v>0.81686601101116596</v>
      </c>
    </row>
    <row r="26" spans="1:24" x14ac:dyDescent="0.2">
      <c r="A26" s="11" t="s">
        <v>103</v>
      </c>
      <c r="B26" s="11" t="s">
        <v>88</v>
      </c>
      <c r="C26" s="11" t="s">
        <v>192</v>
      </c>
      <c r="D26" s="29" t="s">
        <v>193</v>
      </c>
      <c r="E26" s="28">
        <v>0.10602252455518017</v>
      </c>
      <c r="F26" s="28">
        <v>0.12427438705064119</v>
      </c>
      <c r="G26" s="28">
        <v>0.15430664318013476</v>
      </c>
      <c r="H26" s="28">
        <v>0.19770941008166676</v>
      </c>
      <c r="I26" s="28">
        <v>0.24435577052630522</v>
      </c>
      <c r="J26" s="28">
        <v>0.28980735448770883</v>
      </c>
      <c r="K26" s="28">
        <v>0.31863274183407181</v>
      </c>
      <c r="L26" s="28">
        <v>0.37378802642209463</v>
      </c>
      <c r="M26" s="28">
        <v>0.37821058248695072</v>
      </c>
      <c r="N26" s="28">
        <v>0.3890801512156391</v>
      </c>
      <c r="O26" s="28">
        <v>0.44274113063352694</v>
      </c>
      <c r="P26" s="28">
        <v>0.42</v>
      </c>
      <c r="Q26" s="28">
        <v>0.4536</v>
      </c>
      <c r="R26" s="28">
        <v>0.49442400000000009</v>
      </c>
      <c r="S26" s="28">
        <v>0.550293912</v>
      </c>
      <c r="T26" s="28">
        <v>0.59559838441000823</v>
      </c>
      <c r="U26" s="28">
        <v>0.64485034082837334</v>
      </c>
      <c r="V26" s="28">
        <v>0.69792242341289412</v>
      </c>
      <c r="W26" s="28">
        <v>0.75512466962906566</v>
      </c>
      <c r="X26" s="28">
        <v>0.81686601101116596</v>
      </c>
    </row>
    <row r="27" spans="1:24" x14ac:dyDescent="0.2">
      <c r="A27" s="11" t="s">
        <v>103</v>
      </c>
      <c r="B27" s="11" t="s">
        <v>88</v>
      </c>
      <c r="C27" s="11" t="s">
        <v>192</v>
      </c>
      <c r="D27" s="11" t="s">
        <v>188</v>
      </c>
      <c r="E27" s="28">
        <v>2.7430579719838324E-2</v>
      </c>
      <c r="F27" s="28">
        <v>4.0913144164097359E-2</v>
      </c>
      <c r="G27" s="28">
        <v>6.2839509486258521E-2</v>
      </c>
      <c r="H27" s="28">
        <v>6.7630185348631813E-2</v>
      </c>
      <c r="I27" s="28">
        <v>8.0700483091787553E-2</v>
      </c>
      <c r="J27" s="28">
        <v>6.3030303030303103E-2</v>
      </c>
      <c r="K27" s="28">
        <v>8.8034188034188096E-2</v>
      </c>
      <c r="L27" s="28">
        <v>0.11691752577319585</v>
      </c>
      <c r="M27" s="28">
        <v>0.36837592783505169</v>
      </c>
      <c r="N27" s="28">
        <v>0.3932281134020621</v>
      </c>
      <c r="O27" s="28">
        <v>0.44</v>
      </c>
      <c r="P27" s="28">
        <v>0.4</v>
      </c>
      <c r="Q27" s="28">
        <v>0.45400000000000001</v>
      </c>
      <c r="R27" s="28">
        <v>0.6</v>
      </c>
      <c r="S27" s="28">
        <v>0.63</v>
      </c>
      <c r="T27" s="28">
        <v>0.66150000000000009</v>
      </c>
      <c r="U27" s="28">
        <v>0.69457500000000016</v>
      </c>
      <c r="V27" s="28">
        <v>0.73624950000000022</v>
      </c>
      <c r="W27" s="28">
        <v>0.79294071150000023</v>
      </c>
      <c r="X27" s="28">
        <v>0.85479008699700032</v>
      </c>
    </row>
    <row r="28" spans="1:24" x14ac:dyDescent="0.2">
      <c r="A28" s="11" t="s">
        <v>103</v>
      </c>
      <c r="B28" s="11" t="s">
        <v>88</v>
      </c>
      <c r="C28" s="11" t="s">
        <v>192</v>
      </c>
      <c r="D28" s="11" t="s">
        <v>189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</row>
    <row r="29" spans="1:24" x14ac:dyDescent="0.2">
      <c r="A29" s="11" t="s">
        <v>103</v>
      </c>
      <c r="B29" s="11" t="s">
        <v>88</v>
      </c>
      <c r="C29" s="11" t="s">
        <v>192</v>
      </c>
      <c r="D29" s="11" t="s">
        <v>190</v>
      </c>
      <c r="E29" s="28">
        <v>0.10886867584839156</v>
      </c>
      <c r="F29" s="28">
        <v>0.18853912559411512</v>
      </c>
      <c r="G29" s="28">
        <v>0.19230990810599743</v>
      </c>
      <c r="H29" s="28">
        <v>0.19615610626811739</v>
      </c>
      <c r="I29" s="28">
        <v>0.22557952220833496</v>
      </c>
      <c r="J29" s="28">
        <v>0.23009111265250168</v>
      </c>
      <c r="K29" s="28">
        <v>0.24159566828512677</v>
      </c>
      <c r="L29" s="28">
        <v>0.24159566828512677</v>
      </c>
      <c r="M29" s="28">
        <v>9.6638267314050716E-2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</row>
    <row r="30" spans="1:24" x14ac:dyDescent="0.2">
      <c r="A30" s="11" t="s">
        <v>104</v>
      </c>
      <c r="B30" s="11" t="s">
        <v>88</v>
      </c>
      <c r="C30" s="11" t="s">
        <v>181</v>
      </c>
      <c r="D30" s="11" t="s">
        <v>182</v>
      </c>
      <c r="E30" s="28">
        <v>4.1372009600000004</v>
      </c>
      <c r="F30" s="28">
        <v>4.2404809215999997</v>
      </c>
      <c r="G30" s="28">
        <v>4.3548506847359993</v>
      </c>
      <c r="H30" s="28">
        <v>4.4401081504991993</v>
      </c>
      <c r="I30" s="28">
        <v>4.5141027429742397</v>
      </c>
      <c r="J30" s="28">
        <v>4.6173976058255271</v>
      </c>
      <c r="K30" s="28">
        <v>4.7205277255342502</v>
      </c>
      <c r="L30" s="28">
        <v>4.7885013392575377</v>
      </c>
      <c r="M30" s="28">
        <v>4.839076272294661</v>
      </c>
      <c r="N30" s="28">
        <v>4.8221224586799272</v>
      </c>
      <c r="O30" s="28">
        <v>4.8940357234525314</v>
      </c>
      <c r="P30" s="28">
        <v>5.0255657586626414</v>
      </c>
      <c r="Q30" s="28">
        <v>5.1931129694267986</v>
      </c>
      <c r="R30" s="28">
        <v>5.3706899052928101</v>
      </c>
      <c r="S30" s="28">
        <v>5.5593232809065167</v>
      </c>
      <c r="T30" s="28">
        <v>5.7278776455820495</v>
      </c>
      <c r="U30" s="28">
        <v>5.9091709647959298</v>
      </c>
      <c r="V30" s="28">
        <v>6.1027092140939274</v>
      </c>
      <c r="W30" s="28">
        <v>6.3087212884348602</v>
      </c>
      <c r="X30" s="28">
        <v>6.5274677426004022</v>
      </c>
    </row>
    <row r="31" spans="1:24" x14ac:dyDescent="0.2">
      <c r="A31" s="11" t="s">
        <v>104</v>
      </c>
      <c r="B31" s="11" t="s">
        <v>88</v>
      </c>
      <c r="C31" s="11" t="s">
        <v>181</v>
      </c>
      <c r="D31" s="11" t="s">
        <v>183</v>
      </c>
      <c r="E31" s="28">
        <v>0.23412200000000002</v>
      </c>
      <c r="F31" s="28">
        <v>0.25156000000000001</v>
      </c>
      <c r="G31" s="28">
        <v>0.24161600000000003</v>
      </c>
      <c r="H31" s="28">
        <v>0.25825900000000002</v>
      </c>
      <c r="I31" s="28">
        <v>0.32765100000000003</v>
      </c>
      <c r="J31" s="28">
        <v>0.41988000000000003</v>
      </c>
      <c r="K31" s="28">
        <v>0.48155799999999999</v>
      </c>
      <c r="L31" s="28">
        <v>0.43469600000000003</v>
      </c>
      <c r="M31" s="28">
        <v>0.32927300000000004</v>
      </c>
      <c r="N31" s="28">
        <v>0.258129</v>
      </c>
      <c r="O31" s="28">
        <v>0.33712999999999999</v>
      </c>
      <c r="P31" s="28">
        <v>0.400702</v>
      </c>
      <c r="Q31" s="28">
        <v>0.44470500000000002</v>
      </c>
      <c r="R31" s="28">
        <v>0.49126999999999998</v>
      </c>
      <c r="S31" s="28">
        <v>0.53447950361076169</v>
      </c>
      <c r="T31" s="28">
        <v>0.54314158521853173</v>
      </c>
      <c r="U31" s="28">
        <v>0.56553771614245463</v>
      </c>
      <c r="V31" s="28">
        <v>0.588159570367769</v>
      </c>
      <c r="W31" s="28">
        <v>0.61168628848779116</v>
      </c>
      <c r="X31" s="28">
        <v>0.6361539851266893</v>
      </c>
    </row>
    <row r="32" spans="1:24" x14ac:dyDescent="0.2">
      <c r="A32" s="11" t="s">
        <v>104</v>
      </c>
      <c r="B32" s="11" t="s">
        <v>88</v>
      </c>
      <c r="C32" s="11" t="s">
        <v>181</v>
      </c>
      <c r="D32" s="11" t="s">
        <v>184</v>
      </c>
      <c r="E32" s="28">
        <v>0.23458400000000001</v>
      </c>
      <c r="F32" s="28">
        <v>0.26876799999999995</v>
      </c>
      <c r="G32" s="28">
        <v>0.28398899999999999</v>
      </c>
      <c r="H32" s="28">
        <v>0.30273800000000001</v>
      </c>
      <c r="I32" s="28">
        <v>0.29572899999999996</v>
      </c>
      <c r="J32" s="28">
        <v>0.328957</v>
      </c>
      <c r="K32" s="28">
        <v>0.33446399999999998</v>
      </c>
      <c r="L32" s="28">
        <v>0.27166899999999999</v>
      </c>
      <c r="M32" s="28">
        <v>0.32212000000000002</v>
      </c>
      <c r="N32" s="28">
        <v>0.22121499999999999</v>
      </c>
      <c r="O32" s="28">
        <v>0.286881</v>
      </c>
      <c r="P32" s="28">
        <v>0.28900300000000001</v>
      </c>
      <c r="Q32" s="28">
        <v>0.26832299999999998</v>
      </c>
      <c r="R32" s="28">
        <v>0.26769900000000002</v>
      </c>
      <c r="S32" s="28">
        <v>0.26909</v>
      </c>
      <c r="T32" s="28">
        <v>0.29758600000000002</v>
      </c>
      <c r="U32" s="28">
        <v>0.27634199999999998</v>
      </c>
      <c r="V32" s="28">
        <v>0.27690900000000002</v>
      </c>
      <c r="W32" s="28">
        <v>0.31894600000000001</v>
      </c>
      <c r="X32" s="28">
        <v>0.31170999999999999</v>
      </c>
    </row>
    <row r="33" spans="1:24" x14ac:dyDescent="0.2">
      <c r="A33" s="11" t="s">
        <v>104</v>
      </c>
      <c r="B33" s="11" t="s">
        <v>88</v>
      </c>
      <c r="C33" s="11" t="s">
        <v>181</v>
      </c>
      <c r="D33" s="11" t="s">
        <v>185</v>
      </c>
      <c r="E33" s="28">
        <v>1.17292</v>
      </c>
      <c r="F33" s="28">
        <v>1.3438399999999997</v>
      </c>
      <c r="G33" s="28">
        <v>1.419945</v>
      </c>
      <c r="H33" s="28">
        <v>1.51369</v>
      </c>
      <c r="I33" s="28">
        <v>1.4786449999999998</v>
      </c>
      <c r="J33" s="28">
        <v>1.6447849999999999</v>
      </c>
      <c r="K33" s="28">
        <v>1.67232</v>
      </c>
      <c r="L33" s="28">
        <v>1.3583449999999999</v>
      </c>
      <c r="M33" s="28">
        <v>1.6106</v>
      </c>
      <c r="N33" s="28">
        <v>1.1060749999999999</v>
      </c>
      <c r="O33" s="28">
        <v>1.4344049999999999</v>
      </c>
      <c r="P33" s="28">
        <v>1.4450150000000002</v>
      </c>
      <c r="Q33" s="28">
        <v>1.341615</v>
      </c>
      <c r="R33" s="28">
        <v>1.338495</v>
      </c>
      <c r="S33" s="28">
        <v>1.34545</v>
      </c>
      <c r="T33" s="28">
        <v>1.48793</v>
      </c>
      <c r="U33" s="28">
        <v>1.3817099999999995</v>
      </c>
      <c r="V33" s="28">
        <v>1.3845450000000001</v>
      </c>
      <c r="W33" s="28">
        <v>1.59473</v>
      </c>
      <c r="X33" s="28">
        <v>1.5585499999999997</v>
      </c>
    </row>
    <row r="34" spans="1:24" x14ac:dyDescent="0.2">
      <c r="A34" s="11" t="s">
        <v>104</v>
      </c>
      <c r="B34" s="11" t="s">
        <v>88</v>
      </c>
      <c r="C34" s="11" t="s">
        <v>181</v>
      </c>
      <c r="D34" s="11" t="s">
        <v>186</v>
      </c>
      <c r="E34" s="28">
        <v>4.8818971327999998</v>
      </c>
      <c r="F34" s="28">
        <v>5.0037674874879992</v>
      </c>
      <c r="G34" s="28">
        <v>5.4435633559199994</v>
      </c>
      <c r="H34" s="28">
        <v>5.7277395141439671</v>
      </c>
      <c r="I34" s="28">
        <v>5.7780515110070274</v>
      </c>
      <c r="J34" s="28">
        <v>6.0026168875731853</v>
      </c>
      <c r="K34" s="28">
        <v>6.1366860431945254</v>
      </c>
      <c r="L34" s="28">
        <v>6.3926492879088128</v>
      </c>
      <c r="M34" s="28">
        <v>6.4601668235133722</v>
      </c>
      <c r="N34" s="28">
        <v>6.1240955225235076</v>
      </c>
      <c r="O34" s="28">
        <v>6.4465313998271689</v>
      </c>
      <c r="P34" s="28">
        <v>6.8460000000000001</v>
      </c>
      <c r="Q34" s="28">
        <v>7.0171499999999991</v>
      </c>
      <c r="R34" s="28">
        <v>7.1224072499999984</v>
      </c>
      <c r="S34" s="28">
        <v>7.2648553949999988</v>
      </c>
      <c r="T34" s="28">
        <v>7.5911599737501794</v>
      </c>
      <c r="U34" s="28">
        <v>7.9773808024745056</v>
      </c>
      <c r="V34" s="28">
        <v>8.3607116233086813</v>
      </c>
      <c r="W34" s="28">
        <v>8.6429481651557598</v>
      </c>
      <c r="X34" s="28">
        <v>8.9426308073625513</v>
      </c>
    </row>
    <row r="35" spans="1:24" x14ac:dyDescent="0.2">
      <c r="A35" s="11" t="s">
        <v>104</v>
      </c>
      <c r="B35" s="11" t="s">
        <v>88</v>
      </c>
      <c r="C35" s="11" t="s">
        <v>181</v>
      </c>
      <c r="D35" s="11" t="s">
        <v>187</v>
      </c>
      <c r="E35" s="28">
        <v>6.0548171328000002</v>
      </c>
      <c r="F35" s="28">
        <v>6.3476074874879984</v>
      </c>
      <c r="G35" s="28">
        <v>6.8635083559199996</v>
      </c>
      <c r="H35" s="28">
        <v>7.2414295141439666</v>
      </c>
      <c r="I35" s="28">
        <v>7.2566965110070267</v>
      </c>
      <c r="J35" s="28">
        <v>7.6474018875731851</v>
      </c>
      <c r="K35" s="28">
        <v>7.8090060431945254</v>
      </c>
      <c r="L35" s="28">
        <v>7.7509942879088127</v>
      </c>
      <c r="M35" s="28">
        <v>8.070766823513372</v>
      </c>
      <c r="N35" s="28">
        <v>7.2301705225235073</v>
      </c>
      <c r="O35" s="28">
        <v>7.8809363998271689</v>
      </c>
      <c r="P35" s="28">
        <v>8.2910149999999998</v>
      </c>
      <c r="Q35" s="28">
        <v>8.3587649999999982</v>
      </c>
      <c r="R35" s="28">
        <v>8.4609022499999984</v>
      </c>
      <c r="S35" s="28">
        <v>8.6103053949999993</v>
      </c>
      <c r="T35" s="28">
        <v>9.0790899737501789</v>
      </c>
      <c r="U35" s="28">
        <v>9.3590908024745048</v>
      </c>
      <c r="V35" s="28">
        <v>9.7452566233086806</v>
      </c>
      <c r="W35" s="28">
        <v>10.23767816515576</v>
      </c>
      <c r="X35" s="28">
        <v>10.501180807362552</v>
      </c>
    </row>
    <row r="36" spans="1:24" x14ac:dyDescent="0.2">
      <c r="A36" s="11" t="s">
        <v>104</v>
      </c>
      <c r="B36" s="11" t="s">
        <v>88</v>
      </c>
      <c r="C36" s="11" t="s">
        <v>181</v>
      </c>
      <c r="D36" s="11" t="s">
        <v>188</v>
      </c>
      <c r="E36" s="28">
        <v>1.475921</v>
      </c>
      <c r="F36" s="28">
        <v>1.1276930000000001</v>
      </c>
      <c r="G36" s="28">
        <v>1.0877859999999999</v>
      </c>
      <c r="H36" s="28">
        <v>1.628477</v>
      </c>
      <c r="I36" s="28">
        <v>1.746726</v>
      </c>
      <c r="J36" s="28">
        <v>2.4460000000000002</v>
      </c>
      <c r="K36" s="28">
        <v>2.7450000000000001</v>
      </c>
      <c r="L36" s="28">
        <v>2.934177</v>
      </c>
      <c r="M36" s="28">
        <v>2.7669999999999999</v>
      </c>
      <c r="N36" s="28">
        <v>2.5347089999999999</v>
      </c>
      <c r="O36" s="28">
        <v>3.8829910000000001</v>
      </c>
      <c r="P36" s="28">
        <v>3.486116</v>
      </c>
      <c r="Q36" s="28">
        <v>3.4530859999999999</v>
      </c>
      <c r="R36" s="28">
        <v>4.0353789999999998</v>
      </c>
      <c r="S36" s="28">
        <v>3.7853517176381626</v>
      </c>
      <c r="T36" s="28">
        <v>3.9740139215227437</v>
      </c>
      <c r="U36" s="28">
        <v>4.1016613700518993</v>
      </c>
      <c r="V36" s="28">
        <v>4.2990558585743681</v>
      </c>
      <c r="W36" s="28">
        <v>4.5160132630087881</v>
      </c>
      <c r="X36" s="28">
        <v>4.5803631543274959</v>
      </c>
    </row>
    <row r="37" spans="1:24" x14ac:dyDescent="0.2">
      <c r="A37" s="11" t="s">
        <v>104</v>
      </c>
      <c r="B37" s="11" t="s">
        <v>88</v>
      </c>
      <c r="C37" s="11" t="s">
        <v>181</v>
      </c>
      <c r="D37" s="11" t="s">
        <v>189</v>
      </c>
      <c r="E37" s="28">
        <v>3.4388529999999999</v>
      </c>
      <c r="F37" s="28">
        <v>2.6239110000000001</v>
      </c>
      <c r="G37" s="28">
        <v>2.5420159999999998</v>
      </c>
      <c r="H37" s="28">
        <v>3.1168049999999998</v>
      </c>
      <c r="I37" s="28">
        <v>3.4511609999999999</v>
      </c>
      <c r="J37" s="28">
        <v>3.2320000000000002</v>
      </c>
      <c r="K37" s="28">
        <v>2.5369999999999999</v>
      </c>
      <c r="L37" s="28">
        <v>1.95</v>
      </c>
      <c r="M37" s="28">
        <v>2.1669999999999998</v>
      </c>
      <c r="N37" s="28">
        <v>1.800902</v>
      </c>
      <c r="O37" s="28">
        <v>1.25254</v>
      </c>
      <c r="P37" s="28">
        <v>2.203436</v>
      </c>
      <c r="Q37" s="28">
        <v>1.763245</v>
      </c>
      <c r="R37" s="28">
        <v>1.0871519999999999</v>
      </c>
      <c r="S37" s="28">
        <v>1.5415457280712821</v>
      </c>
      <c r="T37" s="28">
        <v>1.4697858767171055</v>
      </c>
      <c r="U37" s="28">
        <v>1.5315059341323833</v>
      </c>
      <c r="V37" s="28">
        <v>1.5818927555196431</v>
      </c>
      <c r="W37" s="28">
        <v>1.6270383946326805</v>
      </c>
      <c r="X37" s="28">
        <v>1.681067742589887</v>
      </c>
    </row>
    <row r="38" spans="1:24" x14ac:dyDescent="0.2">
      <c r="A38" s="11" t="s">
        <v>104</v>
      </c>
      <c r="B38" s="11" t="s">
        <v>88</v>
      </c>
      <c r="C38" s="11" t="s">
        <v>181</v>
      </c>
      <c r="D38" s="11" t="s">
        <v>190</v>
      </c>
      <c r="E38" s="28">
        <v>8.03613</v>
      </c>
      <c r="F38" s="28">
        <v>7.7569999999999997</v>
      </c>
      <c r="G38" s="28">
        <v>8.5510000000000002</v>
      </c>
      <c r="H38" s="28">
        <v>8.6790000000000003</v>
      </c>
      <c r="I38" s="28">
        <v>8.9</v>
      </c>
      <c r="J38" s="28">
        <v>8.4550000000000001</v>
      </c>
      <c r="K38" s="28">
        <v>7.6095000000000006</v>
      </c>
      <c r="L38" s="28">
        <v>7.0007400000000013</v>
      </c>
      <c r="M38" s="28">
        <v>7.5607992000000017</v>
      </c>
      <c r="N38" s="28">
        <v>6.5778953040000028</v>
      </c>
      <c r="O38" s="28">
        <v>5.5648994271840015</v>
      </c>
      <c r="P38" s="28">
        <v>7.1230712667955212</v>
      </c>
      <c r="Q38" s="28">
        <v>7.05</v>
      </c>
      <c r="R38" s="28">
        <v>5.5765500000000001</v>
      </c>
      <c r="S38" s="28">
        <v>6.3851497500000001</v>
      </c>
      <c r="T38" s="28">
        <v>6.6022448415000001</v>
      </c>
      <c r="U38" s="28">
        <v>6.8201189212694997</v>
      </c>
      <c r="V38" s="28">
        <v>7.0588230835139321</v>
      </c>
      <c r="W38" s="28">
        <v>7.3764701222720586</v>
      </c>
      <c r="X38" s="28">
        <v>7.6346465765515799</v>
      </c>
    </row>
    <row r="39" spans="1:24" x14ac:dyDescent="0.2">
      <c r="A39" s="11" t="s">
        <v>104</v>
      </c>
      <c r="B39" s="11" t="s">
        <v>88</v>
      </c>
      <c r="C39" s="11" t="s">
        <v>191</v>
      </c>
      <c r="D39" s="11" t="s">
        <v>182</v>
      </c>
      <c r="E39" s="28">
        <v>1.9580237632930639</v>
      </c>
      <c r="F39" s="28">
        <v>2.0351032880272024</v>
      </c>
      <c r="G39" s="28">
        <v>2.1218602222666583</v>
      </c>
      <c r="H39" s="28">
        <v>2.1950540178213251</v>
      </c>
      <c r="I39" s="28">
        <v>2.2681529374648988</v>
      </c>
      <c r="J39" s="28">
        <v>2.3557898787156009</v>
      </c>
      <c r="K39" s="28">
        <v>2.4816740811412887</v>
      </c>
      <c r="L39" s="28">
        <v>2.6590405995184629</v>
      </c>
      <c r="M39" s="28">
        <v>2.8318597875280935</v>
      </c>
      <c r="N39" s="28">
        <v>3.0012225917775317</v>
      </c>
      <c r="O39" s="28">
        <v>3.0963501399419813</v>
      </c>
      <c r="P39" s="28">
        <v>3.2076338878428512</v>
      </c>
      <c r="Q39" s="28">
        <v>3.3434840890209032</v>
      </c>
      <c r="R39" s="28">
        <v>3.4782597038677965</v>
      </c>
      <c r="S39" s="28">
        <v>3.6390549971306636</v>
      </c>
      <c r="T39" s="28">
        <v>3.8211902964200113</v>
      </c>
      <c r="U39" s="28">
        <v>4.0062021409913413</v>
      </c>
      <c r="V39" s="28">
        <v>4.1931063426198714</v>
      </c>
      <c r="W39" s="28">
        <v>4.3814553927120166</v>
      </c>
      <c r="X39" s="28">
        <v>4.5731907686835838</v>
      </c>
    </row>
    <row r="40" spans="1:24" x14ac:dyDescent="0.2">
      <c r="A40" s="11" t="s">
        <v>104</v>
      </c>
      <c r="B40" s="11" t="s">
        <v>88</v>
      </c>
      <c r="C40" s="11" t="s">
        <v>191</v>
      </c>
      <c r="D40" s="11" t="s">
        <v>183</v>
      </c>
      <c r="E40" s="28">
        <v>0.11206100000000001</v>
      </c>
      <c r="F40" s="28">
        <v>0.12176300000000001</v>
      </c>
      <c r="G40" s="28">
        <v>0.11158</v>
      </c>
      <c r="H40" s="28">
        <v>0.111764</v>
      </c>
      <c r="I40" s="28">
        <v>0.138294</v>
      </c>
      <c r="J40" s="28">
        <v>0.177951</v>
      </c>
      <c r="K40" s="28">
        <v>0.20888100000000001</v>
      </c>
      <c r="L40" s="28">
        <v>0.215253</v>
      </c>
      <c r="M40" s="28">
        <v>0.17863800000000002</v>
      </c>
      <c r="N40" s="28">
        <v>0.123996</v>
      </c>
      <c r="O40" s="28">
        <v>0.140152</v>
      </c>
      <c r="P40" s="28">
        <v>0.15772900000000001</v>
      </c>
      <c r="Q40" s="28">
        <v>0.18296899999999999</v>
      </c>
      <c r="R40" s="28">
        <v>0.184644</v>
      </c>
      <c r="S40" s="28">
        <v>0.20853059968401355</v>
      </c>
      <c r="T40" s="28">
        <v>0.23022982528057986</v>
      </c>
      <c r="U40" s="28">
        <v>0.23851287347626215</v>
      </c>
      <c r="V40" s="28">
        <v>0.24177938512250499</v>
      </c>
      <c r="W40" s="28">
        <v>0.24451240039737462</v>
      </c>
      <c r="X40" s="28">
        <v>0.24909435142271172</v>
      </c>
    </row>
    <row r="41" spans="1:24" x14ac:dyDescent="0.2">
      <c r="A41" s="11" t="s">
        <v>104</v>
      </c>
      <c r="B41" s="11" t="s">
        <v>88</v>
      </c>
      <c r="C41" s="11" t="s">
        <v>191</v>
      </c>
      <c r="D41" s="11" t="s">
        <v>184</v>
      </c>
      <c r="E41" s="28">
        <v>0.11624</v>
      </c>
      <c r="F41" s="28">
        <v>0.12745900000000002</v>
      </c>
      <c r="G41" s="28">
        <v>0.11418600000000001</v>
      </c>
      <c r="H41" s="28">
        <v>0.114998</v>
      </c>
      <c r="I41" s="28">
        <v>0.133242</v>
      </c>
      <c r="J41" s="28">
        <v>0.17258899999999999</v>
      </c>
      <c r="K41" s="28">
        <v>0.227464</v>
      </c>
      <c r="L41" s="28">
        <v>0.22645699999999999</v>
      </c>
      <c r="M41" s="28">
        <v>0.21512999999999999</v>
      </c>
      <c r="N41" s="28">
        <v>0.13761699999999999</v>
      </c>
      <c r="O41" s="28">
        <v>0.155142</v>
      </c>
      <c r="P41" s="28">
        <v>0.19281600000000002</v>
      </c>
      <c r="Q41" s="28">
        <v>0.24964</v>
      </c>
      <c r="R41" s="28">
        <v>0.25490200000000002</v>
      </c>
      <c r="S41" s="28">
        <v>0.26355900000000004</v>
      </c>
      <c r="T41" s="28">
        <v>0.28088600000000002</v>
      </c>
      <c r="U41" s="28">
        <v>0.29972599999999999</v>
      </c>
      <c r="V41" s="28">
        <v>0.30060399999999998</v>
      </c>
      <c r="W41" s="28">
        <v>0.29679300000000003</v>
      </c>
      <c r="X41" s="28">
        <v>0.31821499999999997</v>
      </c>
    </row>
    <row r="42" spans="1:24" x14ac:dyDescent="0.2">
      <c r="A42" s="11" t="s">
        <v>104</v>
      </c>
      <c r="B42" s="11" t="s">
        <v>88</v>
      </c>
      <c r="C42" s="11" t="s">
        <v>191</v>
      </c>
      <c r="D42" s="11" t="s">
        <v>185</v>
      </c>
      <c r="E42" s="28">
        <v>0.58119999999999994</v>
      </c>
      <c r="F42" s="28">
        <v>0.63729499999999994</v>
      </c>
      <c r="G42" s="28">
        <v>0.57093000000000005</v>
      </c>
      <c r="H42" s="28">
        <v>0.57499</v>
      </c>
      <c r="I42" s="28">
        <v>0.66620999999999997</v>
      </c>
      <c r="J42" s="28">
        <v>0.86294499999999996</v>
      </c>
      <c r="K42" s="28">
        <v>1.1373200000000001</v>
      </c>
      <c r="L42" s="28">
        <v>1.132285</v>
      </c>
      <c r="M42" s="28">
        <v>1.07565</v>
      </c>
      <c r="N42" s="28">
        <v>0.68808499999999995</v>
      </c>
      <c r="O42" s="28">
        <v>0.77571000000000001</v>
      </c>
      <c r="P42" s="28">
        <v>0.96408000000000005</v>
      </c>
      <c r="Q42" s="28">
        <v>1.2482</v>
      </c>
      <c r="R42" s="28">
        <v>1.27451</v>
      </c>
      <c r="S42" s="28">
        <v>1.3177950000000003</v>
      </c>
      <c r="T42" s="28">
        <v>1.4044300000000001</v>
      </c>
      <c r="U42" s="28">
        <v>1.4986299999999999</v>
      </c>
      <c r="V42" s="28">
        <v>1.5030199999999998</v>
      </c>
      <c r="W42" s="28">
        <v>1.4839650000000002</v>
      </c>
      <c r="X42" s="28">
        <v>1.5910749999999998</v>
      </c>
    </row>
    <row r="43" spans="1:24" x14ac:dyDescent="0.2">
      <c r="A43" s="11" t="s">
        <v>104</v>
      </c>
      <c r="B43" s="11" t="s">
        <v>88</v>
      </c>
      <c r="C43" s="11" t="s">
        <v>191</v>
      </c>
      <c r="D43" s="11" t="s">
        <v>186</v>
      </c>
      <c r="E43" s="28">
        <v>1.4604729900619615</v>
      </c>
      <c r="F43" s="28">
        <v>1.4971739455692916</v>
      </c>
      <c r="G43" s="28">
        <v>1.5913951666999937</v>
      </c>
      <c r="H43" s="28">
        <v>1.6331201892590659</v>
      </c>
      <c r="I43" s="28">
        <v>1.6738968678490953</v>
      </c>
      <c r="J43" s="28">
        <v>1.7244381912198199</v>
      </c>
      <c r="K43" s="28">
        <v>1.8016953829085756</v>
      </c>
      <c r="L43" s="28">
        <v>1.9145092316532932</v>
      </c>
      <c r="M43" s="28">
        <v>1.9539832533943844</v>
      </c>
      <c r="N43" s="28">
        <v>1.8607580069020697</v>
      </c>
      <c r="O43" s="28">
        <v>2.013178790962288</v>
      </c>
      <c r="P43" s="28">
        <v>2.1448402986859048</v>
      </c>
      <c r="Q43" s="28">
        <v>2.187737104659623</v>
      </c>
      <c r="R43" s="28">
        <v>2.3408787019857966</v>
      </c>
      <c r="S43" s="28">
        <v>2.5047402111248025</v>
      </c>
      <c r="T43" s="28">
        <v>2.6299772216810426</v>
      </c>
      <c r="U43" s="28">
        <v>2.8043414986939386</v>
      </c>
      <c r="V43" s="28">
        <v>2.9351744398339097</v>
      </c>
      <c r="W43" s="28">
        <v>3.0670187748984112</v>
      </c>
      <c r="X43" s="28">
        <v>3.2012335380785086</v>
      </c>
    </row>
    <row r="44" spans="1:24" x14ac:dyDescent="0.2">
      <c r="A44" s="11" t="s">
        <v>104</v>
      </c>
      <c r="B44" s="11" t="s">
        <v>88</v>
      </c>
      <c r="C44" s="11" t="s">
        <v>191</v>
      </c>
      <c r="D44" s="11" t="s">
        <v>187</v>
      </c>
      <c r="E44" s="28">
        <v>2.0416729900619615</v>
      </c>
      <c r="F44" s="28">
        <v>2.1344689455692913</v>
      </c>
      <c r="G44" s="28">
        <v>2.1623251666999939</v>
      </c>
      <c r="H44" s="28">
        <v>2.2081101892590658</v>
      </c>
      <c r="I44" s="28">
        <v>2.3401068678490953</v>
      </c>
      <c r="J44" s="28">
        <v>2.58738319121982</v>
      </c>
      <c r="K44" s="28">
        <v>2.9390153829085754</v>
      </c>
      <c r="L44" s="28">
        <v>3.0467942316532932</v>
      </c>
      <c r="M44" s="28">
        <v>3.0296332533943842</v>
      </c>
      <c r="N44" s="28">
        <v>2.5488430069020698</v>
      </c>
      <c r="O44" s="28">
        <v>2.7888887909622881</v>
      </c>
      <c r="P44" s="28">
        <v>3.1089202986859048</v>
      </c>
      <c r="Q44" s="28">
        <v>3.4359371046596232</v>
      </c>
      <c r="R44" s="28">
        <v>3.6153887019857969</v>
      </c>
      <c r="S44" s="28">
        <v>3.8225352111248028</v>
      </c>
      <c r="T44" s="28">
        <v>4.0344072216810432</v>
      </c>
      <c r="U44" s="28">
        <v>4.3029714986939389</v>
      </c>
      <c r="V44" s="28">
        <v>4.438194439833909</v>
      </c>
      <c r="W44" s="28">
        <v>4.5509837748984117</v>
      </c>
      <c r="X44" s="28">
        <v>4.7923085380785082</v>
      </c>
    </row>
    <row r="45" spans="1:24" x14ac:dyDescent="0.2">
      <c r="A45" s="11" t="s">
        <v>104</v>
      </c>
      <c r="B45" s="11" t="s">
        <v>88</v>
      </c>
      <c r="C45" s="11" t="s">
        <v>191</v>
      </c>
      <c r="D45" s="11" t="s">
        <v>188</v>
      </c>
      <c r="E45" s="28">
        <v>0.371645</v>
      </c>
      <c r="F45" s="28">
        <v>0.368365</v>
      </c>
      <c r="G45" s="28">
        <v>0.566882</v>
      </c>
      <c r="H45" s="28">
        <v>0.65231499999999998</v>
      </c>
      <c r="I45" s="28">
        <v>0.68618699999999999</v>
      </c>
      <c r="J45" s="28">
        <v>0.93200000000000005</v>
      </c>
      <c r="K45" s="28">
        <v>0.96899999999999997</v>
      </c>
      <c r="L45" s="28">
        <v>1.15866</v>
      </c>
      <c r="M45" s="28">
        <v>0.92200000000000004</v>
      </c>
      <c r="N45" s="28">
        <v>0.89328200000000002</v>
      </c>
      <c r="O45" s="28">
        <v>1.410069</v>
      </c>
      <c r="P45" s="28">
        <v>1.3317540000000001</v>
      </c>
      <c r="Q45" s="28">
        <v>1.30905</v>
      </c>
      <c r="R45" s="28">
        <v>1.374762</v>
      </c>
      <c r="S45" s="28">
        <v>1.4619465501073223</v>
      </c>
      <c r="T45" s="28">
        <v>1.5367152327815798</v>
      </c>
      <c r="U45" s="28">
        <v>1.6272023635467907</v>
      </c>
      <c r="V45" s="28">
        <v>1.6946882655802009</v>
      </c>
      <c r="W45" s="28">
        <v>1.7383775000774107</v>
      </c>
      <c r="X45" s="28">
        <v>1.8128276651664914</v>
      </c>
    </row>
    <row r="46" spans="1:24" x14ac:dyDescent="0.2">
      <c r="A46" s="11" t="s">
        <v>104</v>
      </c>
      <c r="B46" s="11" t="s">
        <v>88</v>
      </c>
      <c r="C46" s="11" t="s">
        <v>191</v>
      </c>
      <c r="D46" s="11" t="s">
        <v>189</v>
      </c>
      <c r="E46" s="28">
        <v>0.93353299999999995</v>
      </c>
      <c r="F46" s="28">
        <v>1.6835389999999999</v>
      </c>
      <c r="G46" s="28">
        <v>1.4783740000000001</v>
      </c>
      <c r="H46" s="28">
        <v>1.3625689999999999</v>
      </c>
      <c r="I46" s="28">
        <v>1.4412849999999999</v>
      </c>
      <c r="J46" s="28">
        <v>1.2270000000000001</v>
      </c>
      <c r="K46" s="28">
        <v>1.2450000000000001</v>
      </c>
      <c r="L46" s="28">
        <v>1.0155689999999999</v>
      </c>
      <c r="M46" s="28">
        <v>0.91500000000000004</v>
      </c>
      <c r="N46" s="28">
        <v>0.63022699999999998</v>
      </c>
      <c r="O46" s="28">
        <v>0.56755299999999997</v>
      </c>
      <c r="P46" s="28">
        <v>0.62997800000000004</v>
      </c>
      <c r="Q46" s="28">
        <v>0.58211900000000005</v>
      </c>
      <c r="R46" s="28">
        <v>0.45699899999999999</v>
      </c>
      <c r="S46" s="28">
        <v>0.53179628359243436</v>
      </c>
      <c r="T46" s="28">
        <v>0.53771965510122921</v>
      </c>
      <c r="U46" s="28">
        <v>0.56166519105379864</v>
      </c>
      <c r="V46" s="28">
        <v>0.57570682083014368</v>
      </c>
      <c r="W46" s="28">
        <v>0.59009949135089723</v>
      </c>
      <c r="X46" s="28">
        <v>0.60485197863466955</v>
      </c>
    </row>
    <row r="47" spans="1:24" x14ac:dyDescent="0.2">
      <c r="A47" s="11" t="s">
        <v>104</v>
      </c>
      <c r="B47" s="11" t="s">
        <v>88</v>
      </c>
      <c r="C47" s="11" t="s">
        <v>191</v>
      </c>
      <c r="D47" s="11" t="s">
        <v>190</v>
      </c>
      <c r="E47" s="28">
        <v>2.3250000000000002</v>
      </c>
      <c r="F47" s="28">
        <v>2.3690000000000002</v>
      </c>
      <c r="G47" s="28">
        <v>2.5630000000000002</v>
      </c>
      <c r="H47" s="28">
        <v>3.161</v>
      </c>
      <c r="I47" s="28">
        <v>3.2561373619150173</v>
      </c>
      <c r="J47" s="28">
        <v>3.0933304938192663</v>
      </c>
      <c r="K47" s="28">
        <v>3.217063713572037</v>
      </c>
      <c r="L47" s="28">
        <v>2.959698616486274</v>
      </c>
      <c r="M47" s="28">
        <v>2.959698616486274</v>
      </c>
      <c r="N47" s="28">
        <v>2.4565498516836071</v>
      </c>
      <c r="O47" s="28">
        <v>2.0880673739310658</v>
      </c>
      <c r="P47" s="28">
        <v>2.4430388274993469</v>
      </c>
      <c r="Q47" s="28">
        <v>2.78734271024928</v>
      </c>
      <c r="R47" s="28">
        <v>2.6842110299700566</v>
      </c>
      <c r="S47" s="28">
        <v>2.9526321329670626</v>
      </c>
      <c r="T47" s="28">
        <v>3.100263739615416</v>
      </c>
      <c r="U47" s="28">
        <v>3.2552769265961872</v>
      </c>
      <c r="V47" s="28">
        <v>3.3366588497610916</v>
      </c>
      <c r="W47" s="28">
        <v>3.4200753210051187</v>
      </c>
      <c r="X47" s="28">
        <v>3.6081794636604001</v>
      </c>
    </row>
    <row r="48" spans="1:24" x14ac:dyDescent="0.2">
      <c r="A48" s="11" t="s">
        <v>104</v>
      </c>
      <c r="B48" s="11" t="s">
        <v>88</v>
      </c>
      <c r="C48" s="11" t="s">
        <v>192</v>
      </c>
      <c r="D48" s="11" t="s">
        <v>182</v>
      </c>
      <c r="E48" s="28">
        <v>0.19394192866535157</v>
      </c>
      <c r="F48" s="28">
        <v>0.19173957992033086</v>
      </c>
      <c r="G48" s="28">
        <v>0.19046278110148787</v>
      </c>
      <c r="H48" s="28">
        <v>0.190259088095518</v>
      </c>
      <c r="I48" s="28">
        <v>0.19206737703107574</v>
      </c>
      <c r="J48" s="28">
        <v>0.19676929602924775</v>
      </c>
      <c r="K48" s="28">
        <v>0.20519463155693907</v>
      </c>
      <c r="L48" s="28">
        <v>0.21612435911241323</v>
      </c>
      <c r="M48" s="28">
        <v>0.22641116151756541</v>
      </c>
      <c r="N48" s="28">
        <v>0.22509285789888508</v>
      </c>
      <c r="O48" s="28">
        <v>0.22158310155189184</v>
      </c>
      <c r="P48" s="28">
        <v>0.22518770780731998</v>
      </c>
      <c r="Q48" s="28">
        <v>0.23130797194933886</v>
      </c>
      <c r="R48" s="28">
        <v>0.24096662065820129</v>
      </c>
      <c r="S48" s="28">
        <v>0.24910809693110375</v>
      </c>
      <c r="T48" s="28">
        <v>0.2600776685640433</v>
      </c>
      <c r="U48" s="28">
        <v>0.27144860440815627</v>
      </c>
      <c r="V48" s="28">
        <v>0.28304049979681489</v>
      </c>
      <c r="W48" s="28">
        <v>0.29474138898268321</v>
      </c>
      <c r="X48" s="28">
        <v>0.30642615879144636</v>
      </c>
    </row>
    <row r="49" spans="1:24" x14ac:dyDescent="0.2">
      <c r="A49" s="11" t="s">
        <v>104</v>
      </c>
      <c r="B49" s="11" t="s">
        <v>88</v>
      </c>
      <c r="C49" s="11" t="s">
        <v>192</v>
      </c>
      <c r="D49" s="11" t="s">
        <v>183</v>
      </c>
      <c r="E49" s="28">
        <v>8.4489999999999999E-3</v>
      </c>
      <c r="F49" s="28">
        <v>9.2059999999999989E-3</v>
      </c>
      <c r="G49" s="28">
        <v>1.0002E-2</v>
      </c>
      <c r="H49" s="28">
        <v>1.0999999999999999E-2</v>
      </c>
      <c r="I49" s="28">
        <v>1.2999999999999999E-2</v>
      </c>
      <c r="J49" s="28">
        <v>1.6E-2</v>
      </c>
      <c r="K49" s="28">
        <v>0.02</v>
      </c>
      <c r="L49" s="28">
        <v>2.3E-2</v>
      </c>
      <c r="M49" s="28">
        <v>2.3E-2</v>
      </c>
      <c r="N49" s="28">
        <v>1.2069000000000002E-2</v>
      </c>
      <c r="O49" s="28">
        <v>1.6731000000000003E-2</v>
      </c>
      <c r="P49" s="28">
        <v>2.0545999999999998E-2</v>
      </c>
      <c r="Q49" s="28">
        <v>2.1312000000000001E-2</v>
      </c>
      <c r="R49" s="28">
        <v>2.3265000000000001E-2</v>
      </c>
      <c r="S49" s="28">
        <v>2.1340000000000001E-2</v>
      </c>
      <c r="T49" s="28">
        <v>2.2707999999999999E-2</v>
      </c>
      <c r="U49" s="28">
        <v>2.4111E-2</v>
      </c>
      <c r="V49" s="28">
        <v>2.5464000000000001E-2</v>
      </c>
      <c r="W49" s="28">
        <v>2.6832000000000002E-2</v>
      </c>
      <c r="X49" s="28">
        <v>2.8201E-2</v>
      </c>
    </row>
    <row r="50" spans="1:24" x14ac:dyDescent="0.2">
      <c r="A50" s="11" t="s">
        <v>104</v>
      </c>
      <c r="B50" s="11" t="s">
        <v>88</v>
      </c>
      <c r="C50" s="11" t="s">
        <v>192</v>
      </c>
      <c r="D50" s="11" t="s">
        <v>184</v>
      </c>
      <c r="E50" s="28">
        <v>8.4489999999999999E-3</v>
      </c>
      <c r="F50" s="28">
        <v>9.2059999999999989E-3</v>
      </c>
      <c r="G50" s="28">
        <v>1.0002E-2</v>
      </c>
      <c r="H50" s="28">
        <v>1.2E-2</v>
      </c>
      <c r="I50" s="28">
        <v>1.6E-2</v>
      </c>
      <c r="J50" s="28">
        <v>1.6E-2</v>
      </c>
      <c r="K50" s="28">
        <v>1.7000000000000001E-2</v>
      </c>
      <c r="L50" s="28">
        <v>1.7000000000000001E-2</v>
      </c>
      <c r="M50" s="28">
        <v>1.8000000000000002E-2</v>
      </c>
      <c r="N50" s="28">
        <v>1.8255E-2</v>
      </c>
      <c r="O50" s="28">
        <v>1.8710999999999998E-2</v>
      </c>
      <c r="P50" s="28">
        <v>1.9E-2</v>
      </c>
      <c r="Q50" s="28">
        <v>0.02</v>
      </c>
      <c r="R50" s="28">
        <v>0.02</v>
      </c>
      <c r="S50" s="28">
        <v>2.1000000000000001E-2</v>
      </c>
      <c r="T50" s="28">
        <v>2.1500000000000002E-2</v>
      </c>
      <c r="U50" s="28">
        <v>2.1999999999999999E-2</v>
      </c>
      <c r="V50" s="28">
        <v>2.2499999999999999E-2</v>
      </c>
      <c r="W50" s="28">
        <v>2.3E-2</v>
      </c>
      <c r="X50" s="28">
        <v>2.35E-2</v>
      </c>
    </row>
    <row r="51" spans="1:24" x14ac:dyDescent="0.2">
      <c r="A51" s="11" t="s">
        <v>104</v>
      </c>
      <c r="B51" s="11" t="s">
        <v>88</v>
      </c>
      <c r="C51" s="11" t="s">
        <v>192</v>
      </c>
      <c r="D51" s="11" t="s">
        <v>185</v>
      </c>
      <c r="E51" s="28">
        <v>0.10138800000000001</v>
      </c>
      <c r="F51" s="28">
        <v>0.11047199999999999</v>
      </c>
      <c r="G51" s="28">
        <v>0.12002400000000001</v>
      </c>
      <c r="H51" s="28">
        <v>0.14400000000000002</v>
      </c>
      <c r="I51" s="28">
        <v>0.192</v>
      </c>
      <c r="J51" s="28">
        <v>0.192</v>
      </c>
      <c r="K51" s="28">
        <v>0.20400000000000004</v>
      </c>
      <c r="L51" s="28">
        <v>0.20400000000000004</v>
      </c>
      <c r="M51" s="28">
        <v>0.21600000000000003</v>
      </c>
      <c r="N51" s="28">
        <v>0.21906</v>
      </c>
      <c r="O51" s="28">
        <v>0.22453199999999998</v>
      </c>
      <c r="P51" s="28">
        <v>0.22799999999999998</v>
      </c>
      <c r="Q51" s="28">
        <v>0.24</v>
      </c>
      <c r="R51" s="28">
        <v>0.24</v>
      </c>
      <c r="S51" s="28">
        <v>0.252</v>
      </c>
      <c r="T51" s="28">
        <v>0.25800000000000001</v>
      </c>
      <c r="U51" s="28">
        <v>0.26400000000000001</v>
      </c>
      <c r="V51" s="28">
        <v>0.27</v>
      </c>
      <c r="W51" s="28">
        <v>0.27600000000000002</v>
      </c>
      <c r="X51" s="28">
        <v>0.28199999999999997</v>
      </c>
    </row>
    <row r="52" spans="1:24" x14ac:dyDescent="0.2">
      <c r="A52" s="11" t="s">
        <v>104</v>
      </c>
      <c r="B52" s="11" t="s">
        <v>88</v>
      </c>
      <c r="C52" s="11" t="s">
        <v>192</v>
      </c>
      <c r="D52" s="11" t="s">
        <v>186</v>
      </c>
      <c r="E52" s="28">
        <v>0.60903956908464219</v>
      </c>
      <c r="F52" s="28">
        <v>0.62492548132742165</v>
      </c>
      <c r="G52" s="28">
        <v>0.68566601196535637</v>
      </c>
      <c r="H52" s="28">
        <v>0.70395862595341663</v>
      </c>
      <c r="I52" s="28">
        <v>0.71064929501498042</v>
      </c>
      <c r="J52" s="28">
        <v>0.72804639530821669</v>
      </c>
      <c r="K52" s="28">
        <v>0.75922013676067457</v>
      </c>
      <c r="L52" s="28">
        <v>0.79966012871592895</v>
      </c>
      <c r="M52" s="28">
        <v>0.82640073953911375</v>
      </c>
      <c r="N52" s="28">
        <v>0.72029714527643229</v>
      </c>
      <c r="O52" s="28">
        <v>0.79398235543162132</v>
      </c>
      <c r="P52" s="28">
        <v>0.83368147320320241</v>
      </c>
      <c r="Q52" s="28">
        <v>0.86702873213133058</v>
      </c>
      <c r="R52" s="28">
        <v>0.89303959409527056</v>
      </c>
      <c r="S52" s="28">
        <v>0.92876117785908141</v>
      </c>
      <c r="T52" s="28">
        <v>0.97713398655406991</v>
      </c>
      <c r="U52" s="28">
        <v>1.0315046967509938</v>
      </c>
      <c r="V52" s="28">
        <v>1.0897059242177374</v>
      </c>
      <c r="W52" s="28">
        <v>1.1494914170324644</v>
      </c>
      <c r="X52" s="28">
        <v>1.1950620192866408</v>
      </c>
    </row>
    <row r="53" spans="1:24" x14ac:dyDescent="0.2">
      <c r="A53" s="11" t="s">
        <v>104</v>
      </c>
      <c r="B53" s="11" t="s">
        <v>88</v>
      </c>
      <c r="C53" s="11" t="s">
        <v>192</v>
      </c>
      <c r="D53" s="11" t="s">
        <v>187</v>
      </c>
      <c r="E53" s="28">
        <v>0.71042756908464222</v>
      </c>
      <c r="F53" s="28">
        <v>0.73539748132742166</v>
      </c>
      <c r="G53" s="28">
        <v>0.80569001196535639</v>
      </c>
      <c r="H53" s="28">
        <v>0.84795862595341664</v>
      </c>
      <c r="I53" s="28">
        <v>0.90264929501498048</v>
      </c>
      <c r="J53" s="28">
        <v>0.92004639530821675</v>
      </c>
      <c r="K53" s="28">
        <v>0.96322013676067464</v>
      </c>
      <c r="L53" s="28">
        <v>1.003660128715929</v>
      </c>
      <c r="M53" s="28">
        <v>1.0424007395391137</v>
      </c>
      <c r="N53" s="28">
        <v>0.93935714527643233</v>
      </c>
      <c r="O53" s="28">
        <v>1.0185143554316214</v>
      </c>
      <c r="P53" s="28">
        <v>1.0616814732032025</v>
      </c>
      <c r="Q53" s="28">
        <v>1.1070287321313306</v>
      </c>
      <c r="R53" s="28">
        <v>1.1330395940952704</v>
      </c>
      <c r="S53" s="28">
        <v>1.1807611778590814</v>
      </c>
      <c r="T53" s="28">
        <v>1.2351339865540698</v>
      </c>
      <c r="U53" s="28">
        <v>1.2955046967509938</v>
      </c>
      <c r="V53" s="28">
        <v>1.3597059242177374</v>
      </c>
      <c r="W53" s="28">
        <v>1.4254914170324644</v>
      </c>
      <c r="X53" s="28">
        <v>1.4770620192866408</v>
      </c>
    </row>
    <row r="54" spans="1:24" x14ac:dyDescent="0.2">
      <c r="A54" s="11" t="s">
        <v>104</v>
      </c>
      <c r="B54" s="11" t="s">
        <v>88</v>
      </c>
      <c r="C54" s="11" t="s">
        <v>192</v>
      </c>
      <c r="D54" s="11" t="s">
        <v>188</v>
      </c>
      <c r="E54" s="28">
        <v>0.18469099999999999</v>
      </c>
      <c r="F54" s="28">
        <v>0.189496</v>
      </c>
      <c r="G54" s="28">
        <v>0.267621</v>
      </c>
      <c r="H54" s="28">
        <v>0.27028099999999999</v>
      </c>
      <c r="I54" s="28">
        <v>0.33800000000000002</v>
      </c>
      <c r="J54" s="28">
        <v>0.372</v>
      </c>
      <c r="K54" s="28">
        <v>0.37926300000000002</v>
      </c>
      <c r="L54" s="28">
        <v>0.55721500000000002</v>
      </c>
      <c r="M54" s="28">
        <v>0.52200000000000002</v>
      </c>
      <c r="N54" s="28">
        <v>0.368448</v>
      </c>
      <c r="O54" s="28">
        <v>0.74570599999999998</v>
      </c>
      <c r="P54" s="28">
        <v>0.62890299999999999</v>
      </c>
      <c r="Q54" s="28">
        <v>0.75751900000000005</v>
      </c>
      <c r="R54" s="28">
        <v>0.75714499999999996</v>
      </c>
      <c r="S54" s="28">
        <v>0.67174782032635028</v>
      </c>
      <c r="T54" s="28">
        <v>0.74135055184391851</v>
      </c>
      <c r="U54" s="28">
        <v>0.75961671317482116</v>
      </c>
      <c r="V54" s="28">
        <v>0.79309818632205653</v>
      </c>
      <c r="W54" s="28">
        <v>0.82404452066281553</v>
      </c>
      <c r="X54" s="28">
        <v>0.84991456434316859</v>
      </c>
    </row>
    <row r="55" spans="1:24" x14ac:dyDescent="0.2">
      <c r="A55" s="11" t="s">
        <v>104</v>
      </c>
      <c r="B55" s="11" t="s">
        <v>88</v>
      </c>
      <c r="C55" s="11" t="s">
        <v>192</v>
      </c>
      <c r="D55" s="11" t="s">
        <v>189</v>
      </c>
      <c r="E55" s="28">
        <v>0.15026700000000001</v>
      </c>
      <c r="F55" s="28">
        <v>0.16830400000000001</v>
      </c>
      <c r="G55" s="28">
        <v>0.19078899999999999</v>
      </c>
      <c r="H55" s="28">
        <v>0.20519999999999999</v>
      </c>
      <c r="I55" s="28">
        <v>0.22989699999999999</v>
      </c>
      <c r="J55" s="28">
        <v>0.24</v>
      </c>
      <c r="K55" s="28">
        <v>0.34</v>
      </c>
      <c r="L55" s="28">
        <v>0.42438100000000001</v>
      </c>
      <c r="M55" s="28">
        <v>0.254</v>
      </c>
      <c r="N55" s="28">
        <v>0.16097500000000001</v>
      </c>
      <c r="O55" s="28">
        <v>0.34835799999999995</v>
      </c>
      <c r="P55" s="28">
        <v>0.25307299999999999</v>
      </c>
      <c r="Q55" s="28">
        <v>0.193772</v>
      </c>
      <c r="R55" s="28">
        <v>0.20361399999999999</v>
      </c>
      <c r="S55" s="28">
        <v>0.18144118898797093</v>
      </c>
      <c r="T55" s="28">
        <v>0.20100364815748276</v>
      </c>
      <c r="U55" s="28">
        <v>0.20426744101861499</v>
      </c>
      <c r="V55" s="28">
        <v>0.21027714022136795</v>
      </c>
      <c r="W55" s="28">
        <v>0.21658545442800897</v>
      </c>
      <c r="X55" s="28">
        <v>0.22308301806084926</v>
      </c>
    </row>
    <row r="56" spans="1:24" x14ac:dyDescent="0.2">
      <c r="A56" s="11" t="s">
        <v>104</v>
      </c>
      <c r="B56" s="11" t="s">
        <v>88</v>
      </c>
      <c r="C56" s="11" t="s">
        <v>192</v>
      </c>
      <c r="D56" s="11" t="s">
        <v>190</v>
      </c>
      <c r="E56" s="28">
        <v>0.68300000000000005</v>
      </c>
      <c r="F56" s="28">
        <v>0.621</v>
      </c>
      <c r="G56" s="28">
        <v>0.72399999999999998</v>
      </c>
      <c r="H56" s="28">
        <v>0.77700000000000002</v>
      </c>
      <c r="I56" s="28">
        <v>0.78477000000000008</v>
      </c>
      <c r="J56" s="28">
        <v>0.79261770000000009</v>
      </c>
      <c r="K56" s="28">
        <v>0.85602711600000014</v>
      </c>
      <c r="L56" s="28">
        <v>0.86458738716000016</v>
      </c>
      <c r="M56" s="28">
        <v>0.7781286484440002</v>
      </c>
      <c r="N56" s="28">
        <v>0.71587835656848009</v>
      </c>
      <c r="O56" s="28">
        <v>0.53690876742636018</v>
      </c>
      <c r="P56" s="28">
        <v>0.67113595928295022</v>
      </c>
      <c r="Q56" s="28">
        <v>0.57046556539050775</v>
      </c>
      <c r="R56" s="28">
        <v>0.57046556539050775</v>
      </c>
      <c r="S56" s="28">
        <v>0.67314936716079898</v>
      </c>
      <c r="T56" s="28">
        <v>0.70680683551883894</v>
      </c>
      <c r="U56" s="28">
        <v>0.74709482514341263</v>
      </c>
      <c r="V56" s="28">
        <v>0.78444956640058339</v>
      </c>
      <c r="W56" s="28">
        <v>0.82367204472061262</v>
      </c>
      <c r="X56" s="28">
        <v>0.85661892650943716</v>
      </c>
    </row>
    <row r="57" spans="1:24" x14ac:dyDescent="0.2">
      <c r="A57" s="11" t="s">
        <v>105</v>
      </c>
      <c r="B57" s="11" t="s">
        <v>88</v>
      </c>
      <c r="C57" s="11" t="s">
        <v>181</v>
      </c>
      <c r="D57" s="11" t="s">
        <v>182</v>
      </c>
      <c r="E57" s="28">
        <v>2.6940000000000022</v>
      </c>
      <c r="F57" s="28">
        <v>2.8240000000000021</v>
      </c>
      <c r="G57" s="28">
        <v>3.11</v>
      </c>
      <c r="H57" s="28">
        <v>3.4246000000000021</v>
      </c>
      <c r="I57" s="28">
        <v>3.7706600000000021</v>
      </c>
      <c r="J57" s="28">
        <v>4.1513260000000018</v>
      </c>
      <c r="K57" s="28">
        <v>4.5700586000000021</v>
      </c>
      <c r="L57" s="28">
        <v>5.0306644600000023</v>
      </c>
      <c r="M57" s="28">
        <v>5.5373309060000029</v>
      </c>
      <c r="N57" s="28">
        <v>5.858930906000003</v>
      </c>
      <c r="O57" s="28">
        <v>6.1162109060000027</v>
      </c>
      <c r="P57" s="28">
        <v>6.4410269060000038</v>
      </c>
      <c r="Q57" s="28">
        <v>6.7983245060000037</v>
      </c>
      <c r="R57" s="28">
        <v>7.1842059140000041</v>
      </c>
      <c r="S57" s="28">
        <v>7.6009578346400053</v>
      </c>
      <c r="T57" s="28">
        <v>8.0510499089312066</v>
      </c>
      <c r="U57" s="28">
        <v>8.537149349165702</v>
      </c>
      <c r="V57" s="28">
        <v>9.0621367446189574</v>
      </c>
      <c r="W57" s="28">
        <v>9.6291231317084733</v>
      </c>
      <c r="X57" s="28">
        <v>10.241468429765153</v>
      </c>
    </row>
    <row r="58" spans="1:24" x14ac:dyDescent="0.2">
      <c r="A58" s="11" t="s">
        <v>105</v>
      </c>
      <c r="B58" s="11" t="s">
        <v>88</v>
      </c>
      <c r="C58" s="11" t="s">
        <v>181</v>
      </c>
      <c r="D58" s="11" t="s">
        <v>183</v>
      </c>
      <c r="E58" s="28">
        <v>0.13</v>
      </c>
      <c r="F58" s="28">
        <v>0.14300000000000002</v>
      </c>
      <c r="G58" s="28">
        <v>0.15730000000000002</v>
      </c>
      <c r="H58" s="28">
        <v>0.17303000000000004</v>
      </c>
      <c r="I58" s="28">
        <v>0.19033300000000006</v>
      </c>
      <c r="J58" s="28">
        <v>0.20936630000000009</v>
      </c>
      <c r="K58" s="28">
        <v>0.23030293000000013</v>
      </c>
      <c r="L58" s="28">
        <v>0.25333322300000016</v>
      </c>
      <c r="M58" s="28">
        <v>0.2679999999999999</v>
      </c>
      <c r="N58" s="28">
        <v>0.21439999999999992</v>
      </c>
      <c r="O58" s="28">
        <v>0.21654399999999993</v>
      </c>
      <c r="P58" s="28">
        <v>0.23819839999999995</v>
      </c>
      <c r="Q58" s="28">
        <v>0.25725427199999995</v>
      </c>
      <c r="R58" s="28">
        <v>0.27783461375999996</v>
      </c>
      <c r="S58" s="28">
        <v>0.30006138286079997</v>
      </c>
      <c r="T58" s="28">
        <v>0.32406629348966398</v>
      </c>
      <c r="U58" s="28">
        <v>0.34999159696883714</v>
      </c>
      <c r="V58" s="28">
        <v>0.37799092472634416</v>
      </c>
      <c r="W58" s="28">
        <v>0.40823019870445171</v>
      </c>
      <c r="X58" s="28">
        <v>0.44088861460080786</v>
      </c>
    </row>
    <row r="59" spans="1:24" x14ac:dyDescent="0.2">
      <c r="A59" s="11" t="s">
        <v>105</v>
      </c>
      <c r="B59" s="11" t="s">
        <v>88</v>
      </c>
      <c r="C59" s="11" t="s">
        <v>181</v>
      </c>
      <c r="D59" s="11" t="s">
        <v>184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</row>
    <row r="60" spans="1:24" x14ac:dyDescent="0.2">
      <c r="A60" s="11" t="s">
        <v>105</v>
      </c>
      <c r="B60" s="11" t="s">
        <v>88</v>
      </c>
      <c r="C60" s="11" t="s">
        <v>181</v>
      </c>
      <c r="D60" s="11" t="s">
        <v>185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0</v>
      </c>
    </row>
    <row r="61" spans="1:24" x14ac:dyDescent="0.2">
      <c r="A61" s="11" t="s">
        <v>105</v>
      </c>
      <c r="B61" s="11" t="s">
        <v>88</v>
      </c>
      <c r="C61" s="11" t="s">
        <v>181</v>
      </c>
      <c r="D61" s="11" t="s">
        <v>186</v>
      </c>
      <c r="E61" s="28">
        <v>2.9634000000000027</v>
      </c>
      <c r="F61" s="28">
        <v>3.0612160000000026</v>
      </c>
      <c r="G61" s="28">
        <v>3.4210000000000025</v>
      </c>
      <c r="H61" s="28">
        <v>3.9382900000000021</v>
      </c>
      <c r="I61" s="28">
        <v>4.5247920000000024</v>
      </c>
      <c r="J61" s="28">
        <v>5.1476442400000026</v>
      </c>
      <c r="K61" s="28">
        <v>5.4383697340000019</v>
      </c>
      <c r="L61" s="28">
        <v>6.0367973520000024</v>
      </c>
      <c r="M61" s="28">
        <v>6.6447970872000033</v>
      </c>
      <c r="N61" s="28">
        <v>6.4448239966000038</v>
      </c>
      <c r="O61" s="28">
        <v>7.53</v>
      </c>
      <c r="P61" s="28">
        <v>8.1999999999999993</v>
      </c>
      <c r="Q61" s="28">
        <v>8.7899999999999991</v>
      </c>
      <c r="R61" s="28">
        <v>9.4053000000000004</v>
      </c>
      <c r="S61" s="28">
        <v>9.9602126999999996</v>
      </c>
      <c r="T61" s="28">
        <v>10.627385879789193</v>
      </c>
      <c r="U61" s="28">
        <v>11.269037140898726</v>
      </c>
      <c r="V61" s="28">
        <v>11.962020502897024</v>
      </c>
      <c r="W61" s="28">
        <v>12.710442533855185</v>
      </c>
      <c r="X61" s="28">
        <v>13.518738327290002</v>
      </c>
    </row>
    <row r="62" spans="1:24" x14ac:dyDescent="0.2">
      <c r="A62" s="11" t="s">
        <v>105</v>
      </c>
      <c r="B62" s="11" t="s">
        <v>88</v>
      </c>
      <c r="C62" s="11" t="s">
        <v>181</v>
      </c>
      <c r="D62" s="11" t="s">
        <v>187</v>
      </c>
      <c r="E62" s="28">
        <v>2.9634000000000027</v>
      </c>
      <c r="F62" s="28">
        <v>3.0612160000000026</v>
      </c>
      <c r="G62" s="28">
        <v>3.4210000000000025</v>
      </c>
      <c r="H62" s="28">
        <v>3.9382900000000021</v>
      </c>
      <c r="I62" s="28">
        <v>4.5247920000000024</v>
      </c>
      <c r="J62" s="28">
        <v>5.1476442400000026</v>
      </c>
      <c r="K62" s="28">
        <v>5.4383697340000019</v>
      </c>
      <c r="L62" s="28">
        <v>6.0367973520000024</v>
      </c>
      <c r="M62" s="28">
        <v>6.6447970872000033</v>
      </c>
      <c r="N62" s="28">
        <v>6.4448239966000038</v>
      </c>
      <c r="O62" s="28">
        <v>7.53</v>
      </c>
      <c r="P62" s="28">
        <v>8.1999999999999993</v>
      </c>
      <c r="Q62" s="28">
        <v>8.7899999999999991</v>
      </c>
      <c r="R62" s="28">
        <v>9.4053000000000004</v>
      </c>
      <c r="S62" s="28">
        <v>9.9602126999999996</v>
      </c>
      <c r="T62" s="28">
        <v>10.627385879789193</v>
      </c>
      <c r="U62" s="28">
        <v>11.269037140898726</v>
      </c>
      <c r="V62" s="28">
        <v>11.962020502897024</v>
      </c>
      <c r="W62" s="28">
        <v>12.710442533855185</v>
      </c>
      <c r="X62" s="28">
        <v>13.518738327290002</v>
      </c>
    </row>
    <row r="63" spans="1:24" x14ac:dyDescent="0.2">
      <c r="A63" s="11" t="s">
        <v>105</v>
      </c>
      <c r="B63" s="11" t="s">
        <v>88</v>
      </c>
      <c r="C63" s="11" t="s">
        <v>181</v>
      </c>
      <c r="D63" s="11" t="s">
        <v>188</v>
      </c>
      <c r="E63" s="28">
        <v>1.5649999999999999</v>
      </c>
      <c r="F63" s="28">
        <v>1.6432500000000001</v>
      </c>
      <c r="G63" s="28">
        <v>2.376881</v>
      </c>
      <c r="H63" s="28">
        <v>2.6833589999999994</v>
      </c>
      <c r="I63" s="28">
        <v>3.3582839999999998</v>
      </c>
      <c r="J63" s="28">
        <v>4.2870000000000008</v>
      </c>
      <c r="K63" s="28">
        <v>4.0952060000000001</v>
      </c>
      <c r="L63" s="28">
        <v>5.4698230000000008</v>
      </c>
      <c r="M63" s="28">
        <v>5.4709800000000017</v>
      </c>
      <c r="N63" s="28">
        <v>5.485062000000001</v>
      </c>
      <c r="O63" s="28">
        <v>7.2</v>
      </c>
      <c r="P63" s="28">
        <v>7.7</v>
      </c>
      <c r="Q63" s="28">
        <v>8.06</v>
      </c>
      <c r="R63" s="28">
        <v>8.5329999999999995</v>
      </c>
      <c r="S63" s="28">
        <v>9.0279140000000009</v>
      </c>
      <c r="T63" s="28">
        <v>9.4612538719999968</v>
      </c>
      <c r="U63" s="28">
        <v>10.066774119807999</v>
      </c>
      <c r="V63" s="28">
        <v>10.690914115236096</v>
      </c>
      <c r="W63" s="28">
        <v>11.407205360956914</v>
      </c>
      <c r="X63" s="28">
        <v>12.182895325501985</v>
      </c>
    </row>
    <row r="64" spans="1:24" x14ac:dyDescent="0.2">
      <c r="A64" s="11" t="s">
        <v>105</v>
      </c>
      <c r="B64" s="11" t="s">
        <v>88</v>
      </c>
      <c r="C64" s="11" t="s">
        <v>181</v>
      </c>
      <c r="D64" s="11" t="s">
        <v>189</v>
      </c>
      <c r="E64" s="28">
        <v>6.2600000000000003E-2</v>
      </c>
      <c r="F64" s="28">
        <v>6.5730000000000011E-2</v>
      </c>
      <c r="G64" s="28">
        <v>9.5075240000000005E-2</v>
      </c>
      <c r="H64" s="28">
        <v>0.10733435999999998</v>
      </c>
      <c r="I64" s="28">
        <v>0.13433135999999998</v>
      </c>
      <c r="J64" s="28">
        <v>0.17148000000000005</v>
      </c>
      <c r="K64" s="28">
        <v>0.16380824000000002</v>
      </c>
      <c r="L64" s="28">
        <v>0.21879292000000003</v>
      </c>
      <c r="M64" s="28">
        <v>0.21883920000000007</v>
      </c>
      <c r="N64" s="28">
        <v>0.19695528000000007</v>
      </c>
      <c r="O64" s="28">
        <v>0.21665080800000008</v>
      </c>
      <c r="P64" s="28">
        <v>0.2383158888000001</v>
      </c>
      <c r="Q64" s="28">
        <v>0.20266700000000001</v>
      </c>
      <c r="R64" s="28">
        <v>0.22293370000000004</v>
      </c>
      <c r="S64" s="28">
        <v>0.23185104800000006</v>
      </c>
      <c r="T64" s="28">
        <v>0.23996583468000005</v>
      </c>
      <c r="U64" s="28">
        <v>0.24836463889380003</v>
      </c>
      <c r="V64" s="28">
        <v>0.25705740125508303</v>
      </c>
      <c r="W64" s="28">
        <v>0.26605441029901089</v>
      </c>
      <c r="X64" s="28">
        <v>0.27536631465947631</v>
      </c>
    </row>
    <row r="65" spans="1:24" x14ac:dyDescent="0.2">
      <c r="A65" s="11" t="s">
        <v>105</v>
      </c>
      <c r="B65" s="11" t="s">
        <v>88</v>
      </c>
      <c r="C65" s="11" t="s">
        <v>181</v>
      </c>
      <c r="D65" s="11" t="s">
        <v>190</v>
      </c>
      <c r="E65" s="28">
        <v>1.2799429323</v>
      </c>
      <c r="F65" s="28">
        <v>1.292742361623</v>
      </c>
      <c r="G65" s="28">
        <v>1.3121334970473448</v>
      </c>
      <c r="H65" s="28">
        <v>1.5089535216044465</v>
      </c>
      <c r="I65" s="28">
        <v>1.4335058455242242</v>
      </c>
      <c r="J65" s="28">
        <v>1.4550084332070874</v>
      </c>
      <c r="K65" s="28">
        <v>1.4768335597051936</v>
      </c>
      <c r="L65" s="28">
        <v>1.3291502037346743</v>
      </c>
      <c r="M65" s="28">
        <v>1.4620652241081418</v>
      </c>
      <c r="N65" s="28">
        <v>1.1696521792865135</v>
      </c>
      <c r="O65" s="28">
        <v>1.3100104408008952</v>
      </c>
      <c r="P65" s="28">
        <v>1.4148112760649669</v>
      </c>
      <c r="Q65" s="28">
        <v>1.5279961781501641</v>
      </c>
      <c r="R65" s="28">
        <v>1.6043959870576725</v>
      </c>
      <c r="S65" s="28">
        <v>1.6445058867341142</v>
      </c>
      <c r="T65" s="28">
        <v>1.685618533902467</v>
      </c>
      <c r="U65" s="28">
        <v>1.7277589972500285</v>
      </c>
      <c r="V65" s="28">
        <v>1.7709529721812791</v>
      </c>
      <c r="W65" s="28">
        <v>1.8152267964858109</v>
      </c>
      <c r="X65" s="28">
        <v>1.8606074663979559</v>
      </c>
    </row>
    <row r="66" spans="1:24" x14ac:dyDescent="0.2">
      <c r="A66" s="11" t="s">
        <v>105</v>
      </c>
      <c r="B66" s="11" t="s">
        <v>88</v>
      </c>
      <c r="C66" s="11" t="s">
        <v>191</v>
      </c>
      <c r="D66" s="11" t="s">
        <v>182</v>
      </c>
      <c r="E66" s="28">
        <v>1.0547775000000001</v>
      </c>
      <c r="F66" s="28">
        <v>1.1232891399999985</v>
      </c>
      <c r="G66" s="28">
        <v>1.1848325766666641</v>
      </c>
      <c r="H66" s="28">
        <v>1.2426887785111105</v>
      </c>
      <c r="I66" s="28">
        <v>1.3005827905438549</v>
      </c>
      <c r="J66" s="28">
        <v>1.3576017919023549</v>
      </c>
      <c r="K66" s="28">
        <v>1.4091997560643077</v>
      </c>
      <c r="L66" s="28">
        <v>1.4597657609430217</v>
      </c>
      <c r="M66" s="28">
        <v>1.5093204457241614</v>
      </c>
      <c r="N66" s="28">
        <v>1.557884036809678</v>
      </c>
      <c r="O66" s="28">
        <v>1.6054763560734848</v>
      </c>
      <c r="P66" s="28">
        <v>1.6521168289520149</v>
      </c>
      <c r="Q66" s="28">
        <v>1.6978244923729746</v>
      </c>
      <c r="R66" s="28">
        <v>1.7426180025255151</v>
      </c>
      <c r="S66" s="28">
        <v>1.7865156424750051</v>
      </c>
      <c r="T66" s="28">
        <v>1.8295353296255052</v>
      </c>
      <c r="U66" s="28">
        <v>1.8716946230329952</v>
      </c>
      <c r="V66" s="28">
        <v>1.9130107305723356</v>
      </c>
      <c r="W66" s="28">
        <v>1.9535005159608887</v>
      </c>
      <c r="X66" s="28">
        <v>1.9931805056416709</v>
      </c>
    </row>
    <row r="67" spans="1:24" x14ac:dyDescent="0.2">
      <c r="A67" s="11" t="s">
        <v>105</v>
      </c>
      <c r="B67" s="11" t="s">
        <v>88</v>
      </c>
      <c r="C67" s="11" t="s">
        <v>191</v>
      </c>
      <c r="D67" s="11" t="s">
        <v>183</v>
      </c>
      <c r="E67" s="28">
        <v>7.8750000000000001E-2</v>
      </c>
      <c r="F67" s="28">
        <v>7.8750000000000001E-2</v>
      </c>
      <c r="G67" s="28">
        <v>7.8750000000000001E-2</v>
      </c>
      <c r="H67" s="28">
        <v>7.8750000000000001E-2</v>
      </c>
      <c r="I67" s="28">
        <v>7.8750000000000001E-2</v>
      </c>
      <c r="J67" s="28">
        <v>7.8750000000000001E-2</v>
      </c>
      <c r="K67" s="28">
        <v>7.8750000000000001E-2</v>
      </c>
      <c r="L67" s="28">
        <v>7.8750000000000001E-2</v>
      </c>
      <c r="M67" s="28">
        <v>7.8750000000000001E-2</v>
      </c>
      <c r="N67" s="28">
        <v>7.8750000000000001E-2</v>
      </c>
      <c r="O67" s="28">
        <v>7.8750000000000001E-2</v>
      </c>
      <c r="P67" s="28">
        <v>7.8750000000000001E-2</v>
      </c>
      <c r="Q67" s="28">
        <v>7.8750000000000001E-2</v>
      </c>
      <c r="R67" s="28">
        <v>7.8750000000000001E-2</v>
      </c>
      <c r="S67" s="28">
        <v>7.8750000000000001E-2</v>
      </c>
      <c r="T67" s="28">
        <v>7.8750000000000001E-2</v>
      </c>
      <c r="U67" s="28">
        <v>7.8750000000000001E-2</v>
      </c>
      <c r="V67" s="28">
        <v>7.8750000000000001E-2</v>
      </c>
      <c r="W67" s="28">
        <v>7.8750000000000001E-2</v>
      </c>
      <c r="X67" s="28">
        <v>7.8750000000000001E-2</v>
      </c>
    </row>
    <row r="68" spans="1:24" x14ac:dyDescent="0.2">
      <c r="A68" s="11" t="s">
        <v>105</v>
      </c>
      <c r="B68" s="11" t="s">
        <v>88</v>
      </c>
      <c r="C68" s="11" t="s">
        <v>191</v>
      </c>
      <c r="D68" s="11" t="s">
        <v>184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0</v>
      </c>
    </row>
    <row r="69" spans="1:24" x14ac:dyDescent="0.2">
      <c r="A69" s="11" t="s">
        <v>105</v>
      </c>
      <c r="B69" s="11" t="s">
        <v>88</v>
      </c>
      <c r="C69" s="11" t="s">
        <v>191</v>
      </c>
      <c r="D69" s="11" t="s">
        <v>185</v>
      </c>
      <c r="E69" s="28">
        <v>0</v>
      </c>
      <c r="F69" s="28">
        <v>0</v>
      </c>
      <c r="G69" s="28">
        <v>0</v>
      </c>
      <c r="H69" s="28">
        <v>0</v>
      </c>
      <c r="I69" s="28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0</v>
      </c>
    </row>
    <row r="70" spans="1:24" x14ac:dyDescent="0.2">
      <c r="A70" s="11" t="s">
        <v>105</v>
      </c>
      <c r="B70" s="11" t="s">
        <v>88</v>
      </c>
      <c r="C70" s="11" t="s">
        <v>191</v>
      </c>
      <c r="D70" s="11" t="s">
        <v>186</v>
      </c>
      <c r="E70" s="28">
        <v>2.2150327500000002</v>
      </c>
      <c r="F70" s="28">
        <v>2.3589071939999968</v>
      </c>
      <c r="G70" s="28">
        <v>2.5592383655999944</v>
      </c>
      <c r="H70" s="28">
        <v>2.6717808737988875</v>
      </c>
      <c r="I70" s="28">
        <v>2.8612821391964811</v>
      </c>
      <c r="J70" s="28">
        <v>2.986723942185181</v>
      </c>
      <c r="K70" s="28">
        <v>2.9593194877350464</v>
      </c>
      <c r="L70" s="28">
        <v>3.0655080979803455</v>
      </c>
      <c r="M70" s="28">
        <v>3.1393865271062555</v>
      </c>
      <c r="N70" s="28">
        <v>3.053452712146969</v>
      </c>
      <c r="O70" s="28">
        <v>3.2109527121469696</v>
      </c>
      <c r="P70" s="28">
        <v>3.3868394993516309</v>
      </c>
      <c r="Q70" s="28">
        <v>3.6654314339832501</v>
      </c>
      <c r="R70" s="28">
        <v>4.17</v>
      </c>
      <c r="S70" s="28">
        <v>4.4619</v>
      </c>
      <c r="T70" s="28">
        <v>4.7742330000000006</v>
      </c>
      <c r="U70" s="28">
        <v>5.0535754821890873</v>
      </c>
      <c r="V70" s="28">
        <v>5.1651289725453076</v>
      </c>
      <c r="W70" s="28">
        <v>5.2744513930943997</v>
      </c>
      <c r="X70" s="28">
        <v>5.3815873652325115</v>
      </c>
    </row>
    <row r="71" spans="1:24" x14ac:dyDescent="0.2">
      <c r="A71" s="11" t="s">
        <v>105</v>
      </c>
      <c r="B71" s="11" t="s">
        <v>88</v>
      </c>
      <c r="C71" s="11" t="s">
        <v>191</v>
      </c>
      <c r="D71" s="11" t="s">
        <v>187</v>
      </c>
      <c r="E71" s="28">
        <v>2.2150327500000002</v>
      </c>
      <c r="F71" s="28">
        <v>2.3589071939999968</v>
      </c>
      <c r="G71" s="28">
        <v>2.5592383655999944</v>
      </c>
      <c r="H71" s="28">
        <v>2.6717808737988875</v>
      </c>
      <c r="I71" s="28">
        <v>2.8612821391964811</v>
      </c>
      <c r="J71" s="28">
        <v>2.986723942185181</v>
      </c>
      <c r="K71" s="28">
        <v>2.9593194877350464</v>
      </c>
      <c r="L71" s="28">
        <v>3.0655080979803455</v>
      </c>
      <c r="M71" s="28">
        <v>3.1393865271062555</v>
      </c>
      <c r="N71" s="28">
        <v>3.053452712146969</v>
      </c>
      <c r="O71" s="28">
        <v>3.2109527121469696</v>
      </c>
      <c r="P71" s="28">
        <v>3.3868394993516309</v>
      </c>
      <c r="Q71" s="28">
        <v>3.6654314339832501</v>
      </c>
      <c r="R71" s="28">
        <v>4.17</v>
      </c>
      <c r="S71" s="28">
        <v>4.4619</v>
      </c>
      <c r="T71" s="28">
        <v>4.7742330000000006</v>
      </c>
      <c r="U71" s="28">
        <v>5.0535754821890873</v>
      </c>
      <c r="V71" s="28">
        <v>5.1651289725453076</v>
      </c>
      <c r="W71" s="28">
        <v>5.2744513930943997</v>
      </c>
      <c r="X71" s="28">
        <v>5.3815873652325115</v>
      </c>
    </row>
    <row r="72" spans="1:24" x14ac:dyDescent="0.2">
      <c r="A72" s="11" t="s">
        <v>105</v>
      </c>
      <c r="B72" s="11" t="s">
        <v>88</v>
      </c>
      <c r="C72" s="11" t="s">
        <v>191</v>
      </c>
      <c r="D72" s="11" t="s">
        <v>188</v>
      </c>
      <c r="E72" s="28">
        <v>1.3689473684210529</v>
      </c>
      <c r="F72" s="28">
        <v>1.4227248552631582</v>
      </c>
      <c r="G72" s="28">
        <v>1.6793071973684213</v>
      </c>
      <c r="H72" s="28">
        <v>1.7235342631578947</v>
      </c>
      <c r="I72" s="28">
        <v>2.0519534605263154</v>
      </c>
      <c r="J72" s="28">
        <v>2.3855921052631586</v>
      </c>
      <c r="K72" s="28">
        <v>1.9774156184210523</v>
      </c>
      <c r="L72" s="28">
        <v>2.0441101973684215</v>
      </c>
      <c r="M72" s="28">
        <v>2.3321816842105263</v>
      </c>
      <c r="N72" s="28">
        <v>2.481380842105263</v>
      </c>
      <c r="O72" s="28">
        <v>2.5806360757894735</v>
      </c>
      <c r="P72" s="28">
        <v>2.7096678795789475</v>
      </c>
      <c r="Q72" s="28">
        <v>3.0501969999999998</v>
      </c>
      <c r="R72" s="28">
        <v>3.93</v>
      </c>
      <c r="S72" s="28">
        <v>3.7334999999999998</v>
      </c>
      <c r="T72" s="28">
        <v>4.0023119999999999</v>
      </c>
      <c r="U72" s="28">
        <v>4.2824738399999998</v>
      </c>
      <c r="V72" s="28">
        <v>4.3809707383199994</v>
      </c>
      <c r="W72" s="28">
        <v>4.4736960754826596</v>
      </c>
      <c r="X72" s="28">
        <v>4.5645669059020673</v>
      </c>
    </row>
    <row r="73" spans="1:24" x14ac:dyDescent="0.2">
      <c r="A73" s="11" t="s">
        <v>105</v>
      </c>
      <c r="B73" s="11" t="s">
        <v>88</v>
      </c>
      <c r="C73" s="11" t="s">
        <v>191</v>
      </c>
      <c r="D73" s="11" t="s">
        <v>189</v>
      </c>
      <c r="E73" s="28">
        <v>1.0826921315280332E-3</v>
      </c>
      <c r="F73" s="28">
        <v>1.1182868050821921E-3</v>
      </c>
      <c r="G73" s="28">
        <v>1.2524812216920553E-3</v>
      </c>
      <c r="H73" s="28">
        <v>1.3151052827766582E-3</v>
      </c>
      <c r="I73" s="28">
        <v>1.380860546915491E-3</v>
      </c>
      <c r="J73" s="28">
        <v>1.4499035742612659E-3</v>
      </c>
      <c r="K73" s="28">
        <v>1.5223987529743293E-3</v>
      </c>
      <c r="L73" s="28">
        <v>1.5985186906230459E-3</v>
      </c>
      <c r="M73" s="28">
        <v>1.6784446251541982E-3</v>
      </c>
      <c r="N73" s="28">
        <v>1.7623668564119082E-3</v>
      </c>
      <c r="O73" s="28">
        <v>1.8504851992325038E-3</v>
      </c>
      <c r="P73" s="28">
        <v>1.943009459194129E-3</v>
      </c>
      <c r="Q73" s="28">
        <v>2.0401599321538356E-3</v>
      </c>
      <c r="R73" s="28">
        <v>2.1421679287615277E-3</v>
      </c>
      <c r="S73" s="28">
        <v>2.2492763251996044E-3</v>
      </c>
      <c r="T73" s="28">
        <v>2.3617401414595847E-3</v>
      </c>
      <c r="U73" s="28">
        <v>2.4798271485325638E-3</v>
      </c>
      <c r="V73" s="28">
        <v>2.603818505959192E-3</v>
      </c>
      <c r="W73" s="28">
        <v>2.7340094312571519E-3</v>
      </c>
      <c r="X73" s="28">
        <v>2.8707099028200097E-3</v>
      </c>
    </row>
    <row r="74" spans="1:24" x14ac:dyDescent="0.2">
      <c r="A74" s="11" t="s">
        <v>105</v>
      </c>
      <c r="B74" s="11" t="s">
        <v>88</v>
      </c>
      <c r="C74" s="11" t="s">
        <v>191</v>
      </c>
      <c r="D74" s="11" t="s">
        <v>190</v>
      </c>
      <c r="E74" s="28">
        <v>0.86174751697894736</v>
      </c>
      <c r="F74" s="28">
        <v>0.89621741765810559</v>
      </c>
      <c r="G74" s="28">
        <v>0.89621741765810559</v>
      </c>
      <c r="H74" s="28">
        <v>0.89621741765810559</v>
      </c>
      <c r="I74" s="28">
        <v>0.85140654677520022</v>
      </c>
      <c r="J74" s="28">
        <v>0.85140654677520022</v>
      </c>
      <c r="K74" s="28">
        <v>0.85140654677520022</v>
      </c>
      <c r="L74" s="28">
        <v>0.86843467771070426</v>
      </c>
      <c r="M74" s="28">
        <v>0.82501294382516899</v>
      </c>
      <c r="N74" s="28">
        <v>0.66001035506013528</v>
      </c>
      <c r="O74" s="28">
        <v>0.69301087281314211</v>
      </c>
      <c r="P74" s="28">
        <v>0.70687109026940498</v>
      </c>
      <c r="Q74" s="28">
        <v>0.72100851207479311</v>
      </c>
      <c r="R74" s="28">
        <v>0.735428682316289</v>
      </c>
      <c r="S74" s="28">
        <v>0.75013725596261482</v>
      </c>
      <c r="T74" s="28">
        <v>0.76514000108186697</v>
      </c>
      <c r="U74" s="28">
        <v>0.78044280110350439</v>
      </c>
      <c r="V74" s="28">
        <v>0.79605165712557446</v>
      </c>
      <c r="W74" s="28">
        <v>0.81197269026808594</v>
      </c>
      <c r="X74" s="28">
        <v>0.82821214407344768</v>
      </c>
    </row>
    <row r="75" spans="1:24" x14ac:dyDescent="0.2">
      <c r="A75" s="11" t="s">
        <v>105</v>
      </c>
      <c r="B75" s="11" t="s">
        <v>88</v>
      </c>
      <c r="C75" s="11" t="s">
        <v>192</v>
      </c>
      <c r="D75" s="11" t="s">
        <v>182</v>
      </c>
      <c r="E75" s="28">
        <v>0.45204749999999999</v>
      </c>
      <c r="F75" s="28">
        <v>0.45839936000000159</v>
      </c>
      <c r="G75" s="28">
        <v>0.47022215333333589</v>
      </c>
      <c r="H75" s="28">
        <v>0.48426485688888932</v>
      </c>
      <c r="I75" s="28">
        <v>0.49683177214814495</v>
      </c>
      <c r="J75" s="28">
        <v>0.50886447953580505</v>
      </c>
      <c r="K75" s="28">
        <v>0.52493718994508898</v>
      </c>
      <c r="L75" s="28">
        <v>0.54068844614618716</v>
      </c>
      <c r="M75" s="28">
        <v>0.55612467722326342</v>
      </c>
      <c r="N75" s="28">
        <v>0.57125218367879815</v>
      </c>
      <c r="O75" s="28">
        <v>0.58607714000522215</v>
      </c>
      <c r="P75" s="28">
        <v>0.60060559720511775</v>
      </c>
      <c r="Q75" s="28">
        <v>0.6148434852610154</v>
      </c>
      <c r="R75" s="28">
        <v>0.62879661555579502</v>
      </c>
      <c r="S75" s="28">
        <v>0.64247068324467915</v>
      </c>
      <c r="T75" s="28">
        <v>0.65587126957978559</v>
      </c>
      <c r="U75" s="28">
        <v>0.66900384418818981</v>
      </c>
      <c r="V75" s="28">
        <v>0.68187376730442595</v>
      </c>
      <c r="W75" s="28">
        <v>0.69448629195833744</v>
      </c>
      <c r="X75" s="28">
        <v>0.70684656611917063</v>
      </c>
    </row>
    <row r="76" spans="1:24" x14ac:dyDescent="0.2">
      <c r="A76" s="11" t="s">
        <v>105</v>
      </c>
      <c r="B76" s="11" t="s">
        <v>88</v>
      </c>
      <c r="C76" s="11" t="s">
        <v>192</v>
      </c>
      <c r="D76" s="11" t="s">
        <v>183</v>
      </c>
      <c r="E76" s="28">
        <v>2.6249999999999999E-2</v>
      </c>
      <c r="F76" s="28">
        <v>2.6249999999999999E-2</v>
      </c>
      <c r="G76" s="28">
        <v>2.6249999999999999E-2</v>
      </c>
      <c r="H76" s="28">
        <v>2.6249999999999999E-2</v>
      </c>
      <c r="I76" s="28">
        <v>2.6249999999999999E-2</v>
      </c>
      <c r="J76" s="28">
        <v>2.6249999999999999E-2</v>
      </c>
      <c r="K76" s="28">
        <v>2.6249999999999999E-2</v>
      </c>
      <c r="L76" s="28">
        <v>2.6249999999999999E-2</v>
      </c>
      <c r="M76" s="28">
        <v>2.6249999999999999E-2</v>
      </c>
      <c r="N76" s="28">
        <v>2.6249999999999999E-2</v>
      </c>
      <c r="O76" s="28">
        <v>2.6249999999999999E-2</v>
      </c>
      <c r="P76" s="28">
        <v>2.6249999999999999E-2</v>
      </c>
      <c r="Q76" s="28">
        <v>2.6249999999999999E-2</v>
      </c>
      <c r="R76" s="28">
        <v>2.6249999999999999E-2</v>
      </c>
      <c r="S76" s="28">
        <v>2.6249999999999999E-2</v>
      </c>
      <c r="T76" s="28">
        <v>2.6249999999999999E-2</v>
      </c>
      <c r="U76" s="28">
        <v>2.6249999999999999E-2</v>
      </c>
      <c r="V76" s="28">
        <v>2.6249999999999999E-2</v>
      </c>
      <c r="W76" s="28">
        <v>2.6249999999999999E-2</v>
      </c>
      <c r="X76" s="28">
        <v>2.6249999999999999E-2</v>
      </c>
    </row>
    <row r="77" spans="1:24" x14ac:dyDescent="0.2">
      <c r="A77" s="11" t="s">
        <v>105</v>
      </c>
      <c r="B77" s="11" t="s">
        <v>88</v>
      </c>
      <c r="C77" s="11" t="s">
        <v>192</v>
      </c>
      <c r="D77" s="11" t="s">
        <v>184</v>
      </c>
      <c r="E77" s="28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0</v>
      </c>
      <c r="T77" s="28">
        <v>0</v>
      </c>
      <c r="U77" s="28">
        <v>0</v>
      </c>
      <c r="V77" s="28">
        <v>0</v>
      </c>
      <c r="W77" s="28">
        <v>0</v>
      </c>
      <c r="X77" s="28">
        <v>0</v>
      </c>
    </row>
    <row r="78" spans="1:24" x14ac:dyDescent="0.2">
      <c r="A78" s="11" t="s">
        <v>105</v>
      </c>
      <c r="B78" s="11" t="s">
        <v>88</v>
      </c>
      <c r="C78" s="11" t="s">
        <v>192</v>
      </c>
      <c r="D78" s="11" t="s">
        <v>185</v>
      </c>
      <c r="E78" s="28">
        <v>0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28">
        <v>0</v>
      </c>
      <c r="U78" s="28">
        <v>0</v>
      </c>
      <c r="V78" s="28">
        <v>0</v>
      </c>
      <c r="W78" s="28">
        <v>0</v>
      </c>
      <c r="X78" s="28">
        <v>0</v>
      </c>
    </row>
    <row r="79" spans="1:24" x14ac:dyDescent="0.2">
      <c r="A79" s="11" t="s">
        <v>105</v>
      </c>
      <c r="B79" s="11" t="s">
        <v>88</v>
      </c>
      <c r="C79" s="11" t="s">
        <v>192</v>
      </c>
      <c r="D79" s="11" t="s">
        <v>186</v>
      </c>
      <c r="E79" s="28">
        <v>1.3109377499999999</v>
      </c>
      <c r="F79" s="28">
        <v>1.4897979200000051</v>
      </c>
      <c r="G79" s="28">
        <v>1.5987553213333421</v>
      </c>
      <c r="H79" s="28">
        <v>1.6465005134222237</v>
      </c>
      <c r="I79" s="28">
        <v>1.7389112025185074</v>
      </c>
      <c r="J79" s="28">
        <v>1.7810256783753178</v>
      </c>
      <c r="K79" s="28">
        <v>1.8110333053105572</v>
      </c>
      <c r="L79" s="28">
        <v>1.8653751392043458</v>
      </c>
      <c r="M79" s="28">
        <v>1.9186301364202589</v>
      </c>
      <c r="N79" s="28">
        <v>1.7708817694042742</v>
      </c>
      <c r="O79" s="28">
        <v>1.9340545620172329</v>
      </c>
      <c r="P79" s="28">
        <v>2.0720893103576565</v>
      </c>
      <c r="Q79" s="28">
        <v>2.2878564551862701</v>
      </c>
      <c r="R79" s="28">
        <v>2.5</v>
      </c>
      <c r="S79" s="28">
        <v>2.6749999999999998</v>
      </c>
      <c r="T79" s="28">
        <v>2.8087499999999999</v>
      </c>
      <c r="U79" s="28">
        <v>2.8767165300092161</v>
      </c>
      <c r="V79" s="28">
        <v>2.9320571994090314</v>
      </c>
      <c r="W79" s="28">
        <v>2.986291055420851</v>
      </c>
      <c r="X79" s="28">
        <v>3.0394402343124334</v>
      </c>
    </row>
    <row r="80" spans="1:24" x14ac:dyDescent="0.2">
      <c r="A80" s="11" t="s">
        <v>105</v>
      </c>
      <c r="B80" s="11" t="s">
        <v>88</v>
      </c>
      <c r="C80" s="11" t="s">
        <v>192</v>
      </c>
      <c r="D80" s="11" t="s">
        <v>187</v>
      </c>
      <c r="E80" s="28">
        <v>1.3109377499999999</v>
      </c>
      <c r="F80" s="28">
        <v>1.4897979200000051</v>
      </c>
      <c r="G80" s="28">
        <v>1.5987553213333421</v>
      </c>
      <c r="H80" s="28">
        <v>1.6465005134222237</v>
      </c>
      <c r="I80" s="28">
        <v>1.7389112025185074</v>
      </c>
      <c r="J80" s="28">
        <v>1.7810256783753178</v>
      </c>
      <c r="K80" s="28">
        <v>1.8110333053105572</v>
      </c>
      <c r="L80" s="28">
        <v>1.8653751392043458</v>
      </c>
      <c r="M80" s="28">
        <v>1.9186301364202589</v>
      </c>
      <c r="N80" s="28">
        <v>1.7708817694042742</v>
      </c>
      <c r="O80" s="28">
        <v>1.9340545620172329</v>
      </c>
      <c r="P80" s="28">
        <v>2.0720893103576565</v>
      </c>
      <c r="Q80" s="28">
        <v>2.2878564551862701</v>
      </c>
      <c r="R80" s="28">
        <v>2.5</v>
      </c>
      <c r="S80" s="28">
        <v>2.6749999999999998</v>
      </c>
      <c r="T80" s="28">
        <v>2.8087499999999999</v>
      </c>
      <c r="U80" s="28">
        <v>2.8767165300092161</v>
      </c>
      <c r="V80" s="28">
        <v>2.9320571994090314</v>
      </c>
      <c r="W80" s="28">
        <v>2.986291055420851</v>
      </c>
      <c r="X80" s="28">
        <v>3.0394402343124334</v>
      </c>
    </row>
    <row r="81" spans="1:24" x14ac:dyDescent="0.2">
      <c r="A81" s="11" t="s">
        <v>105</v>
      </c>
      <c r="B81" s="11" t="s">
        <v>88</v>
      </c>
      <c r="C81" s="11" t="s">
        <v>192</v>
      </c>
      <c r="D81" s="11" t="s">
        <v>188</v>
      </c>
      <c r="E81" s="28">
        <v>0.87686315789473657</v>
      </c>
      <c r="F81" s="28">
        <v>1.0474141447368419</v>
      </c>
      <c r="G81" s="28">
        <v>1.1731898026315792</v>
      </c>
      <c r="H81" s="28">
        <v>1.1948697368421053</v>
      </c>
      <c r="I81" s="28">
        <v>1.3558595394736841</v>
      </c>
      <c r="J81" s="28">
        <v>1.4044818600261308</v>
      </c>
      <c r="K81" s="28">
        <v>1.3693213815789473</v>
      </c>
      <c r="L81" s="28">
        <v>1.4020148026315793</v>
      </c>
      <c r="M81" s="28">
        <v>1.5432263157894739</v>
      </c>
      <c r="N81" s="28">
        <v>1.42</v>
      </c>
      <c r="O81" s="28">
        <v>1.5468698556431351</v>
      </c>
      <c r="P81" s="28">
        <v>1.6706194440945863</v>
      </c>
      <c r="Q81" s="28">
        <v>1.9259870523953799</v>
      </c>
      <c r="R81" s="28">
        <v>2.2999999999999998</v>
      </c>
      <c r="S81" s="28">
        <v>2.3574999999999999</v>
      </c>
      <c r="T81" s="28">
        <v>2.3810749999999996</v>
      </c>
      <c r="U81" s="28">
        <v>2.4239343499999997</v>
      </c>
      <c r="V81" s="28">
        <v>2.4705646481579406</v>
      </c>
      <c r="W81" s="28">
        <v>2.5162623403527231</v>
      </c>
      <c r="X81" s="28">
        <v>2.5610460787036091</v>
      </c>
    </row>
    <row r="82" spans="1:24" x14ac:dyDescent="0.2">
      <c r="A82" s="11" t="s">
        <v>105</v>
      </c>
      <c r="B82" s="11" t="s">
        <v>88</v>
      </c>
      <c r="C82" s="11" t="s">
        <v>192</v>
      </c>
      <c r="D82" s="11" t="s">
        <v>189</v>
      </c>
      <c r="E82" s="28">
        <v>5.3073143702354539E-4</v>
      </c>
      <c r="F82" s="28">
        <v>5.4817980641283894E-4</v>
      </c>
      <c r="G82" s="28">
        <v>6.1396138318237971E-4</v>
      </c>
      <c r="H82" s="28">
        <v>6.4465945234149869E-4</v>
      </c>
      <c r="I82" s="28">
        <v>6.7689242495857366E-4</v>
      </c>
      <c r="J82" s="28">
        <v>7.1073704620650241E-4</v>
      </c>
      <c r="K82" s="28">
        <v>7.4627389851682755E-4</v>
      </c>
      <c r="L82" s="28">
        <v>7.8358759344266901E-4</v>
      </c>
      <c r="M82" s="28">
        <v>8.2276697311480245E-4</v>
      </c>
      <c r="N82" s="28">
        <v>8.639053217705426E-4</v>
      </c>
      <c r="O82" s="28">
        <v>9.0710058785906978E-4</v>
      </c>
      <c r="P82" s="28">
        <v>9.5245561725202331E-4</v>
      </c>
      <c r="Q82" s="28">
        <v>1.0000783981146245E-3</v>
      </c>
      <c r="R82" s="28">
        <v>1.0500823180203559E-3</v>
      </c>
      <c r="S82" s="28">
        <v>1.1025864339213737E-3</v>
      </c>
      <c r="T82" s="28">
        <v>1.1577157556174424E-3</v>
      </c>
      <c r="U82" s="28">
        <v>1.2156015433983146E-3</v>
      </c>
      <c r="V82" s="28">
        <v>1.2763816205682303E-3</v>
      </c>
      <c r="W82" s="28">
        <v>1.3402007015966418E-3</v>
      </c>
      <c r="X82" s="28">
        <v>1.407210736676474E-3</v>
      </c>
    </row>
    <row r="83" spans="1:24" x14ac:dyDescent="0.2">
      <c r="A83" s="11" t="s">
        <v>105</v>
      </c>
      <c r="B83" s="11" t="s">
        <v>88</v>
      </c>
      <c r="C83" s="11" t="s">
        <v>192</v>
      </c>
      <c r="D83" s="11" t="s">
        <v>190</v>
      </c>
      <c r="E83" s="28">
        <v>0.42242525342105253</v>
      </c>
      <c r="F83" s="28">
        <v>0.4393222635578945</v>
      </c>
      <c r="G83" s="28">
        <v>0.4481087088290524</v>
      </c>
      <c r="H83" s="28">
        <v>0.45707088300563348</v>
      </c>
      <c r="I83" s="28">
        <v>0.4342173388553518</v>
      </c>
      <c r="J83" s="28">
        <v>0.41250647191258422</v>
      </c>
      <c r="K83" s="28">
        <v>0.42488166606996175</v>
      </c>
      <c r="L83" s="28">
        <v>0.43762811605206059</v>
      </c>
      <c r="M83" s="28">
        <v>0.45075695953362244</v>
      </c>
      <c r="N83" s="28">
        <v>0.36060556762689799</v>
      </c>
      <c r="O83" s="28">
        <v>0.38584795736078087</v>
      </c>
      <c r="P83" s="28">
        <v>0.40514035522881992</v>
      </c>
      <c r="Q83" s="28">
        <v>0.41324316233339631</v>
      </c>
      <c r="R83" s="28">
        <v>0.42150802558006423</v>
      </c>
      <c r="S83" s="28">
        <v>0.42572310583586487</v>
      </c>
      <c r="T83" s="28">
        <v>0.43849479901094085</v>
      </c>
      <c r="U83" s="28">
        <v>0.45164964298126908</v>
      </c>
      <c r="V83" s="28">
        <v>0.46068263584089447</v>
      </c>
      <c r="W83" s="28">
        <v>0.46989628855771237</v>
      </c>
      <c r="X83" s="28">
        <v>0.47694473288607803</v>
      </c>
    </row>
    <row r="84" spans="1:24" x14ac:dyDescent="0.2">
      <c r="A84" s="11" t="s">
        <v>106</v>
      </c>
      <c r="B84" s="11" t="s">
        <v>81</v>
      </c>
      <c r="C84" s="11" t="s">
        <v>181</v>
      </c>
      <c r="D84" s="11" t="s">
        <v>182</v>
      </c>
      <c r="E84" s="28">
        <v>3.038913</v>
      </c>
      <c r="F84" s="28">
        <v>3.2618070000000001</v>
      </c>
      <c r="G84" s="28">
        <v>3.4034330000000002</v>
      </c>
      <c r="H84" s="28">
        <v>3.8849999999999998</v>
      </c>
      <c r="I84" s="28">
        <v>4.4640000000000004</v>
      </c>
      <c r="J84" s="28">
        <v>5.4939999999999998</v>
      </c>
      <c r="K84" s="28">
        <v>5.7639399999999998</v>
      </c>
      <c r="L84" s="28">
        <v>6.1315793999999997</v>
      </c>
      <c r="M84" s="28">
        <v>6.6028951940000002</v>
      </c>
      <c r="N84" s="28">
        <v>7.0209241459400005</v>
      </c>
      <c r="O84" s="28">
        <v>7.6204953873994006</v>
      </c>
      <c r="P84" s="28">
        <v>8.2788540397190662</v>
      </c>
      <c r="Q84" s="28">
        <v>9.0898210215210948</v>
      </c>
      <c r="R84" s="28">
        <v>9.9587013536827254</v>
      </c>
      <c r="S84" s="28">
        <v>10.834330548267994</v>
      </c>
      <c r="T84" s="28">
        <v>11.748304234430119</v>
      </c>
      <c r="U84" s="28">
        <v>12.711467192085818</v>
      </c>
      <c r="V84" s="28">
        <v>13.720863118588703</v>
      </c>
      <c r="W84" s="28">
        <v>14.751542445572696</v>
      </c>
      <c r="X84" s="28">
        <v>15.797148054215668</v>
      </c>
    </row>
    <row r="85" spans="1:24" x14ac:dyDescent="0.2">
      <c r="A85" s="11" t="s">
        <v>106</v>
      </c>
      <c r="B85" s="11" t="s">
        <v>81</v>
      </c>
      <c r="C85" s="11" t="s">
        <v>181</v>
      </c>
      <c r="D85" s="11" t="s">
        <v>183</v>
      </c>
      <c r="E85" s="28">
        <v>0.21384299999999998</v>
      </c>
      <c r="F85" s="28">
        <v>0.2009</v>
      </c>
      <c r="G85" s="28">
        <v>0.20177099999999998</v>
      </c>
      <c r="H85" s="28">
        <v>0.22606800000000002</v>
      </c>
      <c r="I85" s="28">
        <v>0.312865</v>
      </c>
      <c r="J85" s="28">
        <v>0.364319</v>
      </c>
      <c r="K85" s="28">
        <v>0.215</v>
      </c>
      <c r="L85" s="28">
        <v>0.31</v>
      </c>
      <c r="M85" s="28">
        <v>0.41</v>
      </c>
      <c r="N85" s="28">
        <v>0.35125499999999998</v>
      </c>
      <c r="O85" s="28">
        <v>0.529362</v>
      </c>
      <c r="P85" s="28">
        <v>0.59913000000000005</v>
      </c>
      <c r="Q85" s="28">
        <v>0.78214200000000011</v>
      </c>
      <c r="R85" s="28">
        <v>0.87700100000000003</v>
      </c>
      <c r="S85" s="28">
        <v>0.91546400000000006</v>
      </c>
      <c r="T85" s="28">
        <v>0.98981399999999997</v>
      </c>
      <c r="U85" s="28">
        <v>1.080646</v>
      </c>
      <c r="V85" s="28">
        <v>1.1746449999999999</v>
      </c>
      <c r="W85" s="28">
        <v>1.2639339999999999</v>
      </c>
      <c r="X85" s="28">
        <v>1.355388</v>
      </c>
    </row>
    <row r="86" spans="1:24" x14ac:dyDescent="0.2">
      <c r="A86" s="11" t="s">
        <v>106</v>
      </c>
      <c r="B86" s="11" t="s">
        <v>81</v>
      </c>
      <c r="C86" s="11" t="s">
        <v>181</v>
      </c>
      <c r="D86" s="11" t="s">
        <v>184</v>
      </c>
      <c r="E86" s="28">
        <v>0.24989800000000001</v>
      </c>
      <c r="F86" s="28">
        <v>0.201125</v>
      </c>
      <c r="G86" s="28">
        <v>0.202652</v>
      </c>
      <c r="H86" s="28">
        <v>0.21299999999999999</v>
      </c>
      <c r="I86" s="28">
        <v>0.309</v>
      </c>
      <c r="J86" s="28">
        <v>0.312</v>
      </c>
      <c r="K86" s="28">
        <v>0.20899999999999999</v>
      </c>
      <c r="L86" s="28">
        <v>0.30399999999999999</v>
      </c>
      <c r="M86" s="28">
        <v>0.41799999999999998</v>
      </c>
      <c r="N86" s="28">
        <v>0.34337099999999998</v>
      </c>
      <c r="O86" s="28">
        <v>0.49001800000000001</v>
      </c>
      <c r="P86" s="28">
        <v>0.56382899999999991</v>
      </c>
      <c r="Q86" s="28">
        <v>0.74057399999999995</v>
      </c>
      <c r="R86" s="28">
        <v>0.86948900000000007</v>
      </c>
      <c r="S86" s="28">
        <v>1.0198070000000001</v>
      </c>
      <c r="T86" s="28">
        <v>1.1480460000000001</v>
      </c>
      <c r="U86" s="28">
        <v>1.249061</v>
      </c>
      <c r="V86" s="28">
        <v>1.350835</v>
      </c>
      <c r="W86" s="28">
        <v>1.4428830000000001</v>
      </c>
      <c r="X86" s="28">
        <v>1.5354880000000002</v>
      </c>
    </row>
    <row r="87" spans="1:24" x14ac:dyDescent="0.2">
      <c r="A87" s="11" t="s">
        <v>106</v>
      </c>
      <c r="B87" s="11" t="s">
        <v>81</v>
      </c>
      <c r="C87" s="11" t="s">
        <v>181</v>
      </c>
      <c r="D87" s="11" t="s">
        <v>185</v>
      </c>
      <c r="E87" s="28">
        <v>1.24949</v>
      </c>
      <c r="F87" s="28">
        <v>1.005625</v>
      </c>
      <c r="G87" s="28">
        <v>1.01326</v>
      </c>
      <c r="H87" s="28">
        <v>1.0649999999999999</v>
      </c>
      <c r="I87" s="28">
        <v>1.5449999999999999</v>
      </c>
      <c r="J87" s="28">
        <v>1.56</v>
      </c>
      <c r="K87" s="28">
        <v>1.0449999999999999</v>
      </c>
      <c r="L87" s="28">
        <v>1.52</v>
      </c>
      <c r="M87" s="28">
        <v>2.09</v>
      </c>
      <c r="N87" s="28">
        <v>1.7168549999999998</v>
      </c>
      <c r="O87" s="28">
        <v>2.4500899999999999</v>
      </c>
      <c r="P87" s="28">
        <v>2.8191449999999998</v>
      </c>
      <c r="Q87" s="28">
        <v>3.7028699999999999</v>
      </c>
      <c r="R87" s="28">
        <v>4.3474449999999996</v>
      </c>
      <c r="S87" s="28">
        <v>5.0990350000000007</v>
      </c>
      <c r="T87" s="28">
        <v>5.7402300000000004</v>
      </c>
      <c r="U87" s="28">
        <v>6.2453050000000001</v>
      </c>
      <c r="V87" s="28">
        <v>6.754175</v>
      </c>
      <c r="W87" s="28">
        <v>7.2144150000000007</v>
      </c>
      <c r="X87" s="28">
        <v>7.6774400000000007</v>
      </c>
    </row>
    <row r="88" spans="1:24" x14ac:dyDescent="0.2">
      <c r="A88" s="11" t="s">
        <v>106</v>
      </c>
      <c r="B88" s="11" t="s">
        <v>81</v>
      </c>
      <c r="C88" s="11" t="s">
        <v>181</v>
      </c>
      <c r="D88" s="11" t="s">
        <v>186</v>
      </c>
      <c r="E88" s="28">
        <v>3.17</v>
      </c>
      <c r="F88" s="28">
        <v>3.22</v>
      </c>
      <c r="G88" s="28">
        <v>3.706</v>
      </c>
      <c r="H88" s="28">
        <v>3.6850000000000001</v>
      </c>
      <c r="I88" s="28">
        <v>4.0864000000000003</v>
      </c>
      <c r="J88" s="28">
        <v>4.8959999999999999</v>
      </c>
      <c r="K88" s="28">
        <v>5.1365581070258468</v>
      </c>
      <c r="L88" s="28">
        <v>5.4641814238077906</v>
      </c>
      <c r="M88" s="28">
        <v>5.6784898668400006</v>
      </c>
      <c r="N88" s="28">
        <v>5.4763208338332001</v>
      </c>
      <c r="O88" s="28">
        <v>6.2575293776675069</v>
      </c>
      <c r="P88" s="28">
        <v>6.7331016103702375</v>
      </c>
      <c r="Q88" s="28">
        <v>7.5410738036146663</v>
      </c>
      <c r="R88" s="28">
        <v>8.5214133980845723</v>
      </c>
      <c r="S88" s="28">
        <v>9.4909790442664583</v>
      </c>
      <c r="T88" s="28">
        <v>10.335676179206173</v>
      </c>
      <c r="U88" s="28">
        <v>11.186091129035519</v>
      </c>
      <c r="V88" s="28">
        <v>12.074359544358058</v>
      </c>
      <c r="W88" s="28">
        <v>12.981357352103972</v>
      </c>
      <c r="X88" s="28">
        <v>13.901490287709787</v>
      </c>
    </row>
    <row r="89" spans="1:24" x14ac:dyDescent="0.2">
      <c r="A89" s="11" t="s">
        <v>106</v>
      </c>
      <c r="B89" s="11" t="s">
        <v>81</v>
      </c>
      <c r="C89" s="11" t="s">
        <v>181</v>
      </c>
      <c r="D89" s="11" t="s">
        <v>187</v>
      </c>
      <c r="E89" s="28">
        <v>4.4194899999999997</v>
      </c>
      <c r="F89" s="28">
        <v>4.225625</v>
      </c>
      <c r="G89" s="28">
        <v>4.7192600000000002</v>
      </c>
      <c r="H89" s="28">
        <v>4.75</v>
      </c>
      <c r="I89" s="28">
        <v>5.6314000000000002</v>
      </c>
      <c r="J89" s="28">
        <v>6.4559999999999995</v>
      </c>
      <c r="K89" s="28">
        <v>6.1815581070258467</v>
      </c>
      <c r="L89" s="28">
        <v>6.9841814238077902</v>
      </c>
      <c r="M89" s="28">
        <v>7.7684898668400004</v>
      </c>
      <c r="N89" s="28">
        <v>7.1931758338331999</v>
      </c>
      <c r="O89" s="28">
        <v>8.7076193776675073</v>
      </c>
      <c r="P89" s="28">
        <v>9.5522466103702364</v>
      </c>
      <c r="Q89" s="28">
        <v>11.243943803614666</v>
      </c>
      <c r="R89" s="28">
        <v>12.868858398084573</v>
      </c>
      <c r="S89" s="28">
        <v>14.590014044266459</v>
      </c>
      <c r="T89" s="28">
        <v>16.075906179206171</v>
      </c>
      <c r="U89" s="28">
        <v>17.431396129035519</v>
      </c>
      <c r="V89" s="28">
        <v>18.828534544358057</v>
      </c>
      <c r="W89" s="28">
        <v>20.195772352103972</v>
      </c>
      <c r="X89" s="28">
        <v>21.578930287709788</v>
      </c>
    </row>
    <row r="90" spans="1:24" x14ac:dyDescent="0.2">
      <c r="A90" s="11" t="s">
        <v>106</v>
      </c>
      <c r="B90" s="11" t="s">
        <v>81</v>
      </c>
      <c r="C90" s="11" t="s">
        <v>181</v>
      </c>
      <c r="D90" s="11" t="s">
        <v>188</v>
      </c>
      <c r="E90" s="28">
        <v>2.6462089999999998</v>
      </c>
      <c r="F90" s="28">
        <v>1.686223</v>
      </c>
      <c r="G90" s="28">
        <v>1.7125159999999999</v>
      </c>
      <c r="H90" s="28">
        <v>2.4910000000000001</v>
      </c>
      <c r="I90" s="28">
        <v>1.331</v>
      </c>
      <c r="J90" s="28">
        <v>1.0309999999999999</v>
      </c>
      <c r="K90" s="28">
        <v>1.1319999999999999</v>
      </c>
      <c r="L90" s="28">
        <v>0.53300000000000003</v>
      </c>
      <c r="M90" s="28">
        <v>0.81200000000000006</v>
      </c>
      <c r="N90" s="28">
        <v>0.32134000000000001</v>
      </c>
      <c r="O90" s="28">
        <v>0.71711400000000003</v>
      </c>
      <c r="P90" s="28">
        <v>0.82036500000000001</v>
      </c>
      <c r="Q90" s="28">
        <v>1.1536690000000001</v>
      </c>
      <c r="R90" s="28">
        <v>1.0062880000000001</v>
      </c>
      <c r="S90" s="28">
        <v>1.2147924714629372</v>
      </c>
      <c r="T90" s="28">
        <v>1.4900928580889721</v>
      </c>
      <c r="U90" s="28">
        <v>1.6305971118761264</v>
      </c>
      <c r="V90" s="28">
        <v>1.719440893405868</v>
      </c>
      <c r="W90" s="28">
        <v>1.8066662292285784</v>
      </c>
      <c r="X90" s="28">
        <v>1.8969995406900073</v>
      </c>
    </row>
    <row r="91" spans="1:24" x14ac:dyDescent="0.2">
      <c r="A91" s="11" t="s">
        <v>106</v>
      </c>
      <c r="B91" s="11" t="s">
        <v>81</v>
      </c>
      <c r="C91" s="11" t="s">
        <v>181</v>
      </c>
      <c r="D91" s="11" t="s">
        <v>189</v>
      </c>
      <c r="E91" s="28">
        <v>11.664376000000001</v>
      </c>
      <c r="F91" s="28">
        <v>10.656499999999999</v>
      </c>
      <c r="G91" s="28">
        <v>15.257479</v>
      </c>
      <c r="H91" s="28">
        <v>18.103949</v>
      </c>
      <c r="I91" s="28">
        <v>18.989000000000001</v>
      </c>
      <c r="J91" s="28">
        <v>22.617000000000001</v>
      </c>
      <c r="K91" s="28">
        <v>23.678999999999998</v>
      </c>
      <c r="L91" s="28">
        <v>24.982687141765378</v>
      </c>
      <c r="M91" s="28">
        <v>27.27</v>
      </c>
      <c r="N91" s="28">
        <v>26.930853279959997</v>
      </c>
      <c r="O91" s="28">
        <v>35.030107743210003</v>
      </c>
      <c r="P91" s="28">
        <v>40.102165757594598</v>
      </c>
      <c r="Q91" s="28">
        <v>33.183620660640003</v>
      </c>
      <c r="R91" s="28">
        <v>34.476172732409999</v>
      </c>
      <c r="S91" s="28">
        <v>37.078902639527868</v>
      </c>
      <c r="T91" s="28">
        <v>39.299559286881724</v>
      </c>
      <c r="U91" s="28">
        <v>40.789122915757808</v>
      </c>
      <c r="V91" s="28">
        <v>42.408656608117418</v>
      </c>
      <c r="W91" s="28">
        <v>43.78319281583785</v>
      </c>
      <c r="X91" s="28">
        <v>45.471901099031633</v>
      </c>
    </row>
    <row r="92" spans="1:24" x14ac:dyDescent="0.2">
      <c r="A92" s="11" t="s">
        <v>106</v>
      </c>
      <c r="B92" s="11" t="s">
        <v>81</v>
      </c>
      <c r="C92" s="11" t="s">
        <v>181</v>
      </c>
      <c r="D92" s="11" t="s">
        <v>190</v>
      </c>
      <c r="E92" s="28">
        <v>13.013</v>
      </c>
      <c r="F92" s="28">
        <v>13.228588245858212</v>
      </c>
      <c r="G92" s="28">
        <v>15.188000000000001</v>
      </c>
      <c r="H92" s="28">
        <v>19.956999999999997</v>
      </c>
      <c r="I92" s="28">
        <v>24.501000000000001</v>
      </c>
      <c r="J92" s="28">
        <v>29.815000000000001</v>
      </c>
      <c r="K92" s="28">
        <v>28.928999999999998</v>
      </c>
      <c r="L92" s="28">
        <v>30.327775956420698</v>
      </c>
      <c r="M92" s="28">
        <v>34.85</v>
      </c>
      <c r="N92" s="28">
        <v>33.46</v>
      </c>
      <c r="O92" s="28">
        <v>43.24</v>
      </c>
      <c r="P92" s="28">
        <v>46.44</v>
      </c>
      <c r="Q92" s="28">
        <v>44.9</v>
      </c>
      <c r="R92" s="28">
        <v>45.573499999999996</v>
      </c>
      <c r="S92" s="28">
        <v>50.586584999999999</v>
      </c>
      <c r="T92" s="28">
        <v>54.026472780000006</v>
      </c>
      <c r="U92" s="28">
        <v>56.727796419000008</v>
      </c>
      <c r="V92" s="28">
        <v>59.734369629207002</v>
      </c>
      <c r="W92" s="28">
        <v>62.42241626252131</v>
      </c>
      <c r="X92" s="28">
        <v>65.293847410597294</v>
      </c>
    </row>
    <row r="93" spans="1:24" x14ac:dyDescent="0.2">
      <c r="A93" s="11" t="s">
        <v>106</v>
      </c>
      <c r="B93" s="11" t="s">
        <v>81</v>
      </c>
      <c r="C93" s="11" t="s">
        <v>191</v>
      </c>
      <c r="D93" s="11" t="s">
        <v>182</v>
      </c>
      <c r="E93" s="28">
        <v>1.9113345347683823</v>
      </c>
      <c r="F93" s="28">
        <v>1.9871875080299635</v>
      </c>
      <c r="G93" s="28">
        <v>2.1160709826284649</v>
      </c>
      <c r="H93" s="28">
        <v>2.3576284334970423</v>
      </c>
      <c r="I93" s="28">
        <v>2.7499970118221899</v>
      </c>
      <c r="J93" s="28">
        <v>3.5898971612310806</v>
      </c>
      <c r="K93" s="28">
        <v>3.6997961328433915</v>
      </c>
      <c r="L93" s="28">
        <v>3.8177940941718256</v>
      </c>
      <c r="M93" s="28">
        <v>3.9869720351135438</v>
      </c>
      <c r="N93" s="28">
        <v>4.1128417554646797</v>
      </c>
      <c r="O93" s="28">
        <v>4.3064711730193261</v>
      </c>
      <c r="P93" s="28">
        <v>4.5402174896807574</v>
      </c>
      <c r="Q93" s="28">
        <v>4.8060533055233989</v>
      </c>
      <c r="R93" s="28">
        <v>5.0729232618873308</v>
      </c>
      <c r="S93" s="28">
        <v>5.3276918781967666</v>
      </c>
      <c r="T93" s="28">
        <v>5.5965476457095535</v>
      </c>
      <c r="U93" s="28">
        <v>5.887805836292392</v>
      </c>
      <c r="V93" s="28">
        <v>6.201304059637561</v>
      </c>
      <c r="W93" s="28">
        <v>6.5313139718164726</v>
      </c>
      <c r="X93" s="28">
        <v>6.8829949137319204</v>
      </c>
    </row>
    <row r="94" spans="1:24" x14ac:dyDescent="0.2">
      <c r="A94" s="11" t="s">
        <v>106</v>
      </c>
      <c r="B94" s="11" t="s">
        <v>81</v>
      </c>
      <c r="C94" s="11" t="s">
        <v>191</v>
      </c>
      <c r="D94" s="11" t="s">
        <v>183</v>
      </c>
      <c r="E94" s="28">
        <v>5.3501000000000014E-2</v>
      </c>
      <c r="F94" s="28">
        <v>6.0176999999999994E-2</v>
      </c>
      <c r="G94" s="28">
        <v>7.2007000000000002E-2</v>
      </c>
      <c r="H94" s="28">
        <v>0.105</v>
      </c>
      <c r="I94" s="28">
        <v>0.17199999999999999</v>
      </c>
      <c r="J94" s="28">
        <v>0.10691700000000003</v>
      </c>
      <c r="K94" s="28">
        <v>7.3999999999999996E-2</v>
      </c>
      <c r="L94" s="28">
        <v>8.1000000000000003E-2</v>
      </c>
      <c r="M94" s="28">
        <v>0.14000000000000001</v>
      </c>
      <c r="N94" s="28">
        <v>9.0175000000000005E-2</v>
      </c>
      <c r="O94" s="28">
        <v>0.152501</v>
      </c>
      <c r="P94" s="28">
        <v>0.195688</v>
      </c>
      <c r="Q94" s="28">
        <v>0.23153200000000002</v>
      </c>
      <c r="R94" s="28">
        <v>0.23716100000000001</v>
      </c>
      <c r="S94" s="28">
        <v>0.229404</v>
      </c>
      <c r="T94" s="28">
        <v>0.24754499999999999</v>
      </c>
      <c r="U94" s="28">
        <v>0.268872</v>
      </c>
      <c r="V94" s="28">
        <v>0.28994700000000001</v>
      </c>
      <c r="W94" s="28">
        <v>0.31140600000000002</v>
      </c>
      <c r="X94" s="28">
        <v>0.33208700000000002</v>
      </c>
    </row>
    <row r="95" spans="1:24" x14ac:dyDescent="0.2">
      <c r="A95" s="11" t="s">
        <v>106</v>
      </c>
      <c r="B95" s="11" t="s">
        <v>81</v>
      </c>
      <c r="C95" s="11" t="s">
        <v>191</v>
      </c>
      <c r="D95" s="11" t="s">
        <v>184</v>
      </c>
      <c r="E95" s="28">
        <v>8.0077999999999996E-2</v>
      </c>
      <c r="F95" s="28">
        <v>0.109191</v>
      </c>
      <c r="G95" s="28">
        <v>0.14028399999999999</v>
      </c>
      <c r="H95" s="28">
        <v>0.124</v>
      </c>
      <c r="I95" s="28">
        <v>0.11600000000000001</v>
      </c>
      <c r="J95" s="28">
        <v>0.14499999999999999</v>
      </c>
      <c r="K95" s="28">
        <v>6.6000000000000003E-2</v>
      </c>
      <c r="L95" s="28">
        <v>6.6000000000000003E-2</v>
      </c>
      <c r="M95" s="28">
        <v>0.127</v>
      </c>
      <c r="N95" s="28">
        <v>8.3292000000000005E-2</v>
      </c>
      <c r="O95" s="28">
        <v>0.14421500000000001</v>
      </c>
      <c r="P95" s="28">
        <v>0.18462400000000001</v>
      </c>
      <c r="Q95" s="28">
        <v>0.223077</v>
      </c>
      <c r="R95" s="28">
        <v>0.21604900000000002</v>
      </c>
      <c r="S95" s="28">
        <v>0.18191100000000002</v>
      </c>
      <c r="T95" s="28">
        <v>0.27765400000000001</v>
      </c>
      <c r="U95" s="28">
        <v>0.30171700000000001</v>
      </c>
      <c r="V95" s="28">
        <v>0.32239999999999996</v>
      </c>
      <c r="W95" s="28">
        <v>0.34159400000000001</v>
      </c>
      <c r="X95" s="28">
        <v>0.36050400000000005</v>
      </c>
    </row>
    <row r="96" spans="1:24" x14ac:dyDescent="0.2">
      <c r="A96" s="11" t="s">
        <v>106</v>
      </c>
      <c r="B96" s="11" t="s">
        <v>81</v>
      </c>
      <c r="C96" s="11" t="s">
        <v>191</v>
      </c>
      <c r="D96" s="11" t="s">
        <v>185</v>
      </c>
      <c r="E96" s="28">
        <v>0.40038999999999997</v>
      </c>
      <c r="F96" s="28">
        <v>0.54595499999999997</v>
      </c>
      <c r="G96" s="28">
        <v>0.70141999999999993</v>
      </c>
      <c r="H96" s="28">
        <v>0.62</v>
      </c>
      <c r="I96" s="28">
        <v>0.57999999999999996</v>
      </c>
      <c r="J96" s="28">
        <v>0.72499999999999998</v>
      </c>
      <c r="K96" s="28">
        <v>0.33</v>
      </c>
      <c r="L96" s="28">
        <v>0.33</v>
      </c>
      <c r="M96" s="28">
        <v>0.63500000000000001</v>
      </c>
      <c r="N96" s="28">
        <v>0.41646000000000005</v>
      </c>
      <c r="O96" s="28">
        <v>0.72107500000000002</v>
      </c>
      <c r="P96" s="28">
        <v>0.92312000000000005</v>
      </c>
      <c r="Q96" s="28">
        <v>1.1153850000000001</v>
      </c>
      <c r="R96" s="28">
        <v>1.0802450000000003</v>
      </c>
      <c r="S96" s="28">
        <v>0.90955500000000011</v>
      </c>
      <c r="T96" s="28">
        <v>1.3882699999999999</v>
      </c>
      <c r="U96" s="28">
        <v>1.5085850000000001</v>
      </c>
      <c r="V96" s="28">
        <v>1.6119999999999999</v>
      </c>
      <c r="W96" s="28">
        <v>1.70797</v>
      </c>
      <c r="X96" s="28">
        <v>1.8025200000000001</v>
      </c>
    </row>
    <row r="97" spans="1:24" x14ac:dyDescent="0.2">
      <c r="A97" s="11" t="s">
        <v>106</v>
      </c>
      <c r="B97" s="11" t="s">
        <v>81</v>
      </c>
      <c r="C97" s="11" t="s">
        <v>191</v>
      </c>
      <c r="D97" s="11" t="s">
        <v>186</v>
      </c>
      <c r="E97" s="28">
        <v>3.6051578177952024</v>
      </c>
      <c r="F97" s="28">
        <v>4.2206209449132839</v>
      </c>
      <c r="G97" s="28">
        <v>4.4742954583028771</v>
      </c>
      <c r="H97" s="28">
        <v>4.5324102312180212</v>
      </c>
      <c r="I97" s="28">
        <v>4.5994204869984721</v>
      </c>
      <c r="J97" s="28">
        <v>4.3549309991734333</v>
      </c>
      <c r="K97" s="28">
        <v>4.5106915119363356</v>
      </c>
      <c r="L97" s="28">
        <v>4.7722426177147819</v>
      </c>
      <c r="M97" s="28">
        <v>5.0235847642430649</v>
      </c>
      <c r="N97" s="28">
        <v>4.8942816890029688</v>
      </c>
      <c r="O97" s="28">
        <v>5.2471836110835781</v>
      </c>
      <c r="P97" s="28">
        <v>5.5095427916377568</v>
      </c>
      <c r="Q97" s="28">
        <v>6.0604970708015333</v>
      </c>
      <c r="R97" s="28">
        <v>6.5453368364656566</v>
      </c>
      <c r="S97" s="28">
        <v>6.9829000397846599</v>
      </c>
      <c r="T97" s="28">
        <v>7.3501581838224199</v>
      </c>
      <c r="U97" s="28">
        <v>7.6541475871801099</v>
      </c>
      <c r="V97" s="28">
        <v>8.0616952775288304</v>
      </c>
      <c r="W97" s="28">
        <v>8.4907081633614148</v>
      </c>
      <c r="X97" s="28">
        <v>8.9478933878514972</v>
      </c>
    </row>
    <row r="98" spans="1:24" x14ac:dyDescent="0.2">
      <c r="A98" s="11" t="s">
        <v>106</v>
      </c>
      <c r="B98" s="11" t="s">
        <v>81</v>
      </c>
      <c r="C98" s="11" t="s">
        <v>191</v>
      </c>
      <c r="D98" s="11" t="s">
        <v>187</v>
      </c>
      <c r="E98" s="28">
        <v>4.0055478177952022</v>
      </c>
      <c r="F98" s="28">
        <v>4.7665759449132841</v>
      </c>
      <c r="G98" s="28">
        <v>5.1757154583028768</v>
      </c>
      <c r="H98" s="28">
        <v>5.1524102312180213</v>
      </c>
      <c r="I98" s="28">
        <v>5.1794204869984721</v>
      </c>
      <c r="J98" s="28">
        <v>5.0799309991734329</v>
      </c>
      <c r="K98" s="28">
        <v>4.8406915119363356</v>
      </c>
      <c r="L98" s="28">
        <v>5.1022426177147819</v>
      </c>
      <c r="M98" s="28">
        <v>5.6585847642430647</v>
      </c>
      <c r="N98" s="28">
        <v>5.3107416890029686</v>
      </c>
      <c r="O98" s="28">
        <v>5.968258611083578</v>
      </c>
      <c r="P98" s="28">
        <v>6.4326627916377568</v>
      </c>
      <c r="Q98" s="28">
        <v>7.1758820708015332</v>
      </c>
      <c r="R98" s="28">
        <v>7.6255818364656571</v>
      </c>
      <c r="S98" s="28">
        <v>7.89245503978466</v>
      </c>
      <c r="T98" s="28">
        <v>8.7384281838224194</v>
      </c>
      <c r="U98" s="28">
        <v>9.1627325871801091</v>
      </c>
      <c r="V98" s="28">
        <v>9.6736952775288305</v>
      </c>
      <c r="W98" s="28">
        <v>10.198678163361414</v>
      </c>
      <c r="X98" s="28">
        <v>10.750413387851497</v>
      </c>
    </row>
    <row r="99" spans="1:24" x14ac:dyDescent="0.2">
      <c r="A99" s="11" t="s">
        <v>106</v>
      </c>
      <c r="B99" s="11" t="s">
        <v>81</v>
      </c>
      <c r="C99" s="11" t="s">
        <v>191</v>
      </c>
      <c r="D99" s="11" t="s">
        <v>188</v>
      </c>
      <c r="E99" s="28">
        <v>0.19515781779520233</v>
      </c>
      <c r="F99" s="28">
        <v>0.68062094491328351</v>
      </c>
      <c r="G99" s="28">
        <v>0.76229545830287748</v>
      </c>
      <c r="H99" s="28">
        <v>0.80041023121802135</v>
      </c>
      <c r="I99" s="28">
        <v>0.82042048699847181</v>
      </c>
      <c r="J99" s="28">
        <v>0.8409309991734335</v>
      </c>
      <c r="K99" s="28">
        <v>0.86195427415276926</v>
      </c>
      <c r="L99" s="28">
        <v>0.33134263764474736</v>
      </c>
      <c r="M99" s="28">
        <v>0.47654640425829631</v>
      </c>
      <c r="N99" s="28">
        <v>0.39389399999999991</v>
      </c>
      <c r="O99" s="28">
        <v>0.70645436085851365</v>
      </c>
      <c r="P99" s="28">
        <v>0.66008314393438605</v>
      </c>
      <c r="Q99" s="28">
        <v>0.75535941041694477</v>
      </c>
      <c r="R99" s="28">
        <v>0.6694927651233088</v>
      </c>
      <c r="S99" s="28">
        <v>0.6069018519076067</v>
      </c>
      <c r="T99" s="28">
        <v>0.60972211304485002</v>
      </c>
      <c r="U99" s="28">
        <v>0.61929527997032996</v>
      </c>
      <c r="V99" s="28">
        <v>0.6495684032948611</v>
      </c>
      <c r="W99" s="28">
        <v>0.6874409739371079</v>
      </c>
      <c r="X99" s="28">
        <v>0.72827132078560952</v>
      </c>
    </row>
    <row r="100" spans="1:24" x14ac:dyDescent="0.2">
      <c r="A100" s="11" t="s">
        <v>106</v>
      </c>
      <c r="B100" s="11" t="s">
        <v>81</v>
      </c>
      <c r="C100" s="11" t="s">
        <v>191</v>
      </c>
      <c r="D100" s="11" t="s">
        <v>189</v>
      </c>
      <c r="E100" s="28">
        <v>3.477861866127677</v>
      </c>
      <c r="F100" s="28">
        <v>2.7222320448951995</v>
      </c>
      <c r="G100" s="28">
        <v>3.0926241823270653</v>
      </c>
      <c r="H100" s="28">
        <v>4.0549999999999997</v>
      </c>
      <c r="I100" s="28">
        <v>4.077</v>
      </c>
      <c r="J100" s="28">
        <v>4.0659999999999998</v>
      </c>
      <c r="K100" s="28">
        <v>5.0760000000000005</v>
      </c>
      <c r="L100" s="28">
        <v>4.8760000000000003</v>
      </c>
      <c r="M100" s="28">
        <v>4.91</v>
      </c>
      <c r="N100" s="28">
        <v>4.7005864016844683</v>
      </c>
      <c r="O100" s="28">
        <v>5.7619885416159038</v>
      </c>
      <c r="P100" s="28">
        <v>4.1964626929585513</v>
      </c>
      <c r="Q100" s="28">
        <v>4.4920197415962759</v>
      </c>
      <c r="R100" s="28">
        <v>4.0805841352714847</v>
      </c>
      <c r="S100" s="28">
        <v>4.2148110212528902</v>
      </c>
      <c r="T100" s="28">
        <v>4.0885518543517732</v>
      </c>
      <c r="U100" s="28">
        <v>4.1650768933534312</v>
      </c>
      <c r="V100" s="28">
        <v>4.2845344875139721</v>
      </c>
      <c r="W100" s="28">
        <v>4.4130705221393915</v>
      </c>
      <c r="X100" s="28">
        <v>4.5454626378035732</v>
      </c>
    </row>
    <row r="101" spans="1:24" x14ac:dyDescent="0.2">
      <c r="A101" s="11" t="s">
        <v>106</v>
      </c>
      <c r="B101" s="11" t="s">
        <v>81</v>
      </c>
      <c r="C101" s="11" t="s">
        <v>191</v>
      </c>
      <c r="D101" s="11" t="s">
        <v>190</v>
      </c>
      <c r="E101" s="28">
        <v>7.5060000000000002</v>
      </c>
      <c r="F101" s="28">
        <v>7.2</v>
      </c>
      <c r="G101" s="28">
        <v>7.28</v>
      </c>
      <c r="H101" s="28">
        <v>10.074</v>
      </c>
      <c r="I101" s="28">
        <v>9.32</v>
      </c>
      <c r="J101" s="28">
        <v>9.1720000000000006</v>
      </c>
      <c r="K101" s="28">
        <v>9.3239999999999998</v>
      </c>
      <c r="L101" s="28">
        <v>9.7748343536820013</v>
      </c>
      <c r="M101" s="28">
        <v>8.27</v>
      </c>
      <c r="N101" s="28">
        <v>7.91</v>
      </c>
      <c r="O101" s="28">
        <v>10</v>
      </c>
      <c r="P101" s="28">
        <v>9.9365249999999996</v>
      </c>
      <c r="Q101" s="28">
        <v>10.781129624999998</v>
      </c>
      <c r="R101" s="28">
        <v>11.072220124874997</v>
      </c>
      <c r="S101" s="28">
        <v>11.293664527372497</v>
      </c>
      <c r="T101" s="28">
        <v>12.25362601219916</v>
      </c>
      <c r="U101" s="28">
        <v>12.743771052687126</v>
      </c>
      <c r="V101" s="28">
        <v>13.380959605321483</v>
      </c>
      <c r="W101" s="28">
        <v>14.009864706771591</v>
      </c>
      <c r="X101" s="28">
        <v>14.640308618576311</v>
      </c>
    </row>
    <row r="102" spans="1:24" x14ac:dyDescent="0.2">
      <c r="A102" s="11" t="s">
        <v>106</v>
      </c>
      <c r="B102" s="11" t="s">
        <v>81</v>
      </c>
      <c r="C102" s="11" t="s">
        <v>192</v>
      </c>
      <c r="D102" s="11" t="s">
        <v>182</v>
      </c>
      <c r="E102" s="28">
        <v>0.46207946523161753</v>
      </c>
      <c r="F102" s="28">
        <v>0.46012949197003661</v>
      </c>
      <c r="G102" s="28">
        <v>0.46354901737153476</v>
      </c>
      <c r="H102" s="28">
        <v>0.48737156650295799</v>
      </c>
      <c r="I102" s="28">
        <v>0.49800298817781008</v>
      </c>
      <c r="J102" s="28">
        <v>0.5141028387689196</v>
      </c>
      <c r="K102" s="28">
        <v>0.51939769683047354</v>
      </c>
      <c r="L102" s="28">
        <v>0.52742781198894984</v>
      </c>
      <c r="M102" s="28">
        <v>0.53805642138950238</v>
      </c>
      <c r="N102" s="28">
        <v>0.54215360032002724</v>
      </c>
      <c r="O102" s="28">
        <v>0.59701192030402583</v>
      </c>
      <c r="P102" s="28">
        <v>0.6675105720357345</v>
      </c>
      <c r="Q102" s="28">
        <v>0.73244014017040238</v>
      </c>
      <c r="R102" s="28">
        <v>0.81096226714383157</v>
      </c>
      <c r="S102" s="28">
        <v>0.88333602459569871</v>
      </c>
      <c r="T102" s="28">
        <v>0.96051913419024704</v>
      </c>
      <c r="U102" s="28">
        <v>1.0404095792036643</v>
      </c>
      <c r="V102" s="28">
        <v>1.1228588532798489</v>
      </c>
      <c r="W102" s="28">
        <v>1.2078032065233741</v>
      </c>
      <c r="X102" s="28">
        <v>1.2951578337321488</v>
      </c>
    </row>
    <row r="103" spans="1:24" x14ac:dyDescent="0.2">
      <c r="A103" s="11" t="s">
        <v>106</v>
      </c>
      <c r="B103" s="11" t="s">
        <v>81</v>
      </c>
      <c r="C103" s="11" t="s">
        <v>192</v>
      </c>
      <c r="D103" s="11" t="s">
        <v>183</v>
      </c>
      <c r="E103" s="28">
        <v>1.8414E-2</v>
      </c>
      <c r="F103" s="28">
        <v>2.1153999999999999E-2</v>
      </c>
      <c r="G103" s="28">
        <v>2.6425999999999998E-2</v>
      </c>
      <c r="H103" s="28">
        <v>4.7E-2</v>
      </c>
      <c r="I103" s="28">
        <v>3.5000000000000003E-2</v>
      </c>
      <c r="J103" s="28">
        <v>4.1000000000000002E-2</v>
      </c>
      <c r="K103" s="28">
        <v>4.9493000000000002E-2</v>
      </c>
      <c r="L103" s="28">
        <v>2.8323000000000001E-2</v>
      </c>
      <c r="M103" s="28">
        <v>4.0545999999999999E-2</v>
      </c>
      <c r="N103" s="28">
        <v>5.6406999999999999E-2</v>
      </c>
      <c r="O103" s="28">
        <v>7.8965999999999995E-2</v>
      </c>
      <c r="P103" s="28">
        <v>9.7099000000000005E-2</v>
      </c>
      <c r="Q103" s="28">
        <v>9.474500000000001E-2</v>
      </c>
      <c r="R103" s="28">
        <v>0.11006100000000001</v>
      </c>
      <c r="S103" s="28">
        <v>0.10882299999999999</v>
      </c>
      <c r="T103" s="28">
        <v>0.11702600000000001</v>
      </c>
      <c r="U103" s="28">
        <v>0.12413800000000001</v>
      </c>
      <c r="V103" s="28">
        <v>0.131386</v>
      </c>
      <c r="W103" s="28">
        <v>0.13885800000000001</v>
      </c>
      <c r="X103" s="28">
        <v>0.14654</v>
      </c>
    </row>
    <row r="104" spans="1:24" x14ac:dyDescent="0.2">
      <c r="A104" s="11" t="s">
        <v>106</v>
      </c>
      <c r="B104" s="11" t="s">
        <v>81</v>
      </c>
      <c r="C104" s="11" t="s">
        <v>192</v>
      </c>
      <c r="D104" s="11" t="s">
        <v>184</v>
      </c>
      <c r="E104" s="28">
        <v>3.2413999999999998E-2</v>
      </c>
      <c r="F104" s="28">
        <v>3.5154000000000005E-2</v>
      </c>
      <c r="G104" s="28">
        <v>4.0426000000000004E-2</v>
      </c>
      <c r="H104" s="28">
        <v>6.0999999999999999E-2</v>
      </c>
      <c r="I104" s="28">
        <v>4.9000000000000002E-2</v>
      </c>
      <c r="J104" s="28">
        <v>5.5E-2</v>
      </c>
      <c r="K104" s="28">
        <v>6.3492999999999994E-2</v>
      </c>
      <c r="L104" s="28">
        <v>4.2323E-2</v>
      </c>
      <c r="M104" s="28">
        <v>5.4545999999999997E-2</v>
      </c>
      <c r="N104" s="28">
        <v>7.0406999999999997E-2</v>
      </c>
      <c r="O104" s="28">
        <v>9.2965999999999993E-2</v>
      </c>
      <c r="P104" s="28">
        <v>0.10209900000000001</v>
      </c>
      <c r="Q104" s="28">
        <v>9.9745E-2</v>
      </c>
      <c r="R104" s="28">
        <v>0.11506100000000001</v>
      </c>
      <c r="S104" s="28">
        <v>0.11382299999999999</v>
      </c>
      <c r="T104" s="28">
        <v>0.122026</v>
      </c>
      <c r="U104" s="28">
        <v>0.129138</v>
      </c>
      <c r="V104" s="28">
        <v>0.13638600000000001</v>
      </c>
      <c r="W104" s="28">
        <v>0.14385800000000001</v>
      </c>
      <c r="X104" s="28">
        <v>0.15154000000000001</v>
      </c>
    </row>
    <row r="105" spans="1:24" x14ac:dyDescent="0.2">
      <c r="A105" s="11" t="s">
        <v>106</v>
      </c>
      <c r="B105" s="11" t="s">
        <v>81</v>
      </c>
      <c r="C105" s="11" t="s">
        <v>192</v>
      </c>
      <c r="D105" s="11" t="s">
        <v>185</v>
      </c>
      <c r="E105" s="28">
        <v>0.25931199999999999</v>
      </c>
      <c r="F105" s="28">
        <v>0.28123200000000004</v>
      </c>
      <c r="G105" s="28">
        <v>0.32340799999999997</v>
      </c>
      <c r="H105" s="28">
        <v>0.48799999999999999</v>
      </c>
      <c r="I105" s="28">
        <v>0.39200000000000002</v>
      </c>
      <c r="J105" s="28">
        <v>0.44</v>
      </c>
      <c r="K105" s="28">
        <v>0.50794399999999995</v>
      </c>
      <c r="L105" s="28">
        <v>0.338584</v>
      </c>
      <c r="M105" s="28">
        <v>0.43636799999999998</v>
      </c>
      <c r="N105" s="28">
        <v>0.56325599999999998</v>
      </c>
      <c r="O105" s="28">
        <v>0.74372799999999994</v>
      </c>
      <c r="P105" s="28">
        <v>0.81679200000000007</v>
      </c>
      <c r="Q105" s="28">
        <v>0.79796</v>
      </c>
      <c r="R105" s="28">
        <v>0.92048800000000008</v>
      </c>
      <c r="S105" s="28">
        <v>0.91058399999999995</v>
      </c>
      <c r="T105" s="28">
        <v>0.97620799999999996</v>
      </c>
      <c r="U105" s="28">
        <v>1.033104</v>
      </c>
      <c r="V105" s="28">
        <v>1.0910880000000001</v>
      </c>
      <c r="W105" s="28">
        <v>1.1508640000000001</v>
      </c>
      <c r="X105" s="28">
        <v>1.2123200000000001</v>
      </c>
    </row>
    <row r="106" spans="1:24" x14ac:dyDescent="0.2">
      <c r="A106" s="11" t="s">
        <v>106</v>
      </c>
      <c r="B106" s="11" t="s">
        <v>81</v>
      </c>
      <c r="C106" s="11" t="s">
        <v>192</v>
      </c>
      <c r="D106" s="11" t="s">
        <v>186</v>
      </c>
      <c r="E106" s="28">
        <v>0.9703668769863969</v>
      </c>
      <c r="F106" s="28">
        <v>1.058297831531084</v>
      </c>
      <c r="G106" s="28">
        <v>1.1079999999999999</v>
      </c>
      <c r="H106" s="28">
        <v>0.95599999999999996</v>
      </c>
      <c r="I106" s="28">
        <v>1.0359999999999998</v>
      </c>
      <c r="J106" s="28">
        <v>1.069492660904344</v>
      </c>
      <c r="K106" s="28">
        <v>1.0805076007380208</v>
      </c>
      <c r="L106" s="28">
        <v>1.0972127199876489</v>
      </c>
      <c r="M106" s="28">
        <v>1.0761128427790048</v>
      </c>
      <c r="N106" s="28">
        <v>0.97587648057604903</v>
      </c>
      <c r="O106" s="28">
        <v>1.2330000000000001</v>
      </c>
      <c r="P106" s="28">
        <v>1.2576000000000001</v>
      </c>
      <c r="Q106" s="28">
        <v>1.2669999999999999</v>
      </c>
      <c r="R106" s="28">
        <v>1.3303499999999999</v>
      </c>
      <c r="S106" s="28">
        <v>1.4234745</v>
      </c>
      <c r="T106" s="28">
        <v>1.5515872050000001</v>
      </c>
      <c r="U106" s="28">
        <v>1.7686962846462293</v>
      </c>
      <c r="V106" s="28">
        <v>2.021145935903728</v>
      </c>
      <c r="W106" s="28">
        <v>2.2948260923944108</v>
      </c>
      <c r="X106" s="28">
        <v>2.4607998840910827</v>
      </c>
    </row>
    <row r="107" spans="1:24" x14ac:dyDescent="0.2">
      <c r="A107" s="11" t="s">
        <v>106</v>
      </c>
      <c r="B107" s="11" t="s">
        <v>81</v>
      </c>
      <c r="C107" s="11" t="s">
        <v>192</v>
      </c>
      <c r="D107" s="11" t="s">
        <v>187</v>
      </c>
      <c r="E107" s="28">
        <v>1.2296788769863969</v>
      </c>
      <c r="F107" s="28">
        <v>1.3395298315310842</v>
      </c>
      <c r="G107" s="28">
        <v>1.4314079999999998</v>
      </c>
      <c r="H107" s="28">
        <v>1.444</v>
      </c>
      <c r="I107" s="28">
        <v>1.4279999999999999</v>
      </c>
      <c r="J107" s="28">
        <v>1.509492660904344</v>
      </c>
      <c r="K107" s="28">
        <v>1.5884516007380207</v>
      </c>
      <c r="L107" s="28">
        <v>1.4357967199876489</v>
      </c>
      <c r="M107" s="28">
        <v>1.5124808427790049</v>
      </c>
      <c r="N107" s="28">
        <v>1.5391324805760491</v>
      </c>
      <c r="O107" s="28">
        <v>1.976728</v>
      </c>
      <c r="P107" s="28">
        <v>2.074392</v>
      </c>
      <c r="Q107" s="28">
        <v>2.0649600000000001</v>
      </c>
      <c r="R107" s="28">
        <v>2.2508379999999999</v>
      </c>
      <c r="S107" s="28">
        <v>2.3340584999999998</v>
      </c>
      <c r="T107" s="28">
        <v>2.5277952050000003</v>
      </c>
      <c r="U107" s="28">
        <v>2.8018002846462293</v>
      </c>
      <c r="V107" s="28">
        <v>3.1122339359037281</v>
      </c>
      <c r="W107" s="28">
        <v>3.4456900923944112</v>
      </c>
      <c r="X107" s="28">
        <v>3.6731198840910828</v>
      </c>
    </row>
    <row r="108" spans="1:24" x14ac:dyDescent="0.2">
      <c r="A108" s="11" t="s">
        <v>106</v>
      </c>
      <c r="B108" s="11" t="s">
        <v>81</v>
      </c>
      <c r="C108" s="11" t="s">
        <v>192</v>
      </c>
      <c r="D108" s="11" t="s">
        <v>188</v>
      </c>
      <c r="E108" s="28">
        <v>0.31384218220479765</v>
      </c>
      <c r="F108" s="28">
        <v>0.43937905508671665</v>
      </c>
      <c r="G108" s="28">
        <v>0.4921045416971227</v>
      </c>
      <c r="H108" s="28">
        <v>0.51670976878197883</v>
      </c>
      <c r="I108" s="28">
        <v>0.5322110618454382</v>
      </c>
      <c r="J108" s="28">
        <v>0.54817739370080132</v>
      </c>
      <c r="K108" s="28">
        <v>0.56462271551182541</v>
      </c>
      <c r="L108" s="28">
        <v>0.21704582881234152</v>
      </c>
      <c r="M108" s="28">
        <v>0.31216148339677091</v>
      </c>
      <c r="N108" s="28">
        <v>0.25801799999999997</v>
      </c>
      <c r="O108" s="28">
        <v>0.42238677771539546</v>
      </c>
      <c r="P108" s="28">
        <v>0.43239059732034829</v>
      </c>
      <c r="Q108" s="28">
        <v>0.49480176802423353</v>
      </c>
      <c r="R108" s="28">
        <v>0.43855441435434439</v>
      </c>
      <c r="S108" s="28">
        <v>0.4025965563707144</v>
      </c>
      <c r="T108" s="28">
        <v>0.46036355959990799</v>
      </c>
      <c r="U108" s="28">
        <v>0.54256799203003614</v>
      </c>
      <c r="V108" s="28">
        <v>0.61455421350525374</v>
      </c>
      <c r="W108" s="28">
        <v>0.68672265048741454</v>
      </c>
      <c r="X108" s="28">
        <v>0.75538180708943781</v>
      </c>
    </row>
    <row r="109" spans="1:24" x14ac:dyDescent="0.2">
      <c r="A109" s="11" t="s">
        <v>106</v>
      </c>
      <c r="B109" s="11" t="s">
        <v>81</v>
      </c>
      <c r="C109" s="11" t="s">
        <v>192</v>
      </c>
      <c r="D109" s="11" t="s">
        <v>189</v>
      </c>
      <c r="E109" s="28">
        <v>0.67600000000000005</v>
      </c>
      <c r="F109" s="28">
        <v>0.67600000000000005</v>
      </c>
      <c r="G109" s="28">
        <v>0.68276000000000003</v>
      </c>
      <c r="H109" s="28">
        <v>0.47400000000000003</v>
      </c>
      <c r="I109" s="28">
        <v>0.42599999999999999</v>
      </c>
      <c r="J109" s="28">
        <v>0.254</v>
      </c>
      <c r="K109" s="28">
        <v>0.186</v>
      </c>
      <c r="L109" s="28">
        <v>0.186</v>
      </c>
      <c r="M109" s="28">
        <v>0.1</v>
      </c>
      <c r="N109" s="28">
        <v>0.15759197399238514</v>
      </c>
      <c r="O109" s="28">
        <v>0.14626630237980429</v>
      </c>
      <c r="P109" s="28">
        <v>0.10652591145238682</v>
      </c>
      <c r="Q109" s="28">
        <v>0.11402853599499038</v>
      </c>
      <c r="R109" s="28">
        <v>0.10358436999745728</v>
      </c>
      <c r="S109" s="28">
        <v>0.10876479865363738</v>
      </c>
      <c r="T109" s="28">
        <v>0.11159468195780807</v>
      </c>
      <c r="U109" s="28">
        <v>0.1198016688410105</v>
      </c>
      <c r="V109" s="28">
        <v>0.1232647042836858</v>
      </c>
      <c r="W109" s="28">
        <v>0.12666646012153296</v>
      </c>
      <c r="X109" s="28">
        <v>0.12937319992079174</v>
      </c>
    </row>
    <row r="110" spans="1:24" x14ac:dyDescent="0.2">
      <c r="A110" s="11" t="s">
        <v>106</v>
      </c>
      <c r="B110" s="11" t="s">
        <v>81</v>
      </c>
      <c r="C110" s="11" t="s">
        <v>192</v>
      </c>
      <c r="D110" s="11" t="s">
        <v>190</v>
      </c>
      <c r="E110" s="28">
        <v>1.754</v>
      </c>
      <c r="F110" s="28">
        <v>1.78305877070893</v>
      </c>
      <c r="G110" s="28">
        <v>1.556</v>
      </c>
      <c r="H110" s="28">
        <v>1.4770000000000001</v>
      </c>
      <c r="I110" s="28">
        <v>1.5230000000000001</v>
      </c>
      <c r="J110" s="28">
        <v>1.58</v>
      </c>
      <c r="K110" s="28">
        <v>1.2529999999999999</v>
      </c>
      <c r="L110" s="28">
        <v>1.3135850970788874</v>
      </c>
      <c r="M110" s="28">
        <v>1.3054247697031731</v>
      </c>
      <c r="N110" s="28">
        <v>1.2754000000000001</v>
      </c>
      <c r="O110" s="28">
        <v>1.5860999999999998</v>
      </c>
      <c r="P110" s="28">
        <v>1.4036985</v>
      </c>
      <c r="Q110" s="28">
        <v>1.554862</v>
      </c>
      <c r="R110" s="28">
        <v>1.4460216599999998</v>
      </c>
      <c r="S110" s="28">
        <v>1.7569163168999997</v>
      </c>
      <c r="T110" s="28">
        <v>2.0204537644349996</v>
      </c>
      <c r="U110" s="28">
        <v>2.3235218291002493</v>
      </c>
      <c r="V110" s="28">
        <v>2.5558740120102743</v>
      </c>
      <c r="W110" s="28">
        <v>2.8370201533314043</v>
      </c>
      <c r="X110" s="28">
        <v>2.9930562617646319</v>
      </c>
    </row>
    <row r="111" spans="1:24" x14ac:dyDescent="0.2">
      <c r="A111" s="11" t="s">
        <v>107</v>
      </c>
      <c r="B111" s="11" t="s">
        <v>81</v>
      </c>
      <c r="C111" s="11" t="s">
        <v>181</v>
      </c>
      <c r="D111" s="11" t="s">
        <v>182</v>
      </c>
      <c r="E111" s="28">
        <v>4.9000315347919212</v>
      </c>
      <c r="F111" s="28">
        <v>5.1465169040960825</v>
      </c>
      <c r="G111" s="28">
        <v>5.4202415660141607</v>
      </c>
      <c r="H111" s="28">
        <v>5.6918367346938776</v>
      </c>
      <c r="I111" s="28">
        <v>6.0090000000000003</v>
      </c>
      <c r="J111" s="28">
        <v>6.28</v>
      </c>
      <c r="K111" s="28">
        <v>6.5309999999999997</v>
      </c>
      <c r="L111" s="28">
        <v>6.6420000000000003</v>
      </c>
      <c r="M111" s="28">
        <v>7.1269999999999998</v>
      </c>
      <c r="N111" s="28">
        <v>7.5375859999999992</v>
      </c>
      <c r="O111" s="28">
        <v>8.0014621399999992</v>
      </c>
      <c r="P111" s="28">
        <v>8.4123942078999985</v>
      </c>
      <c r="Q111" s="28">
        <v>8.7946223237419989</v>
      </c>
      <c r="R111" s="28">
        <v>9.146746765648448</v>
      </c>
      <c r="S111" s="28">
        <v>9.4803586316402715</v>
      </c>
      <c r="T111" s="28">
        <v>9.8240425575884842</v>
      </c>
      <c r="U111" s="28">
        <v>10.157219280860829</v>
      </c>
      <c r="V111" s="28">
        <v>10.485393263873283</v>
      </c>
      <c r="W111" s="28">
        <v>10.79891789290159</v>
      </c>
      <c r="X111" s="28">
        <v>11.093945848757134</v>
      </c>
    </row>
    <row r="112" spans="1:24" x14ac:dyDescent="0.2">
      <c r="A112" s="11" t="s">
        <v>107</v>
      </c>
      <c r="B112" s="11" t="s">
        <v>81</v>
      </c>
      <c r="C112" s="11" t="s">
        <v>181</v>
      </c>
      <c r="D112" s="11" t="s">
        <v>183</v>
      </c>
      <c r="E112" s="28">
        <v>0.29655599999999999</v>
      </c>
      <c r="F112" s="28">
        <v>0.34448600000000001</v>
      </c>
      <c r="G112" s="28">
        <v>0.37665499999999996</v>
      </c>
      <c r="H112" s="28">
        <v>0.38</v>
      </c>
      <c r="I112" s="28">
        <v>0.43099999999999999</v>
      </c>
      <c r="J112" s="28">
        <v>0.499</v>
      </c>
      <c r="K112" s="28">
        <v>0.44</v>
      </c>
      <c r="L112" s="28">
        <v>0.439</v>
      </c>
      <c r="M112" s="28">
        <v>0.49399999999999999</v>
      </c>
      <c r="N112" s="28">
        <v>0.48185600000000001</v>
      </c>
      <c r="O112" s="28">
        <v>0.53925199999999995</v>
      </c>
      <c r="P112" s="28">
        <v>0.53095399999999993</v>
      </c>
      <c r="Q112" s="28">
        <v>0.55047599999999997</v>
      </c>
      <c r="R112" s="28">
        <v>0.57199</v>
      </c>
      <c r="S112" s="28">
        <v>0.57534000000000007</v>
      </c>
      <c r="T112" s="28">
        <v>0.59571799999999997</v>
      </c>
      <c r="U112" s="28">
        <v>0.62789800000000007</v>
      </c>
      <c r="V112" s="28">
        <v>0.65320500000000004</v>
      </c>
      <c r="W112" s="28">
        <v>0.67002800000000007</v>
      </c>
      <c r="X112" s="28">
        <v>0.68378899999999998</v>
      </c>
    </row>
    <row r="113" spans="1:24" x14ac:dyDescent="0.2">
      <c r="A113" s="11" t="s">
        <v>107</v>
      </c>
      <c r="B113" s="11" t="s">
        <v>81</v>
      </c>
      <c r="C113" s="11" t="s">
        <v>181</v>
      </c>
      <c r="D113" s="11" t="s">
        <v>184</v>
      </c>
      <c r="E113" s="28">
        <v>0.29595399999999999</v>
      </c>
      <c r="F113" s="28">
        <v>0.37579399999999996</v>
      </c>
      <c r="G113" s="28">
        <v>0.397314</v>
      </c>
      <c r="H113" s="28">
        <v>0.372</v>
      </c>
      <c r="I113" s="28">
        <v>0.40400000000000003</v>
      </c>
      <c r="J113" s="28">
        <v>0.50700000000000001</v>
      </c>
      <c r="K113" s="28">
        <v>0.45100000000000001</v>
      </c>
      <c r="L113" s="28">
        <v>0.39900000000000002</v>
      </c>
      <c r="M113" s="28">
        <v>0.47300000000000003</v>
      </c>
      <c r="N113" s="28">
        <v>0.44174099999999999</v>
      </c>
      <c r="O113" s="28">
        <v>0.51787499999999997</v>
      </c>
      <c r="P113" s="28">
        <v>0.48255500000000001</v>
      </c>
      <c r="Q113" s="28">
        <v>0.50470999999999999</v>
      </c>
      <c r="R113" s="28">
        <v>0.53807700000000003</v>
      </c>
      <c r="S113" s="28">
        <v>0.541709</v>
      </c>
      <c r="T113" s="28">
        <v>0.57584500000000005</v>
      </c>
      <c r="U113" s="28">
        <v>0.60460599999999998</v>
      </c>
      <c r="V113" s="28">
        <v>0.62838699999999992</v>
      </c>
      <c r="W113" s="28">
        <v>0.64532000000000012</v>
      </c>
      <c r="X113" s="28">
        <v>0.65862500000000002</v>
      </c>
    </row>
    <row r="114" spans="1:24" x14ac:dyDescent="0.2">
      <c r="A114" s="11" t="s">
        <v>107</v>
      </c>
      <c r="B114" s="11" t="s">
        <v>81</v>
      </c>
      <c r="C114" s="11" t="s">
        <v>181</v>
      </c>
      <c r="D114" s="11" t="s">
        <v>185</v>
      </c>
      <c r="E114" s="28">
        <v>1.47977</v>
      </c>
      <c r="F114" s="28">
        <v>1.8789699999999998</v>
      </c>
      <c r="G114" s="28">
        <v>1.9865699999999999</v>
      </c>
      <c r="H114" s="28">
        <v>1.86</v>
      </c>
      <c r="I114" s="28">
        <v>2.02</v>
      </c>
      <c r="J114" s="28">
        <v>2.5350000000000001</v>
      </c>
      <c r="K114" s="28">
        <v>2.2549999999999999</v>
      </c>
      <c r="L114" s="28">
        <v>1.9950000000000001</v>
      </c>
      <c r="M114" s="28">
        <v>2.3650000000000002</v>
      </c>
      <c r="N114" s="28">
        <v>2.2087050000000001</v>
      </c>
      <c r="O114" s="28">
        <v>2.589375</v>
      </c>
      <c r="P114" s="28">
        <v>2.4127749999999999</v>
      </c>
      <c r="Q114" s="28">
        <v>2.5235500000000002</v>
      </c>
      <c r="R114" s="28">
        <v>2.690385</v>
      </c>
      <c r="S114" s="28">
        <v>2.708545</v>
      </c>
      <c r="T114" s="28">
        <v>2.8792250000000004</v>
      </c>
      <c r="U114" s="28">
        <v>3.0230299999999999</v>
      </c>
      <c r="V114" s="28">
        <v>3.1419349999999997</v>
      </c>
      <c r="W114" s="28">
        <v>3.2266000000000004</v>
      </c>
      <c r="X114" s="28">
        <v>3.2931249999999999</v>
      </c>
    </row>
    <row r="115" spans="1:24" x14ac:dyDescent="0.2">
      <c r="A115" s="11" t="s">
        <v>107</v>
      </c>
      <c r="B115" s="11" t="s">
        <v>81</v>
      </c>
      <c r="C115" s="11" t="s">
        <v>181</v>
      </c>
      <c r="D115" s="11" t="s">
        <v>186</v>
      </c>
      <c r="E115" s="28">
        <v>4.212567</v>
      </c>
      <c r="F115" s="28">
        <v>4.2372000000000005</v>
      </c>
      <c r="G115" s="28">
        <v>4.6612282500000006</v>
      </c>
      <c r="H115" s="28">
        <v>5.0958943127999996</v>
      </c>
      <c r="I115" s="28">
        <v>5.3798501877201321</v>
      </c>
      <c r="J115" s="28">
        <v>5.6224761489236856</v>
      </c>
      <c r="K115" s="28">
        <v>5.8471961351306669</v>
      </c>
      <c r="L115" s="28">
        <v>6.1390635275747947</v>
      </c>
      <c r="M115" s="28">
        <v>6.3991000000000007</v>
      </c>
      <c r="N115" s="28">
        <v>6.3987999999999996</v>
      </c>
      <c r="O115" s="28">
        <v>6.7699199999999999</v>
      </c>
      <c r="P115" s="28">
        <v>7.3115136000000005</v>
      </c>
      <c r="Q115" s="28">
        <v>7.6770892800000006</v>
      </c>
      <c r="R115" s="28">
        <v>8.1377146368000002</v>
      </c>
      <c r="S115" s="28">
        <v>8.5357929056493944</v>
      </c>
      <c r="T115" s="28">
        <v>8.8856569521363831</v>
      </c>
      <c r="U115" s="28">
        <v>9.1414973527747456</v>
      </c>
      <c r="V115" s="28">
        <v>9.436853937485953</v>
      </c>
      <c r="W115" s="28">
        <v>9.71902610361143</v>
      </c>
      <c r="X115" s="28">
        <v>9.9845512638814196</v>
      </c>
    </row>
    <row r="116" spans="1:24" x14ac:dyDescent="0.2">
      <c r="A116" s="11" t="s">
        <v>107</v>
      </c>
      <c r="B116" s="11" t="s">
        <v>81</v>
      </c>
      <c r="C116" s="11" t="s">
        <v>181</v>
      </c>
      <c r="D116" s="11" t="s">
        <v>187</v>
      </c>
      <c r="E116" s="28">
        <v>5.6923370000000002</v>
      </c>
      <c r="F116" s="28">
        <v>6.1161700000000003</v>
      </c>
      <c r="G116" s="28">
        <v>6.647798250000001</v>
      </c>
      <c r="H116" s="28">
        <v>6.9558943127999999</v>
      </c>
      <c r="I116" s="28">
        <v>7.3998501877201317</v>
      </c>
      <c r="J116" s="28">
        <v>8.1574761489236849</v>
      </c>
      <c r="K116" s="28">
        <v>8.1021961351306668</v>
      </c>
      <c r="L116" s="28">
        <v>8.1340635275747957</v>
      </c>
      <c r="M116" s="28">
        <v>8.7641000000000009</v>
      </c>
      <c r="N116" s="28">
        <v>8.6075049999999997</v>
      </c>
      <c r="O116" s="28">
        <v>9.3592949999999995</v>
      </c>
      <c r="P116" s="28">
        <v>9.7242886000000013</v>
      </c>
      <c r="Q116" s="28">
        <v>10.200639280000001</v>
      </c>
      <c r="R116" s="28">
        <v>10.828099636800001</v>
      </c>
      <c r="S116" s="28">
        <v>11.244337905649395</v>
      </c>
      <c r="T116" s="28">
        <v>11.764881952136383</v>
      </c>
      <c r="U116" s="28">
        <v>12.164527352774746</v>
      </c>
      <c r="V116" s="28">
        <v>12.578788937485953</v>
      </c>
      <c r="W116" s="28">
        <v>12.945626103611431</v>
      </c>
      <c r="X116" s="28">
        <v>13.277676263881419</v>
      </c>
    </row>
    <row r="117" spans="1:24" x14ac:dyDescent="0.2">
      <c r="A117" s="11" t="s">
        <v>107</v>
      </c>
      <c r="B117" s="11" t="s">
        <v>81</v>
      </c>
      <c r="C117" s="11" t="s">
        <v>181</v>
      </c>
      <c r="D117" s="11" t="s">
        <v>188</v>
      </c>
      <c r="E117" s="28">
        <v>1.1158999999999999</v>
      </c>
      <c r="F117" s="28">
        <v>0.99</v>
      </c>
      <c r="G117" s="28">
        <v>1.5960000000000001</v>
      </c>
      <c r="H117" s="28">
        <v>2.0700940000000001</v>
      </c>
      <c r="I117" s="28">
        <v>3.1273740000000001</v>
      </c>
      <c r="J117" s="28">
        <v>3.331</v>
      </c>
      <c r="K117" s="28">
        <v>3.1480000000000001</v>
      </c>
      <c r="L117" s="28">
        <v>3.585</v>
      </c>
      <c r="M117" s="28">
        <v>4.5979999999999999</v>
      </c>
      <c r="N117" s="28">
        <v>4.1561870000000001</v>
      </c>
      <c r="O117" s="28">
        <v>5.3865990000000004</v>
      </c>
      <c r="P117" s="28">
        <v>5.7009369999999997</v>
      </c>
      <c r="Q117" s="28">
        <v>6.260885</v>
      </c>
      <c r="R117" s="28">
        <v>6.7269160000000001</v>
      </c>
      <c r="S117" s="28">
        <v>7.0809772272935323</v>
      </c>
      <c r="T117" s="28">
        <v>7.2760941299931146</v>
      </c>
      <c r="U117" s="28">
        <v>7.4761516230462775</v>
      </c>
      <c r="V117" s="28">
        <v>7.6360832647023518</v>
      </c>
      <c r="W117" s="28">
        <v>7.7971497828301821</v>
      </c>
      <c r="X117" s="28">
        <v>8.0201289914946656</v>
      </c>
    </row>
    <row r="118" spans="1:24" x14ac:dyDescent="0.2">
      <c r="A118" s="11" t="s">
        <v>107</v>
      </c>
      <c r="B118" s="11" t="s">
        <v>81</v>
      </c>
      <c r="C118" s="11" t="s">
        <v>181</v>
      </c>
      <c r="D118" s="11" t="s">
        <v>189</v>
      </c>
      <c r="E118" s="28">
        <v>1.465263</v>
      </c>
      <c r="F118" s="28">
        <v>1.8765350000000001</v>
      </c>
      <c r="G118" s="28">
        <v>1.901902</v>
      </c>
      <c r="H118" s="28">
        <v>2.1275629999999999</v>
      </c>
      <c r="I118" s="28">
        <v>2.3558629999999998</v>
      </c>
      <c r="J118" s="28">
        <v>2.3119999999999998</v>
      </c>
      <c r="K118" s="28">
        <v>1.8859999999999999</v>
      </c>
      <c r="L118" s="28">
        <v>2.75</v>
      </c>
      <c r="M118" s="28">
        <v>2.5209999999999999</v>
      </c>
      <c r="N118" s="28">
        <v>1.6639299999999999</v>
      </c>
      <c r="O118" s="28">
        <v>1.754183</v>
      </c>
      <c r="P118" s="28">
        <v>1.8317380000000001</v>
      </c>
      <c r="Q118" s="28">
        <v>1.6268389999999999</v>
      </c>
      <c r="R118" s="28">
        <v>1.8993519999999999</v>
      </c>
      <c r="S118" s="28">
        <v>3.5095409752393096</v>
      </c>
      <c r="T118" s="28">
        <v>3.8280512699003508</v>
      </c>
      <c r="U118" s="28">
        <v>4.503963361157326</v>
      </c>
      <c r="V118" s="28">
        <v>4.8370573976398914</v>
      </c>
      <c r="W118" s="28">
        <v>5.0277221375729981</v>
      </c>
      <c r="X118" s="28">
        <v>5.3946209134210115</v>
      </c>
    </row>
    <row r="119" spans="1:24" x14ac:dyDescent="0.2">
      <c r="A119" s="11" t="s">
        <v>107</v>
      </c>
      <c r="B119" s="11" t="s">
        <v>81</v>
      </c>
      <c r="C119" s="11" t="s">
        <v>181</v>
      </c>
      <c r="D119" s="11" t="s">
        <v>190</v>
      </c>
      <c r="E119" s="28">
        <v>6.3470000000000004</v>
      </c>
      <c r="F119" s="28">
        <v>6.7759999999999998</v>
      </c>
      <c r="G119" s="28">
        <v>7.2069999999999999</v>
      </c>
      <c r="H119" s="28">
        <v>7.6589999999999998</v>
      </c>
      <c r="I119" s="28">
        <v>7.585</v>
      </c>
      <c r="J119" s="28">
        <v>7.3550000000000004</v>
      </c>
      <c r="K119" s="28">
        <v>7.2370000000000001</v>
      </c>
      <c r="L119" s="28">
        <v>7.0922599999999996</v>
      </c>
      <c r="M119" s="28">
        <v>6.7376469999999991</v>
      </c>
      <c r="N119" s="28">
        <v>6.1312587699999996</v>
      </c>
      <c r="O119" s="28">
        <v>6.2538839454000001</v>
      </c>
      <c r="P119" s="28">
        <v>6.3039150169632006</v>
      </c>
      <c r="Q119" s="28">
        <v>6.3039150169632006</v>
      </c>
      <c r="R119" s="28">
        <v>6.3669541671328327</v>
      </c>
      <c r="S119" s="28">
        <v>7.7040145422307269</v>
      </c>
      <c r="T119" s="28">
        <v>8.3588557783203381</v>
      </c>
      <c r="U119" s="28">
        <v>9.2365356350439729</v>
      </c>
      <c r="V119" s="28">
        <v>9.8184373800517424</v>
      </c>
      <c r="W119" s="28">
        <v>10.220993312633865</v>
      </c>
      <c r="X119" s="28">
        <v>10.701379998327655</v>
      </c>
    </row>
    <row r="120" spans="1:24" x14ac:dyDescent="0.2">
      <c r="A120" s="11" t="s">
        <v>107</v>
      </c>
      <c r="B120" s="11" t="s">
        <v>81</v>
      </c>
      <c r="C120" s="11" t="s">
        <v>191</v>
      </c>
      <c r="D120" s="11" t="s">
        <v>182</v>
      </c>
      <c r="E120" s="28">
        <v>0.66241375563907035</v>
      </c>
      <c r="F120" s="28">
        <v>0.68311415756780636</v>
      </c>
      <c r="G120" s="28">
        <v>0.70824954202138013</v>
      </c>
      <c r="H120" s="28">
        <v>0.71645608367262448</v>
      </c>
      <c r="I120" s="28">
        <v>0.76140390031106187</v>
      </c>
      <c r="J120" s="28">
        <v>0.78142359116938143</v>
      </c>
      <c r="K120" s="28">
        <v>0.80763906408016084</v>
      </c>
      <c r="L120" s="28">
        <v>0.83522848175221542</v>
      </c>
      <c r="M120" s="28">
        <v>0.86599733023404635</v>
      </c>
      <c r="N120" s="28">
        <v>0.89536539697819517</v>
      </c>
      <c r="O120" s="28">
        <v>0.93057643506884935</v>
      </c>
      <c r="P120" s="28">
        <v>0.96594698914664612</v>
      </c>
      <c r="Q120" s="28">
        <v>1.0068947915156601</v>
      </c>
      <c r="R120" s="28">
        <v>1.0488964738126119</v>
      </c>
      <c r="S120" s="28">
        <v>1.0859270972291704</v>
      </c>
      <c r="T120" s="28">
        <v>1.1244426488261492</v>
      </c>
      <c r="U120" s="28">
        <v>1.166936156117234</v>
      </c>
      <c r="V120" s="28">
        <v>1.2119683906531307</v>
      </c>
      <c r="W120" s="28">
        <v>1.2576904969802711</v>
      </c>
      <c r="X120" s="28">
        <v>1.3036153295859616</v>
      </c>
    </row>
    <row r="121" spans="1:24" x14ac:dyDescent="0.2">
      <c r="A121" s="11" t="s">
        <v>107</v>
      </c>
      <c r="B121" s="11" t="s">
        <v>81</v>
      </c>
      <c r="C121" s="11" t="s">
        <v>191</v>
      </c>
      <c r="D121" s="11" t="s">
        <v>183</v>
      </c>
      <c r="E121" s="28">
        <v>4.4160999999999999E-2</v>
      </c>
      <c r="F121" s="28">
        <v>4.9500999999999996E-2</v>
      </c>
      <c r="G121" s="28">
        <v>5.4835999999999996E-2</v>
      </c>
      <c r="H121" s="28">
        <v>3.9E-2</v>
      </c>
      <c r="I121" s="28">
        <v>4.5999999999999999E-2</v>
      </c>
      <c r="J121" s="28">
        <v>4.8000000000000001E-2</v>
      </c>
      <c r="K121" s="28">
        <v>4.5999999999999999E-2</v>
      </c>
      <c r="L121" s="28">
        <v>4.4999999999999998E-2</v>
      </c>
      <c r="M121" s="28">
        <v>0.05</v>
      </c>
      <c r="N121" s="28">
        <v>5.1018000000000001E-2</v>
      </c>
      <c r="O121" s="28">
        <v>6.2072000000000002E-2</v>
      </c>
      <c r="P121" s="28">
        <v>6.5148999999999999E-2</v>
      </c>
      <c r="Q121" s="28">
        <v>7.3790000000000008E-2</v>
      </c>
      <c r="R121" s="28">
        <v>7.7242999999999992E-2</v>
      </c>
      <c r="S121" s="28">
        <v>7.3742000000000002E-2</v>
      </c>
      <c r="T121" s="28">
        <v>7.6522999999999994E-2</v>
      </c>
      <c r="U121" s="28">
        <v>8.1849000000000005E-2</v>
      </c>
      <c r="V121" s="28">
        <v>8.5875000000000007E-2</v>
      </c>
      <c r="W121" s="28">
        <v>8.8141000000000011E-2</v>
      </c>
      <c r="X121" s="28">
        <v>8.994400000000001E-2</v>
      </c>
    </row>
    <row r="122" spans="1:24" x14ac:dyDescent="0.2">
      <c r="A122" s="11" t="s">
        <v>107</v>
      </c>
      <c r="B122" s="11" t="s">
        <v>81</v>
      </c>
      <c r="C122" s="11" t="s">
        <v>191</v>
      </c>
      <c r="D122" s="11" t="s">
        <v>184</v>
      </c>
      <c r="E122" s="28">
        <v>4.3874999999999997E-2</v>
      </c>
      <c r="F122" s="28">
        <v>4.5744999999999994E-2</v>
      </c>
      <c r="G122" s="28">
        <v>5.5487000000000002E-2</v>
      </c>
      <c r="H122" s="28">
        <v>4.7E-2</v>
      </c>
      <c r="I122" s="28">
        <v>0.05</v>
      </c>
      <c r="J122" s="28">
        <v>5.2999999999999999E-2</v>
      </c>
      <c r="K122" s="28">
        <v>4.5999999999999999E-2</v>
      </c>
      <c r="L122" s="28">
        <v>0.04</v>
      </c>
      <c r="M122" s="28">
        <v>4.5999999999999999E-2</v>
      </c>
      <c r="N122" s="28">
        <v>4.4309000000000001E-2</v>
      </c>
      <c r="O122" s="28">
        <v>4.6069000000000006E-2</v>
      </c>
      <c r="P122" s="28">
        <v>4.6030000000000001E-2</v>
      </c>
      <c r="Q122" s="28">
        <v>6.1635000000000002E-2</v>
      </c>
      <c r="R122" s="28">
        <v>5.7171E-2</v>
      </c>
      <c r="S122" s="28">
        <v>5.0902000000000003E-2</v>
      </c>
      <c r="T122" s="28">
        <v>6.0258000000000006E-2</v>
      </c>
      <c r="U122" s="28">
        <v>6.4934000000000006E-2</v>
      </c>
      <c r="V122" s="28">
        <v>6.8357000000000001E-2</v>
      </c>
      <c r="W122" s="28">
        <v>6.9839999999999999E-2</v>
      </c>
      <c r="X122" s="28">
        <v>7.1447999999999998E-2</v>
      </c>
    </row>
    <row r="123" spans="1:24" x14ac:dyDescent="0.2">
      <c r="A123" s="11" t="s">
        <v>107</v>
      </c>
      <c r="B123" s="11" t="s">
        <v>81</v>
      </c>
      <c r="C123" s="11" t="s">
        <v>191</v>
      </c>
      <c r="D123" s="11" t="s">
        <v>185</v>
      </c>
      <c r="E123" s="28">
        <v>0.21937499999999999</v>
      </c>
      <c r="F123" s="28">
        <v>0.22872499999999993</v>
      </c>
      <c r="G123" s="28">
        <v>0.27743499999999999</v>
      </c>
      <c r="H123" s="28">
        <v>0.23499999999999999</v>
      </c>
      <c r="I123" s="28">
        <v>0.25</v>
      </c>
      <c r="J123" s="28">
        <v>0.26500000000000001</v>
      </c>
      <c r="K123" s="28">
        <v>0.23</v>
      </c>
      <c r="L123" s="28">
        <v>0.2</v>
      </c>
      <c r="M123" s="28">
        <v>0.23</v>
      </c>
      <c r="N123" s="28">
        <v>0.22154499999999999</v>
      </c>
      <c r="O123" s="28">
        <v>0.23034500000000002</v>
      </c>
      <c r="P123" s="28">
        <v>0.23015000000000002</v>
      </c>
      <c r="Q123" s="28">
        <v>0.30817500000000003</v>
      </c>
      <c r="R123" s="28">
        <v>0.28585499999999991</v>
      </c>
      <c r="S123" s="28">
        <v>0.25451000000000001</v>
      </c>
      <c r="T123" s="28">
        <v>0.30129000000000006</v>
      </c>
      <c r="U123" s="28">
        <v>0.32467000000000001</v>
      </c>
      <c r="V123" s="28">
        <v>0.34178500000000001</v>
      </c>
      <c r="W123" s="28">
        <v>0.34920000000000001</v>
      </c>
      <c r="X123" s="28">
        <v>0.35724</v>
      </c>
    </row>
    <row r="124" spans="1:24" x14ac:dyDescent="0.2">
      <c r="A124" s="11" t="s">
        <v>107</v>
      </c>
      <c r="B124" s="11" t="s">
        <v>81</v>
      </c>
      <c r="C124" s="11" t="s">
        <v>191</v>
      </c>
      <c r="D124" s="11" t="s">
        <v>186</v>
      </c>
      <c r="E124" s="28">
        <v>0.9</v>
      </c>
      <c r="F124" s="28">
        <v>0.98317719522167568</v>
      </c>
      <c r="G124" s="28">
        <v>1.0469415600026621</v>
      </c>
      <c r="H124" s="28">
        <v>1.0753350311552003</v>
      </c>
      <c r="I124" s="28">
        <v>1.1135368724379768</v>
      </c>
      <c r="J124" s="28">
        <v>1.1362150692557209</v>
      </c>
      <c r="K124" s="28">
        <v>1.1567344140706894</v>
      </c>
      <c r="L124" s="28">
        <v>1.1748416134589204</v>
      </c>
      <c r="M124" s="28">
        <v>1.1997615433085325</v>
      </c>
      <c r="N124" s="28">
        <v>1.1928780506328893</v>
      </c>
      <c r="O124" s="28">
        <v>1.2426624454178785</v>
      </c>
      <c r="P124" s="28">
        <v>1.3047955676887726</v>
      </c>
      <c r="Q124" s="28">
        <v>1.3439394347194358</v>
      </c>
      <c r="R124" s="28">
        <v>1.4111364064554077</v>
      </c>
      <c r="S124" s="28">
        <v>1.5099159549072863</v>
      </c>
      <c r="T124" s="28">
        <v>1.5731011580954284</v>
      </c>
      <c r="U124" s="28">
        <v>1.6337106185641275</v>
      </c>
      <c r="V124" s="28">
        <v>1.6967557469143828</v>
      </c>
      <c r="W124" s="28">
        <v>1.7607666957723795</v>
      </c>
      <c r="X124" s="28">
        <v>1.8250614614203462</v>
      </c>
    </row>
    <row r="125" spans="1:24" x14ac:dyDescent="0.2">
      <c r="A125" s="11" t="s">
        <v>107</v>
      </c>
      <c r="B125" s="11" t="s">
        <v>81</v>
      </c>
      <c r="C125" s="11" t="s">
        <v>191</v>
      </c>
      <c r="D125" s="11" t="s">
        <v>187</v>
      </c>
      <c r="E125" s="28">
        <v>1.119375</v>
      </c>
      <c r="F125" s="28">
        <v>1.2119021952216755</v>
      </c>
      <c r="G125" s="28">
        <v>1.324376560002662</v>
      </c>
      <c r="H125" s="28">
        <v>1.3103350311552004</v>
      </c>
      <c r="I125" s="28">
        <v>1.3635368724379768</v>
      </c>
      <c r="J125" s="28">
        <v>1.4012150692557208</v>
      </c>
      <c r="K125" s="28">
        <v>1.3867344140706894</v>
      </c>
      <c r="L125" s="28">
        <v>1.3748416134589203</v>
      </c>
      <c r="M125" s="28">
        <v>1.4297615433085324</v>
      </c>
      <c r="N125" s="28">
        <v>1.4144230506328892</v>
      </c>
      <c r="O125" s="28">
        <v>1.4730074454178785</v>
      </c>
      <c r="P125" s="28">
        <v>1.5349455676887727</v>
      </c>
      <c r="Q125" s="28">
        <v>1.6521144347194359</v>
      </c>
      <c r="R125" s="28">
        <v>1.6969914064554077</v>
      </c>
      <c r="S125" s="28">
        <v>1.7644259549072863</v>
      </c>
      <c r="T125" s="28">
        <v>1.8743911580954284</v>
      </c>
      <c r="U125" s="28">
        <v>1.9583806185641275</v>
      </c>
      <c r="V125" s="28">
        <v>2.038540746914383</v>
      </c>
      <c r="W125" s="28">
        <v>2.1099666957723797</v>
      </c>
      <c r="X125" s="28">
        <v>2.1823014614203462</v>
      </c>
    </row>
    <row r="126" spans="1:24" x14ac:dyDescent="0.2">
      <c r="A126" s="11" t="s">
        <v>107</v>
      </c>
      <c r="B126" s="11" t="s">
        <v>81</v>
      </c>
      <c r="C126" s="11" t="s">
        <v>191</v>
      </c>
      <c r="D126" s="11" t="s">
        <v>188</v>
      </c>
      <c r="E126" s="28">
        <v>0.10651953952757845</v>
      </c>
      <c r="F126" s="28">
        <v>9.5867585574820613E-2</v>
      </c>
      <c r="G126" s="28">
        <v>0.2026210395737735</v>
      </c>
      <c r="H126" s="28">
        <v>0.33531406048474022</v>
      </c>
      <c r="I126" s="28">
        <v>0.54618599076098673</v>
      </c>
      <c r="J126" s="28">
        <v>0.35689156478088141</v>
      </c>
      <c r="K126" s="28">
        <v>0.35320593760586372</v>
      </c>
      <c r="L126" s="28">
        <v>0.42691848110621788</v>
      </c>
      <c r="M126" s="28">
        <v>0.42175860306119312</v>
      </c>
      <c r="N126" s="28">
        <v>0.29867587417191765</v>
      </c>
      <c r="O126" s="28">
        <v>0.47317721776970234</v>
      </c>
      <c r="P126" s="28">
        <v>0.51827009227433718</v>
      </c>
      <c r="Q126" s="28">
        <v>0.63712793832589087</v>
      </c>
      <c r="R126" s="28">
        <v>0.6314877493474178</v>
      </c>
      <c r="S126" s="28">
        <v>0.62436121717383419</v>
      </c>
      <c r="T126" s="28">
        <v>0.64173513678918814</v>
      </c>
      <c r="U126" s="28">
        <v>0.65644074674554931</v>
      </c>
      <c r="V126" s="28">
        <v>0.68463801815947856</v>
      </c>
      <c r="W126" s="28">
        <v>0.71544672897665529</v>
      </c>
      <c r="X126" s="28">
        <v>0.74726528698425221</v>
      </c>
    </row>
    <row r="127" spans="1:24" x14ac:dyDescent="0.2">
      <c r="A127" s="11" t="s">
        <v>107</v>
      </c>
      <c r="B127" s="11" t="s">
        <v>81</v>
      </c>
      <c r="C127" s="11" t="s">
        <v>191</v>
      </c>
      <c r="D127" s="11" t="s">
        <v>189</v>
      </c>
      <c r="E127" s="28">
        <v>9.1796905605477111E-2</v>
      </c>
      <c r="F127" s="28">
        <v>0.11933597728712025</v>
      </c>
      <c r="G127" s="28">
        <v>0.23820910888018829</v>
      </c>
      <c r="H127" s="28">
        <v>0.38848733683279629</v>
      </c>
      <c r="I127" s="28">
        <v>0.54480413459772215</v>
      </c>
      <c r="J127" s="28">
        <v>0.20716729001802067</v>
      </c>
      <c r="K127" s="28">
        <v>0.27241668326246077</v>
      </c>
      <c r="L127" s="28">
        <v>0.4540278054374346</v>
      </c>
      <c r="M127" s="28">
        <v>0.4035235888775402</v>
      </c>
      <c r="N127" s="28">
        <v>0.27616411666713381</v>
      </c>
      <c r="O127" s="28">
        <v>0.47253302088892107</v>
      </c>
      <c r="P127" s="28">
        <v>0.50913437812729023</v>
      </c>
      <c r="Q127" s="28">
        <v>0.48132552570037296</v>
      </c>
      <c r="R127" s="28">
        <v>0.38267057165976953</v>
      </c>
      <c r="S127" s="28">
        <v>0.3115337040614069</v>
      </c>
      <c r="T127" s="28">
        <v>0.39617228633439444</v>
      </c>
      <c r="U127" s="28">
        <v>0.4111162978371628</v>
      </c>
      <c r="V127" s="28">
        <v>0.42033591936672199</v>
      </c>
      <c r="W127" s="28">
        <v>0.4319187825077232</v>
      </c>
      <c r="X127" s="28">
        <v>0.44113461163484669</v>
      </c>
    </row>
    <row r="128" spans="1:24" x14ac:dyDescent="0.2">
      <c r="A128" s="11" t="s">
        <v>107</v>
      </c>
      <c r="B128" s="11" t="s">
        <v>81</v>
      </c>
      <c r="C128" s="11" t="s">
        <v>191</v>
      </c>
      <c r="D128" s="11" t="s">
        <v>190</v>
      </c>
      <c r="E128" s="28">
        <v>1.3584804219094693</v>
      </c>
      <c r="F128" s="28">
        <v>1.2299555127064523</v>
      </c>
      <c r="G128" s="28">
        <v>1.3223680837755605</v>
      </c>
      <c r="H128" s="28">
        <v>1.4063039878960573</v>
      </c>
      <c r="I128" s="28">
        <v>1.4335354566846505</v>
      </c>
      <c r="J128" s="28">
        <v>1.1784315460666341</v>
      </c>
      <c r="K128" s="28">
        <v>1.3056015568955683</v>
      </c>
      <c r="L128" s="28">
        <v>1.4361617125851254</v>
      </c>
      <c r="M128" s="28">
        <v>1.4218000954592742</v>
      </c>
      <c r="N128" s="28">
        <v>1.3507100906863105</v>
      </c>
      <c r="O128" s="28">
        <v>1.5127953015686679</v>
      </c>
      <c r="P128" s="28">
        <v>1.558179160615728</v>
      </c>
      <c r="Q128" s="28">
        <v>1.558179160615728</v>
      </c>
      <c r="R128" s="28">
        <v>1.558179160615728</v>
      </c>
      <c r="S128" s="28">
        <v>1.5737609522218854</v>
      </c>
      <c r="T128" s="28">
        <v>1.6524489998329797</v>
      </c>
      <c r="U128" s="28">
        <v>1.7102847148271338</v>
      </c>
      <c r="V128" s="28">
        <v>1.7701446798460834</v>
      </c>
      <c r="W128" s="28">
        <v>1.826789309601158</v>
      </c>
      <c r="X128" s="28">
        <v>1.8724590423411869</v>
      </c>
    </row>
    <row r="129" spans="1:24" x14ac:dyDescent="0.2">
      <c r="A129" s="11" t="s">
        <v>107</v>
      </c>
      <c r="B129" s="11" t="s">
        <v>81</v>
      </c>
      <c r="C129" s="11" t="s">
        <v>192</v>
      </c>
      <c r="D129" s="11" t="s">
        <v>182</v>
      </c>
      <c r="E129" s="28">
        <v>0.16441810284434902</v>
      </c>
      <c r="F129" s="28">
        <v>0.16904154347974348</v>
      </c>
      <c r="G129" s="28">
        <v>0.17525574557308632</v>
      </c>
      <c r="H129" s="28">
        <v>0.1867647920333424</v>
      </c>
      <c r="I129" s="28">
        <v>0.21119609968893815</v>
      </c>
      <c r="J129" s="28">
        <v>0.23137640883061864</v>
      </c>
      <c r="K129" s="28">
        <v>0.2463609359198391</v>
      </c>
      <c r="L129" s="28">
        <v>0.26317151824778467</v>
      </c>
      <c r="M129" s="28">
        <v>0.28034266976595379</v>
      </c>
      <c r="N129" s="28">
        <v>0.29463524306829425</v>
      </c>
      <c r="O129" s="28">
        <v>0.30476353820692836</v>
      </c>
      <c r="P129" s="28">
        <v>0.31581126744278981</v>
      </c>
      <c r="Q129" s="28">
        <v>0.32785504209393401</v>
      </c>
      <c r="R129" s="28">
        <v>0.34152143542842806</v>
      </c>
      <c r="S129" s="28">
        <v>0.35336959003338453</v>
      </c>
      <c r="T129" s="28">
        <v>0.36655624149394811</v>
      </c>
      <c r="U129" s="28">
        <v>0.38133392579171355</v>
      </c>
      <c r="V129" s="28">
        <v>0.39521618603852088</v>
      </c>
      <c r="W129" s="28">
        <v>0.40873960995183256</v>
      </c>
      <c r="X129" s="28">
        <v>0.42175638921436914</v>
      </c>
    </row>
    <row r="130" spans="1:24" x14ac:dyDescent="0.2">
      <c r="A130" s="11" t="s">
        <v>107</v>
      </c>
      <c r="B130" s="11" t="s">
        <v>81</v>
      </c>
      <c r="C130" s="11" t="s">
        <v>192</v>
      </c>
      <c r="D130" s="11" t="s">
        <v>183</v>
      </c>
      <c r="E130" s="28">
        <v>1.1169999999999999E-2</v>
      </c>
      <c r="F130" s="28">
        <v>1.0712999999999999E-2</v>
      </c>
      <c r="G130" s="28">
        <v>1.2475E-2</v>
      </c>
      <c r="H130" s="28">
        <v>1.7999999999999999E-2</v>
      </c>
      <c r="I130" s="28">
        <v>2.3E-2</v>
      </c>
      <c r="J130" s="28">
        <v>2.5999999999999999E-2</v>
      </c>
      <c r="K130" s="28">
        <v>1.9E-2</v>
      </c>
      <c r="L130" s="28">
        <v>0.02</v>
      </c>
      <c r="M130" s="28">
        <v>2.1999999999999999E-2</v>
      </c>
      <c r="N130" s="28">
        <v>1.7096E-2</v>
      </c>
      <c r="O130" s="28">
        <v>1.6021000000000001E-2</v>
      </c>
      <c r="P130" s="28">
        <v>1.7143000000000002E-2</v>
      </c>
      <c r="Q130" s="28">
        <v>1.8360000000000001E-2</v>
      </c>
      <c r="R130" s="28">
        <v>2.0223494176372713E-2</v>
      </c>
      <c r="S130" s="28">
        <v>1.867858331352508E-2</v>
      </c>
      <c r="T130" s="28">
        <v>2.0254043261231279E-2</v>
      </c>
      <c r="U130" s="28">
        <v>2.2108809127644395E-2</v>
      </c>
      <c r="V130" s="28">
        <v>2.3636263370572851E-2</v>
      </c>
      <c r="W130" s="28">
        <v>2.5076434513905396E-2</v>
      </c>
      <c r="X130" s="28">
        <v>2.6525333967197525E-2</v>
      </c>
    </row>
    <row r="131" spans="1:24" x14ac:dyDescent="0.2">
      <c r="A131" s="11" t="s">
        <v>107</v>
      </c>
      <c r="B131" s="11" t="s">
        <v>81</v>
      </c>
      <c r="C131" s="11" t="s">
        <v>192</v>
      </c>
      <c r="D131" s="11" t="s">
        <v>184</v>
      </c>
      <c r="E131" s="28">
        <v>8.1700000000000002E-3</v>
      </c>
      <c r="F131" s="28">
        <v>7.7130000000000002E-3</v>
      </c>
      <c r="G131" s="28">
        <v>9.6010000000000002E-3</v>
      </c>
      <c r="H131" s="28">
        <v>1.4999999999999999E-2</v>
      </c>
      <c r="I131" s="28">
        <v>0.02</v>
      </c>
      <c r="J131" s="28">
        <v>2.3E-2</v>
      </c>
      <c r="K131" s="28">
        <v>1.6E-2</v>
      </c>
      <c r="L131" s="28">
        <v>1.7000000000000001E-2</v>
      </c>
      <c r="M131" s="28">
        <v>1.9E-2</v>
      </c>
      <c r="N131" s="28">
        <v>1.4095999999999999E-2</v>
      </c>
      <c r="O131" s="28">
        <v>1.3021E-2</v>
      </c>
      <c r="P131" s="28">
        <v>1.4143000000000001E-2</v>
      </c>
      <c r="Q131" s="28">
        <v>1.536E-2</v>
      </c>
      <c r="R131" s="28">
        <v>1.6919001663893513E-2</v>
      </c>
      <c r="S131" s="28">
        <v>1.5626527216543853E-2</v>
      </c>
      <c r="T131" s="28">
        <v>1.6944559068219629E-2</v>
      </c>
      <c r="U131" s="28">
        <v>1.8496258616591387E-2</v>
      </c>
      <c r="V131" s="28">
        <v>1.9774128832897545E-2</v>
      </c>
      <c r="W131" s="28">
        <v>2.0978977893986207E-2</v>
      </c>
      <c r="X131" s="28">
        <v>2.2191129070596619E-2</v>
      </c>
    </row>
    <row r="132" spans="1:24" x14ac:dyDescent="0.2">
      <c r="A132" s="11" t="s">
        <v>107</v>
      </c>
      <c r="B132" s="11" t="s">
        <v>81</v>
      </c>
      <c r="C132" s="11" t="s">
        <v>192</v>
      </c>
      <c r="D132" s="11" t="s">
        <v>185</v>
      </c>
      <c r="E132" s="28">
        <v>6.5360000000000001E-2</v>
      </c>
      <c r="F132" s="28">
        <v>6.1704000000000002E-2</v>
      </c>
      <c r="G132" s="28">
        <v>7.6808000000000001E-2</v>
      </c>
      <c r="H132" s="28">
        <v>0.12</v>
      </c>
      <c r="I132" s="28">
        <v>0.16</v>
      </c>
      <c r="J132" s="28">
        <v>0.184</v>
      </c>
      <c r="K132" s="28">
        <v>0.128</v>
      </c>
      <c r="L132" s="28">
        <v>0.13600000000000001</v>
      </c>
      <c r="M132" s="28">
        <v>0.152</v>
      </c>
      <c r="N132" s="28">
        <v>0.11276799999999999</v>
      </c>
      <c r="O132" s="28">
        <v>0.104168</v>
      </c>
      <c r="P132" s="28">
        <v>0.11314400000000001</v>
      </c>
      <c r="Q132" s="28">
        <v>0.12288</v>
      </c>
      <c r="R132" s="28">
        <v>0.1353520133111481</v>
      </c>
      <c r="S132" s="28">
        <v>0.12501221773235083</v>
      </c>
      <c r="T132" s="28">
        <v>0.13555647254575703</v>
      </c>
      <c r="U132" s="28">
        <v>0.14797006893273107</v>
      </c>
      <c r="V132" s="28">
        <v>0.15819303066318036</v>
      </c>
      <c r="W132" s="28">
        <v>0.16783182315188966</v>
      </c>
      <c r="X132" s="28">
        <v>0.17752903256477295</v>
      </c>
    </row>
    <row r="133" spans="1:24" x14ac:dyDescent="0.2">
      <c r="A133" s="11" t="s">
        <v>107</v>
      </c>
      <c r="B133" s="11" t="s">
        <v>81</v>
      </c>
      <c r="C133" s="11" t="s">
        <v>192</v>
      </c>
      <c r="D133" s="11" t="s">
        <v>186</v>
      </c>
      <c r="E133" s="28">
        <v>0.48</v>
      </c>
      <c r="F133" s="28">
        <v>0.51746168169561879</v>
      </c>
      <c r="G133" s="28">
        <v>0.52437311836812539</v>
      </c>
      <c r="H133" s="28">
        <v>0.54640157991209715</v>
      </c>
      <c r="I133" s="28">
        <v>0.58012589924583979</v>
      </c>
      <c r="J133" s="28">
        <v>0.61777531196073387</v>
      </c>
      <c r="K133" s="28">
        <v>0.63373434478707569</v>
      </c>
      <c r="L133" s="28">
        <v>0.64537954627363336</v>
      </c>
      <c r="M133" s="28">
        <v>0.64646426350635355</v>
      </c>
      <c r="N133" s="28">
        <v>0.59187552210688998</v>
      </c>
      <c r="O133" s="28">
        <v>0.64228550453878208</v>
      </c>
      <c r="P133" s="28">
        <v>0.68082263481110905</v>
      </c>
      <c r="Q133" s="28">
        <v>0.70805554020355299</v>
      </c>
      <c r="R133" s="28">
        <v>0.73637776181169501</v>
      </c>
      <c r="S133" s="28">
        <v>0.77319664990227988</v>
      </c>
      <c r="T133" s="28">
        <v>0.80315637740987234</v>
      </c>
      <c r="U133" s="28">
        <v>0.83512129748385266</v>
      </c>
      <c r="V133" s="28">
        <v>0.87737993300551642</v>
      </c>
      <c r="W133" s="28">
        <v>0.91966412239162332</v>
      </c>
      <c r="X133" s="28">
        <v>0.970039695193049</v>
      </c>
    </row>
    <row r="134" spans="1:24" x14ac:dyDescent="0.2">
      <c r="A134" s="11" t="s">
        <v>107</v>
      </c>
      <c r="B134" s="11" t="s">
        <v>81</v>
      </c>
      <c r="C134" s="11" t="s">
        <v>192</v>
      </c>
      <c r="D134" s="11" t="s">
        <v>187</v>
      </c>
      <c r="E134" s="28">
        <v>0.54535999999999996</v>
      </c>
      <c r="F134" s="28">
        <v>0.57916568169561877</v>
      </c>
      <c r="G134" s="28">
        <v>0.60118111836812538</v>
      </c>
      <c r="H134" s="28">
        <v>0.66640157991209714</v>
      </c>
      <c r="I134" s="28">
        <v>0.74012589924583982</v>
      </c>
      <c r="J134" s="28">
        <v>0.80177531196073382</v>
      </c>
      <c r="K134" s="28">
        <v>0.76173434478707569</v>
      </c>
      <c r="L134" s="28">
        <v>0.78137954627363337</v>
      </c>
      <c r="M134" s="28">
        <v>0.79846426350635358</v>
      </c>
      <c r="N134" s="28">
        <v>0.70464352210688996</v>
      </c>
      <c r="O134" s="28">
        <v>0.74645350453878212</v>
      </c>
      <c r="P134" s="28">
        <v>0.79396663481110907</v>
      </c>
      <c r="Q134" s="28">
        <v>0.83093554020355298</v>
      </c>
      <c r="R134" s="28">
        <v>0.87172977512284311</v>
      </c>
      <c r="S134" s="28">
        <v>0.8982088676346307</v>
      </c>
      <c r="T134" s="28">
        <v>0.93871284995562942</v>
      </c>
      <c r="U134" s="28">
        <v>0.98309136641658368</v>
      </c>
      <c r="V134" s="28">
        <v>1.0355729636686968</v>
      </c>
      <c r="W134" s="28">
        <v>1.0874959455435129</v>
      </c>
      <c r="X134" s="28">
        <v>1.1475687277578219</v>
      </c>
    </row>
    <row r="135" spans="1:24" x14ac:dyDescent="0.2">
      <c r="A135" s="11" t="s">
        <v>107</v>
      </c>
      <c r="B135" s="11" t="s">
        <v>81</v>
      </c>
      <c r="C135" s="11" t="s">
        <v>192</v>
      </c>
      <c r="D135" s="11" t="s">
        <v>188</v>
      </c>
      <c r="E135" s="28">
        <v>6.6888460472421543E-2</v>
      </c>
      <c r="F135" s="28">
        <v>6.019961442517939E-2</v>
      </c>
      <c r="G135" s="28">
        <v>0.12723496042622648</v>
      </c>
      <c r="H135" s="28">
        <v>0.21055893951525984</v>
      </c>
      <c r="I135" s="28">
        <v>0.34297500923901325</v>
      </c>
      <c r="J135" s="28">
        <v>0.22410843521911855</v>
      </c>
      <c r="K135" s="28">
        <v>0.22179406239413624</v>
      </c>
      <c r="L135" s="28">
        <v>0.26808151889378207</v>
      </c>
      <c r="M135" s="28">
        <v>0.26484139693880687</v>
      </c>
      <c r="N135" s="28">
        <v>0.18755368397432773</v>
      </c>
      <c r="O135" s="28">
        <v>0.29712948223029778</v>
      </c>
      <c r="P135" s="28">
        <v>0.3254453477256628</v>
      </c>
      <c r="Q135" s="28">
        <v>0.40008159167410912</v>
      </c>
      <c r="R135" s="28">
        <v>0.39653986065258218</v>
      </c>
      <c r="S135" s="28">
        <v>0.39177470146865123</v>
      </c>
      <c r="T135" s="28">
        <v>0.40917968235610175</v>
      </c>
      <c r="U135" s="28">
        <v>0.42116490076894963</v>
      </c>
      <c r="V135" s="28">
        <v>0.4410752264253891</v>
      </c>
      <c r="W135" s="28">
        <v>0.46359555570604616</v>
      </c>
      <c r="X135" s="28">
        <v>0.49029598960563714</v>
      </c>
    </row>
    <row r="136" spans="1:24" x14ac:dyDescent="0.2">
      <c r="A136" s="11" t="s">
        <v>107</v>
      </c>
      <c r="B136" s="11" t="s">
        <v>81</v>
      </c>
      <c r="C136" s="11" t="s">
        <v>192</v>
      </c>
      <c r="D136" s="11" t="s">
        <v>189</v>
      </c>
      <c r="E136" s="28">
        <v>9.6850094394522898E-2</v>
      </c>
      <c r="F136" s="28">
        <v>0.12590512271287976</v>
      </c>
      <c r="G136" s="28">
        <v>0.14479089111981172</v>
      </c>
      <c r="H136" s="28">
        <v>0.23613466316720372</v>
      </c>
      <c r="I136" s="28">
        <v>0.33114886540227784</v>
      </c>
      <c r="J136" s="28">
        <v>0.12592270998197932</v>
      </c>
      <c r="K136" s="28">
        <v>0.16558331673753923</v>
      </c>
      <c r="L136" s="28">
        <v>0.27597219456256539</v>
      </c>
      <c r="M136" s="28">
        <v>0.24527416393144857</v>
      </c>
      <c r="N136" s="28">
        <v>0.16232049361877915</v>
      </c>
      <c r="O136" s="28">
        <v>0.27773989657864495</v>
      </c>
      <c r="P136" s="28">
        <v>0.29925301148202083</v>
      </c>
      <c r="Q136" s="28">
        <v>0.28290785155543346</v>
      </c>
      <c r="R136" s="28">
        <v>0.2249216039897862</v>
      </c>
      <c r="S136" s="28">
        <v>0.18013876924466818</v>
      </c>
      <c r="T136" s="28">
        <v>0.22335165284029185</v>
      </c>
      <c r="U136" s="28">
        <v>0.22870362116396897</v>
      </c>
      <c r="V136" s="28">
        <v>0.23352075442164755</v>
      </c>
      <c r="W136" s="28">
        <v>0.23996010250459276</v>
      </c>
      <c r="X136" s="28">
        <v>0.24508154488276318</v>
      </c>
    </row>
    <row r="137" spans="1:24" x14ac:dyDescent="0.2">
      <c r="A137" s="11" t="s">
        <v>107</v>
      </c>
      <c r="B137" s="11" t="s">
        <v>81</v>
      </c>
      <c r="C137" s="11" t="s">
        <v>192</v>
      </c>
      <c r="D137" s="11" t="s">
        <v>190</v>
      </c>
      <c r="E137" s="28">
        <v>0.70751957809053068</v>
      </c>
      <c r="F137" s="28">
        <v>0.64204448729354779</v>
      </c>
      <c r="G137" s="28">
        <v>0.60163191622443923</v>
      </c>
      <c r="H137" s="28">
        <v>0.7136960121039434</v>
      </c>
      <c r="I137" s="28">
        <v>0.76646454331534941</v>
      </c>
      <c r="J137" s="28">
        <v>0.68981808898381447</v>
      </c>
      <c r="K137" s="28">
        <v>0.7932908023313866</v>
      </c>
      <c r="L137" s="28">
        <v>0.90435151465778063</v>
      </c>
      <c r="M137" s="28">
        <v>0.7415682420193801</v>
      </c>
      <c r="N137" s="28">
        <v>0.66741141781744207</v>
      </c>
      <c r="O137" s="28">
        <v>0.7741972446682327</v>
      </c>
      <c r="P137" s="28">
        <v>0.81290710690164436</v>
      </c>
      <c r="Q137" s="28">
        <v>0.79664896476361147</v>
      </c>
      <c r="R137" s="28">
        <v>0.74885002687779478</v>
      </c>
      <c r="S137" s="28">
        <v>0.71140752553390485</v>
      </c>
      <c r="T137" s="28">
        <v>0.76191745984681214</v>
      </c>
      <c r="U137" s="28">
        <v>0.80001333283915277</v>
      </c>
      <c r="V137" s="28">
        <v>0.83201386615271888</v>
      </c>
      <c r="W137" s="28">
        <v>0.86529442079882768</v>
      </c>
      <c r="X137" s="28">
        <v>0.89990619763078084</v>
      </c>
    </row>
    <row r="138" spans="1:24" x14ac:dyDescent="0.2">
      <c r="A138" s="11" t="s">
        <v>108</v>
      </c>
      <c r="B138" s="11" t="s">
        <v>81</v>
      </c>
      <c r="C138" s="11" t="s">
        <v>181</v>
      </c>
      <c r="D138" s="11" t="s">
        <v>182</v>
      </c>
      <c r="E138" s="28">
        <v>2.2599999999999998</v>
      </c>
      <c r="F138" s="28">
        <v>2.4</v>
      </c>
      <c r="G138" s="28">
        <v>2.4500000000000002</v>
      </c>
      <c r="H138" s="28">
        <v>2.56</v>
      </c>
      <c r="I138" s="28">
        <v>2.73</v>
      </c>
      <c r="J138" s="28">
        <v>2.83</v>
      </c>
      <c r="K138" s="28">
        <v>2.9130915750915753</v>
      </c>
      <c r="L138" s="28">
        <v>2.9771046626145532</v>
      </c>
      <c r="M138" s="28">
        <v>3.093975715804901</v>
      </c>
      <c r="N138" s="28">
        <v>3.2101102411097155</v>
      </c>
      <c r="O138" s="28">
        <v>3.4488435085720104</v>
      </c>
      <c r="P138" s="28">
        <v>3.6850908026176938</v>
      </c>
      <c r="Q138" s="28">
        <v>4.2608044446776479</v>
      </c>
      <c r="R138" s="28">
        <v>4.7558530046650551</v>
      </c>
      <c r="S138" s="28">
        <v>4.9548870159108098</v>
      </c>
      <c r="T138" s="28">
        <v>5.1805352300357148</v>
      </c>
      <c r="U138" s="28">
        <v>5.4392275247687323</v>
      </c>
      <c r="V138" s="28">
        <v>5.7286567833816822</v>
      </c>
      <c r="W138" s="28">
        <v>6.0416596751206173</v>
      </c>
      <c r="X138" s="28">
        <v>6.3753930736387421</v>
      </c>
    </row>
    <row r="139" spans="1:24" x14ac:dyDescent="0.2">
      <c r="A139" s="11" t="s">
        <v>108</v>
      </c>
      <c r="B139" s="11" t="s">
        <v>81</v>
      </c>
      <c r="C139" s="11" t="s">
        <v>181</v>
      </c>
      <c r="D139" s="11" t="s">
        <v>183</v>
      </c>
      <c r="E139" s="28">
        <v>8.4557000000000007E-2</v>
      </c>
      <c r="F139" s="28">
        <v>0.10448200000000001</v>
      </c>
      <c r="G139" s="28">
        <v>0.126164</v>
      </c>
      <c r="H139" s="28">
        <v>0.2</v>
      </c>
      <c r="I139" s="28">
        <v>0.22600000000000001</v>
      </c>
      <c r="J139" s="28">
        <v>0.23400000000000001</v>
      </c>
      <c r="K139" s="28">
        <v>0.222</v>
      </c>
      <c r="L139" s="28">
        <v>0.20700000000000002</v>
      </c>
      <c r="M139" s="28">
        <v>0.26300000000000001</v>
      </c>
      <c r="N139" s="28">
        <v>0.26810500000000004</v>
      </c>
      <c r="O139" s="28">
        <v>0.40565899999999999</v>
      </c>
      <c r="P139" s="28">
        <v>0.41903600000000002</v>
      </c>
      <c r="Q139" s="28">
        <v>0.77286600000000005</v>
      </c>
      <c r="R139" s="28">
        <v>0.725132</v>
      </c>
      <c r="S139" s="28">
        <v>0.45822800000000002</v>
      </c>
      <c r="T139" s="28">
        <v>0.49816699999999997</v>
      </c>
      <c r="U139" s="28">
        <v>0.54621200000000003</v>
      </c>
      <c r="V139" s="28">
        <v>0.59402599999999994</v>
      </c>
      <c r="W139" s="28">
        <v>0.63667200000000002</v>
      </c>
      <c r="X139" s="28">
        <v>0.67810799999999993</v>
      </c>
    </row>
    <row r="140" spans="1:24" x14ac:dyDescent="0.2">
      <c r="A140" s="11" t="s">
        <v>108</v>
      </c>
      <c r="B140" s="11" t="s">
        <v>81</v>
      </c>
      <c r="C140" s="11" t="s">
        <v>181</v>
      </c>
      <c r="D140" s="11" t="s">
        <v>184</v>
      </c>
      <c r="E140" s="28">
        <v>9.9159999999999998E-2</v>
      </c>
      <c r="F140" s="28">
        <v>0.15920500000000001</v>
      </c>
      <c r="G140" s="28">
        <v>0.16964199999999999</v>
      </c>
      <c r="H140" s="28">
        <v>0.29799999999999999</v>
      </c>
      <c r="I140" s="28">
        <v>0.315</v>
      </c>
      <c r="J140" s="28">
        <v>0.33900000000000002</v>
      </c>
      <c r="K140" s="28">
        <v>0.35199999999999998</v>
      </c>
      <c r="L140" s="28">
        <v>0.35799999999999998</v>
      </c>
      <c r="M140" s="28">
        <v>0.45600000000000002</v>
      </c>
      <c r="N140" s="28">
        <v>0.385633</v>
      </c>
      <c r="O140" s="28">
        <v>0.66820100000000004</v>
      </c>
      <c r="P140" s="28">
        <v>0.63169600000000004</v>
      </c>
      <c r="Q140" s="28">
        <v>1.133958</v>
      </c>
      <c r="R140" s="28">
        <v>1.1668969999999999</v>
      </c>
      <c r="S140" s="28">
        <v>0.87634100000000004</v>
      </c>
      <c r="T140" s="28">
        <v>1.2402449999999998</v>
      </c>
      <c r="U140" s="28">
        <v>1.3427850000000001</v>
      </c>
      <c r="V140" s="28">
        <v>1.4165560000000001</v>
      </c>
      <c r="W140" s="28">
        <v>1.5034130000000001</v>
      </c>
      <c r="X140" s="28">
        <v>1.5790489999999999</v>
      </c>
    </row>
    <row r="141" spans="1:24" x14ac:dyDescent="0.2">
      <c r="A141" s="11" t="s">
        <v>108</v>
      </c>
      <c r="B141" s="11" t="s">
        <v>81</v>
      </c>
      <c r="C141" s="11" t="s">
        <v>181</v>
      </c>
      <c r="D141" s="11" t="s">
        <v>185</v>
      </c>
      <c r="E141" s="28">
        <v>0.49580000000000002</v>
      </c>
      <c r="F141" s="28">
        <v>0.79602500000000009</v>
      </c>
      <c r="G141" s="28">
        <v>0.84820999999999991</v>
      </c>
      <c r="H141" s="28">
        <v>1.49</v>
      </c>
      <c r="I141" s="28">
        <v>1.575</v>
      </c>
      <c r="J141" s="28">
        <v>1.6950000000000001</v>
      </c>
      <c r="K141" s="28">
        <v>1.76</v>
      </c>
      <c r="L141" s="28">
        <v>1.79</v>
      </c>
      <c r="M141" s="28">
        <v>2.2799999999999998</v>
      </c>
      <c r="N141" s="28">
        <v>1.9281649999999999</v>
      </c>
      <c r="O141" s="28">
        <v>3.341005</v>
      </c>
      <c r="P141" s="28">
        <v>3.15848</v>
      </c>
      <c r="Q141" s="28">
        <v>5.6697899999999999</v>
      </c>
      <c r="R141" s="28">
        <v>5.834484999999999</v>
      </c>
      <c r="S141" s="28">
        <v>4.3817050000000002</v>
      </c>
      <c r="T141" s="28">
        <v>6.2012249999999991</v>
      </c>
      <c r="U141" s="28">
        <v>6.7139250000000006</v>
      </c>
      <c r="V141" s="28">
        <v>7.0827800000000005</v>
      </c>
      <c r="W141" s="28">
        <v>7.5170650000000006</v>
      </c>
      <c r="X141" s="28">
        <v>7.8952449999999992</v>
      </c>
    </row>
    <row r="142" spans="1:24" x14ac:dyDescent="0.2">
      <c r="A142" s="11" t="s">
        <v>108</v>
      </c>
      <c r="B142" s="11" t="s">
        <v>81</v>
      </c>
      <c r="C142" s="11" t="s">
        <v>181</v>
      </c>
      <c r="D142" s="11" t="s">
        <v>186</v>
      </c>
      <c r="E142" s="28">
        <v>1.3559999999999999</v>
      </c>
      <c r="F142" s="28">
        <v>1.3440000000000001</v>
      </c>
      <c r="G142" s="28">
        <v>1.3720000000000003</v>
      </c>
      <c r="H142" s="28">
        <v>1.4233600000000002</v>
      </c>
      <c r="I142" s="28">
        <v>1.5288000000000002</v>
      </c>
      <c r="J142" s="28">
        <v>1.5848000000000002</v>
      </c>
      <c r="K142" s="28">
        <v>1.6458967399267399</v>
      </c>
      <c r="L142" s="28">
        <v>1.6820641343772225</v>
      </c>
      <c r="M142" s="28">
        <v>1.748096279429769</v>
      </c>
      <c r="N142" s="28">
        <v>1.7013584277881493</v>
      </c>
      <c r="O142" s="28">
        <v>1.8785494147459534</v>
      </c>
      <c r="P142" s="28">
        <v>1.9724768854832511</v>
      </c>
      <c r="Q142" s="28">
        <v>2.1105502674670786</v>
      </c>
      <c r="R142" s="28">
        <v>2.2899470402017803</v>
      </c>
      <c r="S142" s="28">
        <v>2.3815449218098514</v>
      </c>
      <c r="T142" s="28">
        <v>2.5974163750802468</v>
      </c>
      <c r="U142" s="28">
        <v>2.7196137623843661</v>
      </c>
      <c r="V142" s="28">
        <v>2.9789015273584747</v>
      </c>
      <c r="W142" s="28">
        <v>3.2624962245651337</v>
      </c>
      <c r="X142" s="28">
        <v>3.5702201212376958</v>
      </c>
    </row>
    <row r="143" spans="1:24" x14ac:dyDescent="0.2">
      <c r="A143" s="11" t="s">
        <v>108</v>
      </c>
      <c r="B143" s="11" t="s">
        <v>81</v>
      </c>
      <c r="C143" s="11" t="s">
        <v>181</v>
      </c>
      <c r="D143" s="11" t="s">
        <v>187</v>
      </c>
      <c r="E143" s="28">
        <v>1.8517999999999999</v>
      </c>
      <c r="F143" s="28">
        <v>2.1400250000000001</v>
      </c>
      <c r="G143" s="28">
        <v>2.2202100000000002</v>
      </c>
      <c r="H143" s="28">
        <v>2.9133599999999999</v>
      </c>
      <c r="I143" s="28">
        <v>3.1038000000000001</v>
      </c>
      <c r="J143" s="28">
        <v>3.2798000000000003</v>
      </c>
      <c r="K143" s="28">
        <v>3.4058967399267397</v>
      </c>
      <c r="L143" s="28">
        <v>3.4720641343772227</v>
      </c>
      <c r="M143" s="28">
        <v>4.0280962794297697</v>
      </c>
      <c r="N143" s="28">
        <v>3.6295234277881492</v>
      </c>
      <c r="O143" s="28">
        <v>5.2195544147459536</v>
      </c>
      <c r="P143" s="28">
        <v>5.1309568854832506</v>
      </c>
      <c r="Q143" s="28">
        <v>7.7803402674670785</v>
      </c>
      <c r="R143" s="28">
        <v>8.1244320402017784</v>
      </c>
      <c r="S143" s="28">
        <v>6.7632499218098516</v>
      </c>
      <c r="T143" s="28">
        <v>8.7986413750802459</v>
      </c>
      <c r="U143" s="28">
        <v>9.4335387623843658</v>
      </c>
      <c r="V143" s="28">
        <v>10.061681527358475</v>
      </c>
      <c r="W143" s="28">
        <v>10.779561224565134</v>
      </c>
      <c r="X143" s="28">
        <v>11.465465121237695</v>
      </c>
    </row>
    <row r="144" spans="1:24" x14ac:dyDescent="0.2">
      <c r="A144" s="11" t="s">
        <v>108</v>
      </c>
      <c r="B144" s="11" t="s">
        <v>81</v>
      </c>
      <c r="C144" s="11" t="s">
        <v>181</v>
      </c>
      <c r="D144" s="11" t="s">
        <v>188</v>
      </c>
      <c r="E144" s="28">
        <v>0.70439200000000002</v>
      </c>
      <c r="F144" s="28">
        <v>1.0926769999999999</v>
      </c>
      <c r="G144" s="28">
        <v>0.95384000000000002</v>
      </c>
      <c r="H144" s="28">
        <v>1.186687</v>
      </c>
      <c r="I144" s="28">
        <v>1.4391940000000001</v>
      </c>
      <c r="J144" s="28">
        <v>1.615</v>
      </c>
      <c r="K144" s="28">
        <v>1.9339999999999999</v>
      </c>
      <c r="L144" s="28">
        <v>2.3660000000000001</v>
      </c>
      <c r="M144" s="28">
        <v>1.8979999999999999</v>
      </c>
      <c r="N144" s="28">
        <v>1.7455959999999999</v>
      </c>
      <c r="O144" s="28">
        <v>2.451908</v>
      </c>
      <c r="P144" s="28">
        <v>2.970869</v>
      </c>
      <c r="Q144" s="28">
        <v>3.3820860000000001</v>
      </c>
      <c r="R144" s="28">
        <v>3.0798169999999998</v>
      </c>
      <c r="S144" s="28">
        <v>2.9194011054207256</v>
      </c>
      <c r="T144" s="28">
        <v>2.9812346218953407</v>
      </c>
      <c r="U144" s="28">
        <v>2.9704336550218651</v>
      </c>
      <c r="V144" s="28">
        <v>3.0203144156728094</v>
      </c>
      <c r="W144" s="28">
        <v>3.0111271651563198</v>
      </c>
      <c r="X144" s="28">
        <v>3.0595347829379009</v>
      </c>
    </row>
    <row r="145" spans="1:24" x14ac:dyDescent="0.2">
      <c r="A145" s="11" t="s">
        <v>108</v>
      </c>
      <c r="B145" s="11" t="s">
        <v>81</v>
      </c>
      <c r="C145" s="11" t="s">
        <v>181</v>
      </c>
      <c r="D145" s="11" t="s">
        <v>189</v>
      </c>
      <c r="E145" s="28">
        <v>3.3893719999999998</v>
      </c>
      <c r="F145" s="28">
        <v>4.2699680000000004</v>
      </c>
      <c r="G145" s="28">
        <v>4.697438</v>
      </c>
      <c r="H145" s="28">
        <v>5.6896409999999999</v>
      </c>
      <c r="I145" s="28">
        <v>9.9170940000000005</v>
      </c>
      <c r="J145" s="28">
        <v>10.587</v>
      </c>
      <c r="K145" s="28">
        <v>12.175000000000001</v>
      </c>
      <c r="L145" s="28">
        <v>16.972999999999999</v>
      </c>
      <c r="M145" s="28">
        <v>22.507000000000001</v>
      </c>
      <c r="N145" s="28">
        <v>24.349706999999999</v>
      </c>
      <c r="O145" s="28">
        <v>32.772945999999997</v>
      </c>
      <c r="P145" s="28">
        <v>37.541167999999999</v>
      </c>
      <c r="Q145" s="28">
        <v>37.243259999999999</v>
      </c>
      <c r="R145" s="28">
        <v>40.365957999999999</v>
      </c>
      <c r="S145" s="28">
        <v>47.321878968361453</v>
      </c>
      <c r="T145" s="28">
        <v>48.951568794376605</v>
      </c>
      <c r="U145" s="28">
        <v>51.625299232838081</v>
      </c>
      <c r="V145" s="28">
        <v>53.669656203416082</v>
      </c>
      <c r="W145" s="28">
        <v>55.410195398276862</v>
      </c>
      <c r="X145" s="28">
        <v>57.55054472836563</v>
      </c>
    </row>
    <row r="146" spans="1:24" x14ac:dyDescent="0.2">
      <c r="A146" s="11" t="s">
        <v>108</v>
      </c>
      <c r="B146" s="11" t="s">
        <v>81</v>
      </c>
      <c r="C146" s="11" t="s">
        <v>181</v>
      </c>
      <c r="D146" s="11" t="s">
        <v>190</v>
      </c>
      <c r="E146" s="28">
        <v>4.3099999999999996</v>
      </c>
      <c r="F146" s="28">
        <v>5.1719999999999997</v>
      </c>
      <c r="G146" s="28">
        <v>5.6892000000000014</v>
      </c>
      <c r="H146" s="28">
        <v>6.8270400000000002</v>
      </c>
      <c r="I146" s="28">
        <v>11.264616</v>
      </c>
      <c r="J146" s="28">
        <v>12.616369920000002</v>
      </c>
      <c r="K146" s="28">
        <v>13.878006912000004</v>
      </c>
      <c r="L146" s="28">
        <v>18.180189054720007</v>
      </c>
      <c r="M146" s="28">
        <v>24.725057114419212</v>
      </c>
      <c r="N146" s="28">
        <v>26.208560541284367</v>
      </c>
      <c r="O146" s="28">
        <v>35.450000000000003</v>
      </c>
      <c r="P146" s="28">
        <v>38.640500000000003</v>
      </c>
      <c r="Q146" s="28">
        <v>41.35</v>
      </c>
      <c r="R146" s="28">
        <v>45.071500000000007</v>
      </c>
      <c r="S146" s="28">
        <v>50.885723500000012</v>
      </c>
      <c r="T146" s="28">
        <v>54.829367071250005</v>
      </c>
      <c r="U146" s="28">
        <v>58.119129095525011</v>
      </c>
      <c r="V146" s="28">
        <v>60.792609033919163</v>
      </c>
      <c r="W146" s="28">
        <v>63.285106004309846</v>
      </c>
      <c r="X146" s="28">
        <v>66.069650668499477</v>
      </c>
    </row>
    <row r="147" spans="1:24" x14ac:dyDescent="0.2">
      <c r="A147" s="11" t="s">
        <v>108</v>
      </c>
      <c r="B147" s="11" t="s">
        <v>81</v>
      </c>
      <c r="C147" s="11" t="s">
        <v>191</v>
      </c>
      <c r="D147" s="11" t="s">
        <v>182</v>
      </c>
      <c r="E147" s="28">
        <v>3.3720630000000003</v>
      </c>
      <c r="F147" s="28">
        <v>3.4297034800000001</v>
      </c>
      <c r="G147" s="28">
        <v>3.5755253408000001</v>
      </c>
      <c r="H147" s="28">
        <v>3.7485043271679999</v>
      </c>
      <c r="I147" s="28">
        <v>3.9805641540812799</v>
      </c>
      <c r="J147" s="28">
        <v>4.2733415879180283</v>
      </c>
      <c r="K147" s="28">
        <v>4.5464079244013069</v>
      </c>
      <c r="L147" s="28">
        <v>4.7735516074252553</v>
      </c>
      <c r="M147" s="28">
        <v>4.9186095431282455</v>
      </c>
      <c r="N147" s="28">
        <v>4.987865161403116</v>
      </c>
      <c r="O147" s="28">
        <v>5.1128455549469907</v>
      </c>
      <c r="P147" s="28">
        <v>5.2553265614256572</v>
      </c>
      <c r="Q147" s="28">
        <v>5.6740585084772412</v>
      </c>
      <c r="R147" s="28">
        <v>6.0073173653214624</v>
      </c>
      <c r="S147" s="28">
        <v>6.1526242793459893</v>
      </c>
      <c r="T147" s="28">
        <v>6.3187048416172358</v>
      </c>
      <c r="U147" s="28">
        <v>6.5196716479525456</v>
      </c>
      <c r="V147" s="28">
        <v>6.7517237820344436</v>
      </c>
      <c r="W147" s="28">
        <v>7.002386830753065</v>
      </c>
      <c r="X147" s="28">
        <v>7.2627253575229425</v>
      </c>
    </row>
    <row r="148" spans="1:24" x14ac:dyDescent="0.2">
      <c r="A148" s="11" t="s">
        <v>108</v>
      </c>
      <c r="B148" s="11" t="s">
        <v>81</v>
      </c>
      <c r="C148" s="11" t="s">
        <v>191</v>
      </c>
      <c r="D148" s="11" t="s">
        <v>183</v>
      </c>
      <c r="E148" s="28">
        <v>0.17142299999999999</v>
      </c>
      <c r="F148" s="28">
        <v>0.192523</v>
      </c>
      <c r="G148" s="28">
        <v>0.28300999999999998</v>
      </c>
      <c r="H148" s="28">
        <v>0.316</v>
      </c>
      <c r="I148" s="28">
        <v>0.38200000000000001</v>
      </c>
      <c r="J148" s="28">
        <v>0.45200000000000001</v>
      </c>
      <c r="K148" s="28">
        <v>0.44400000000000001</v>
      </c>
      <c r="L148" s="28">
        <v>0.40900000000000003</v>
      </c>
      <c r="M148" s="28">
        <v>0.33600000000000002</v>
      </c>
      <c r="N148" s="28">
        <v>0.265565</v>
      </c>
      <c r="O148" s="28">
        <v>0.37349500000000002</v>
      </c>
      <c r="P148" s="28">
        <v>0.35501600000000005</v>
      </c>
      <c r="Q148" s="28">
        <v>0.62994500000000009</v>
      </c>
      <c r="R148" s="28">
        <v>0.56126399999999999</v>
      </c>
      <c r="S148" s="28">
        <v>0.388793</v>
      </c>
      <c r="T148" s="28">
        <v>0.41533600000000004</v>
      </c>
      <c r="U148" s="28">
        <v>0.45371499999999998</v>
      </c>
      <c r="V148" s="28">
        <v>0.49283900000000003</v>
      </c>
      <c r="W148" s="28">
        <v>0.52073199999999997</v>
      </c>
      <c r="X148" s="28">
        <v>0.54043399999999997</v>
      </c>
    </row>
    <row r="149" spans="1:24" x14ac:dyDescent="0.2">
      <c r="A149" s="11" t="s">
        <v>108</v>
      </c>
      <c r="B149" s="11" t="s">
        <v>81</v>
      </c>
      <c r="C149" s="11" t="s">
        <v>191</v>
      </c>
      <c r="D149" s="11" t="s">
        <v>184</v>
      </c>
      <c r="E149" s="28">
        <v>0.32260899999999998</v>
      </c>
      <c r="F149" s="28">
        <v>0.29808899999999999</v>
      </c>
      <c r="G149" s="28">
        <v>0.40123799999999998</v>
      </c>
      <c r="H149" s="28">
        <v>0.443</v>
      </c>
      <c r="I149" s="28">
        <v>0.59699999999999998</v>
      </c>
      <c r="J149" s="28">
        <v>0.76800000000000002</v>
      </c>
      <c r="K149" s="28">
        <v>0.82799999999999996</v>
      </c>
      <c r="L149" s="28">
        <v>0.91400000000000003</v>
      </c>
      <c r="M149" s="28">
        <v>0.92200000000000004</v>
      </c>
      <c r="N149" s="28">
        <v>0.60050999999999999</v>
      </c>
      <c r="O149" s="28">
        <v>0.95502100000000001</v>
      </c>
      <c r="P149" s="28">
        <v>0.80774000000000001</v>
      </c>
      <c r="Q149" s="28">
        <v>1.2477119999999999</v>
      </c>
      <c r="R149" s="28">
        <v>1.2481769999999999</v>
      </c>
      <c r="S149" s="28">
        <v>1.0029060000000001</v>
      </c>
      <c r="T149" s="28">
        <v>1.045981</v>
      </c>
      <c r="U149" s="28">
        <v>1.05827</v>
      </c>
      <c r="V149" s="28">
        <v>1.1379700000000001</v>
      </c>
      <c r="W149" s="28">
        <v>1.232942</v>
      </c>
      <c r="X149" s="28">
        <v>1.31778</v>
      </c>
    </row>
    <row r="150" spans="1:24" x14ac:dyDescent="0.2">
      <c r="A150" s="11" t="s">
        <v>108</v>
      </c>
      <c r="B150" s="11" t="s">
        <v>81</v>
      </c>
      <c r="C150" s="11" t="s">
        <v>191</v>
      </c>
      <c r="D150" s="11" t="s">
        <v>185</v>
      </c>
      <c r="E150" s="28">
        <v>1.6130449999999998</v>
      </c>
      <c r="F150" s="28">
        <v>1.490445</v>
      </c>
      <c r="G150" s="28">
        <v>2.0061900000000001</v>
      </c>
      <c r="H150" s="28">
        <v>2.2149999999999999</v>
      </c>
      <c r="I150" s="28">
        <v>2.9849999999999999</v>
      </c>
      <c r="J150" s="28">
        <v>3.84</v>
      </c>
      <c r="K150" s="28">
        <v>4.1399999999999997</v>
      </c>
      <c r="L150" s="28">
        <v>4.57</v>
      </c>
      <c r="M150" s="28">
        <v>4.6100000000000003</v>
      </c>
      <c r="N150" s="28">
        <v>3.0025499999999998</v>
      </c>
      <c r="O150" s="28">
        <v>4.7751049999999999</v>
      </c>
      <c r="P150" s="28">
        <v>4.0387000000000004</v>
      </c>
      <c r="Q150" s="28">
        <v>6.2385599999999997</v>
      </c>
      <c r="R150" s="28">
        <v>6.2408849999999996</v>
      </c>
      <c r="S150" s="28">
        <v>5.0145300000000006</v>
      </c>
      <c r="T150" s="28">
        <v>5.2299050000000014</v>
      </c>
      <c r="U150" s="28">
        <v>5.2913500000000004</v>
      </c>
      <c r="V150" s="28">
        <v>5.6898500000000007</v>
      </c>
      <c r="W150" s="28">
        <v>6.1647099999999995</v>
      </c>
      <c r="X150" s="28">
        <v>6.5888999999999998</v>
      </c>
    </row>
    <row r="151" spans="1:24" x14ac:dyDescent="0.2">
      <c r="A151" s="11" t="s">
        <v>108</v>
      </c>
      <c r="B151" s="11" t="s">
        <v>81</v>
      </c>
      <c r="C151" s="11" t="s">
        <v>191</v>
      </c>
      <c r="D151" s="11" t="s">
        <v>186</v>
      </c>
      <c r="E151" s="28">
        <v>2.82</v>
      </c>
      <c r="F151" s="28">
        <v>2.9167323843529682</v>
      </c>
      <c r="G151" s="28">
        <v>3.0407440798893912</v>
      </c>
      <c r="H151" s="28">
        <v>3.1878510861639087</v>
      </c>
      <c r="I151" s="28">
        <v>3.3436738894282749</v>
      </c>
      <c r="J151" s="28">
        <v>3.5896069338511438</v>
      </c>
      <c r="K151" s="28">
        <v>3.8189826564970977</v>
      </c>
      <c r="L151" s="28">
        <v>4.009783350237214</v>
      </c>
      <c r="M151" s="28">
        <v>4.1316320162277265</v>
      </c>
      <c r="N151" s="28">
        <v>4.1399280839645858</v>
      </c>
      <c r="O151" s="28">
        <v>4.2324609606060024</v>
      </c>
      <c r="P151" s="28">
        <v>4.3975269380696362</v>
      </c>
      <c r="Q151" s="28">
        <v>4.5734280155924214</v>
      </c>
      <c r="R151" s="28">
        <v>4.7792322762940804</v>
      </c>
      <c r="S151" s="28">
        <v>4.9226092445829028</v>
      </c>
      <c r="T151" s="28">
        <v>5.1687397068120484</v>
      </c>
      <c r="U151" s="28">
        <v>5.4765241842801382</v>
      </c>
      <c r="V151" s="28">
        <v>5.6714479769089321</v>
      </c>
      <c r="W151" s="28">
        <v>5.8820049378325745</v>
      </c>
      <c r="X151" s="28">
        <v>6.1006893003192717</v>
      </c>
    </row>
    <row r="152" spans="1:24" x14ac:dyDescent="0.2">
      <c r="A152" s="11" t="s">
        <v>108</v>
      </c>
      <c r="B152" s="11" t="s">
        <v>81</v>
      </c>
      <c r="C152" s="11" t="s">
        <v>191</v>
      </c>
      <c r="D152" s="11" t="s">
        <v>187</v>
      </c>
      <c r="E152" s="28">
        <v>4.4330449999999999</v>
      </c>
      <c r="F152" s="28">
        <v>4.407177384352968</v>
      </c>
      <c r="G152" s="28">
        <v>5.0469340798893914</v>
      </c>
      <c r="H152" s="28">
        <v>5.4028510861639081</v>
      </c>
      <c r="I152" s="28">
        <v>6.3286738894282752</v>
      </c>
      <c r="J152" s="28">
        <v>7.4296069338511437</v>
      </c>
      <c r="K152" s="28">
        <v>7.9589826564970974</v>
      </c>
      <c r="L152" s="28">
        <v>8.5797833502372143</v>
      </c>
      <c r="M152" s="28">
        <v>8.7416320162277259</v>
      </c>
      <c r="N152" s="28">
        <v>7.1424780839645852</v>
      </c>
      <c r="O152" s="28">
        <v>9.0075659606060015</v>
      </c>
      <c r="P152" s="28">
        <v>8.4362269380696375</v>
      </c>
      <c r="Q152" s="28">
        <v>10.811988015592421</v>
      </c>
      <c r="R152" s="28">
        <v>11.02011727629408</v>
      </c>
      <c r="S152" s="28">
        <v>9.9371392445829034</v>
      </c>
      <c r="T152" s="28">
        <v>10.39864470681205</v>
      </c>
      <c r="U152" s="28">
        <v>10.767874184280139</v>
      </c>
      <c r="V152" s="28">
        <v>11.361297976908933</v>
      </c>
      <c r="W152" s="28">
        <v>12.046714937832574</v>
      </c>
      <c r="X152" s="28">
        <v>12.689589300319271</v>
      </c>
    </row>
    <row r="153" spans="1:24" x14ac:dyDescent="0.2">
      <c r="A153" s="11" t="s">
        <v>108</v>
      </c>
      <c r="B153" s="11" t="s">
        <v>81</v>
      </c>
      <c r="C153" s="11" t="s">
        <v>191</v>
      </c>
      <c r="D153" s="11" t="s">
        <v>188</v>
      </c>
      <c r="E153" s="28">
        <v>8.2992538250885609E-2</v>
      </c>
      <c r="F153" s="28">
        <v>6.942645026756776E-2</v>
      </c>
      <c r="G153" s="28">
        <v>9.8910347486370356E-2</v>
      </c>
      <c r="H153" s="28">
        <v>0.13081778642313391</v>
      </c>
      <c r="I153" s="28">
        <v>0.1706390426852247</v>
      </c>
      <c r="J153" s="28">
        <v>0.25376564580559252</v>
      </c>
      <c r="K153" s="28">
        <v>0.41097266537698157</v>
      </c>
      <c r="L153" s="28">
        <v>0.77063040594930021</v>
      </c>
      <c r="M153" s="28">
        <v>0.63521211968947056</v>
      </c>
      <c r="N153" s="28">
        <v>0.33773015436022413</v>
      </c>
      <c r="O153" s="28">
        <v>0.50206894618496078</v>
      </c>
      <c r="P153" s="28">
        <v>0.51926755372710598</v>
      </c>
      <c r="Q153" s="28">
        <v>0.47840889073687914</v>
      </c>
      <c r="R153" s="28">
        <v>0.502617175740522</v>
      </c>
      <c r="S153" s="28">
        <v>0.44838084527905647</v>
      </c>
      <c r="T153" s="28">
        <v>0.49236579513241807</v>
      </c>
      <c r="U153" s="28">
        <v>0.51564777162029918</v>
      </c>
      <c r="V153" s="28">
        <v>0.54143016020131418</v>
      </c>
      <c r="W153" s="28">
        <v>0.56790911271766698</v>
      </c>
      <c r="X153" s="28">
        <v>0.59138421919644835</v>
      </c>
    </row>
    <row r="154" spans="1:24" x14ac:dyDescent="0.2">
      <c r="A154" s="11" t="s">
        <v>108</v>
      </c>
      <c r="B154" s="11" t="s">
        <v>81</v>
      </c>
      <c r="C154" s="11" t="s">
        <v>191</v>
      </c>
      <c r="D154" s="11" t="s">
        <v>189</v>
      </c>
      <c r="E154" s="28">
        <v>0.78136019857229444</v>
      </c>
      <c r="F154" s="28">
        <v>1.6802137061443867</v>
      </c>
      <c r="G154" s="28">
        <v>1.921823730008231</v>
      </c>
      <c r="H154" s="28">
        <v>1.8982821565081571</v>
      </c>
      <c r="I154" s="28">
        <v>2.0961299540425484</v>
      </c>
      <c r="J154" s="28">
        <v>2.0925524060905274</v>
      </c>
      <c r="K154" s="28">
        <v>2.954680026395053</v>
      </c>
      <c r="L154" s="28">
        <v>3.4006521387438258</v>
      </c>
      <c r="M154" s="28">
        <v>2.9735973409783054</v>
      </c>
      <c r="N154" s="28">
        <v>2.5647844585375381</v>
      </c>
      <c r="O154" s="28">
        <v>3.9398722961824038</v>
      </c>
      <c r="P154" s="28">
        <v>4.5410364333056839</v>
      </c>
      <c r="Q154" s="28">
        <v>4.0312746249034106</v>
      </c>
      <c r="R154" s="28">
        <v>4.7776864146756761</v>
      </c>
      <c r="S154" s="28">
        <v>5.0638622860064997</v>
      </c>
      <c r="T154" s="28">
        <v>5.5123367774011029</v>
      </c>
      <c r="U154" s="28">
        <v>5.9573017800004688</v>
      </c>
      <c r="V154" s="28">
        <v>6.2723873031349511</v>
      </c>
      <c r="W154" s="28">
        <v>6.4632706591047162</v>
      </c>
      <c r="X154" s="28">
        <v>6.5492102074348661</v>
      </c>
    </row>
    <row r="155" spans="1:24" x14ac:dyDescent="0.2">
      <c r="A155" s="11" t="s">
        <v>108</v>
      </c>
      <c r="B155" s="11" t="s">
        <v>81</v>
      </c>
      <c r="C155" s="11" t="s">
        <v>191</v>
      </c>
      <c r="D155" s="11" t="s">
        <v>190</v>
      </c>
      <c r="E155" s="28">
        <v>5.2470000000000008</v>
      </c>
      <c r="F155" s="28">
        <v>6.0340500000000006</v>
      </c>
      <c r="G155" s="28">
        <v>6.8788169999999997</v>
      </c>
      <c r="H155" s="28">
        <v>7.2227578499999998</v>
      </c>
      <c r="I155" s="28">
        <v>8.3061715274999983</v>
      </c>
      <c r="J155" s="28">
        <v>9.1367886802499996</v>
      </c>
      <c r="K155" s="28">
        <v>10.507306982287501</v>
      </c>
      <c r="L155" s="28">
        <v>11.242818471047626</v>
      </c>
      <c r="M155" s="28">
        <v>11.467674840468579</v>
      </c>
      <c r="N155" s="28">
        <v>9.5181701175889195</v>
      </c>
      <c r="O155" s="28">
        <v>12.611575405805318</v>
      </c>
      <c r="P155" s="28">
        <v>12.926864790950452</v>
      </c>
      <c r="Q155" s="28">
        <v>14.090282622135991</v>
      </c>
      <c r="R155" s="28">
        <v>15.273866362395415</v>
      </c>
      <c r="S155" s="28">
        <v>14.632363975174806</v>
      </c>
      <c r="T155" s="28">
        <v>15.437143993809419</v>
      </c>
      <c r="U155" s="28">
        <v>16.239875481487509</v>
      </c>
      <c r="V155" s="28">
        <v>17.124948695228582</v>
      </c>
      <c r="W155" s="28">
        <v>17.981196129990007</v>
      </c>
      <c r="X155" s="28">
        <v>18.682462779059616</v>
      </c>
    </row>
    <row r="156" spans="1:24" x14ac:dyDescent="0.2">
      <c r="A156" s="11" t="s">
        <v>108</v>
      </c>
      <c r="B156" s="11" t="s">
        <v>81</v>
      </c>
      <c r="C156" s="11" t="s">
        <v>192</v>
      </c>
      <c r="D156" s="11" t="s">
        <v>182</v>
      </c>
      <c r="E156" s="28">
        <v>0.71187940740740741</v>
      </c>
      <c r="F156" s="28">
        <v>0.71502150342935533</v>
      </c>
      <c r="G156" s="28">
        <v>0.72264322552456439</v>
      </c>
      <c r="H156" s="28">
        <v>0.73687866161624715</v>
      </c>
      <c r="I156" s="28">
        <v>0.75758685933416392</v>
      </c>
      <c r="J156" s="28">
        <v>0.78252808676623187</v>
      </c>
      <c r="K156" s="28">
        <v>0.80554556503414931</v>
      </c>
      <c r="L156" s="28">
        <v>0.83071054410695855</v>
      </c>
      <c r="M156" s="28">
        <v>0.85694348691781197</v>
      </c>
      <c r="N156" s="28">
        <v>0.86520483925418923</v>
      </c>
      <c r="O156" s="28">
        <v>0.88318021557810811</v>
      </c>
      <c r="P156" s="28">
        <v>0.90296583722336343</v>
      </c>
      <c r="Q156" s="28">
        <v>0.92710012152321508</v>
      </c>
      <c r="R156" s="28">
        <v>0.96487387089726662</v>
      </c>
      <c r="S156" s="28">
        <v>0.97274628342444769</v>
      </c>
      <c r="T156" s="28">
        <v>0.99101334884124193</v>
      </c>
      <c r="U156" s="28">
        <v>1.0126893500705607</v>
      </c>
      <c r="V156" s="28">
        <v>1.0368280799950833</v>
      </c>
      <c r="W156" s="28">
        <v>1.0631549907566908</v>
      </c>
      <c r="X156" s="28">
        <v>1.0915142232721706</v>
      </c>
    </row>
    <row r="157" spans="1:24" x14ac:dyDescent="0.2">
      <c r="A157" s="11" t="s">
        <v>108</v>
      </c>
      <c r="B157" s="11" t="s">
        <v>81</v>
      </c>
      <c r="C157" s="11" t="s">
        <v>192</v>
      </c>
      <c r="D157" s="11" t="s">
        <v>183</v>
      </c>
      <c r="E157" s="28">
        <v>2.9000000000000001E-2</v>
      </c>
      <c r="F157" s="28">
        <v>2.9508E-2</v>
      </c>
      <c r="G157" s="28">
        <v>3.4104000000000002E-2</v>
      </c>
      <c r="H157" s="28">
        <v>4.1000000000000002E-2</v>
      </c>
      <c r="I157" s="28">
        <v>4.8000000000000001E-2</v>
      </c>
      <c r="J157" s="28">
        <v>5.2999999999999999E-2</v>
      </c>
      <c r="K157" s="28">
        <v>5.1999999999999998E-2</v>
      </c>
      <c r="L157" s="28">
        <v>5.5E-2</v>
      </c>
      <c r="M157" s="28">
        <v>5.7000000000000002E-2</v>
      </c>
      <c r="N157" s="28">
        <v>3.9871000000000004E-2</v>
      </c>
      <c r="O157" s="28">
        <v>5.0020000000000002E-2</v>
      </c>
      <c r="P157" s="28">
        <v>5.2496000000000001E-2</v>
      </c>
      <c r="Q157" s="28">
        <v>5.6578000000000003E-2</v>
      </c>
      <c r="R157" s="28">
        <v>7.1111749246041717E-2</v>
      </c>
      <c r="S157" s="28">
        <v>4.2598797625031409E-2</v>
      </c>
      <c r="T157" s="28">
        <v>5.3309372769540078E-2</v>
      </c>
      <c r="U157" s="28">
        <v>5.7409820306609689E-2</v>
      </c>
      <c r="V157" s="28">
        <v>6.0779758984669509E-2</v>
      </c>
      <c r="W157" s="28">
        <v>6.4057273184217126E-2</v>
      </c>
      <c r="X157" s="28">
        <v>6.7352561321940174E-2</v>
      </c>
    </row>
    <row r="158" spans="1:24" x14ac:dyDescent="0.2">
      <c r="A158" s="11" t="s">
        <v>108</v>
      </c>
      <c r="B158" s="11" t="s">
        <v>81</v>
      </c>
      <c r="C158" s="11" t="s">
        <v>192</v>
      </c>
      <c r="D158" s="11" t="s">
        <v>184</v>
      </c>
      <c r="E158" s="28">
        <v>3.5000000000000003E-2</v>
      </c>
      <c r="F158" s="28">
        <v>3.5508000000000005E-2</v>
      </c>
      <c r="G158" s="28">
        <v>4.1023000000000004E-2</v>
      </c>
      <c r="H158" s="28">
        <v>4.7E-2</v>
      </c>
      <c r="I158" s="28">
        <v>5.3999999999999999E-2</v>
      </c>
      <c r="J158" s="28">
        <v>5.8999999999999997E-2</v>
      </c>
      <c r="K158" s="28">
        <v>5.8000000000000003E-2</v>
      </c>
      <c r="L158" s="28">
        <v>6.4000000000000001E-2</v>
      </c>
      <c r="M158" s="28">
        <v>6.5000000000000002E-2</v>
      </c>
      <c r="N158" s="28">
        <v>6.6000000000000003E-2</v>
      </c>
      <c r="O158" s="28">
        <v>6.7000000000000004E-2</v>
      </c>
      <c r="P158" s="28">
        <v>6.8000000000000005E-2</v>
      </c>
      <c r="Q158" s="28">
        <v>6.9000000000000006E-2</v>
      </c>
      <c r="R158" s="28">
        <v>8.6724710982658951E-2</v>
      </c>
      <c r="S158" s="28">
        <v>5.1951589595375706E-2</v>
      </c>
      <c r="T158" s="28">
        <v>6.5013728323699393E-2</v>
      </c>
      <c r="U158" s="28">
        <v>7.0014450867051992E-2</v>
      </c>
      <c r="V158" s="28">
        <v>7.4124277456647361E-2</v>
      </c>
      <c r="W158" s="28">
        <v>7.8121387283236962E-2</v>
      </c>
      <c r="X158" s="28">
        <v>8.2140173410404582E-2</v>
      </c>
    </row>
    <row r="159" spans="1:24" x14ac:dyDescent="0.2">
      <c r="A159" s="11" t="s">
        <v>108</v>
      </c>
      <c r="B159" s="11" t="s">
        <v>81</v>
      </c>
      <c r="C159" s="11" t="s">
        <v>192</v>
      </c>
      <c r="D159" s="11" t="s">
        <v>185</v>
      </c>
      <c r="E159" s="28">
        <v>0.28000000000000003</v>
      </c>
      <c r="F159" s="28">
        <v>0.28406400000000004</v>
      </c>
      <c r="G159" s="28">
        <v>0.32818400000000003</v>
      </c>
      <c r="H159" s="28">
        <v>0.376</v>
      </c>
      <c r="I159" s="28">
        <v>0.432</v>
      </c>
      <c r="J159" s="28">
        <v>0.47199999999999998</v>
      </c>
      <c r="K159" s="28">
        <v>0.46400000000000002</v>
      </c>
      <c r="L159" s="28">
        <v>0.51200000000000001</v>
      </c>
      <c r="M159" s="28">
        <v>0.52</v>
      </c>
      <c r="N159" s="28">
        <v>0.52800000000000002</v>
      </c>
      <c r="O159" s="28">
        <v>0.53600000000000003</v>
      </c>
      <c r="P159" s="28">
        <v>0.54400000000000004</v>
      </c>
      <c r="Q159" s="28">
        <v>0.55200000000000005</v>
      </c>
      <c r="R159" s="28">
        <v>0.69379768786127161</v>
      </c>
      <c r="S159" s="28">
        <v>0.41561271676300565</v>
      </c>
      <c r="T159" s="28">
        <v>0.52010982658959515</v>
      </c>
      <c r="U159" s="28">
        <v>0.56011560693641593</v>
      </c>
      <c r="V159" s="28">
        <v>0.59299421965317889</v>
      </c>
      <c r="W159" s="28">
        <v>0.6249710982658957</v>
      </c>
      <c r="X159" s="28">
        <v>0.65712138728323666</v>
      </c>
    </row>
    <row r="160" spans="1:24" x14ac:dyDescent="0.2">
      <c r="A160" s="11" t="s">
        <v>108</v>
      </c>
      <c r="B160" s="11" t="s">
        <v>81</v>
      </c>
      <c r="C160" s="11" t="s">
        <v>192</v>
      </c>
      <c r="D160" s="11" t="s">
        <v>186</v>
      </c>
      <c r="E160" s="28">
        <v>1.5947987416548828</v>
      </c>
      <c r="F160" s="28">
        <v>1.4720507552698854</v>
      </c>
      <c r="G160" s="28">
        <v>1.5802960409496021</v>
      </c>
      <c r="H160" s="28">
        <v>1.6153801329989983</v>
      </c>
      <c r="I160" s="28">
        <v>1.6562067369053701</v>
      </c>
      <c r="J160" s="28">
        <v>1.7107322720182481</v>
      </c>
      <c r="K160" s="28">
        <v>1.7786627038317915</v>
      </c>
      <c r="L160" s="28">
        <v>1.8525698183744903</v>
      </c>
      <c r="M160" s="28">
        <v>1.75</v>
      </c>
      <c r="N160" s="28">
        <v>1.66</v>
      </c>
      <c r="O160" s="28">
        <v>1.8899628613371515</v>
      </c>
      <c r="P160" s="28">
        <v>1.9655613757906376</v>
      </c>
      <c r="Q160" s="28">
        <v>1.9852169895485441</v>
      </c>
      <c r="R160" s="28">
        <v>2.0844778390259715</v>
      </c>
      <c r="S160" s="28">
        <v>2.0219435038551925</v>
      </c>
      <c r="T160" s="28">
        <v>2.1046607107363848</v>
      </c>
      <c r="U160" s="28">
        <v>2.1772821026517053</v>
      </c>
      <c r="V160" s="28">
        <v>2.229180371989429</v>
      </c>
      <c r="W160" s="28">
        <v>2.2857832301268854</v>
      </c>
      <c r="X160" s="28">
        <v>2.3467555800351669</v>
      </c>
    </row>
    <row r="161" spans="1:24" x14ac:dyDescent="0.2">
      <c r="A161" s="11" t="s">
        <v>108</v>
      </c>
      <c r="B161" s="11" t="s">
        <v>81</v>
      </c>
      <c r="C161" s="11" t="s">
        <v>192</v>
      </c>
      <c r="D161" s="11" t="s">
        <v>187</v>
      </c>
      <c r="E161" s="28">
        <v>1.8747987416548828</v>
      </c>
      <c r="F161" s="28">
        <v>1.7561147552698855</v>
      </c>
      <c r="G161" s="28">
        <v>1.9084800409496021</v>
      </c>
      <c r="H161" s="28">
        <v>1.9913801329989984</v>
      </c>
      <c r="I161" s="28">
        <v>2.0882067369053701</v>
      </c>
      <c r="J161" s="28">
        <v>2.182732272018248</v>
      </c>
      <c r="K161" s="28">
        <v>2.2426627038317917</v>
      </c>
      <c r="L161" s="28">
        <v>2.3645698183744903</v>
      </c>
      <c r="M161" s="28">
        <v>2.27</v>
      </c>
      <c r="N161" s="28">
        <v>2.1879999999999997</v>
      </c>
      <c r="O161" s="28">
        <v>2.4259628613371516</v>
      </c>
      <c r="P161" s="28">
        <v>2.5095613757906374</v>
      </c>
      <c r="Q161" s="28">
        <v>2.5372169895485444</v>
      </c>
      <c r="R161" s="28">
        <v>2.778275526887243</v>
      </c>
      <c r="S161" s="28">
        <v>2.4375562206181982</v>
      </c>
      <c r="T161" s="28">
        <v>2.62477053732598</v>
      </c>
      <c r="U161" s="28">
        <v>2.7373977095881212</v>
      </c>
      <c r="V161" s="28">
        <v>2.8221745916426078</v>
      </c>
      <c r="W161" s="28">
        <v>2.9107543283927813</v>
      </c>
      <c r="X161" s="28">
        <v>3.0038769673184036</v>
      </c>
    </row>
    <row r="162" spans="1:24" x14ac:dyDescent="0.2">
      <c r="A162" s="11" t="s">
        <v>108</v>
      </c>
      <c r="B162" s="11" t="s">
        <v>81</v>
      </c>
      <c r="C162" s="11" t="s">
        <v>192</v>
      </c>
      <c r="D162" s="11" t="s">
        <v>188</v>
      </c>
      <c r="E162" s="28">
        <v>2.1007461749114387E-2</v>
      </c>
      <c r="F162" s="28">
        <v>1.7573549732432234E-2</v>
      </c>
      <c r="G162" s="28">
        <v>2.5036652513629645E-2</v>
      </c>
      <c r="H162" s="28">
        <v>3.3113213576866085E-2</v>
      </c>
      <c r="I162" s="28">
        <v>4.3192957314775293E-2</v>
      </c>
      <c r="J162" s="28">
        <v>6.4234354194407484E-2</v>
      </c>
      <c r="K162" s="28">
        <v>0.10402733462301844</v>
      </c>
      <c r="L162" s="28">
        <v>0.19506559405069979</v>
      </c>
      <c r="M162" s="28">
        <v>0.16078788031052949</v>
      </c>
      <c r="N162" s="28">
        <v>8.5487845639775906E-2</v>
      </c>
      <c r="O162" s="28">
        <v>0.12708605381503904</v>
      </c>
      <c r="P162" s="28">
        <v>0.13143944627289397</v>
      </c>
      <c r="Q162" s="28">
        <v>0.12109710926312083</v>
      </c>
      <c r="R162" s="28">
        <v>0.12722482425947795</v>
      </c>
      <c r="S162" s="28">
        <v>0.11496043703839601</v>
      </c>
      <c r="T162" s="28">
        <v>0.13531282664819091</v>
      </c>
      <c r="U162" s="28">
        <v>0.14514559012289271</v>
      </c>
      <c r="V162" s="28">
        <v>0.1533330678587965</v>
      </c>
      <c r="W162" s="28">
        <v>0.16099972125173634</v>
      </c>
      <c r="X162" s="28">
        <v>0.16904970731432317</v>
      </c>
    </row>
    <row r="163" spans="1:24" x14ac:dyDescent="0.2">
      <c r="A163" s="11" t="s">
        <v>108</v>
      </c>
      <c r="B163" s="11" t="s">
        <v>81</v>
      </c>
      <c r="C163" s="11" t="s">
        <v>192</v>
      </c>
      <c r="D163" s="11" t="s">
        <v>189</v>
      </c>
      <c r="E163" s="28">
        <v>2.1586398014277055</v>
      </c>
      <c r="F163" s="28">
        <v>2.1999222938556131</v>
      </c>
      <c r="G163" s="28">
        <v>2.4721522699917693</v>
      </c>
      <c r="H163" s="28">
        <v>2.1445168434918425</v>
      </c>
      <c r="I163" s="28">
        <v>2.2960670459574519</v>
      </c>
      <c r="J163" s="28">
        <v>2.3574475939094728</v>
      </c>
      <c r="K163" s="28">
        <v>2.4753199736049467</v>
      </c>
      <c r="L163" s="28">
        <v>3.2506158612561742</v>
      </c>
      <c r="M163" s="28">
        <v>2.8424026590216944</v>
      </c>
      <c r="N163" s="28">
        <v>2.4516265414624621</v>
      </c>
      <c r="O163" s="28">
        <v>3.7660457038175963</v>
      </c>
      <c r="P163" s="28">
        <v>4.3406865666943162</v>
      </c>
      <c r="Q163" s="28">
        <v>3.8534153750965894</v>
      </c>
      <c r="R163" s="28">
        <v>4.5668955853243238</v>
      </c>
      <c r="S163" s="28">
        <v>4.8883898373666588</v>
      </c>
      <c r="T163" s="28">
        <v>4.9071298133035262</v>
      </c>
      <c r="U163" s="28">
        <v>5.1134242550416822</v>
      </c>
      <c r="V163" s="28">
        <v>5.3179612252433506</v>
      </c>
      <c r="W163" s="28">
        <v>5.5306796742530846</v>
      </c>
      <c r="X163" s="28">
        <v>5.7552800917393458</v>
      </c>
    </row>
    <row r="164" spans="1:24" x14ac:dyDescent="0.2">
      <c r="A164" s="11" t="s">
        <v>108</v>
      </c>
      <c r="B164" s="11" t="s">
        <v>81</v>
      </c>
      <c r="C164" s="11" t="s">
        <v>192</v>
      </c>
      <c r="D164" s="11" t="s">
        <v>190</v>
      </c>
      <c r="E164" s="28">
        <v>3.9740000000000002</v>
      </c>
      <c r="F164" s="28">
        <v>4.05</v>
      </c>
      <c r="G164" s="28">
        <v>4.05</v>
      </c>
      <c r="H164" s="28">
        <v>4.1310000000000002</v>
      </c>
      <c r="I164" s="28">
        <v>4.3375500000000002</v>
      </c>
      <c r="J164" s="28">
        <v>4.4893642499999995</v>
      </c>
      <c r="K164" s="28">
        <v>4.6689388199999993</v>
      </c>
      <c r="L164" s="28">
        <v>5.3692796429999987</v>
      </c>
      <c r="M164" s="28">
        <v>5.1545084572799986</v>
      </c>
      <c r="N164" s="28">
        <v>4.6390576115519986</v>
      </c>
      <c r="O164" s="28">
        <v>6.040053010240702</v>
      </c>
      <c r="P164" s="28">
        <v>6.7</v>
      </c>
      <c r="Q164" s="28">
        <v>6.3315000000000001</v>
      </c>
      <c r="R164" s="28">
        <v>7.0912800000000011</v>
      </c>
      <c r="S164" s="28">
        <v>7.1621928000000015</v>
      </c>
      <c r="T164" s="28">
        <v>7.4128695480000006</v>
      </c>
      <c r="U164" s="28">
        <v>7.7242100690160012</v>
      </c>
      <c r="V164" s="28">
        <v>8.0061437365350852</v>
      </c>
      <c r="W164" s="28">
        <v>8.3023710547868834</v>
      </c>
      <c r="X164" s="28">
        <v>8.6095587838139966</v>
      </c>
    </row>
    <row r="165" spans="1:24" x14ac:dyDescent="0.2">
      <c r="A165" s="11" t="s">
        <v>109</v>
      </c>
      <c r="B165" s="11" t="s">
        <v>81</v>
      </c>
      <c r="C165" s="11" t="s">
        <v>181</v>
      </c>
      <c r="D165" s="11" t="s">
        <v>182</v>
      </c>
      <c r="E165" s="28">
        <v>0.77383500000000005</v>
      </c>
      <c r="F165" s="28">
        <v>0.78</v>
      </c>
      <c r="G165" s="28">
        <v>0.79</v>
      </c>
      <c r="H165" s="28">
        <v>0.8</v>
      </c>
      <c r="I165" s="28">
        <v>0.82</v>
      </c>
      <c r="J165" s="28">
        <v>0.78800000000000003</v>
      </c>
      <c r="K165" s="28">
        <v>0.96499999999999997</v>
      </c>
      <c r="L165" s="28">
        <v>1.0129999999999999</v>
      </c>
      <c r="M165" s="28">
        <v>1.0629999999999999</v>
      </c>
      <c r="N165" s="28">
        <v>1.1140000000000001</v>
      </c>
      <c r="O165" s="28">
        <v>1.1939890000000002</v>
      </c>
      <c r="P165" s="28">
        <v>1.2637435720000001</v>
      </c>
      <c r="Q165" s="28">
        <v>1.3415821626840001</v>
      </c>
      <c r="R165" s="28">
        <v>1.433315308061748</v>
      </c>
      <c r="S165" s="28">
        <v>1.5331572814264136</v>
      </c>
      <c r="T165" s="28">
        <v>1.6400147882293872</v>
      </c>
      <c r="U165" s="28">
        <v>1.7508409748767708</v>
      </c>
      <c r="V165" s="28">
        <v>1.8636127212585483</v>
      </c>
      <c r="W165" s="28">
        <v>1.978544021589328</v>
      </c>
      <c r="X165" s="28">
        <v>2.0958511004019149</v>
      </c>
    </row>
    <row r="166" spans="1:24" x14ac:dyDescent="0.2">
      <c r="A166" s="11" t="s">
        <v>109</v>
      </c>
      <c r="B166" s="11" t="s">
        <v>81</v>
      </c>
      <c r="C166" s="11" t="s">
        <v>181</v>
      </c>
      <c r="D166" s="11" t="s">
        <v>183</v>
      </c>
      <c r="E166" s="28">
        <v>3.023E-2</v>
      </c>
      <c r="F166" s="28">
        <v>2.6422000000000001E-2</v>
      </c>
      <c r="G166" s="28">
        <v>2.3171000000000001E-2</v>
      </c>
      <c r="H166" s="28">
        <v>7.4999999999999997E-2</v>
      </c>
      <c r="I166" s="28">
        <v>7.0000000000000007E-2</v>
      </c>
      <c r="J166" s="28">
        <v>0.08</v>
      </c>
      <c r="K166" s="28">
        <v>8.2000000000000003E-2</v>
      </c>
      <c r="L166" s="28">
        <v>9.7000000000000003E-2</v>
      </c>
      <c r="M166" s="28">
        <v>0.1</v>
      </c>
      <c r="N166" s="28">
        <v>0.106374</v>
      </c>
      <c r="O166" s="28">
        <v>0.13791700000000001</v>
      </c>
      <c r="P166" s="28">
        <v>0.13184200000000001</v>
      </c>
      <c r="Q166" s="28">
        <v>0.144817</v>
      </c>
      <c r="R166" s="28">
        <v>0.16283699999999998</v>
      </c>
      <c r="S166" s="28">
        <v>0.17724100000000001</v>
      </c>
      <c r="T166" s="28">
        <v>0.18964800000000001</v>
      </c>
      <c r="U166" s="28">
        <v>0.20102699999999998</v>
      </c>
      <c r="V166" s="28">
        <v>0.209068</v>
      </c>
      <c r="W166" s="28">
        <v>0.21743000000000001</v>
      </c>
      <c r="X166" s="28">
        <v>0.22612700000000002</v>
      </c>
    </row>
    <row r="167" spans="1:24" x14ac:dyDescent="0.2">
      <c r="A167" s="11" t="s">
        <v>109</v>
      </c>
      <c r="B167" s="11" t="s">
        <v>81</v>
      </c>
      <c r="C167" s="11" t="s">
        <v>181</v>
      </c>
      <c r="D167" s="11" t="s">
        <v>184</v>
      </c>
      <c r="E167" s="28">
        <v>2.8162E-2</v>
      </c>
      <c r="F167" s="28">
        <v>2.3123000000000001E-2</v>
      </c>
      <c r="G167" s="28">
        <v>2.9460999999999998E-2</v>
      </c>
      <c r="H167" s="28">
        <v>9.2999999999999999E-2</v>
      </c>
      <c r="I167" s="28">
        <v>0.105</v>
      </c>
      <c r="J167" s="28">
        <v>6.0999999999999999E-2</v>
      </c>
      <c r="K167" s="28">
        <v>5.6000000000000001E-2</v>
      </c>
      <c r="L167" s="28">
        <v>6.0999999999999999E-2</v>
      </c>
      <c r="M167" s="28">
        <v>0.06</v>
      </c>
      <c r="N167" s="28">
        <v>6.2953000000000009E-2</v>
      </c>
      <c r="O167" s="28">
        <v>7.3172000000000001E-2</v>
      </c>
      <c r="P167" s="28">
        <v>5.7763000000000002E-2</v>
      </c>
      <c r="Q167" s="28">
        <v>5.5888E-2</v>
      </c>
      <c r="R167" s="28">
        <v>5.8914000000000001E-2</v>
      </c>
      <c r="S167" s="28">
        <v>6.4254000000000006E-2</v>
      </c>
      <c r="T167" s="28">
        <v>6.3439999999999996E-2</v>
      </c>
      <c r="U167" s="28">
        <v>6.7931000000000005E-2</v>
      </c>
      <c r="V167" s="28">
        <v>7.0578999999999989E-2</v>
      </c>
      <c r="W167" s="28">
        <v>7.3358999999999994E-2</v>
      </c>
      <c r="X167" s="28">
        <v>7.5462000000000001E-2</v>
      </c>
    </row>
    <row r="168" spans="1:24" x14ac:dyDescent="0.2">
      <c r="A168" s="11" t="s">
        <v>109</v>
      </c>
      <c r="B168" s="11" t="s">
        <v>81</v>
      </c>
      <c r="C168" s="11" t="s">
        <v>181</v>
      </c>
      <c r="D168" s="11" t="s">
        <v>185</v>
      </c>
      <c r="E168" s="28">
        <v>0.14080999999999999</v>
      </c>
      <c r="F168" s="28">
        <v>0.11561500000000001</v>
      </c>
      <c r="G168" s="28">
        <v>0.14730499999999999</v>
      </c>
      <c r="H168" s="28">
        <v>0.46500000000000002</v>
      </c>
      <c r="I168" s="28">
        <v>0.52500000000000002</v>
      </c>
      <c r="J168" s="28">
        <v>0.30499999999999999</v>
      </c>
      <c r="K168" s="28">
        <v>0.28000000000000003</v>
      </c>
      <c r="L168" s="28">
        <v>0.30499999999999999</v>
      </c>
      <c r="M168" s="28">
        <v>0.3</v>
      </c>
      <c r="N168" s="28">
        <v>0.31476500000000007</v>
      </c>
      <c r="O168" s="28">
        <v>0.36586000000000002</v>
      </c>
      <c r="P168" s="28">
        <v>0.28881499999999999</v>
      </c>
      <c r="Q168" s="28">
        <v>0.27944000000000002</v>
      </c>
      <c r="R168" s="28">
        <v>0.29457</v>
      </c>
      <c r="S168" s="28">
        <v>0.32127000000000006</v>
      </c>
      <c r="T168" s="28">
        <v>0.31719999999999998</v>
      </c>
      <c r="U168" s="28">
        <v>0.33965500000000004</v>
      </c>
      <c r="V168" s="28">
        <v>0.35289499999999996</v>
      </c>
      <c r="W168" s="28">
        <v>0.36679499999999998</v>
      </c>
      <c r="X168" s="28">
        <v>0.37731000000000003</v>
      </c>
    </row>
    <row r="169" spans="1:24" x14ac:dyDescent="0.2">
      <c r="A169" s="11" t="s">
        <v>109</v>
      </c>
      <c r="B169" s="11" t="s">
        <v>81</v>
      </c>
      <c r="C169" s="11" t="s">
        <v>181</v>
      </c>
      <c r="D169" s="11" t="s">
        <v>186</v>
      </c>
      <c r="E169" s="28">
        <v>0.96729375000000006</v>
      </c>
      <c r="F169" s="28">
        <v>1.014</v>
      </c>
      <c r="G169" s="28">
        <v>1.0665000000000002</v>
      </c>
      <c r="H169" s="28">
        <v>1.08</v>
      </c>
      <c r="I169" s="28">
        <v>1.107</v>
      </c>
      <c r="J169" s="28">
        <v>1.0638000000000001</v>
      </c>
      <c r="K169" s="28">
        <v>1.3027500000000001</v>
      </c>
      <c r="L169" s="28">
        <v>1.36755</v>
      </c>
      <c r="M169" s="28">
        <v>1.4137900000000001</v>
      </c>
      <c r="N169" s="28">
        <v>1.4036400000000002</v>
      </c>
      <c r="O169" s="28">
        <v>1.5170999999999999</v>
      </c>
      <c r="P169" s="28">
        <v>1.6104000000000001</v>
      </c>
      <c r="Q169" s="28">
        <v>1.6426080000000001</v>
      </c>
      <c r="R169" s="28">
        <v>1.7575905600000001</v>
      </c>
      <c r="S169" s="28">
        <v>1.9333496160000003</v>
      </c>
      <c r="T169" s="28">
        <v>2.1308393989036163</v>
      </c>
      <c r="U169" s="28">
        <v>2.3286184965861052</v>
      </c>
      <c r="V169" s="28">
        <v>2.5158771736990402</v>
      </c>
      <c r="W169" s="28">
        <v>2.6710344291455934</v>
      </c>
      <c r="X169" s="28">
        <v>2.8293989855425852</v>
      </c>
    </row>
    <row r="170" spans="1:24" x14ac:dyDescent="0.2">
      <c r="A170" s="11" t="s">
        <v>109</v>
      </c>
      <c r="B170" s="11" t="s">
        <v>81</v>
      </c>
      <c r="C170" s="11" t="s">
        <v>181</v>
      </c>
      <c r="D170" s="11" t="s">
        <v>187</v>
      </c>
      <c r="E170" s="28">
        <v>1.1081037500000002</v>
      </c>
      <c r="F170" s="28">
        <v>1.129615</v>
      </c>
      <c r="G170" s="28">
        <v>1.2138050000000002</v>
      </c>
      <c r="H170" s="28">
        <v>1.5449999999999999</v>
      </c>
      <c r="I170" s="28">
        <v>1.6320000000000001</v>
      </c>
      <c r="J170" s="28">
        <v>1.3688</v>
      </c>
      <c r="K170" s="28">
        <v>1.5827500000000001</v>
      </c>
      <c r="L170" s="28">
        <v>1.67255</v>
      </c>
      <c r="M170" s="28">
        <v>1.7137900000000001</v>
      </c>
      <c r="N170" s="28">
        <v>1.7184050000000002</v>
      </c>
      <c r="O170" s="28">
        <v>1.88296</v>
      </c>
      <c r="P170" s="28">
        <v>1.8992150000000001</v>
      </c>
      <c r="Q170" s="28">
        <v>1.9220480000000002</v>
      </c>
      <c r="R170" s="28">
        <v>2.0521605599999999</v>
      </c>
      <c r="S170" s="28">
        <v>2.2546196160000003</v>
      </c>
      <c r="T170" s="28">
        <v>2.4480393989036164</v>
      </c>
      <c r="U170" s="28">
        <v>2.6682734965861052</v>
      </c>
      <c r="V170" s="28">
        <v>2.8687721736990399</v>
      </c>
      <c r="W170" s="28">
        <v>3.0378294291455932</v>
      </c>
      <c r="X170" s="28">
        <v>3.2067089855425852</v>
      </c>
    </row>
    <row r="171" spans="1:24" x14ac:dyDescent="0.2">
      <c r="A171" s="11" t="s">
        <v>109</v>
      </c>
      <c r="B171" s="11" t="s">
        <v>81</v>
      </c>
      <c r="C171" s="11" t="s">
        <v>181</v>
      </c>
      <c r="D171" s="11" t="s">
        <v>188</v>
      </c>
      <c r="E171" s="28">
        <v>1.101</v>
      </c>
      <c r="F171" s="28">
        <v>1.1830000000000001</v>
      </c>
      <c r="G171" s="28">
        <v>1.444</v>
      </c>
      <c r="H171" s="28">
        <v>1.6187260000000001</v>
      </c>
      <c r="I171" s="28">
        <v>1.5226329999999999</v>
      </c>
      <c r="J171" s="28">
        <v>1.0009999999999999</v>
      </c>
      <c r="K171" s="28">
        <v>0.97699999999999998</v>
      </c>
      <c r="L171" s="28">
        <v>0.68400000000000005</v>
      </c>
      <c r="M171" s="28">
        <v>0.71299999999999997</v>
      </c>
      <c r="N171" s="28">
        <v>1.06</v>
      </c>
      <c r="O171" s="28">
        <v>1.47</v>
      </c>
      <c r="P171" s="28">
        <v>1.35</v>
      </c>
      <c r="Q171" s="28">
        <v>1.37025</v>
      </c>
      <c r="R171" s="28">
        <v>1.4387624999999999</v>
      </c>
      <c r="S171" s="28">
        <v>1.7265149999999998</v>
      </c>
      <c r="T171" s="28">
        <v>1.8819013499999999</v>
      </c>
      <c r="U171" s="28">
        <v>1.9759964175</v>
      </c>
      <c r="V171" s="28">
        <v>2.0846762204624998</v>
      </c>
      <c r="W171" s="28">
        <v>2.1784866503833116</v>
      </c>
      <c r="X171" s="28">
        <v>2.2797862796261361</v>
      </c>
    </row>
    <row r="172" spans="1:24" x14ac:dyDescent="0.2">
      <c r="A172" s="11" t="s">
        <v>109</v>
      </c>
      <c r="B172" s="11" t="s">
        <v>81</v>
      </c>
      <c r="C172" s="11" t="s">
        <v>181</v>
      </c>
      <c r="D172" s="11" t="s">
        <v>189</v>
      </c>
      <c r="E172" s="28">
        <v>2.1367142857142856</v>
      </c>
      <c r="F172" s="28">
        <v>1.7461428571428572</v>
      </c>
      <c r="G172" s="28">
        <v>1.7584285714285712</v>
      </c>
      <c r="H172" s="28">
        <v>1.44099</v>
      </c>
      <c r="I172" s="28">
        <v>2.0854300000000001</v>
      </c>
      <c r="J172" s="28">
        <v>2.5870000000000002</v>
      </c>
      <c r="K172" s="28">
        <v>4.1470000000000002</v>
      </c>
      <c r="L172" s="28">
        <v>5.9269999999999996</v>
      </c>
      <c r="M172" s="28">
        <v>6.5529999999999999</v>
      </c>
      <c r="N172" s="28">
        <v>4.96</v>
      </c>
      <c r="O172" s="28">
        <v>5.92</v>
      </c>
      <c r="P172" s="28">
        <v>5.92</v>
      </c>
      <c r="Q172" s="28">
        <v>5.3280000000000003</v>
      </c>
      <c r="R172" s="28">
        <v>5.8288320000000011</v>
      </c>
      <c r="S172" s="28">
        <v>6.994598400000001</v>
      </c>
      <c r="T172" s="28">
        <v>8.0437881600000001</v>
      </c>
      <c r="U172" s="28">
        <v>9.2825315366399987</v>
      </c>
      <c r="V172" s="28">
        <v>10.674911267135998</v>
      </c>
      <c r="W172" s="28">
        <v>10.941784048814398</v>
      </c>
      <c r="X172" s="28">
        <v>11.215328650034756</v>
      </c>
    </row>
    <row r="173" spans="1:24" x14ac:dyDescent="0.2">
      <c r="A173" s="11" t="s">
        <v>109</v>
      </c>
      <c r="B173" s="11" t="s">
        <v>81</v>
      </c>
      <c r="C173" s="11" t="s">
        <v>181</v>
      </c>
      <c r="D173" s="11" t="s">
        <v>190</v>
      </c>
      <c r="E173" s="28">
        <v>2.16</v>
      </c>
      <c r="F173" s="28">
        <v>1.9248000000000001</v>
      </c>
      <c r="G173" s="28">
        <v>1.682544</v>
      </c>
      <c r="H173" s="28">
        <v>1.0936536000000001</v>
      </c>
      <c r="I173" s="28">
        <v>1.9685764800000003</v>
      </c>
      <c r="J173" s="28">
        <v>2.9528647200000009</v>
      </c>
      <c r="K173" s="28">
        <v>4.7245835520000012</v>
      </c>
      <c r="L173" s="28">
        <v>6.9923836569600022</v>
      </c>
      <c r="M173" s="28">
        <v>7.6216981860864026</v>
      </c>
      <c r="N173" s="28">
        <v>5.65</v>
      </c>
      <c r="O173" s="28">
        <v>6.3789040798631538</v>
      </c>
      <c r="P173" s="28">
        <v>6.5383766818597318</v>
      </c>
      <c r="Q173" s="28">
        <v>5.897615767037478</v>
      </c>
      <c r="R173" s="28">
        <v>6.4578892649060382</v>
      </c>
      <c r="S173" s="28">
        <v>7.5557304399400644</v>
      </c>
      <c r="T173" s="28">
        <v>8.6135327015316747</v>
      </c>
      <c r="U173" s="28">
        <v>9.9658573356721476</v>
      </c>
      <c r="V173" s="28">
        <v>11.460735936022969</v>
      </c>
      <c r="W173" s="28">
        <v>11.804558014103659</v>
      </c>
      <c r="X173" s="28">
        <v>12.146890196512665</v>
      </c>
    </row>
    <row r="174" spans="1:24" x14ac:dyDescent="0.2">
      <c r="A174" s="11" t="s">
        <v>109</v>
      </c>
      <c r="B174" s="11" t="s">
        <v>81</v>
      </c>
      <c r="C174" s="11" t="s">
        <v>191</v>
      </c>
      <c r="D174" s="11" t="s">
        <v>182</v>
      </c>
      <c r="E174" s="28">
        <v>1.3878779999999999</v>
      </c>
      <c r="F174" s="28">
        <v>1.488998</v>
      </c>
      <c r="G174" s="28">
        <v>1.6520360000000001</v>
      </c>
      <c r="H174" s="28">
        <v>1.6858960000000001</v>
      </c>
      <c r="I174" s="28">
        <v>1.788</v>
      </c>
      <c r="J174" s="28">
        <v>1.7909999999999999</v>
      </c>
      <c r="K174" s="28">
        <v>1.7886869999999999</v>
      </c>
      <c r="L174" s="28">
        <v>1.7886249999999999</v>
      </c>
      <c r="M174" s="28">
        <v>1.7905180000000001</v>
      </c>
      <c r="N174" s="28">
        <v>1.865575</v>
      </c>
      <c r="O174" s="28">
        <v>1.8771194430933937</v>
      </c>
      <c r="P174" s="28">
        <v>1.8883838128908392</v>
      </c>
      <c r="Q174" s="28">
        <v>1.9045554099637347</v>
      </c>
      <c r="R174" s="28">
        <v>1.9262926391106217</v>
      </c>
      <c r="S174" s="28">
        <v>1.9527569921679275</v>
      </c>
      <c r="T174" s="28">
        <v>1.9812895992915163</v>
      </c>
      <c r="U174" s="28">
        <v>2.0126750597139438</v>
      </c>
      <c r="V174" s="28">
        <v>2.04602848218601</v>
      </c>
      <c r="W174" s="28">
        <v>2.0814229651135832</v>
      </c>
      <c r="X174" s="28">
        <v>2.1189335430863072</v>
      </c>
    </row>
    <row r="175" spans="1:24" x14ac:dyDescent="0.2">
      <c r="A175" s="11" t="s">
        <v>109</v>
      </c>
      <c r="B175" s="11" t="s">
        <v>81</v>
      </c>
      <c r="C175" s="11" t="s">
        <v>191</v>
      </c>
      <c r="D175" s="11" t="s">
        <v>183</v>
      </c>
      <c r="E175" s="28">
        <v>5.3302000000000002E-2</v>
      </c>
      <c r="F175" s="28">
        <v>5.1175999999999999E-2</v>
      </c>
      <c r="G175" s="28">
        <v>6.2243E-2</v>
      </c>
      <c r="H175" s="28">
        <v>1.7999999999999999E-2</v>
      </c>
      <c r="I175" s="28">
        <v>1.6E-2</v>
      </c>
      <c r="J175" s="28">
        <v>1.6E-2</v>
      </c>
      <c r="K175" s="28">
        <v>1.7000000000000001E-2</v>
      </c>
      <c r="L175" s="28">
        <v>0.02</v>
      </c>
      <c r="M175" s="28">
        <v>2.4E-2</v>
      </c>
      <c r="N175" s="28">
        <v>2.4821000000000003E-2</v>
      </c>
      <c r="O175" s="28">
        <v>3.1238000000000002E-2</v>
      </c>
      <c r="P175" s="28">
        <v>3.2109000000000006E-2</v>
      </c>
      <c r="Q175" s="28">
        <v>3.6091000000000005E-2</v>
      </c>
      <c r="R175" s="28">
        <v>4.2856000000000005E-2</v>
      </c>
      <c r="S175" s="28">
        <v>4.6768000000000004E-2</v>
      </c>
      <c r="T175" s="28">
        <v>4.9106999999999998E-2</v>
      </c>
      <c r="U175" s="28">
        <v>5.2052999999999995E-2</v>
      </c>
      <c r="V175" s="28">
        <v>5.4135000000000003E-2</v>
      </c>
      <c r="W175" s="28">
        <v>5.6301000000000004E-2</v>
      </c>
      <c r="X175" s="28">
        <v>5.8553000000000001E-2</v>
      </c>
    </row>
    <row r="176" spans="1:24" x14ac:dyDescent="0.2">
      <c r="A176" s="11" t="s">
        <v>109</v>
      </c>
      <c r="B176" s="11" t="s">
        <v>81</v>
      </c>
      <c r="C176" s="11" t="s">
        <v>191</v>
      </c>
      <c r="D176" s="11" t="s">
        <v>184</v>
      </c>
      <c r="E176" s="28">
        <v>4.1084000000000002E-2</v>
      </c>
      <c r="F176" s="28">
        <v>4.1619999999999997E-2</v>
      </c>
      <c r="G176" s="28">
        <v>5.7896000000000003E-2</v>
      </c>
      <c r="H176" s="28">
        <v>1.4999999999999999E-2</v>
      </c>
      <c r="I176" s="28">
        <v>1.7999999999999999E-2</v>
      </c>
      <c r="J176" s="28">
        <v>0.01</v>
      </c>
      <c r="K176" s="28">
        <v>0.01</v>
      </c>
      <c r="L176" s="28">
        <v>0.01</v>
      </c>
      <c r="M176" s="28">
        <v>0.01</v>
      </c>
      <c r="N176" s="28">
        <v>9.8710000000000013E-3</v>
      </c>
      <c r="O176" s="28">
        <v>1.3184E-2</v>
      </c>
      <c r="P176" s="28">
        <v>1.2313000000000001E-2</v>
      </c>
      <c r="Q176" s="28">
        <v>1.4286E-2</v>
      </c>
      <c r="R176" s="28">
        <v>1.3838E-2</v>
      </c>
      <c r="S176" s="28">
        <v>1.7844000000000002E-2</v>
      </c>
      <c r="T176" s="28">
        <v>1.6952000000000002E-2</v>
      </c>
      <c r="U176" s="28">
        <v>1.8044000000000001E-2</v>
      </c>
      <c r="V176" s="28">
        <v>1.8768999999999997E-2</v>
      </c>
      <c r="W176" s="28">
        <v>1.9533000000000002E-2</v>
      </c>
      <c r="X176" s="28">
        <v>2.0312999999999998E-2</v>
      </c>
    </row>
    <row r="177" spans="1:24" x14ac:dyDescent="0.2">
      <c r="A177" s="11" t="s">
        <v>109</v>
      </c>
      <c r="B177" s="11" t="s">
        <v>81</v>
      </c>
      <c r="C177" s="11" t="s">
        <v>191</v>
      </c>
      <c r="D177" s="11" t="s">
        <v>185</v>
      </c>
      <c r="E177" s="28">
        <v>0.20542000000000002</v>
      </c>
      <c r="F177" s="28">
        <v>0.20809999999999998</v>
      </c>
      <c r="G177" s="28">
        <v>0.28948000000000002</v>
      </c>
      <c r="H177" s="28">
        <v>7.4999999999999997E-2</v>
      </c>
      <c r="I177" s="28">
        <v>0.09</v>
      </c>
      <c r="J177" s="28">
        <v>0.05</v>
      </c>
      <c r="K177" s="28">
        <v>0.05</v>
      </c>
      <c r="L177" s="28">
        <v>0.05</v>
      </c>
      <c r="M177" s="28">
        <v>0.05</v>
      </c>
      <c r="N177" s="28">
        <v>4.935500000000001E-2</v>
      </c>
      <c r="O177" s="28">
        <v>6.5919999999999979E-2</v>
      </c>
      <c r="P177" s="28">
        <v>6.1565000000000009E-2</v>
      </c>
      <c r="Q177" s="28">
        <v>7.1429999999999993E-2</v>
      </c>
      <c r="R177" s="28">
        <v>6.9190000000000002E-2</v>
      </c>
      <c r="S177" s="28">
        <v>8.9220000000000008E-2</v>
      </c>
      <c r="T177" s="28">
        <v>8.4760000000000002E-2</v>
      </c>
      <c r="U177" s="28">
        <v>9.0220000000000009E-2</v>
      </c>
      <c r="V177" s="28">
        <v>9.3844999999999984E-2</v>
      </c>
      <c r="W177" s="28">
        <v>9.7665000000000002E-2</v>
      </c>
      <c r="X177" s="28">
        <v>0.10156499999999999</v>
      </c>
    </row>
    <row r="178" spans="1:24" x14ac:dyDescent="0.2">
      <c r="A178" s="11" t="s">
        <v>109</v>
      </c>
      <c r="B178" s="11" t="s">
        <v>81</v>
      </c>
      <c r="C178" s="11" t="s">
        <v>191</v>
      </c>
      <c r="D178" s="11" t="s">
        <v>186</v>
      </c>
      <c r="E178" s="28">
        <v>2.2899986999999999</v>
      </c>
      <c r="F178" s="28">
        <v>2.4568466999999998</v>
      </c>
      <c r="G178" s="28">
        <v>2.7258594</v>
      </c>
      <c r="H178" s="28">
        <v>2.7817284</v>
      </c>
      <c r="I178" s="28">
        <v>2.9501999999999997</v>
      </c>
      <c r="J178" s="28">
        <v>2.9551499999999997</v>
      </c>
      <c r="K178" s="28">
        <v>2.9513335499999998</v>
      </c>
      <c r="L178" s="28">
        <v>2.9512312499999998</v>
      </c>
      <c r="M178" s="28">
        <v>2.9543547000000001</v>
      </c>
      <c r="N178" s="28">
        <v>2.8222521274000001</v>
      </c>
      <c r="O178" s="28">
        <v>2.9069196912220003</v>
      </c>
      <c r="P178" s="28">
        <v>3.1104040696075406</v>
      </c>
      <c r="Q178" s="28">
        <v>3.2970283137839931</v>
      </c>
      <c r="R178" s="28">
        <v>3.4289094463353531</v>
      </c>
      <c r="S178" s="28">
        <v>3.4631985407987065</v>
      </c>
      <c r="T178" s="28">
        <v>3.5303228459604905</v>
      </c>
      <c r="U178" s="28">
        <v>3.56243485569368</v>
      </c>
      <c r="V178" s="28">
        <v>3.6214704134692375</v>
      </c>
      <c r="W178" s="28">
        <v>3.6841186482510424</v>
      </c>
      <c r="X178" s="28">
        <v>3.7505123712627637</v>
      </c>
    </row>
    <row r="179" spans="1:24" x14ac:dyDescent="0.2">
      <c r="A179" s="11" t="s">
        <v>109</v>
      </c>
      <c r="B179" s="11" t="s">
        <v>81</v>
      </c>
      <c r="C179" s="11" t="s">
        <v>191</v>
      </c>
      <c r="D179" s="11" t="s">
        <v>187</v>
      </c>
      <c r="E179" s="28">
        <v>2.4954187000000001</v>
      </c>
      <c r="F179" s="28">
        <v>2.6649466999999998</v>
      </c>
      <c r="G179" s="28">
        <v>3.0153394000000002</v>
      </c>
      <c r="H179" s="28">
        <v>2.8567284000000002</v>
      </c>
      <c r="I179" s="28">
        <v>3.0401999999999996</v>
      </c>
      <c r="J179" s="28">
        <v>3.0051499999999995</v>
      </c>
      <c r="K179" s="28">
        <v>3.0013335499999996</v>
      </c>
      <c r="L179" s="28">
        <v>3.0012312499999996</v>
      </c>
      <c r="M179" s="28">
        <v>3.0043546999999999</v>
      </c>
      <c r="N179" s="28">
        <v>2.8716071273999999</v>
      </c>
      <c r="O179" s="28">
        <v>2.9728396912220001</v>
      </c>
      <c r="P179" s="28">
        <v>3.1719690696075404</v>
      </c>
      <c r="Q179" s="28">
        <v>3.368458313783993</v>
      </c>
      <c r="R179" s="28">
        <v>3.498099446335353</v>
      </c>
      <c r="S179" s="28">
        <v>3.5524185407987066</v>
      </c>
      <c r="T179" s="28">
        <v>3.6150828459604907</v>
      </c>
      <c r="U179" s="28">
        <v>3.65265485569368</v>
      </c>
      <c r="V179" s="28">
        <v>3.7153154134692374</v>
      </c>
      <c r="W179" s="28">
        <v>3.7817836482510425</v>
      </c>
      <c r="X179" s="28">
        <v>3.8520773712627636</v>
      </c>
    </row>
    <row r="180" spans="1:24" x14ac:dyDescent="0.2">
      <c r="A180" s="11" t="s">
        <v>109</v>
      </c>
      <c r="B180" s="11" t="s">
        <v>81</v>
      </c>
      <c r="C180" s="11" t="s">
        <v>191</v>
      </c>
      <c r="D180" s="11" t="s">
        <v>188</v>
      </c>
      <c r="E180" s="28">
        <v>1.75</v>
      </c>
      <c r="F180" s="28">
        <v>1.95</v>
      </c>
      <c r="G180" s="28">
        <v>1.982</v>
      </c>
      <c r="H180" s="28">
        <v>1.946</v>
      </c>
      <c r="I180" s="28">
        <v>1.7430000000000001</v>
      </c>
      <c r="J180" s="28">
        <v>1.554</v>
      </c>
      <c r="K180" s="28">
        <v>1.345</v>
      </c>
      <c r="L180" s="28">
        <v>1.339</v>
      </c>
      <c r="M180" s="28">
        <v>1.08</v>
      </c>
      <c r="N180" s="28">
        <v>1.306</v>
      </c>
      <c r="O180" s="28">
        <v>2.12</v>
      </c>
      <c r="P180" s="28">
        <v>2.1602799999999998</v>
      </c>
      <c r="Q180" s="28">
        <v>2.3114995999999999</v>
      </c>
      <c r="R180" s="28">
        <v>2.4316975792000002</v>
      </c>
      <c r="S180" s="28">
        <v>2.4316975792000002</v>
      </c>
      <c r="T180" s="28">
        <v>2.4803315307840004</v>
      </c>
      <c r="U180" s="28">
        <v>2.5051348460918406</v>
      </c>
      <c r="V180" s="28">
        <v>2.5552375430136776</v>
      </c>
      <c r="W180" s="28">
        <v>2.6063422938739511</v>
      </c>
      <c r="X180" s="28">
        <v>2.6584691397514302</v>
      </c>
    </row>
    <row r="181" spans="1:24" x14ac:dyDescent="0.2">
      <c r="A181" s="11" t="s">
        <v>109</v>
      </c>
      <c r="B181" s="11" t="s">
        <v>81</v>
      </c>
      <c r="C181" s="11" t="s">
        <v>191</v>
      </c>
      <c r="D181" s="11" t="s">
        <v>189</v>
      </c>
      <c r="E181" s="28">
        <v>1.1520089842775144E-2</v>
      </c>
      <c r="F181" s="28">
        <v>5.0000000000000001E-3</v>
      </c>
      <c r="G181" s="28">
        <v>5.0000000000000001E-3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</row>
    <row r="182" spans="1:24" x14ac:dyDescent="0.2">
      <c r="A182" s="11" t="s">
        <v>109</v>
      </c>
      <c r="B182" s="11" t="s">
        <v>81</v>
      </c>
      <c r="C182" s="11" t="s">
        <v>191</v>
      </c>
      <c r="D182" s="11" t="s">
        <v>190</v>
      </c>
      <c r="E182" s="28">
        <v>1.0970609000000007</v>
      </c>
      <c r="F182" s="28">
        <v>1.0092960280000007</v>
      </c>
      <c r="G182" s="28">
        <v>1.0294819485600009</v>
      </c>
      <c r="H182" s="28">
        <v>1.0552189972740007</v>
      </c>
      <c r="I182" s="28">
        <v>1.2662627967288007</v>
      </c>
      <c r="J182" s="28">
        <v>1.4308769603035447</v>
      </c>
      <c r="K182" s="28">
        <v>1.6455085043490763</v>
      </c>
      <c r="L182" s="28">
        <v>1.7442390146100208</v>
      </c>
      <c r="M182" s="28">
        <v>1.8663357456327223</v>
      </c>
      <c r="N182" s="28">
        <v>1.5677220263314866</v>
      </c>
      <c r="O182" s="28">
        <v>1.0425351475104387</v>
      </c>
      <c r="P182" s="28">
        <v>1.0529604989855432</v>
      </c>
      <c r="Q182" s="28">
        <v>1.0529604989855432</v>
      </c>
      <c r="R182" s="28">
        <v>1.0529604989855432</v>
      </c>
      <c r="S182" s="28">
        <v>1.095078918944965</v>
      </c>
      <c r="T182" s="28">
        <v>1.127931286513314</v>
      </c>
      <c r="U182" s="28">
        <v>1.1561295686761468</v>
      </c>
      <c r="V182" s="28">
        <v>1.1700031235002606</v>
      </c>
      <c r="W182" s="28">
        <v>1.1852131641057639</v>
      </c>
      <c r="X182" s="28">
        <v>1.2029913615673502</v>
      </c>
    </row>
    <row r="183" spans="1:24" x14ac:dyDescent="0.2">
      <c r="A183" s="11" t="s">
        <v>109</v>
      </c>
      <c r="B183" s="11" t="s">
        <v>81</v>
      </c>
      <c r="C183" s="11" t="s">
        <v>192</v>
      </c>
      <c r="D183" s="11" t="s">
        <v>182</v>
      </c>
      <c r="E183" s="28">
        <v>0.28223100000000001</v>
      </c>
      <c r="F183" s="28">
        <v>0.28525400000000001</v>
      </c>
      <c r="G183" s="28">
        <v>0.29166200000000003</v>
      </c>
      <c r="H183" s="28">
        <v>0.286825</v>
      </c>
      <c r="I183" s="28">
        <v>0.30292799999999998</v>
      </c>
      <c r="J183" s="28">
        <v>0.29782199999999998</v>
      </c>
      <c r="K183" s="28">
        <v>0.31490099999999999</v>
      </c>
      <c r="L183" s="28">
        <v>0.31124099999999999</v>
      </c>
      <c r="M183" s="28">
        <v>0.32582099999999997</v>
      </c>
      <c r="N183" s="28">
        <v>0.33283799999999997</v>
      </c>
      <c r="O183" s="28">
        <v>0.33904480999999997</v>
      </c>
      <c r="P183" s="28">
        <v>0.34584558594999998</v>
      </c>
      <c r="Q183" s="28">
        <v>0.35283351243429995</v>
      </c>
      <c r="R183" s="28">
        <v>0.36067618951723901</v>
      </c>
      <c r="S183" s="28">
        <v>0.36937103005424621</v>
      </c>
      <c r="T183" s="28">
        <v>0.37672417569383476</v>
      </c>
      <c r="U183" s="28">
        <v>0.3845718170051845</v>
      </c>
      <c r="V183" s="28">
        <v>0.39290053101473976</v>
      </c>
      <c r="W183" s="28">
        <v>0.40173094104603296</v>
      </c>
      <c r="X183" s="28">
        <v>0.4110834641893612</v>
      </c>
    </row>
    <row r="184" spans="1:24" x14ac:dyDescent="0.2">
      <c r="A184" s="11" t="s">
        <v>109</v>
      </c>
      <c r="B184" s="11" t="s">
        <v>81</v>
      </c>
      <c r="C184" s="11" t="s">
        <v>192</v>
      </c>
      <c r="D184" s="11" t="s">
        <v>183</v>
      </c>
      <c r="E184" s="28">
        <v>4.8730000000000006E-3</v>
      </c>
      <c r="F184" s="28">
        <v>5.2359999999999993E-3</v>
      </c>
      <c r="G184" s="28">
        <v>5.9820000000000003E-3</v>
      </c>
      <c r="H184" s="28">
        <v>7.0000000000000001E-3</v>
      </c>
      <c r="I184" s="28">
        <v>8.0000000000000002E-3</v>
      </c>
      <c r="J184" s="28">
        <v>0.01</v>
      </c>
      <c r="K184" s="28">
        <v>8.0000000000000002E-3</v>
      </c>
      <c r="L184" s="28">
        <v>9.0000000000000011E-3</v>
      </c>
      <c r="M184" s="28">
        <v>9.0000000000000011E-3</v>
      </c>
      <c r="N184" s="28">
        <v>7.0170000000000007E-3</v>
      </c>
      <c r="O184" s="28">
        <v>7.8709999999999995E-3</v>
      </c>
      <c r="P184" s="28">
        <v>8.4960000000000001E-3</v>
      </c>
      <c r="Q184" s="28">
        <v>9.0630000000000033E-3</v>
      </c>
      <c r="R184" s="28">
        <v>1.0665345182413475E-2</v>
      </c>
      <c r="S184" s="28">
        <v>1.2301602432179613E-2</v>
      </c>
      <c r="T184" s="28">
        <v>1.1046855940130967E-2</v>
      </c>
      <c r="U184" s="28">
        <v>1.1614883068288126E-2</v>
      </c>
      <c r="V184" s="28">
        <v>1.2174432179607116E-2</v>
      </c>
      <c r="W184" s="28">
        <v>1.2759415341440605E-2</v>
      </c>
      <c r="X184" s="28">
        <v>1.3369832553788595E-2</v>
      </c>
    </row>
    <row r="185" spans="1:24" x14ac:dyDescent="0.2">
      <c r="A185" s="11" t="s">
        <v>109</v>
      </c>
      <c r="B185" s="11" t="s">
        <v>81</v>
      </c>
      <c r="C185" s="11" t="s">
        <v>192</v>
      </c>
      <c r="D185" s="11" t="s">
        <v>184</v>
      </c>
      <c r="E185" s="28">
        <v>4.8730000000000006E-3</v>
      </c>
      <c r="F185" s="28">
        <v>5.2359999999999993E-3</v>
      </c>
      <c r="G185" s="28">
        <v>5.9820000000000003E-3</v>
      </c>
      <c r="H185" s="28">
        <v>7.0000000000000001E-3</v>
      </c>
      <c r="I185" s="28">
        <v>8.0000000000000002E-3</v>
      </c>
      <c r="J185" s="28">
        <v>0.01</v>
      </c>
      <c r="K185" s="28">
        <v>8.0000000000000002E-3</v>
      </c>
      <c r="L185" s="28">
        <v>9.0000000000000011E-3</v>
      </c>
      <c r="M185" s="28">
        <v>9.0000000000000011E-3</v>
      </c>
      <c r="N185" s="28">
        <v>7.0170000000000007E-3</v>
      </c>
      <c r="O185" s="28">
        <v>7.8709999999999995E-3</v>
      </c>
      <c r="P185" s="28">
        <v>8.4960000000000001E-3</v>
      </c>
      <c r="Q185" s="28">
        <v>9.0630000000000033E-3</v>
      </c>
      <c r="R185" s="28">
        <v>1.0665345182413475E-2</v>
      </c>
      <c r="S185" s="28">
        <v>1.2301602432179613E-2</v>
      </c>
      <c r="T185" s="28">
        <v>1.1046855940130967E-2</v>
      </c>
      <c r="U185" s="28">
        <v>1.1614883068288126E-2</v>
      </c>
      <c r="V185" s="28">
        <v>1.2174432179607116E-2</v>
      </c>
      <c r="W185" s="28">
        <v>1.2759415341440605E-2</v>
      </c>
      <c r="X185" s="28">
        <v>1.3369832553788595E-2</v>
      </c>
    </row>
    <row r="186" spans="1:24" x14ac:dyDescent="0.2">
      <c r="A186" s="11" t="s">
        <v>109</v>
      </c>
      <c r="B186" s="11" t="s">
        <v>81</v>
      </c>
      <c r="C186" s="11" t="s">
        <v>192</v>
      </c>
      <c r="D186" s="11" t="s">
        <v>185</v>
      </c>
      <c r="E186" s="28">
        <v>3.8984000000000005E-2</v>
      </c>
      <c r="F186" s="28">
        <v>4.1887999999999995E-2</v>
      </c>
      <c r="G186" s="28">
        <v>4.7856000000000003E-2</v>
      </c>
      <c r="H186" s="28">
        <v>5.6000000000000001E-2</v>
      </c>
      <c r="I186" s="28">
        <v>6.4000000000000001E-2</v>
      </c>
      <c r="J186" s="28">
        <v>0.08</v>
      </c>
      <c r="K186" s="28">
        <v>6.4000000000000001E-2</v>
      </c>
      <c r="L186" s="28">
        <v>7.2000000000000008E-2</v>
      </c>
      <c r="M186" s="28">
        <v>7.2000000000000008E-2</v>
      </c>
      <c r="N186" s="28">
        <v>5.6136000000000005E-2</v>
      </c>
      <c r="O186" s="28">
        <v>6.2967999999999996E-2</v>
      </c>
      <c r="P186" s="28">
        <v>6.7968000000000001E-2</v>
      </c>
      <c r="Q186" s="28">
        <v>7.2504000000000027E-2</v>
      </c>
      <c r="R186" s="28">
        <v>8.5322761459307797E-2</v>
      </c>
      <c r="S186" s="28">
        <v>9.8412819457436906E-2</v>
      </c>
      <c r="T186" s="28">
        <v>8.8374847521047739E-2</v>
      </c>
      <c r="U186" s="28">
        <v>9.2919064546305011E-2</v>
      </c>
      <c r="V186" s="28">
        <v>9.739545743685693E-2</v>
      </c>
      <c r="W186" s="28">
        <v>0.10207532273152484</v>
      </c>
      <c r="X186" s="28">
        <v>0.10695866043030876</v>
      </c>
    </row>
    <row r="187" spans="1:24" x14ac:dyDescent="0.2">
      <c r="A187" s="11" t="s">
        <v>109</v>
      </c>
      <c r="B187" s="11" t="s">
        <v>81</v>
      </c>
      <c r="C187" s="11" t="s">
        <v>192</v>
      </c>
      <c r="D187" s="11" t="s">
        <v>186</v>
      </c>
      <c r="E187" s="28">
        <v>0.70557749999999997</v>
      </c>
      <c r="F187" s="28">
        <v>0.78444849999999999</v>
      </c>
      <c r="G187" s="28">
        <v>0.87498600000000004</v>
      </c>
      <c r="H187" s="28">
        <v>1.0038875</v>
      </c>
      <c r="I187" s="28">
        <v>1.0602479999999999</v>
      </c>
      <c r="J187" s="28">
        <v>1.0423769999999999</v>
      </c>
      <c r="K187" s="28">
        <v>1.0524163822925416</v>
      </c>
      <c r="L187" s="28">
        <v>1.064657167919264</v>
      </c>
      <c r="M187" s="28">
        <v>1.0788737290174266</v>
      </c>
      <c r="N187" s="28">
        <v>0.9816513484318411</v>
      </c>
      <c r="O187" s="28">
        <v>1.0700117761131407</v>
      </c>
      <c r="P187" s="28">
        <v>1.1342124826799291</v>
      </c>
      <c r="Q187" s="28">
        <v>1.1909231068139257</v>
      </c>
      <c r="R187" s="28">
        <v>1.2504692621546221</v>
      </c>
      <c r="S187" s="28">
        <v>1.2640079153255963</v>
      </c>
      <c r="T187" s="28">
        <v>1.300343718772341</v>
      </c>
      <c r="U187" s="28">
        <v>1.3267727686678865</v>
      </c>
      <c r="V187" s="28">
        <v>1.3555068320008523</v>
      </c>
      <c r="W187" s="28">
        <v>1.3859717466088137</v>
      </c>
      <c r="X187" s="28">
        <v>1.4182379514532963</v>
      </c>
    </row>
    <row r="188" spans="1:24" x14ac:dyDescent="0.2">
      <c r="A188" s="11" t="s">
        <v>109</v>
      </c>
      <c r="B188" s="11" t="s">
        <v>81</v>
      </c>
      <c r="C188" s="11" t="s">
        <v>192</v>
      </c>
      <c r="D188" s="11" t="s">
        <v>187</v>
      </c>
      <c r="E188" s="28">
        <v>0.74456149999999999</v>
      </c>
      <c r="F188" s="28">
        <v>0.82633650000000003</v>
      </c>
      <c r="G188" s="28">
        <v>0.92284200000000005</v>
      </c>
      <c r="H188" s="28">
        <v>1.0598875000000001</v>
      </c>
      <c r="I188" s="28">
        <v>1.1242479999999999</v>
      </c>
      <c r="J188" s="28">
        <v>1.122377</v>
      </c>
      <c r="K188" s="28">
        <v>1.1164163822925417</v>
      </c>
      <c r="L188" s="28">
        <v>1.1366571679192641</v>
      </c>
      <c r="M188" s="28">
        <v>1.1508737290174267</v>
      </c>
      <c r="N188" s="28">
        <v>1.0377873484318412</v>
      </c>
      <c r="O188" s="28">
        <v>1.1329797761131406</v>
      </c>
      <c r="P188" s="28">
        <v>1.2021804826799292</v>
      </c>
      <c r="Q188" s="28">
        <v>1.2634271068139258</v>
      </c>
      <c r="R188" s="28">
        <v>1.3357920236139298</v>
      </c>
      <c r="S188" s="28">
        <v>1.3624207347830333</v>
      </c>
      <c r="T188" s="28">
        <v>1.3887185662933887</v>
      </c>
      <c r="U188" s="28">
        <v>1.4196918332141915</v>
      </c>
      <c r="V188" s="28">
        <v>1.4529022894377093</v>
      </c>
      <c r="W188" s="28">
        <v>1.4880470693403385</v>
      </c>
      <c r="X188" s="28">
        <v>1.5251966118836051</v>
      </c>
    </row>
    <row r="189" spans="1:24" x14ac:dyDescent="0.2">
      <c r="A189" s="11" t="s">
        <v>109</v>
      </c>
      <c r="B189" s="11" t="s">
        <v>81</v>
      </c>
      <c r="C189" s="11" t="s">
        <v>192</v>
      </c>
      <c r="D189" s="11" t="s">
        <v>188</v>
      </c>
      <c r="E189" s="28">
        <v>0.50960000000000005</v>
      </c>
      <c r="F189" s="28">
        <v>0.58499999999999996</v>
      </c>
      <c r="G189" s="28">
        <v>0.77108963093145866</v>
      </c>
      <c r="H189" s="28">
        <v>1.1946748681898065</v>
      </c>
      <c r="I189" s="28">
        <v>1.0538224956063267</v>
      </c>
      <c r="J189" s="28">
        <v>0.99213532513181002</v>
      </c>
      <c r="K189" s="28">
        <v>0.99213532513181002</v>
      </c>
      <c r="L189" s="28">
        <v>0.99213532513181002</v>
      </c>
      <c r="M189" s="28">
        <v>0.89292179261862903</v>
      </c>
      <c r="N189" s="28">
        <v>0.93756788224956056</v>
      </c>
      <c r="O189" s="28">
        <v>1.1399999999999999</v>
      </c>
      <c r="P189" s="28">
        <v>1.2069253878435542</v>
      </c>
      <c r="Q189" s="28">
        <v>1.2672716572357319</v>
      </c>
      <c r="R189" s="28">
        <v>1.3306352400975185</v>
      </c>
      <c r="S189" s="28">
        <v>1.3625704858598591</v>
      </c>
      <c r="T189" s="28">
        <v>1.391184466062916</v>
      </c>
      <c r="U189" s="28">
        <v>1.420399339850237</v>
      </c>
      <c r="V189" s="28">
        <v>1.4530685246667923</v>
      </c>
      <c r="W189" s="28">
        <v>1.4893952377834618</v>
      </c>
      <c r="X189" s="28">
        <v>1.525140723490265</v>
      </c>
    </row>
    <row r="190" spans="1:24" x14ac:dyDescent="0.2">
      <c r="A190" s="11" t="s">
        <v>109</v>
      </c>
      <c r="B190" s="11" t="s">
        <v>81</v>
      </c>
      <c r="C190" s="11" t="s">
        <v>192</v>
      </c>
      <c r="D190" s="11" t="s">
        <v>189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</row>
    <row r="191" spans="1:24" x14ac:dyDescent="0.2">
      <c r="A191" s="11" t="s">
        <v>109</v>
      </c>
      <c r="B191" s="11" t="s">
        <v>81</v>
      </c>
      <c r="C191" s="11" t="s">
        <v>192</v>
      </c>
      <c r="D191" s="11" t="s">
        <v>190</v>
      </c>
      <c r="E191" s="28">
        <v>0.1274691</v>
      </c>
      <c r="F191" s="28">
        <v>0.13894131900000001</v>
      </c>
      <c r="G191" s="28">
        <v>0.13894131900000001</v>
      </c>
      <c r="H191" s="28">
        <v>0.14519367835499999</v>
      </c>
      <c r="I191" s="28">
        <v>0.15245336227275</v>
      </c>
      <c r="J191" s="28">
        <v>0.16160056400911502</v>
      </c>
      <c r="K191" s="28">
        <v>0.17129659784966192</v>
      </c>
      <c r="L191" s="28">
        <v>0.18842625763462811</v>
      </c>
      <c r="M191" s="28">
        <v>0.19690543922818637</v>
      </c>
      <c r="N191" s="28">
        <v>9.8452719614093187E-2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0</v>
      </c>
    </row>
    <row r="192" spans="1:24" x14ac:dyDescent="0.2">
      <c r="A192" s="11" t="s">
        <v>110</v>
      </c>
      <c r="B192" s="11" t="s">
        <v>81</v>
      </c>
      <c r="C192" s="11" t="s">
        <v>181</v>
      </c>
      <c r="D192" s="11" t="s">
        <v>182</v>
      </c>
      <c r="E192" s="28">
        <v>0.84895668901044996</v>
      </c>
      <c r="F192" s="28">
        <v>0.94022399813969515</v>
      </c>
      <c r="G192" s="28">
        <v>1.0686797403760551</v>
      </c>
      <c r="H192" s="28">
        <v>1.160021018192041</v>
      </c>
      <c r="I192" s="28">
        <v>1.275135228693882</v>
      </c>
      <c r="J192" s="28">
        <v>1.4600383394394645</v>
      </c>
      <c r="K192" s="28">
        <v>1.681099866455219</v>
      </c>
      <c r="L192" s="28">
        <v>1.9271827857311932</v>
      </c>
      <c r="M192" s="28">
        <v>2.1518561778533485</v>
      </c>
      <c r="N192" s="28">
        <v>2.3536109087844861</v>
      </c>
      <c r="O192" s="28">
        <v>2.500454313242245</v>
      </c>
      <c r="P192" s="28">
        <v>2.6629583258592562</v>
      </c>
      <c r="Q192" s="28">
        <v>2.875843681204814</v>
      </c>
      <c r="R192" s="28">
        <v>3.1110258023391903</v>
      </c>
      <c r="S192" s="28">
        <v>3.3543762104720827</v>
      </c>
      <c r="T192" s="28">
        <v>3.6062982449536949</v>
      </c>
      <c r="U192" s="28">
        <v>3.867212839687026</v>
      </c>
      <c r="V192" s="28">
        <v>4.1375593828951338</v>
      </c>
      <c r="W192" s="28">
        <v>4.4177966132617055</v>
      </c>
      <c r="X192" s="28">
        <v>4.7084035534582274</v>
      </c>
    </row>
    <row r="193" spans="1:24" x14ac:dyDescent="0.2">
      <c r="A193" s="11" t="s">
        <v>110</v>
      </c>
      <c r="B193" s="11" t="s">
        <v>81</v>
      </c>
      <c r="C193" s="11" t="s">
        <v>181</v>
      </c>
      <c r="D193" s="11" t="s">
        <v>183</v>
      </c>
      <c r="E193" s="28">
        <v>0.13371514357976777</v>
      </c>
      <c r="F193" s="28">
        <v>0.14726022219915369</v>
      </c>
      <c r="G193" s="28">
        <v>0.14477526483478856</v>
      </c>
      <c r="H193" s="28">
        <v>0.17311526141144312</v>
      </c>
      <c r="I193" s="28">
        <v>0.21040581531946023</v>
      </c>
      <c r="J193" s="28">
        <v>0.25026229380454384</v>
      </c>
      <c r="K193" s="28">
        <v>0.2797049166050784</v>
      </c>
      <c r="L193" s="28">
        <v>0.26321704783677907</v>
      </c>
      <c r="M193" s="28">
        <v>0.24479185448820456</v>
      </c>
      <c r="N193" s="28">
        <v>0.2</v>
      </c>
      <c r="O193" s="28">
        <v>0.19700000000000001</v>
      </c>
      <c r="P193" s="28">
        <v>0.21590641565859647</v>
      </c>
      <c r="Q193" s="28">
        <v>0.26988301957324556</v>
      </c>
      <c r="R193" s="28">
        <v>0.29687132153057016</v>
      </c>
      <c r="S193" s="28">
        <v>0.31023053099944581</v>
      </c>
      <c r="T193" s="28">
        <v>0.32419090489442087</v>
      </c>
      <c r="U193" s="28">
        <v>0.3387794956146698</v>
      </c>
      <c r="V193" s="28">
        <v>0.35402457291732992</v>
      </c>
      <c r="W193" s="28">
        <v>0.36995567869860974</v>
      </c>
      <c r="X193" s="28">
        <v>0.38660368424004715</v>
      </c>
    </row>
    <row r="194" spans="1:24" x14ac:dyDescent="0.2">
      <c r="A194" s="11" t="s">
        <v>110</v>
      </c>
      <c r="B194" s="11" t="s">
        <v>81</v>
      </c>
      <c r="C194" s="11" t="s">
        <v>181</v>
      </c>
      <c r="D194" s="11" t="s">
        <v>184</v>
      </c>
      <c r="E194" s="28">
        <v>5.62E-3</v>
      </c>
      <c r="F194" s="28">
        <v>7.228E-3</v>
      </c>
      <c r="G194" s="28">
        <v>1.2082000000000001E-2</v>
      </c>
      <c r="H194" s="28">
        <v>1.0517E-2</v>
      </c>
      <c r="I194" s="28">
        <v>1.6978E-2</v>
      </c>
      <c r="J194" s="28">
        <v>2.0760000000000001E-2</v>
      </c>
      <c r="K194" s="28">
        <v>1.7516E-2</v>
      </c>
      <c r="L194" s="28">
        <v>2.2542E-2</v>
      </c>
      <c r="M194" s="28">
        <v>3.1683999999999997E-2</v>
      </c>
      <c r="N194" s="28">
        <v>3.2085000000000002E-2</v>
      </c>
      <c r="O194" s="28">
        <v>3.5293499999999998E-2</v>
      </c>
      <c r="P194" s="28">
        <v>4.1500000000000002E-2</v>
      </c>
      <c r="Q194" s="28">
        <v>4.5499999999999999E-2</v>
      </c>
      <c r="R194" s="28">
        <v>4.87E-2</v>
      </c>
      <c r="S194" s="28">
        <v>5.387721327999806E-2</v>
      </c>
      <c r="T194" s="28">
        <v>5.808983282399538E-2</v>
      </c>
      <c r="U194" s="28">
        <v>6.184934401919584E-2</v>
      </c>
      <c r="V194" s="28">
        <v>6.6126652323353241E-2</v>
      </c>
      <c r="W194" s="28">
        <v>7.0522474465080975E-2</v>
      </c>
      <c r="X194" s="28">
        <v>7.4491305943181985E-2</v>
      </c>
    </row>
    <row r="195" spans="1:24" x14ac:dyDescent="0.2">
      <c r="A195" s="11" t="s">
        <v>110</v>
      </c>
      <c r="B195" s="11" t="s">
        <v>81</v>
      </c>
      <c r="C195" s="11" t="s">
        <v>181</v>
      </c>
      <c r="D195" s="11" t="s">
        <v>185</v>
      </c>
      <c r="E195" s="28">
        <v>2.81E-2</v>
      </c>
      <c r="F195" s="28">
        <v>3.6139999999999999E-2</v>
      </c>
      <c r="G195" s="28">
        <v>6.0410000000000005E-2</v>
      </c>
      <c r="H195" s="28">
        <v>5.2585E-2</v>
      </c>
      <c r="I195" s="28">
        <v>8.4889999999999993E-2</v>
      </c>
      <c r="J195" s="28">
        <v>0.1038</v>
      </c>
      <c r="K195" s="28">
        <v>8.7580000000000005E-2</v>
      </c>
      <c r="L195" s="28">
        <v>0.11271</v>
      </c>
      <c r="M195" s="28">
        <v>0.15841999999999998</v>
      </c>
      <c r="N195" s="28">
        <v>0.16042500000000001</v>
      </c>
      <c r="O195" s="28">
        <v>0.1764675</v>
      </c>
      <c r="P195" s="28">
        <v>0.20749999999999999</v>
      </c>
      <c r="Q195" s="28">
        <v>0.22750000000000001</v>
      </c>
      <c r="R195" s="28">
        <v>0.24349999999999999</v>
      </c>
      <c r="S195" s="28">
        <v>0.2693860663999903</v>
      </c>
      <c r="T195" s="28">
        <v>0.2904491641199769</v>
      </c>
      <c r="U195" s="28">
        <v>0.3092467200959792</v>
      </c>
      <c r="V195" s="28">
        <v>0.33063326161676621</v>
      </c>
      <c r="W195" s="28">
        <v>0.35261237232540488</v>
      </c>
      <c r="X195" s="28">
        <v>0.37245652971590992</v>
      </c>
    </row>
    <row r="196" spans="1:24" x14ac:dyDescent="0.2">
      <c r="A196" s="11" t="s">
        <v>110</v>
      </c>
      <c r="B196" s="11" t="s">
        <v>81</v>
      </c>
      <c r="C196" s="11" t="s">
        <v>181</v>
      </c>
      <c r="D196" s="11" t="s">
        <v>186</v>
      </c>
      <c r="E196" s="28">
        <v>0.950831491691704</v>
      </c>
      <c r="F196" s="28">
        <v>1.0530508779164587</v>
      </c>
      <c r="G196" s="28">
        <v>1.3358496754700688</v>
      </c>
      <c r="H196" s="28">
        <v>1.4500262727400512</v>
      </c>
      <c r="I196" s="28">
        <v>1.5939190358673525</v>
      </c>
      <c r="J196" s="28">
        <v>1.8250479242993305</v>
      </c>
      <c r="K196" s="28">
        <v>2.0173198397462628</v>
      </c>
      <c r="L196" s="28">
        <v>2.3126193428774311</v>
      </c>
      <c r="M196" s="28">
        <v>2.5391902898669509</v>
      </c>
      <c r="N196" s="28">
        <v>2.8</v>
      </c>
      <c r="O196" s="28">
        <v>3</v>
      </c>
      <c r="P196" s="28">
        <v>3.25</v>
      </c>
      <c r="Q196" s="28">
        <v>3.38</v>
      </c>
      <c r="R196" s="28">
        <v>3.718</v>
      </c>
      <c r="S196" s="28">
        <v>4.0252514525664989</v>
      </c>
      <c r="T196" s="28">
        <v>4.3275578939444337</v>
      </c>
      <c r="U196" s="28">
        <v>4.6406554076244309</v>
      </c>
      <c r="V196" s="28">
        <v>4.9650712594741604</v>
      </c>
      <c r="W196" s="28">
        <v>5.3013559359140467</v>
      </c>
      <c r="X196" s="28">
        <v>5.6500842641498723</v>
      </c>
    </row>
    <row r="197" spans="1:24" x14ac:dyDescent="0.2">
      <c r="A197" s="11" t="s">
        <v>110</v>
      </c>
      <c r="B197" s="11" t="s">
        <v>81</v>
      </c>
      <c r="C197" s="11" t="s">
        <v>181</v>
      </c>
      <c r="D197" s="11" t="s">
        <v>187</v>
      </c>
      <c r="E197" s="28">
        <v>0.97893149169170401</v>
      </c>
      <c r="F197" s="28">
        <v>1.0891908779164587</v>
      </c>
      <c r="G197" s="28">
        <v>1.3962596754700689</v>
      </c>
      <c r="H197" s="28">
        <v>1.5026112727400514</v>
      </c>
      <c r="I197" s="28">
        <v>1.6788090358673524</v>
      </c>
      <c r="J197" s="28">
        <v>1.9288479242993306</v>
      </c>
      <c r="K197" s="28">
        <v>2.1048998397462628</v>
      </c>
      <c r="L197" s="28">
        <v>2.425329342877431</v>
      </c>
      <c r="M197" s="28">
        <v>2.6976102898669509</v>
      </c>
      <c r="N197" s="28">
        <v>2.9604249999999999</v>
      </c>
      <c r="O197" s="28">
        <v>3.1764675000000002</v>
      </c>
      <c r="P197" s="28">
        <v>3.4575</v>
      </c>
      <c r="Q197" s="28">
        <v>3.6074999999999999</v>
      </c>
      <c r="R197" s="28">
        <v>3.9615</v>
      </c>
      <c r="S197" s="28">
        <v>4.2946375189664892</v>
      </c>
      <c r="T197" s="28">
        <v>4.6180070580644106</v>
      </c>
      <c r="U197" s="28">
        <v>4.94990212772041</v>
      </c>
      <c r="V197" s="28">
        <v>5.2957045210909266</v>
      </c>
      <c r="W197" s="28">
        <v>5.6539683082394516</v>
      </c>
      <c r="X197" s="28">
        <v>6.0225407938657822</v>
      </c>
    </row>
    <row r="198" spans="1:24" x14ac:dyDescent="0.2">
      <c r="A198" s="11" t="s">
        <v>110</v>
      </c>
      <c r="B198" s="11" t="s">
        <v>81</v>
      </c>
      <c r="C198" s="11" t="s">
        <v>181</v>
      </c>
      <c r="D198" s="11" t="s">
        <v>188</v>
      </c>
      <c r="E198" s="28">
        <v>3.3359999999999999</v>
      </c>
      <c r="F198" s="28">
        <v>2.9820000000000002</v>
      </c>
      <c r="G198" s="28">
        <v>3.2709999999999999</v>
      </c>
      <c r="H198" s="28">
        <v>3.6989999999999998</v>
      </c>
      <c r="I198" s="28">
        <v>3.9757569999999993</v>
      </c>
      <c r="J198" s="28">
        <v>3.9689999999999999</v>
      </c>
      <c r="K198" s="28">
        <v>4.224132</v>
      </c>
      <c r="L198" s="28">
        <v>4.8730000000000011</v>
      </c>
      <c r="M198" s="28">
        <v>4.84</v>
      </c>
      <c r="N198" s="28">
        <v>4.78</v>
      </c>
      <c r="O198" s="28">
        <v>5.51</v>
      </c>
      <c r="P198" s="28">
        <v>6.08</v>
      </c>
      <c r="Q198" s="28">
        <v>4.9800000000000004</v>
      </c>
      <c r="R198" s="28">
        <v>5.44</v>
      </c>
      <c r="S198" s="28">
        <v>5.9296000000000006</v>
      </c>
      <c r="T198" s="28">
        <v>6.2260800000000005</v>
      </c>
      <c r="U198" s="28">
        <v>6.350601600000001</v>
      </c>
      <c r="V198" s="28">
        <v>6.668131680000001</v>
      </c>
      <c r="W198" s="28">
        <v>7.0015382640000015</v>
      </c>
      <c r="X198" s="28">
        <v>7.351615177200002</v>
      </c>
    </row>
    <row r="199" spans="1:24" x14ac:dyDescent="0.2">
      <c r="A199" s="11" t="s">
        <v>110</v>
      </c>
      <c r="B199" s="11" t="s">
        <v>81</v>
      </c>
      <c r="C199" s="11" t="s">
        <v>181</v>
      </c>
      <c r="D199" s="11" t="s">
        <v>189</v>
      </c>
      <c r="E199" s="28">
        <v>1.69</v>
      </c>
      <c r="F199" s="28">
        <v>2.3090000000000002</v>
      </c>
      <c r="G199" s="28">
        <v>1.823</v>
      </c>
      <c r="H199" s="28">
        <v>1.843</v>
      </c>
      <c r="I199" s="28">
        <v>2.1579999999999999</v>
      </c>
      <c r="J199" s="28">
        <v>1.9630000000000001</v>
      </c>
      <c r="K199" s="28">
        <v>2.1539159999999997</v>
      </c>
      <c r="L199" s="28">
        <v>2.5519999999999996</v>
      </c>
      <c r="M199" s="28">
        <v>3.1</v>
      </c>
      <c r="N199" s="28">
        <v>3</v>
      </c>
      <c r="O199" s="28">
        <v>3.11</v>
      </c>
      <c r="P199" s="28">
        <v>3.55</v>
      </c>
      <c r="Q199" s="28">
        <v>4</v>
      </c>
      <c r="R199" s="28">
        <v>3.875</v>
      </c>
      <c r="S199" s="28">
        <v>4.7662500000000003</v>
      </c>
      <c r="T199" s="28">
        <v>5.8148249999999999</v>
      </c>
      <c r="U199" s="28">
        <v>7.3266795</v>
      </c>
      <c r="V199" s="28">
        <v>7.7662802700000002</v>
      </c>
      <c r="W199" s="28">
        <v>8.1545942834999998</v>
      </c>
      <c r="X199" s="28">
        <v>8.5623239976749996</v>
      </c>
    </row>
    <row r="200" spans="1:24" x14ac:dyDescent="0.2">
      <c r="A200" s="11" t="s">
        <v>110</v>
      </c>
      <c r="B200" s="11" t="s">
        <v>81</v>
      </c>
      <c r="C200" s="11" t="s">
        <v>181</v>
      </c>
      <c r="D200" s="11" t="s">
        <v>190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0.1</v>
      </c>
      <c r="M200" s="28">
        <v>0.99</v>
      </c>
      <c r="N200" s="28">
        <v>1.39</v>
      </c>
      <c r="O200" s="28">
        <v>1.55</v>
      </c>
      <c r="P200" s="28">
        <v>1.77</v>
      </c>
      <c r="Q200" s="28">
        <v>2.5</v>
      </c>
      <c r="R200" s="28">
        <v>3</v>
      </c>
      <c r="S200" s="28">
        <v>3.36</v>
      </c>
      <c r="T200" s="28">
        <v>4.4016000000000002</v>
      </c>
      <c r="U200" s="28">
        <v>5.9949792000000004</v>
      </c>
      <c r="V200" s="28">
        <v>6.4146277440000006</v>
      </c>
      <c r="W200" s="28">
        <v>6.8315785473600004</v>
      </c>
      <c r="X200" s="28">
        <v>7.2414732602016008</v>
      </c>
    </row>
    <row r="201" spans="1:24" x14ac:dyDescent="0.2">
      <c r="A201" s="11" t="s">
        <v>110</v>
      </c>
      <c r="B201" s="11" t="s">
        <v>81</v>
      </c>
      <c r="C201" s="11" t="s">
        <v>191</v>
      </c>
      <c r="D201" s="11" t="s">
        <v>182</v>
      </c>
      <c r="E201" s="28">
        <v>0.385435723332963</v>
      </c>
      <c r="F201" s="28">
        <v>0.42420994862211142</v>
      </c>
      <c r="G201" s="28">
        <v>0.48280774334557386</v>
      </c>
      <c r="H201" s="28">
        <v>0.53865911574127279</v>
      </c>
      <c r="I201" s="28">
        <v>0.59940111975094845</v>
      </c>
      <c r="J201" s="28">
        <v>0.66278553677474417</v>
      </c>
      <c r="K201" s="28">
        <v>0.7306899191190126</v>
      </c>
      <c r="L201" s="28">
        <v>0.80085193661444365</v>
      </c>
      <c r="M201" s="28">
        <v>0.86961071375996613</v>
      </c>
      <c r="N201" s="28">
        <v>0.92851673377479704</v>
      </c>
      <c r="O201" s="28">
        <v>1.0121860330479417</v>
      </c>
      <c r="P201" s="28">
        <v>1.1012364810780795</v>
      </c>
      <c r="Q201" s="28">
        <v>1.1956989767945609</v>
      </c>
      <c r="R201" s="28">
        <v>1.2956622717649842</v>
      </c>
      <c r="S201" s="28">
        <v>1.4013469004613828</v>
      </c>
      <c r="T201" s="28">
        <v>1.5128824829322463</v>
      </c>
      <c r="U201" s="28">
        <v>1.6313681383243652</v>
      </c>
      <c r="V201" s="28">
        <v>1.7572717106928661</v>
      </c>
      <c r="W201" s="28">
        <v>1.8910918786475299</v>
      </c>
      <c r="X201" s="28">
        <v>2.0333601999361877</v>
      </c>
    </row>
    <row r="202" spans="1:24" x14ac:dyDescent="0.2">
      <c r="A202" s="11" t="s">
        <v>110</v>
      </c>
      <c r="B202" s="11" t="s">
        <v>81</v>
      </c>
      <c r="C202" s="11" t="s">
        <v>191</v>
      </c>
      <c r="D202" s="11" t="s">
        <v>183</v>
      </c>
      <c r="E202" s="28">
        <v>5.8904973204799545E-2</v>
      </c>
      <c r="F202" s="28">
        <v>6.2607026590705411E-2</v>
      </c>
      <c r="G202" s="28">
        <v>6.708199369590466E-2</v>
      </c>
      <c r="H202" s="28">
        <v>6.550752726261036E-2</v>
      </c>
      <c r="I202" s="28">
        <v>7.151518632450117E-2</v>
      </c>
      <c r="J202" s="28">
        <v>7.5372439418814635E-2</v>
      </c>
      <c r="K202" s="28">
        <v>8.116009307976331E-2</v>
      </c>
      <c r="L202" s="28">
        <v>8.4775815877811397E-2</v>
      </c>
      <c r="M202" s="28">
        <v>8.4775815877811397E-2</v>
      </c>
      <c r="N202" s="28">
        <v>7.6298234290030256E-2</v>
      </c>
      <c r="O202" s="28">
        <v>0.10223963394864055</v>
      </c>
      <c r="P202" s="28">
        <v>0.10929416869109675</v>
      </c>
      <c r="Q202" s="28">
        <v>0.11648722533804298</v>
      </c>
      <c r="R202" s="28">
        <v>0.12387727450631433</v>
      </c>
      <c r="S202" s="28">
        <v>0.1315978741316981</v>
      </c>
      <c r="T202" s="28">
        <v>0.13956252048009116</v>
      </c>
      <c r="U202" s="28">
        <v>0.14874330505076386</v>
      </c>
      <c r="V202" s="28">
        <v>0.1585309351349885</v>
      </c>
      <c r="W202" s="28">
        <v>0.16896560216852136</v>
      </c>
      <c r="X202" s="28">
        <v>0.18009015886160845</v>
      </c>
    </row>
    <row r="203" spans="1:24" x14ac:dyDescent="0.2">
      <c r="A203" s="11" t="s">
        <v>110</v>
      </c>
      <c r="B203" s="11" t="s">
        <v>81</v>
      </c>
      <c r="C203" s="11" t="s">
        <v>191</v>
      </c>
      <c r="D203" s="11" t="s">
        <v>184</v>
      </c>
      <c r="E203" s="28">
        <v>1.8E-3</v>
      </c>
      <c r="F203" s="28">
        <v>3.4450000000000001E-3</v>
      </c>
      <c r="G203" s="28">
        <v>1.1150000000000001E-3</v>
      </c>
      <c r="H203" s="28">
        <v>4.7159999999999997E-3</v>
      </c>
      <c r="I203" s="28">
        <v>1.1524E-2</v>
      </c>
      <c r="J203" s="28">
        <v>1.1524E-2</v>
      </c>
      <c r="K203" s="28">
        <v>0.01</v>
      </c>
      <c r="L203" s="28">
        <v>4.0000000000000001E-3</v>
      </c>
      <c r="M203" s="28">
        <v>4.1999999999999997E-3</v>
      </c>
      <c r="N203" s="28">
        <v>3.3600000000000001E-3</v>
      </c>
      <c r="O203" s="28">
        <v>3.6960000000000005E-3</v>
      </c>
      <c r="P203" s="28">
        <v>4.1395200000000007E-3</v>
      </c>
      <c r="Q203" s="28">
        <v>4.3464960000000009E-3</v>
      </c>
      <c r="R203" s="28">
        <v>4.5638208000000008E-3</v>
      </c>
      <c r="S203" s="28">
        <v>4.7920118400000006E-3</v>
      </c>
      <c r="T203" s="28">
        <v>5.0316124320000013E-3</v>
      </c>
      <c r="U203" s="28">
        <v>5.2831930536000014E-3</v>
      </c>
      <c r="V203" s="28">
        <v>5.5473527062800017E-3</v>
      </c>
      <c r="W203" s="28">
        <v>5.8247203415940016E-3</v>
      </c>
      <c r="X203" s="28">
        <v>6.1159563586737015E-3</v>
      </c>
    </row>
    <row r="204" spans="1:24" x14ac:dyDescent="0.2">
      <c r="A204" s="11" t="s">
        <v>110</v>
      </c>
      <c r="B204" s="11" t="s">
        <v>81</v>
      </c>
      <c r="C204" s="11" t="s">
        <v>191</v>
      </c>
      <c r="D204" s="11" t="s">
        <v>185</v>
      </c>
      <c r="E204" s="28">
        <v>8.9999999999999993E-3</v>
      </c>
      <c r="F204" s="28">
        <v>1.7225000000000001E-2</v>
      </c>
      <c r="G204" s="28">
        <v>5.5750000000000001E-3</v>
      </c>
      <c r="H204" s="28">
        <v>2.3579999999999997E-2</v>
      </c>
      <c r="I204" s="28">
        <v>5.7619999999999998E-2</v>
      </c>
      <c r="J204" s="28">
        <v>5.7619999999999998E-2</v>
      </c>
      <c r="K204" s="28">
        <v>0.05</v>
      </c>
      <c r="L204" s="28">
        <v>0.02</v>
      </c>
      <c r="M204" s="28">
        <v>2.0999999999999998E-2</v>
      </c>
      <c r="N204" s="28">
        <v>1.6800000000000002E-2</v>
      </c>
      <c r="O204" s="28">
        <v>1.8480000000000003E-2</v>
      </c>
      <c r="P204" s="28">
        <v>2.0697600000000003E-2</v>
      </c>
      <c r="Q204" s="28">
        <v>2.1732480000000005E-2</v>
      </c>
      <c r="R204" s="28">
        <v>2.2819104000000003E-2</v>
      </c>
      <c r="S204" s="28">
        <v>2.3960059199999998E-2</v>
      </c>
      <c r="T204" s="28">
        <v>2.5158062160000008E-2</v>
      </c>
      <c r="U204" s="28">
        <v>2.6415965268000007E-2</v>
      </c>
      <c r="V204" s="28">
        <v>2.7736763531400008E-2</v>
      </c>
      <c r="W204" s="28">
        <v>2.9123601707970008E-2</v>
      </c>
      <c r="X204" s="28">
        <v>3.0579781793368507E-2</v>
      </c>
    </row>
    <row r="205" spans="1:24" x14ac:dyDescent="0.2">
      <c r="A205" s="11" t="s">
        <v>110</v>
      </c>
      <c r="B205" s="11" t="s">
        <v>81</v>
      </c>
      <c r="C205" s="11" t="s">
        <v>191</v>
      </c>
      <c r="D205" s="11" t="s">
        <v>186</v>
      </c>
      <c r="E205" s="28">
        <v>0.54418062002000822</v>
      </c>
      <c r="F205" s="28">
        <v>0.59892433130910594</v>
      </c>
      <c r="G205" s="28">
        <v>0.68165611337818</v>
      </c>
      <c r="H205" s="28">
        <v>0.76051033632472365</v>
      </c>
      <c r="I205" s="28">
        <v>0.86913162363887519</v>
      </c>
      <c r="J205" s="28">
        <v>0.96103902832337906</v>
      </c>
      <c r="K205" s="28">
        <v>1.0595003827225682</v>
      </c>
      <c r="L205" s="28">
        <v>1.1612353080909432</v>
      </c>
      <c r="M205" s="28">
        <v>1.2174549992639525</v>
      </c>
      <c r="N205" s="28">
        <v>1.253497590595976</v>
      </c>
      <c r="O205" s="28">
        <v>1.3988169835402997</v>
      </c>
      <c r="P205" s="28">
        <v>1.5334178733526209</v>
      </c>
      <c r="Q205" s="28">
        <v>1.6744923177010622</v>
      </c>
      <c r="R205" s="28">
        <v>1.7967302568932397</v>
      </c>
      <c r="S205" s="28">
        <v>1.9260948353895531</v>
      </c>
      <c r="T205" s="28">
        <v>2.1180354761051445</v>
      </c>
      <c r="U205" s="28">
        <v>2.283915393654111</v>
      </c>
      <c r="V205" s="28">
        <v>2.4601803949700125</v>
      </c>
      <c r="W205" s="28">
        <v>2.6475286301065419</v>
      </c>
      <c r="X205" s="28">
        <v>2.8467042799106625</v>
      </c>
    </row>
    <row r="206" spans="1:24" x14ac:dyDescent="0.2">
      <c r="A206" s="11" t="s">
        <v>110</v>
      </c>
      <c r="B206" s="11" t="s">
        <v>81</v>
      </c>
      <c r="C206" s="11" t="s">
        <v>191</v>
      </c>
      <c r="D206" s="11" t="s">
        <v>187</v>
      </c>
      <c r="E206" s="28">
        <v>0.55318062002000823</v>
      </c>
      <c r="F206" s="28">
        <v>0.61614933130910599</v>
      </c>
      <c r="G206" s="28">
        <v>0.68723111337817999</v>
      </c>
      <c r="H206" s="28">
        <v>0.78409033632472369</v>
      </c>
      <c r="I206" s="28">
        <v>0.9267516236388752</v>
      </c>
      <c r="J206" s="28">
        <v>1.018659028323379</v>
      </c>
      <c r="K206" s="28">
        <v>1.1095003827225682</v>
      </c>
      <c r="L206" s="28">
        <v>1.1812353080909432</v>
      </c>
      <c r="M206" s="28">
        <v>1.2384549992639524</v>
      </c>
      <c r="N206" s="28">
        <v>1.2702975905959759</v>
      </c>
      <c r="O206" s="28">
        <v>1.4172969835402998</v>
      </c>
      <c r="P206" s="28">
        <v>1.554115473352621</v>
      </c>
      <c r="Q206" s="28">
        <v>1.6962247977010623</v>
      </c>
      <c r="R206" s="28">
        <v>1.8195493608932398</v>
      </c>
      <c r="S206" s="28">
        <v>1.9500548945895531</v>
      </c>
      <c r="T206" s="28">
        <v>2.1431935382651446</v>
      </c>
      <c r="U206" s="28">
        <v>2.3103313589221108</v>
      </c>
      <c r="V206" s="28">
        <v>2.4879171585014124</v>
      </c>
      <c r="W206" s="28">
        <v>2.6766522318145118</v>
      </c>
      <c r="X206" s="28">
        <v>2.8772840617040312</v>
      </c>
    </row>
    <row r="207" spans="1:24" x14ac:dyDescent="0.2">
      <c r="A207" s="11" t="s">
        <v>110</v>
      </c>
      <c r="B207" s="11" t="s">
        <v>81</v>
      </c>
      <c r="C207" s="11" t="s">
        <v>191</v>
      </c>
      <c r="D207" s="11" t="s">
        <v>188</v>
      </c>
      <c r="E207" s="28">
        <v>0.91681151264549388</v>
      </c>
      <c r="F207" s="28">
        <v>0.78958279206649262</v>
      </c>
      <c r="G207" s="28">
        <v>0.9612649488451761</v>
      </c>
      <c r="H207" s="28">
        <v>1.2152250477378406</v>
      </c>
      <c r="I207" s="28">
        <v>1.5698630285645534</v>
      </c>
      <c r="J207" s="28">
        <v>1.4380638304021911</v>
      </c>
      <c r="K207" s="28">
        <v>1.8016936275460276</v>
      </c>
      <c r="L207" s="28">
        <v>1.7670467833940129</v>
      </c>
      <c r="M207" s="28">
        <v>1.89</v>
      </c>
      <c r="N207" s="28">
        <v>2.2000000000000002</v>
      </c>
      <c r="O207" s="28">
        <v>2.29</v>
      </c>
      <c r="P207" s="28">
        <v>2.5</v>
      </c>
      <c r="Q207" s="28">
        <v>2.6779999999999999</v>
      </c>
      <c r="R207" s="28">
        <v>2.7107000000000001</v>
      </c>
      <c r="S207" s="28">
        <v>2.9275560000000005</v>
      </c>
      <c r="T207" s="28">
        <v>3.1734707040000005</v>
      </c>
      <c r="U207" s="28">
        <v>3.4035473300400008</v>
      </c>
      <c r="V207" s="28">
        <v>3.6554098324629609</v>
      </c>
      <c r="W207" s="28">
        <v>3.8893560617405907</v>
      </c>
      <c r="X207" s="28">
        <v>4.153832273938951</v>
      </c>
    </row>
    <row r="208" spans="1:24" x14ac:dyDescent="0.2">
      <c r="A208" s="11" t="s">
        <v>110</v>
      </c>
      <c r="B208" s="11" t="s">
        <v>81</v>
      </c>
      <c r="C208" s="11" t="s">
        <v>191</v>
      </c>
      <c r="D208" s="11" t="s">
        <v>189</v>
      </c>
      <c r="E208" s="28">
        <v>0.19713012046643724</v>
      </c>
      <c r="F208" s="28">
        <v>0.27931252676647078</v>
      </c>
      <c r="G208" s="28">
        <v>0.19565013029505873</v>
      </c>
      <c r="H208" s="28">
        <v>0.48118783737390081</v>
      </c>
      <c r="I208" s="28">
        <v>0.56154277793500684</v>
      </c>
      <c r="J208" s="28">
        <v>0.47214965591880304</v>
      </c>
      <c r="K208" s="28">
        <v>0.64704709586220366</v>
      </c>
      <c r="L208" s="28">
        <v>0.49621944564204601</v>
      </c>
      <c r="M208" s="28">
        <v>0.94281694671988736</v>
      </c>
      <c r="N208" s="28">
        <v>1.2428169467198873</v>
      </c>
      <c r="O208" s="28">
        <v>1.5162366749982625</v>
      </c>
      <c r="P208" s="28">
        <v>1.6375356089981234</v>
      </c>
      <c r="Q208" s="28">
        <v>1.71</v>
      </c>
      <c r="R208" s="28">
        <v>1.4</v>
      </c>
      <c r="S208" s="28">
        <v>1.75</v>
      </c>
      <c r="T208" s="28">
        <v>2.1</v>
      </c>
      <c r="U208" s="28">
        <v>2.2155</v>
      </c>
      <c r="V208" s="28">
        <v>2.3262750000000003</v>
      </c>
      <c r="W208" s="28">
        <v>2.4193260000000003</v>
      </c>
      <c r="X208" s="28">
        <v>2.523357018</v>
      </c>
    </row>
    <row r="209" spans="1:24" x14ac:dyDescent="0.2">
      <c r="A209" s="11" t="s">
        <v>110</v>
      </c>
      <c r="B209" s="11" t="s">
        <v>81</v>
      </c>
      <c r="C209" s="11" t="s">
        <v>191</v>
      </c>
      <c r="D209" s="11" t="s">
        <v>190</v>
      </c>
      <c r="E209" s="28">
        <v>0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0</v>
      </c>
      <c r="M209" s="28">
        <v>0.35</v>
      </c>
      <c r="N209" s="28">
        <v>0.65</v>
      </c>
      <c r="O209" s="28">
        <v>0.76700000000000002</v>
      </c>
      <c r="P209" s="28">
        <v>0.79000999999999999</v>
      </c>
      <c r="Q209" s="28">
        <v>0.85321080000000005</v>
      </c>
      <c r="R209" s="28">
        <v>0.6</v>
      </c>
      <c r="S209" s="28">
        <v>0.80400000000000005</v>
      </c>
      <c r="T209" s="28">
        <v>1.0854000000000001</v>
      </c>
      <c r="U209" s="28">
        <v>1.1288160000000003</v>
      </c>
      <c r="V209" s="28">
        <v>1.1739686400000002</v>
      </c>
      <c r="W209" s="28">
        <v>1.2209273856000002</v>
      </c>
      <c r="X209" s="28">
        <v>1.2636598440960001</v>
      </c>
    </row>
    <row r="210" spans="1:24" x14ac:dyDescent="0.2">
      <c r="A210" s="11" t="s">
        <v>110</v>
      </c>
      <c r="B210" s="11" t="s">
        <v>81</v>
      </c>
      <c r="C210" s="11" t="s">
        <v>192</v>
      </c>
      <c r="D210" s="11" t="s">
        <v>182</v>
      </c>
      <c r="E210" s="28">
        <v>0.13230516551763835</v>
      </c>
      <c r="F210" s="28">
        <v>0.14090500127628486</v>
      </c>
      <c r="G210" s="28">
        <v>0.15006382635924334</v>
      </c>
      <c r="H210" s="28">
        <v>0.15981797507259415</v>
      </c>
      <c r="I210" s="28">
        <v>0.1702061434523128</v>
      </c>
      <c r="J210" s="28">
        <v>0.18126954277671309</v>
      </c>
      <c r="K210" s="28">
        <v>0.19844817665331665</v>
      </c>
      <c r="L210" s="28">
        <v>0.21845706611999713</v>
      </c>
      <c r="M210" s="28">
        <v>0.23887179924135837</v>
      </c>
      <c r="N210" s="28">
        <v>0.26005127427163077</v>
      </c>
      <c r="O210" s="28">
        <v>0.28207792830311407</v>
      </c>
      <c r="P210" s="28">
        <v>0.30901649063716746</v>
      </c>
      <c r="Q210" s="28">
        <v>0.33769602545553196</v>
      </c>
      <c r="R210" s="28">
        <v>0.36852185256478104</v>
      </c>
      <c r="S210" s="28">
        <v>0.40179812030959972</v>
      </c>
      <c r="T210" s="28">
        <v>0.43796704420986976</v>
      </c>
      <c r="U210" s="28">
        <v>0.47646948750529633</v>
      </c>
      <c r="V210" s="28">
        <v>0.51744605017230416</v>
      </c>
      <c r="W210" s="28">
        <v>0.56104555404709233</v>
      </c>
      <c r="X210" s="28">
        <v>0.6074255153273157</v>
      </c>
    </row>
    <row r="211" spans="1:24" x14ac:dyDescent="0.2">
      <c r="A211" s="11" t="s">
        <v>110</v>
      </c>
      <c r="B211" s="11" t="s">
        <v>81</v>
      </c>
      <c r="C211" s="11" t="s">
        <v>192</v>
      </c>
      <c r="D211" s="11" t="s">
        <v>183</v>
      </c>
      <c r="E211" s="28">
        <v>7.2476095540196352E-3</v>
      </c>
      <c r="F211" s="28">
        <v>7.8454740474370142E-3</v>
      </c>
      <c r="G211" s="28">
        <v>7.9499194837170124E-3</v>
      </c>
      <c r="H211" s="28">
        <v>1.4401460273686715E-2</v>
      </c>
      <c r="I211" s="28">
        <v>1.3587885401655226E-2</v>
      </c>
      <c r="J211" s="28">
        <v>1.5262331969541904E-2</v>
      </c>
      <c r="K211" s="28">
        <v>1.5365938448836425E-2</v>
      </c>
      <c r="L211" s="28">
        <v>1.802440770014729E-2</v>
      </c>
      <c r="M211" s="28">
        <v>2.0414733121361238E-2</v>
      </c>
      <c r="N211" s="28">
        <v>2.1179475030272406E-2</v>
      </c>
      <c r="O211" s="28">
        <v>2.2026654031483302E-2</v>
      </c>
      <c r="P211" s="28">
        <v>2.4117783051022263E-2</v>
      </c>
      <c r="Q211" s="28">
        <v>2.5589369911992843E-2</v>
      </c>
      <c r="R211" s="28">
        <v>2.7448866854693801E-2</v>
      </c>
      <c r="S211" s="28">
        <v>2.9591049219170863E-2</v>
      </c>
      <c r="T211" s="28">
        <v>3.2150942697174056E-2</v>
      </c>
      <c r="U211" s="28">
        <v>3.4122772853327883E-2</v>
      </c>
      <c r="V211" s="28">
        <v>3.6211867791954823E-2</v>
      </c>
      <c r="W211" s="28">
        <v>3.8425043373065071E-2</v>
      </c>
      <c r="X211" s="28">
        <v>4.0769505739752424E-2</v>
      </c>
    </row>
    <row r="212" spans="1:24" x14ac:dyDescent="0.2">
      <c r="A212" s="11" t="s">
        <v>110</v>
      </c>
      <c r="B212" s="11" t="s">
        <v>81</v>
      </c>
      <c r="C212" s="11" t="s">
        <v>192</v>
      </c>
      <c r="D212" s="11" t="s">
        <v>184</v>
      </c>
      <c r="E212" s="28">
        <v>2.1700000000000001E-3</v>
      </c>
      <c r="F212" s="28">
        <v>2.3500000000000001E-3</v>
      </c>
      <c r="G212" s="28">
        <v>2.3800000000000002E-3</v>
      </c>
      <c r="H212" s="28">
        <v>4.3200000000000001E-3</v>
      </c>
      <c r="I212" s="28">
        <v>4.0800000000000003E-3</v>
      </c>
      <c r="J212" s="28">
        <v>4.5799999999999999E-3</v>
      </c>
      <c r="K212" s="28">
        <v>4.6100000000000004E-3</v>
      </c>
      <c r="L212" s="28">
        <v>5.4099999999999999E-3</v>
      </c>
      <c r="M212" s="28">
        <v>6.1199999999999996E-3</v>
      </c>
      <c r="N212" s="28">
        <v>6.3499999999999997E-3</v>
      </c>
      <c r="O212" s="28">
        <v>6.1000000000000004E-3</v>
      </c>
      <c r="P212" s="28">
        <v>7.2399999999999999E-3</v>
      </c>
      <c r="Q212" s="28">
        <v>7.6800000000000002E-3</v>
      </c>
      <c r="R212" s="28">
        <v>8.2299999999999995E-3</v>
      </c>
      <c r="S212" s="28">
        <v>8.8800000000000007E-3</v>
      </c>
      <c r="T212" s="28">
        <v>9.6500000000000006E-3</v>
      </c>
      <c r="U212" s="28">
        <v>1.0240000000000001E-2</v>
      </c>
      <c r="V212" s="28">
        <v>1.153E-2</v>
      </c>
      <c r="W212" s="28">
        <v>1.153E-2</v>
      </c>
      <c r="X212" s="28">
        <v>1.226E-2</v>
      </c>
    </row>
    <row r="213" spans="1:24" x14ac:dyDescent="0.2">
      <c r="A213" s="11" t="s">
        <v>110</v>
      </c>
      <c r="B213" s="11" t="s">
        <v>81</v>
      </c>
      <c r="C213" s="11" t="s">
        <v>192</v>
      </c>
      <c r="D213" s="11" t="s">
        <v>185</v>
      </c>
      <c r="E213" s="28">
        <v>1.736E-2</v>
      </c>
      <c r="F213" s="28">
        <v>1.8800000000000001E-2</v>
      </c>
      <c r="G213" s="28">
        <v>1.9040000000000001E-2</v>
      </c>
      <c r="H213" s="28">
        <v>3.456E-2</v>
      </c>
      <c r="I213" s="28">
        <v>3.2640000000000002E-2</v>
      </c>
      <c r="J213" s="28">
        <v>3.6639999999999999E-2</v>
      </c>
      <c r="K213" s="28">
        <v>3.6880000000000003E-2</v>
      </c>
      <c r="L213" s="28">
        <v>4.3279999999999999E-2</v>
      </c>
      <c r="M213" s="28">
        <v>4.8959999999999997E-2</v>
      </c>
      <c r="N213" s="28">
        <v>5.0799999999999998E-2</v>
      </c>
      <c r="O213" s="28">
        <v>4.8800000000000003E-2</v>
      </c>
      <c r="P213" s="28">
        <v>5.7919999999999999E-2</v>
      </c>
      <c r="Q213" s="28">
        <v>6.1440000000000002E-2</v>
      </c>
      <c r="R213" s="28">
        <v>6.5839999999999996E-2</v>
      </c>
      <c r="S213" s="28">
        <v>7.1040000000000006E-2</v>
      </c>
      <c r="T213" s="28">
        <v>7.7200000000000005E-2</v>
      </c>
      <c r="U213" s="28">
        <v>8.1920000000000007E-2</v>
      </c>
      <c r="V213" s="28">
        <v>9.2240000000000003E-2</v>
      </c>
      <c r="W213" s="28">
        <v>9.2240000000000003E-2</v>
      </c>
      <c r="X213" s="28">
        <v>9.8080000000000001E-2</v>
      </c>
    </row>
    <row r="214" spans="1:24" x14ac:dyDescent="0.2">
      <c r="A214" s="11" t="s">
        <v>110</v>
      </c>
      <c r="B214" s="11" t="s">
        <v>81</v>
      </c>
      <c r="C214" s="11" t="s">
        <v>192</v>
      </c>
      <c r="D214" s="11" t="s">
        <v>186</v>
      </c>
      <c r="E214" s="28">
        <v>0.33076291379409589</v>
      </c>
      <c r="F214" s="28">
        <v>0.35226250319071217</v>
      </c>
      <c r="G214" s="28">
        <v>0.40517233116995705</v>
      </c>
      <c r="H214" s="28">
        <v>0.43150853269600425</v>
      </c>
      <c r="I214" s="28">
        <v>0.4595565873212446</v>
      </c>
      <c r="J214" s="28">
        <v>0.48942776549712536</v>
      </c>
      <c r="K214" s="28">
        <v>0.535810076963955</v>
      </c>
      <c r="L214" s="28">
        <v>0.58983407852399228</v>
      </c>
      <c r="M214" s="28">
        <v>0.59717949810339599</v>
      </c>
      <c r="N214" s="28">
        <v>0.54610767597042464</v>
      </c>
      <c r="O214" s="28">
        <v>0.63121425653876717</v>
      </c>
      <c r="P214" s="28">
        <v>0.73386852959518933</v>
      </c>
      <c r="Q214" s="28">
        <v>0.8072553825547083</v>
      </c>
      <c r="R214" s="28">
        <v>0.89433760751628222</v>
      </c>
      <c r="S214" s="28">
        <v>1.0044953007739994</v>
      </c>
      <c r="T214" s="28">
        <v>1.0949176105246745</v>
      </c>
      <c r="U214" s="28">
        <v>1.1911737187632407</v>
      </c>
      <c r="V214" s="28">
        <v>1.2936151254307604</v>
      </c>
      <c r="W214" s="28">
        <v>1.4026138851177308</v>
      </c>
      <c r="X214" s="28">
        <v>1.5185637883182892</v>
      </c>
    </row>
    <row r="215" spans="1:24" x14ac:dyDescent="0.2">
      <c r="A215" s="11" t="s">
        <v>110</v>
      </c>
      <c r="B215" s="11" t="s">
        <v>81</v>
      </c>
      <c r="C215" s="11" t="s">
        <v>192</v>
      </c>
      <c r="D215" s="11" t="s">
        <v>187</v>
      </c>
      <c r="E215" s="28">
        <v>0.34812291379409588</v>
      </c>
      <c r="F215" s="28">
        <v>0.37106250319071216</v>
      </c>
      <c r="G215" s="28">
        <v>0.42421233116995705</v>
      </c>
      <c r="H215" s="28">
        <v>0.46606853269600423</v>
      </c>
      <c r="I215" s="28">
        <v>0.49219658732124461</v>
      </c>
      <c r="J215" s="28">
        <v>0.52606776549712531</v>
      </c>
      <c r="K215" s="28">
        <v>0.57269007696395502</v>
      </c>
      <c r="L215" s="28">
        <v>0.63311407852399226</v>
      </c>
      <c r="M215" s="28">
        <v>0.64613949810339599</v>
      </c>
      <c r="N215" s="28">
        <v>0.5969076759704246</v>
      </c>
      <c r="O215" s="28">
        <v>0.68001425653876713</v>
      </c>
      <c r="P215" s="28">
        <v>0.79178852959518931</v>
      </c>
      <c r="Q215" s="28">
        <v>0.86869538255470835</v>
      </c>
      <c r="R215" s="28">
        <v>0.96017760751628223</v>
      </c>
      <c r="S215" s="28">
        <v>1.0755353007739994</v>
      </c>
      <c r="T215" s="28">
        <v>1.1721176105246744</v>
      </c>
      <c r="U215" s="28">
        <v>1.2730937187632407</v>
      </c>
      <c r="V215" s="28">
        <v>1.3858551254307605</v>
      </c>
      <c r="W215" s="28">
        <v>1.4948538851177309</v>
      </c>
      <c r="X215" s="28">
        <v>1.6166437883182891</v>
      </c>
    </row>
    <row r="216" spans="1:24" x14ac:dyDescent="0.2">
      <c r="A216" s="11" t="s">
        <v>110</v>
      </c>
      <c r="B216" s="11" t="s">
        <v>81</v>
      </c>
      <c r="C216" s="11" t="s">
        <v>192</v>
      </c>
      <c r="D216" s="11" t="s">
        <v>188</v>
      </c>
      <c r="E216" s="28">
        <v>0.54818848735450609</v>
      </c>
      <c r="F216" s="28">
        <v>0.45141720793350743</v>
      </c>
      <c r="G216" s="28">
        <v>0.56673505115482414</v>
      </c>
      <c r="H216" s="28">
        <v>0.66877495226215911</v>
      </c>
      <c r="I216" s="28">
        <v>0.77846197143544649</v>
      </c>
      <c r="J216" s="28">
        <v>0.6909361695978089</v>
      </c>
      <c r="K216" s="28">
        <v>0.87009037245397236</v>
      </c>
      <c r="L216" s="28">
        <v>0.88235121660598748</v>
      </c>
      <c r="M216" s="28">
        <v>0.86666827477315445</v>
      </c>
      <c r="N216" s="28">
        <v>0.79733481279130214</v>
      </c>
      <c r="O216" s="28">
        <v>1.02</v>
      </c>
      <c r="P216" s="28">
        <v>1.2</v>
      </c>
      <c r="Q216" s="28">
        <v>1.427</v>
      </c>
      <c r="R216" s="28">
        <v>1.38</v>
      </c>
      <c r="S216" s="28">
        <v>1.46556</v>
      </c>
      <c r="T216" s="28">
        <v>1.5564247200000001</v>
      </c>
      <c r="U216" s="28">
        <v>1.6420280796</v>
      </c>
      <c r="V216" s="28">
        <v>1.7438338205352</v>
      </c>
      <c r="W216" s="28">
        <v>1.8502076835878472</v>
      </c>
      <c r="X216" s="28">
        <v>1.9667707676538815</v>
      </c>
    </row>
    <row r="217" spans="1:24" x14ac:dyDescent="0.2">
      <c r="A217" s="11" t="s">
        <v>110</v>
      </c>
      <c r="B217" s="11" t="s">
        <v>81</v>
      </c>
      <c r="C217" s="11" t="s">
        <v>192</v>
      </c>
      <c r="D217" s="11" t="s">
        <v>189</v>
      </c>
      <c r="E217" s="28">
        <v>0.11786987953356273</v>
      </c>
      <c r="F217" s="28">
        <v>0.15968747323352922</v>
      </c>
      <c r="G217" s="28">
        <v>0.11534986970494128</v>
      </c>
      <c r="H217" s="28">
        <v>0.26481216262609908</v>
      </c>
      <c r="I217" s="28">
        <v>0.27845722206499313</v>
      </c>
      <c r="J217" s="28">
        <v>0.226850344081197</v>
      </c>
      <c r="K217" s="28">
        <v>0.31247790413779625</v>
      </c>
      <c r="L217" s="28">
        <v>0.24778055435795401</v>
      </c>
      <c r="M217" s="28">
        <v>0.24418305328011247</v>
      </c>
      <c r="N217" s="28">
        <v>0.19534644262408998</v>
      </c>
      <c r="O217" s="28">
        <v>0.3</v>
      </c>
      <c r="P217" s="28">
        <v>0.497</v>
      </c>
      <c r="Q217" s="28">
        <v>0.54500000000000004</v>
      </c>
      <c r="R217" s="28">
        <v>0.48</v>
      </c>
      <c r="S217" s="28">
        <v>0.48</v>
      </c>
      <c r="T217" s="28">
        <v>0.48</v>
      </c>
      <c r="U217" s="28">
        <v>0.47519999999999996</v>
      </c>
      <c r="V217" s="28">
        <v>0.47044799999999998</v>
      </c>
      <c r="W217" s="28">
        <v>0.46574351999999997</v>
      </c>
      <c r="X217" s="28">
        <v>0.46108608480000002</v>
      </c>
    </row>
    <row r="218" spans="1:24" x14ac:dyDescent="0.2">
      <c r="A218" s="11" t="s">
        <v>110</v>
      </c>
      <c r="B218" s="11" t="s">
        <v>81</v>
      </c>
      <c r="C218" s="11" t="s">
        <v>192</v>
      </c>
      <c r="D218" s="11" t="s">
        <v>190</v>
      </c>
      <c r="E218" s="28">
        <v>6.8000000000000005E-2</v>
      </c>
      <c r="F218" s="28">
        <v>7.1849999999999997E-2</v>
      </c>
      <c r="G218" s="28">
        <v>7.5600000000000001E-2</v>
      </c>
      <c r="H218" s="28">
        <v>7.9509999999999997E-2</v>
      </c>
      <c r="I218" s="28">
        <v>8.3799999999999999E-2</v>
      </c>
      <c r="J218" s="28">
        <v>8.8209999999999997E-2</v>
      </c>
      <c r="K218" s="28">
        <v>9.2850000000000002E-2</v>
      </c>
      <c r="L218" s="28">
        <v>9.7739999999999994E-2</v>
      </c>
      <c r="M218" s="28">
        <v>0.10289</v>
      </c>
      <c r="N218" s="28">
        <v>0.10829999999999999</v>
      </c>
      <c r="O218" s="28">
        <v>0.114</v>
      </c>
      <c r="P218" s="28">
        <v>0.12</v>
      </c>
      <c r="Q218" s="28">
        <v>0.12</v>
      </c>
      <c r="R218" s="28">
        <v>0.12</v>
      </c>
      <c r="S218" s="28">
        <v>0.12</v>
      </c>
      <c r="T218" s="28">
        <v>0.12</v>
      </c>
      <c r="U218" s="28">
        <v>0.12</v>
      </c>
      <c r="V218" s="28">
        <v>0.12</v>
      </c>
      <c r="W218" s="28">
        <v>0.12</v>
      </c>
      <c r="X218" s="28">
        <v>0.12</v>
      </c>
    </row>
    <row r="219" spans="1:24" x14ac:dyDescent="0.2">
      <c r="A219" s="11" t="s">
        <v>111</v>
      </c>
      <c r="B219" s="11" t="s">
        <v>84</v>
      </c>
      <c r="C219" s="11" t="s">
        <v>181</v>
      </c>
      <c r="D219" s="11" t="s">
        <v>182</v>
      </c>
      <c r="E219" s="28">
        <v>9.991299999999999</v>
      </c>
      <c r="F219" s="28">
        <v>10.503</v>
      </c>
      <c r="G219" s="28">
        <v>11.0289</v>
      </c>
      <c r="H219" s="28">
        <v>11.243799999999998</v>
      </c>
      <c r="I219" s="28">
        <v>11.975200000000001</v>
      </c>
      <c r="J219" s="28">
        <v>12.339</v>
      </c>
      <c r="K219" s="28">
        <v>13.384</v>
      </c>
      <c r="L219" s="28">
        <v>14.589</v>
      </c>
      <c r="M219" s="28">
        <v>16.079999999999998</v>
      </c>
      <c r="N219" s="28">
        <v>16.495000000000001</v>
      </c>
      <c r="O219" s="28">
        <v>17.239799999999999</v>
      </c>
      <c r="P219" s="28">
        <v>18.125489999999999</v>
      </c>
      <c r="Q219" s="28">
        <v>18.744399999999999</v>
      </c>
      <c r="R219" s="28">
        <v>19.145238399999997</v>
      </c>
      <c r="S219" s="28">
        <v>19.508075876799996</v>
      </c>
      <c r="T219" s="28">
        <v>19.817166725046395</v>
      </c>
      <c r="U219" s="28">
        <v>20.085822724696115</v>
      </c>
      <c r="V219" s="28">
        <v>20.311309497449155</v>
      </c>
      <c r="W219" s="28">
        <v>20.533419783479765</v>
      </c>
      <c r="X219" s="28">
        <v>20.74377890651105</v>
      </c>
    </row>
    <row r="220" spans="1:24" x14ac:dyDescent="0.2">
      <c r="A220" s="11" t="s">
        <v>111</v>
      </c>
      <c r="B220" s="11" t="s">
        <v>84</v>
      </c>
      <c r="C220" s="11" t="s">
        <v>181</v>
      </c>
      <c r="D220" s="11" t="s">
        <v>183</v>
      </c>
      <c r="E220" s="28">
        <v>0.47875200000000001</v>
      </c>
      <c r="F220" s="28">
        <v>0.32725099999999996</v>
      </c>
      <c r="G220" s="28">
        <v>0.30815800000000004</v>
      </c>
      <c r="H220" s="28">
        <v>0.35799999999999998</v>
      </c>
      <c r="I220" s="28">
        <v>0.318</v>
      </c>
      <c r="J220" s="28">
        <v>0.23599999999999999</v>
      </c>
      <c r="K220" s="28">
        <v>0.23899999999999999</v>
      </c>
      <c r="L220" s="28">
        <v>0.29299999999999998</v>
      </c>
      <c r="M220" s="28">
        <v>0.32</v>
      </c>
      <c r="N220" s="28">
        <v>0.32039600000000001</v>
      </c>
      <c r="O220" s="28">
        <v>0.33313099999999995</v>
      </c>
      <c r="P220" s="28">
        <v>0.27455900000000005</v>
      </c>
      <c r="Q220" s="28">
        <v>0.27055000000000001</v>
      </c>
      <c r="R220" s="28">
        <v>0.28837200000000002</v>
      </c>
      <c r="S220" s="28">
        <v>0.32454700000000003</v>
      </c>
      <c r="T220" s="28">
        <v>0.34810700000000006</v>
      </c>
      <c r="U220" s="28">
        <v>0.38755900000000004</v>
      </c>
      <c r="V220" s="28">
        <v>0.42634500000000003</v>
      </c>
      <c r="W220" s="28">
        <v>0.46584600000000004</v>
      </c>
      <c r="X220" s="28">
        <v>0.49782700000000002</v>
      </c>
    </row>
    <row r="221" spans="1:24" x14ac:dyDescent="0.2">
      <c r="A221" s="11" t="s">
        <v>111</v>
      </c>
      <c r="B221" s="11" t="s">
        <v>84</v>
      </c>
      <c r="C221" s="11" t="s">
        <v>181</v>
      </c>
      <c r="D221" s="11" t="s">
        <v>184</v>
      </c>
      <c r="E221" s="28">
        <v>0.53758099999999998</v>
      </c>
      <c r="F221" s="28">
        <v>0.35504199999999997</v>
      </c>
      <c r="G221" s="28">
        <v>0.27991500000000002</v>
      </c>
      <c r="H221" s="28">
        <v>0.28699999999999998</v>
      </c>
      <c r="I221" s="28">
        <v>0.48899999999999999</v>
      </c>
      <c r="J221" s="28">
        <v>0.50700000000000001</v>
      </c>
      <c r="K221" s="28">
        <v>0.58899999999999997</v>
      </c>
      <c r="L221" s="28">
        <v>0.63</v>
      </c>
      <c r="M221" s="28">
        <v>0.79200000000000004</v>
      </c>
      <c r="N221" s="28">
        <v>0.814689</v>
      </c>
      <c r="O221" s="28">
        <v>0.79307700000000003</v>
      </c>
      <c r="P221" s="28">
        <v>0.72070000000000001</v>
      </c>
      <c r="Q221" s="28">
        <v>0.53904200000000002</v>
      </c>
      <c r="R221" s="28">
        <v>0.48044200000000004</v>
      </c>
      <c r="S221" s="28">
        <v>0.48249500000000001</v>
      </c>
      <c r="T221" s="28">
        <v>0.52863899999999997</v>
      </c>
      <c r="U221" s="28">
        <v>0.55715099999999995</v>
      </c>
      <c r="V221" s="28">
        <v>0.66392700000000004</v>
      </c>
      <c r="W221" s="28">
        <v>0.68706899999999993</v>
      </c>
      <c r="X221" s="28">
        <v>0.62414200000000009</v>
      </c>
    </row>
    <row r="222" spans="1:24" x14ac:dyDescent="0.2">
      <c r="A222" s="11" t="s">
        <v>111</v>
      </c>
      <c r="B222" s="11" t="s">
        <v>84</v>
      </c>
      <c r="C222" s="11" t="s">
        <v>181</v>
      </c>
      <c r="D222" s="11" t="s">
        <v>185</v>
      </c>
      <c r="E222" s="28">
        <v>2.6879049999999993</v>
      </c>
      <c r="F222" s="28">
        <v>1.77521</v>
      </c>
      <c r="G222" s="28">
        <v>1.399575</v>
      </c>
      <c r="H222" s="28">
        <v>1.4350000000000001</v>
      </c>
      <c r="I222" s="28">
        <v>2.4449999999999998</v>
      </c>
      <c r="J222" s="28">
        <v>2.5350000000000001</v>
      </c>
      <c r="K222" s="28">
        <v>2.9449999999999998</v>
      </c>
      <c r="L222" s="28">
        <v>3.15</v>
      </c>
      <c r="M222" s="28">
        <v>3.96</v>
      </c>
      <c r="N222" s="28">
        <v>4.0734449999999995</v>
      </c>
      <c r="O222" s="28">
        <v>3.9653850000000004</v>
      </c>
      <c r="P222" s="28">
        <v>3.6034999999999999</v>
      </c>
      <c r="Q222" s="28">
        <v>2.6952100000000003</v>
      </c>
      <c r="R222" s="28">
        <v>2.4022100000000002</v>
      </c>
      <c r="S222" s="28">
        <v>2.4124750000000001</v>
      </c>
      <c r="T222" s="28">
        <v>2.643195</v>
      </c>
      <c r="U222" s="28">
        <v>2.785755</v>
      </c>
      <c r="V222" s="28">
        <v>3.3196350000000003</v>
      </c>
      <c r="W222" s="28">
        <v>3.4353449999999999</v>
      </c>
      <c r="X222" s="28">
        <v>3.1207100000000003</v>
      </c>
    </row>
    <row r="223" spans="1:24" x14ac:dyDescent="0.2">
      <c r="A223" s="11" t="s">
        <v>111</v>
      </c>
      <c r="B223" s="11" t="s">
        <v>84</v>
      </c>
      <c r="C223" s="11" t="s">
        <v>181</v>
      </c>
      <c r="D223" s="11" t="s">
        <v>186</v>
      </c>
      <c r="E223" s="28">
        <v>5.49505</v>
      </c>
      <c r="F223" s="28">
        <v>5.1965000000000003</v>
      </c>
      <c r="G223" s="28">
        <v>5.8799950000000001</v>
      </c>
      <c r="H223" s="28">
        <v>6.1289999999999996</v>
      </c>
      <c r="I223" s="28">
        <v>6.406625</v>
      </c>
      <c r="J223" s="28">
        <v>6.6700116912030367</v>
      </c>
      <c r="K223" s="28">
        <v>7.6475314346994727</v>
      </c>
      <c r="L223" s="28">
        <v>8.6546109300000005</v>
      </c>
      <c r="M223" s="28">
        <v>9.2691710500000006</v>
      </c>
      <c r="N223" s="28">
        <v>9.3694770250000001</v>
      </c>
      <c r="O223" s="28">
        <v>9.6657889749999999</v>
      </c>
      <c r="P223" s="28">
        <v>10.821045049999999</v>
      </c>
      <c r="Q223" s="28">
        <v>9.7783405999999999</v>
      </c>
      <c r="R223" s="28">
        <v>9.3137258499999991</v>
      </c>
      <c r="S223" s="28">
        <v>9.6081313304540963</v>
      </c>
      <c r="T223" s="28">
        <v>9.8514646141653923</v>
      </c>
      <c r="U223" s="28">
        <v>10.444627816841976</v>
      </c>
      <c r="V223" s="28">
        <v>10.968107128622545</v>
      </c>
      <c r="W223" s="28">
        <v>11.498715078748669</v>
      </c>
      <c r="X223" s="28">
        <v>11.616516187646189</v>
      </c>
    </row>
    <row r="224" spans="1:24" x14ac:dyDescent="0.2">
      <c r="A224" s="11" t="s">
        <v>111</v>
      </c>
      <c r="B224" s="11" t="s">
        <v>84</v>
      </c>
      <c r="C224" s="11" t="s">
        <v>181</v>
      </c>
      <c r="D224" s="11" t="s">
        <v>187</v>
      </c>
      <c r="E224" s="28">
        <v>8.1829549999999998</v>
      </c>
      <c r="F224" s="28">
        <v>6.9717099999999999</v>
      </c>
      <c r="G224" s="28">
        <v>7.2795699999999997</v>
      </c>
      <c r="H224" s="28">
        <v>7.5639999999999992</v>
      </c>
      <c r="I224" s="28">
        <v>8.8516250000000003</v>
      </c>
      <c r="J224" s="28">
        <v>9.2050116912030369</v>
      </c>
      <c r="K224" s="28">
        <v>10.592531434699472</v>
      </c>
      <c r="L224" s="28">
        <v>11.804610930000001</v>
      </c>
      <c r="M224" s="28">
        <v>13.229171050000001</v>
      </c>
      <c r="N224" s="28">
        <v>13.442922025</v>
      </c>
      <c r="O224" s="28">
        <v>13.631173974999999</v>
      </c>
      <c r="P224" s="28">
        <v>14.424545049999999</v>
      </c>
      <c r="Q224" s="28">
        <v>12.473550599999999</v>
      </c>
      <c r="R224" s="28">
        <v>11.715935849999999</v>
      </c>
      <c r="S224" s="28">
        <v>12.020606330454097</v>
      </c>
      <c r="T224" s="28">
        <v>12.494659614165393</v>
      </c>
      <c r="U224" s="28">
        <v>13.230382816841976</v>
      </c>
      <c r="V224" s="28">
        <v>14.287742128622545</v>
      </c>
      <c r="W224" s="28">
        <v>14.934060078748669</v>
      </c>
      <c r="X224" s="28">
        <v>14.73722618764619</v>
      </c>
    </row>
    <row r="225" spans="1:24" x14ac:dyDescent="0.2">
      <c r="A225" s="11" t="s">
        <v>111</v>
      </c>
      <c r="B225" s="11" t="s">
        <v>84</v>
      </c>
      <c r="C225" s="11" t="s">
        <v>181</v>
      </c>
      <c r="D225" s="11" t="s">
        <v>188</v>
      </c>
      <c r="E225" s="28">
        <v>2.8220719999999999</v>
      </c>
      <c r="F225" s="28">
        <v>2.693975</v>
      </c>
      <c r="G225" s="28">
        <v>3.86375</v>
      </c>
      <c r="H225" s="28">
        <v>4.7200769999999999</v>
      </c>
      <c r="I225" s="28">
        <v>5.6660000000000004</v>
      </c>
      <c r="J225" s="28">
        <v>7.4950000000000001</v>
      </c>
      <c r="K225" s="28">
        <v>9.0489999999999995</v>
      </c>
      <c r="L225" s="28">
        <v>12.44</v>
      </c>
      <c r="M225" s="28">
        <v>12.74</v>
      </c>
      <c r="N225" s="28">
        <v>11.354061</v>
      </c>
      <c r="O225" s="28">
        <v>11.662407</v>
      </c>
      <c r="P225" s="28">
        <v>13.910138999999999</v>
      </c>
      <c r="Q225" s="28">
        <v>11.262961000000001</v>
      </c>
      <c r="R225" s="28">
        <v>11.047174999999999</v>
      </c>
      <c r="S225" s="28">
        <v>12.040710342829263</v>
      </c>
      <c r="T225" s="28">
        <v>11.528952972238471</v>
      </c>
      <c r="U225" s="28">
        <v>12.223777859870269</v>
      </c>
      <c r="V225" s="28">
        <v>12.679115662022307</v>
      </c>
      <c r="W225" s="28">
        <v>13.349562770840437</v>
      </c>
      <c r="X225" s="28">
        <v>13.820898071649822</v>
      </c>
    </row>
    <row r="226" spans="1:24" x14ac:dyDescent="0.2">
      <c r="A226" s="11" t="s">
        <v>111</v>
      </c>
      <c r="B226" s="11" t="s">
        <v>84</v>
      </c>
      <c r="C226" s="11" t="s">
        <v>181</v>
      </c>
      <c r="D226" s="11" t="s">
        <v>189</v>
      </c>
      <c r="E226" s="28">
        <v>10.646585999999999</v>
      </c>
      <c r="F226" s="28">
        <v>14.058028999999999</v>
      </c>
      <c r="G226" s="28">
        <v>16.917898999999998</v>
      </c>
      <c r="H226" s="28">
        <v>19.166381000000001</v>
      </c>
      <c r="I226" s="28">
        <v>21.096</v>
      </c>
      <c r="J226" s="28">
        <v>24.305</v>
      </c>
      <c r="K226" s="28">
        <v>25.67</v>
      </c>
      <c r="L226" s="28">
        <v>28.574999999999999</v>
      </c>
      <c r="M226" s="28">
        <v>26.167000000000002</v>
      </c>
      <c r="N226" s="28">
        <v>26.849437999999999</v>
      </c>
      <c r="O226" s="28">
        <v>29.790967999999996</v>
      </c>
      <c r="P226" s="28">
        <v>31.505369000000002</v>
      </c>
      <c r="Q226" s="28">
        <v>27.323295000000002</v>
      </c>
      <c r="R226" s="28">
        <v>28.970354</v>
      </c>
      <c r="S226" s="28">
        <v>31.600775861037285</v>
      </c>
      <c r="T226" s="28">
        <v>32.125663775429864</v>
      </c>
      <c r="U226" s="28">
        <v>33.728180363799666</v>
      </c>
      <c r="V226" s="28">
        <v>34.964782363276377</v>
      </c>
      <c r="W226" s="28">
        <v>36.074841709426849</v>
      </c>
      <c r="X226" s="28">
        <v>37.464711132735623</v>
      </c>
    </row>
    <row r="227" spans="1:24" x14ac:dyDescent="0.2">
      <c r="A227" s="11" t="s">
        <v>111</v>
      </c>
      <c r="B227" s="11" t="s">
        <v>84</v>
      </c>
      <c r="C227" s="11" t="s">
        <v>181</v>
      </c>
      <c r="D227" s="11" t="s">
        <v>190</v>
      </c>
      <c r="E227" s="28">
        <v>16.879000000000001</v>
      </c>
      <c r="F227" s="28">
        <v>18.199000000000002</v>
      </c>
      <c r="G227" s="28">
        <v>19.632000000000001</v>
      </c>
      <c r="H227" s="28">
        <v>21.593</v>
      </c>
      <c r="I227" s="28">
        <v>24.055</v>
      </c>
      <c r="J227" s="28">
        <v>25.09</v>
      </c>
      <c r="K227" s="28">
        <v>27.146000000000001</v>
      </c>
      <c r="L227" s="28">
        <v>28.245999999999999</v>
      </c>
      <c r="M227" s="28">
        <v>26.74</v>
      </c>
      <c r="N227" s="28">
        <v>28.77</v>
      </c>
      <c r="O227" s="28">
        <v>31.8</v>
      </c>
      <c r="P227" s="28">
        <v>32.619999999999997</v>
      </c>
      <c r="Q227" s="28">
        <v>29.1</v>
      </c>
      <c r="R227" s="28">
        <v>29.827500000000001</v>
      </c>
      <c r="S227" s="28">
        <v>32.064562500000001</v>
      </c>
      <c r="T227" s="28">
        <v>33.667790625000002</v>
      </c>
      <c r="U227" s="28">
        <v>35.014502250000007</v>
      </c>
      <c r="V227" s="28">
        <v>36.765227362500006</v>
      </c>
      <c r="W227" s="28">
        <v>37.868184183375007</v>
      </c>
      <c r="X227" s="28">
        <v>38.549811498675759</v>
      </c>
    </row>
    <row r="228" spans="1:24" x14ac:dyDescent="0.2">
      <c r="A228" s="11" t="s">
        <v>111</v>
      </c>
      <c r="B228" s="11" t="s">
        <v>84</v>
      </c>
      <c r="C228" s="11" t="s">
        <v>191</v>
      </c>
      <c r="D228" s="11" t="s">
        <v>182</v>
      </c>
      <c r="E228" s="28">
        <v>1.4331623543289063</v>
      </c>
      <c r="F228" s="28">
        <v>1.4600085454706837</v>
      </c>
      <c r="G228" s="28">
        <v>1.5205353455839166</v>
      </c>
      <c r="H228" s="28">
        <v>1.5717154748193189</v>
      </c>
      <c r="I228" s="28">
        <v>1.6094351365620856</v>
      </c>
      <c r="J228" s="28">
        <v>1.6569486715188497</v>
      </c>
      <c r="K228" s="28">
        <v>1.7098021075584329</v>
      </c>
      <c r="L228" s="28">
        <v>1.7780336451254417</v>
      </c>
      <c r="M228" s="28">
        <v>1.8517532956800979</v>
      </c>
      <c r="N228" s="28">
        <v>1.9090003199414536</v>
      </c>
      <c r="O228" s="28">
        <v>1.9666468764666643</v>
      </c>
      <c r="P228" s="28">
        <v>2.025848319770752</v>
      </c>
      <c r="Q228" s="28">
        <v>2.0800774096893764</v>
      </c>
      <c r="R228" s="28">
        <v>2.135022796737823</v>
      </c>
      <c r="S228" s="28">
        <v>2.1911938879247743</v>
      </c>
      <c r="T228" s="28">
        <v>2.2475964695885482</v>
      </c>
      <c r="U228" s="28">
        <v>2.3084296625277254</v>
      </c>
      <c r="V228" s="28">
        <v>2.373499092190253</v>
      </c>
      <c r="W228" s="28">
        <v>2.4415520921902529</v>
      </c>
      <c r="X228" s="28">
        <v>2.5122235400980628</v>
      </c>
    </row>
    <row r="229" spans="1:24" x14ac:dyDescent="0.2">
      <c r="A229" s="11" t="s">
        <v>111</v>
      </c>
      <c r="B229" s="11" t="s">
        <v>84</v>
      </c>
      <c r="C229" s="11" t="s">
        <v>191</v>
      </c>
      <c r="D229" s="11" t="s">
        <v>183</v>
      </c>
      <c r="E229" s="28">
        <v>3.3023000000000004E-2</v>
      </c>
      <c r="F229" s="28">
        <v>2.2402999999999999E-2</v>
      </c>
      <c r="G229" s="28">
        <v>2.0438999999999999E-2</v>
      </c>
      <c r="H229" s="28">
        <v>2.5999999999999999E-2</v>
      </c>
      <c r="I229" s="28">
        <v>3.6999999999999998E-2</v>
      </c>
      <c r="J229" s="28">
        <v>3.5999999999999997E-2</v>
      </c>
      <c r="K229" s="28">
        <v>4.1000000000000002E-2</v>
      </c>
      <c r="L229" s="28">
        <v>5.6000000000000001E-2</v>
      </c>
      <c r="M229" s="28">
        <v>6.0999999999999999E-2</v>
      </c>
      <c r="N229" s="28">
        <v>4.3919E-2</v>
      </c>
      <c r="O229" s="28">
        <v>4.299E-2</v>
      </c>
      <c r="P229" s="28">
        <v>4.6133E-2</v>
      </c>
      <c r="Q229" s="28">
        <v>4.2074E-2</v>
      </c>
      <c r="R229" s="28">
        <v>4.4545000000000001E-2</v>
      </c>
      <c r="S229" s="28">
        <v>4.7631E-2</v>
      </c>
      <c r="T229" s="28">
        <v>4.9828999999999998E-2</v>
      </c>
      <c r="U229" s="28">
        <v>5.6337999999999999E-2</v>
      </c>
      <c r="V229" s="28">
        <v>6.2760999999999997E-2</v>
      </c>
      <c r="W229" s="28">
        <v>6.8053000000000002E-2</v>
      </c>
      <c r="X229" s="28">
        <v>7.3112999999999997E-2</v>
      </c>
    </row>
    <row r="230" spans="1:24" x14ac:dyDescent="0.2">
      <c r="A230" s="11" t="s">
        <v>111</v>
      </c>
      <c r="B230" s="11" t="s">
        <v>84</v>
      </c>
      <c r="C230" s="11" t="s">
        <v>191</v>
      </c>
      <c r="D230" s="11" t="s">
        <v>184</v>
      </c>
      <c r="E230" s="28">
        <v>4.9959000000000003E-2</v>
      </c>
      <c r="F230" s="28">
        <v>2.6984999999999999E-2</v>
      </c>
      <c r="G230" s="28">
        <v>2.6747E-2</v>
      </c>
      <c r="H230" s="28">
        <v>1.7999999999999999E-2</v>
      </c>
      <c r="I230" s="28">
        <v>6.2E-2</v>
      </c>
      <c r="J230" s="28">
        <v>7.1999999999999995E-2</v>
      </c>
      <c r="K230" s="28">
        <v>0.08</v>
      </c>
      <c r="L230" s="28">
        <v>9.1999999999999998E-2</v>
      </c>
      <c r="M230" s="28">
        <v>9.2999999999999999E-2</v>
      </c>
      <c r="N230" s="28">
        <v>5.4375E-2</v>
      </c>
      <c r="O230" s="28">
        <v>7.6333999999999999E-2</v>
      </c>
      <c r="P230" s="28">
        <v>8.204800000000001E-2</v>
      </c>
      <c r="Q230" s="28">
        <v>8.4501000000000007E-2</v>
      </c>
      <c r="R230" s="28">
        <v>8.6607000000000003E-2</v>
      </c>
      <c r="S230" s="28">
        <v>9.4177999999999998E-2</v>
      </c>
      <c r="T230" s="28">
        <v>8.9175000000000004E-2</v>
      </c>
      <c r="U230" s="28">
        <v>7.6287999999999995E-2</v>
      </c>
      <c r="V230" s="28">
        <v>0.14329800000000001</v>
      </c>
      <c r="W230" s="28">
        <v>0.14888800000000002</v>
      </c>
      <c r="X230" s="28">
        <v>0.163101</v>
      </c>
    </row>
    <row r="231" spans="1:24" x14ac:dyDescent="0.2">
      <c r="A231" s="11" t="s">
        <v>111</v>
      </c>
      <c r="B231" s="11" t="s">
        <v>84</v>
      </c>
      <c r="C231" s="11" t="s">
        <v>191</v>
      </c>
      <c r="D231" s="11" t="s">
        <v>185</v>
      </c>
      <c r="E231" s="28">
        <v>0.24979500000000002</v>
      </c>
      <c r="F231" s="28">
        <v>0.13492499999999999</v>
      </c>
      <c r="G231" s="28">
        <v>0.13373499999999999</v>
      </c>
      <c r="H231" s="28">
        <v>0.09</v>
      </c>
      <c r="I231" s="28">
        <v>0.31</v>
      </c>
      <c r="J231" s="28">
        <v>0.36</v>
      </c>
      <c r="K231" s="28">
        <v>0.4</v>
      </c>
      <c r="L231" s="28">
        <v>0.46</v>
      </c>
      <c r="M231" s="28">
        <v>0.46500000000000002</v>
      </c>
      <c r="N231" s="28">
        <v>0.27187499999999998</v>
      </c>
      <c r="O231" s="28">
        <v>0.38167000000000001</v>
      </c>
      <c r="P231" s="28">
        <v>0.41024000000000005</v>
      </c>
      <c r="Q231" s="28">
        <v>0.42250500000000002</v>
      </c>
      <c r="R231" s="28">
        <v>0.433035</v>
      </c>
      <c r="S231" s="28">
        <v>0.47088999999999998</v>
      </c>
      <c r="T231" s="28">
        <v>0.44587500000000002</v>
      </c>
      <c r="U231" s="28">
        <v>0.38144</v>
      </c>
      <c r="V231" s="28">
        <v>0.71649000000000007</v>
      </c>
      <c r="W231" s="28">
        <v>0.7444400000000001</v>
      </c>
      <c r="X231" s="28">
        <v>0.81550499999999992</v>
      </c>
    </row>
    <row r="232" spans="1:24" x14ac:dyDescent="0.2">
      <c r="A232" s="11" t="s">
        <v>111</v>
      </c>
      <c r="B232" s="11" t="s">
        <v>84</v>
      </c>
      <c r="C232" s="11" t="s">
        <v>191</v>
      </c>
      <c r="D232" s="11" t="s">
        <v>186</v>
      </c>
      <c r="E232" s="28">
        <v>0.87429023352988466</v>
      </c>
      <c r="F232" s="28">
        <v>0.72580489520000002</v>
      </c>
      <c r="G232" s="28">
        <v>0.84354497533005601</v>
      </c>
      <c r="H232" s="28">
        <v>0.91159497539520495</v>
      </c>
      <c r="I232" s="28">
        <v>1.0944158928622183</v>
      </c>
      <c r="J232" s="28">
        <v>1.2592809903543256</v>
      </c>
      <c r="K232" s="28">
        <v>1.3507436649711622</v>
      </c>
      <c r="L232" s="28">
        <v>1.5024384301309981</v>
      </c>
      <c r="M232" s="28">
        <v>1.3702974388032725</v>
      </c>
      <c r="N232" s="28">
        <v>1.1549451935645794</v>
      </c>
      <c r="O232" s="28">
        <v>1.1491575000000001</v>
      </c>
      <c r="P232" s="28">
        <v>1.4286428875785298</v>
      </c>
      <c r="Q232" s="28">
        <v>1.6047731249999999</v>
      </c>
      <c r="R232" s="28">
        <v>1.3797495</v>
      </c>
      <c r="S232" s="28">
        <v>1.2211006165982987</v>
      </c>
      <c r="T232" s="28">
        <v>1.3546531303627742</v>
      </c>
      <c r="U232" s="28">
        <v>1.5235635772682989</v>
      </c>
      <c r="V232" s="28">
        <v>1.6614493645331772</v>
      </c>
      <c r="W232" s="28">
        <v>1.7823330272988847</v>
      </c>
      <c r="X232" s="28">
        <v>1.9092898904745279</v>
      </c>
    </row>
    <row r="233" spans="1:24" x14ac:dyDescent="0.2">
      <c r="A233" s="11" t="s">
        <v>111</v>
      </c>
      <c r="B233" s="11" t="s">
        <v>84</v>
      </c>
      <c r="C233" s="11" t="s">
        <v>191</v>
      </c>
      <c r="D233" s="11" t="s">
        <v>187</v>
      </c>
      <c r="E233" s="28">
        <v>1.1240852335298848</v>
      </c>
      <c r="F233" s="28">
        <v>0.86072989519999998</v>
      </c>
      <c r="G233" s="28">
        <v>0.97727997533005606</v>
      </c>
      <c r="H233" s="28">
        <v>1.0015949753952049</v>
      </c>
      <c r="I233" s="28">
        <v>1.4044158928622184</v>
      </c>
      <c r="J233" s="28">
        <v>1.6192809903543255</v>
      </c>
      <c r="K233" s="28">
        <v>1.7507436649711621</v>
      </c>
      <c r="L233" s="28">
        <v>1.9624384301309981</v>
      </c>
      <c r="M233" s="28">
        <v>1.8352974388032726</v>
      </c>
      <c r="N233" s="28">
        <v>1.4268201935645792</v>
      </c>
      <c r="O233" s="28">
        <v>1.5308275</v>
      </c>
      <c r="P233" s="28">
        <v>1.8388828875785297</v>
      </c>
      <c r="Q233" s="28">
        <v>2.027278125</v>
      </c>
      <c r="R233" s="28">
        <v>1.8127845</v>
      </c>
      <c r="S233" s="28">
        <v>1.6919906165982987</v>
      </c>
      <c r="T233" s="28">
        <v>1.8005281303627743</v>
      </c>
      <c r="U233" s="28">
        <v>1.9050035772682989</v>
      </c>
      <c r="V233" s="28">
        <v>2.3779393645331774</v>
      </c>
      <c r="W233" s="28">
        <v>2.5267730272988849</v>
      </c>
      <c r="X233" s="28">
        <v>2.7247948904745281</v>
      </c>
    </row>
    <row r="234" spans="1:24" x14ac:dyDescent="0.2">
      <c r="A234" s="11" t="s">
        <v>111</v>
      </c>
      <c r="B234" s="11" t="s">
        <v>84</v>
      </c>
      <c r="C234" s="11" t="s">
        <v>191</v>
      </c>
      <c r="D234" s="11" t="s">
        <v>188</v>
      </c>
      <c r="E234" s="28">
        <v>0.37729099999999999</v>
      </c>
      <c r="F234" s="28">
        <v>0.36427999999999999</v>
      </c>
      <c r="G234" s="28">
        <v>0.481323</v>
      </c>
      <c r="H234" s="28">
        <v>0.53119899999999998</v>
      </c>
      <c r="I234" s="28">
        <v>0.64</v>
      </c>
      <c r="J234" s="28">
        <v>0.83899999999999997</v>
      </c>
      <c r="K234" s="28">
        <v>1.0169999999999999</v>
      </c>
      <c r="L234" s="28">
        <v>1.0980000000000001</v>
      </c>
      <c r="M234" s="28">
        <v>0.82779400000000003</v>
      </c>
      <c r="N234" s="28">
        <v>0.67817499999999997</v>
      </c>
      <c r="O234" s="28">
        <v>0.75526400000000005</v>
      </c>
      <c r="P234" s="28">
        <v>1.0612760000000001</v>
      </c>
      <c r="Q234" s="28">
        <v>1.1414420000000001</v>
      </c>
      <c r="R234" s="28">
        <v>1.1226769999999999</v>
      </c>
      <c r="S234" s="28">
        <v>1.015091207913922</v>
      </c>
      <c r="T234" s="28">
        <v>1.1058093551465167</v>
      </c>
      <c r="U234" s="28">
        <v>1.1882322822685774</v>
      </c>
      <c r="V234" s="28">
        <v>1.3566327154421494</v>
      </c>
      <c r="W234" s="28">
        <v>1.4504646364370026</v>
      </c>
      <c r="X234" s="28">
        <v>1.5529351181699189</v>
      </c>
    </row>
    <row r="235" spans="1:24" x14ac:dyDescent="0.2">
      <c r="A235" s="11" t="s">
        <v>111</v>
      </c>
      <c r="B235" s="11" t="s">
        <v>84</v>
      </c>
      <c r="C235" s="11" t="s">
        <v>191</v>
      </c>
      <c r="D235" s="11" t="s">
        <v>189</v>
      </c>
      <c r="E235" s="28">
        <v>0.47380800000000001</v>
      </c>
      <c r="F235" s="28">
        <v>0.53817300000000001</v>
      </c>
      <c r="G235" s="28">
        <v>0.56030000000000002</v>
      </c>
      <c r="H235" s="28">
        <v>0.50038099999999996</v>
      </c>
      <c r="I235" s="28">
        <v>0.59650000000000003</v>
      </c>
      <c r="J235" s="28">
        <v>0.73488900000000001</v>
      </c>
      <c r="K235" s="28">
        <v>0.55800000000000005</v>
      </c>
      <c r="L235" s="28">
        <v>1.48</v>
      </c>
      <c r="M235" s="28">
        <v>1.724</v>
      </c>
      <c r="N235" s="28">
        <v>1.4751529999999999</v>
      </c>
      <c r="O235" s="28">
        <v>2.0191256499999999</v>
      </c>
      <c r="P235" s="28">
        <v>2.8742540000000001</v>
      </c>
      <c r="Q235" s="28">
        <v>3.0790730000000002</v>
      </c>
      <c r="R235" s="28">
        <v>2.8548079999999998</v>
      </c>
      <c r="S235" s="28">
        <v>2.5366714920218145</v>
      </c>
      <c r="T235" s="28">
        <v>2.6606893758940822</v>
      </c>
      <c r="U235" s="28">
        <v>2.7065765098189094</v>
      </c>
      <c r="V235" s="28">
        <v>2.7607080400152886</v>
      </c>
      <c r="W235" s="28">
        <v>2.815922200815594</v>
      </c>
      <c r="X235" s="28">
        <v>2.8722406448319058</v>
      </c>
    </row>
    <row r="236" spans="1:24" x14ac:dyDescent="0.2">
      <c r="A236" s="11" t="s">
        <v>111</v>
      </c>
      <c r="B236" s="11" t="s">
        <v>84</v>
      </c>
      <c r="C236" s="11" t="s">
        <v>191</v>
      </c>
      <c r="D236" s="11" t="s">
        <v>190</v>
      </c>
      <c r="E236" s="28">
        <v>1.1498582083411391</v>
      </c>
      <c r="F236" s="28">
        <v>1.0428504786001411</v>
      </c>
      <c r="G236" s="28">
        <v>1.1200986622001516</v>
      </c>
      <c r="H236" s="28">
        <v>1.1137668438722819</v>
      </c>
      <c r="I236" s="28">
        <v>1.245468665091972</v>
      </c>
      <c r="J236" s="28">
        <v>1.2518004834198415</v>
      </c>
      <c r="K236" s="28">
        <v>1.1283300260263822</v>
      </c>
      <c r="L236" s="28">
        <v>2.2566600520527644</v>
      </c>
      <c r="M236" s="28">
        <v>2.7079920624633171</v>
      </c>
      <c r="N236" s="28">
        <v>2.2205534912199201</v>
      </c>
      <c r="O236" s="28">
        <v>2.76</v>
      </c>
      <c r="P236" s="28">
        <v>3.68</v>
      </c>
      <c r="Q236" s="28">
        <v>3.9376000000000002</v>
      </c>
      <c r="R236" s="28">
        <v>3.6225920000000005</v>
      </c>
      <c r="S236" s="28">
        <v>3.2241068800000003</v>
      </c>
      <c r="T236" s="28">
        <v>3.3691916896</v>
      </c>
      <c r="U236" s="28">
        <v>3.4365755233919999</v>
      </c>
      <c r="V236" s="28">
        <v>3.7802330757312004</v>
      </c>
      <c r="W236" s="28">
        <v>3.8936400680031364</v>
      </c>
      <c r="X236" s="28">
        <v>4.0493856707232618</v>
      </c>
    </row>
    <row r="237" spans="1:24" x14ac:dyDescent="0.2">
      <c r="A237" s="11" t="s">
        <v>111</v>
      </c>
      <c r="B237" s="11" t="s">
        <v>84</v>
      </c>
      <c r="C237" s="11" t="s">
        <v>192</v>
      </c>
      <c r="D237" s="11" t="s">
        <v>182</v>
      </c>
      <c r="E237" s="28">
        <v>0.44583764567109369</v>
      </c>
      <c r="F237" s="28">
        <v>0.44599170452931636</v>
      </c>
      <c r="G237" s="28">
        <v>0.44333491191608337</v>
      </c>
      <c r="H237" s="28">
        <v>0.44125153911818132</v>
      </c>
      <c r="I237" s="28">
        <v>0.44322025064022674</v>
      </c>
      <c r="J237" s="28">
        <v>0.4441397443742211</v>
      </c>
      <c r="K237" s="28">
        <v>0.46899999999999997</v>
      </c>
      <c r="L237" s="28">
        <v>0.48127500000000001</v>
      </c>
      <c r="M237" s="28">
        <v>0.491243125</v>
      </c>
      <c r="N237" s="28">
        <v>0.488879046875</v>
      </c>
      <c r="O237" s="28">
        <v>0.49008007070312498</v>
      </c>
      <c r="P237" s="28">
        <v>0.49665667271723202</v>
      </c>
      <c r="Q237" s="28">
        <v>0.50158135658213854</v>
      </c>
      <c r="R237" s="28">
        <v>0.50905582266758509</v>
      </c>
      <c r="S237" s="28">
        <v>0.51771042710089543</v>
      </c>
      <c r="T237" s="28">
        <v>0.52638666642337295</v>
      </c>
      <c r="U237" s="28">
        <v>0.53673492994749061</v>
      </c>
      <c r="V237" s="28">
        <v>0.54821472243547897</v>
      </c>
      <c r="W237" s="28">
        <v>0.56075096269101721</v>
      </c>
      <c r="X237" s="28">
        <v>0.5743309924326454</v>
      </c>
    </row>
    <row r="238" spans="1:24" x14ac:dyDescent="0.2">
      <c r="A238" s="11" t="s">
        <v>111</v>
      </c>
      <c r="B238" s="11" t="s">
        <v>84</v>
      </c>
      <c r="C238" s="11" t="s">
        <v>192</v>
      </c>
      <c r="D238" s="11" t="s">
        <v>183</v>
      </c>
      <c r="E238" s="28">
        <v>1.0500000000000001E-2</v>
      </c>
      <c r="F238" s="28">
        <v>1.1300000000000001E-2</v>
      </c>
      <c r="G238" s="28">
        <v>8.4930000000000005E-3</v>
      </c>
      <c r="H238" s="28">
        <v>8.9999999999999993E-3</v>
      </c>
      <c r="I238" s="28">
        <v>1.2999999999999999E-2</v>
      </c>
      <c r="J238" s="28">
        <v>1.2E-2</v>
      </c>
      <c r="K238" s="28">
        <v>1.6E-2</v>
      </c>
      <c r="L238" s="28">
        <v>2.4E-2</v>
      </c>
      <c r="M238" s="28">
        <v>2.1999999999999999E-2</v>
      </c>
      <c r="N238" s="28">
        <v>9.9170000000000005E-3</v>
      </c>
      <c r="O238" s="28">
        <v>1.3423000000000001E-2</v>
      </c>
      <c r="P238" s="28">
        <v>1.9872000000000001E-2</v>
      </c>
      <c r="Q238" s="28">
        <v>1.8388999999999999E-2</v>
      </c>
      <c r="R238" s="28">
        <v>2.0014000000000001E-2</v>
      </c>
      <c r="S238" s="28">
        <v>2.1381000000000001E-2</v>
      </c>
      <c r="T238" s="28">
        <v>2.1618999999999999E-2</v>
      </c>
      <c r="U238" s="28">
        <v>2.3415999999999999E-2</v>
      </c>
      <c r="V238" s="28">
        <v>2.4760000000000001E-2</v>
      </c>
      <c r="W238" s="28">
        <v>2.6103000000000001E-2</v>
      </c>
      <c r="X238" s="28">
        <v>2.7505999999999999E-2</v>
      </c>
    </row>
    <row r="239" spans="1:24" x14ac:dyDescent="0.2">
      <c r="A239" s="11" t="s">
        <v>111</v>
      </c>
      <c r="B239" s="11" t="s">
        <v>84</v>
      </c>
      <c r="C239" s="11" t="s">
        <v>192</v>
      </c>
      <c r="D239" s="11" t="s">
        <v>184</v>
      </c>
      <c r="E239" s="28">
        <v>6.0000000000000001E-3</v>
      </c>
      <c r="F239" s="28">
        <v>7.0000000000000001E-3</v>
      </c>
      <c r="G239" s="28">
        <v>1.0629999999999999E-3</v>
      </c>
      <c r="H239" s="28">
        <v>1E-3</v>
      </c>
      <c r="I239" s="28">
        <v>2E-3</v>
      </c>
      <c r="J239" s="28">
        <v>2E-3</v>
      </c>
      <c r="K239" s="28">
        <v>1E-3</v>
      </c>
      <c r="L239" s="28">
        <v>3.0000000000000001E-3</v>
      </c>
      <c r="M239" s="28">
        <v>1.4E-2</v>
      </c>
      <c r="N239" s="28">
        <v>6.1970000000000003E-3</v>
      </c>
      <c r="O239" s="28">
        <v>6.6860000000000001E-3</v>
      </c>
      <c r="P239" s="28">
        <v>1.1178E-2</v>
      </c>
      <c r="Q239" s="28">
        <v>8.9819999999999987E-3</v>
      </c>
      <c r="R239" s="28">
        <v>1.1372E-2</v>
      </c>
      <c r="S239" s="28">
        <v>1.1680999999999999E-2</v>
      </c>
      <c r="T239" s="28">
        <v>1.2388999999999999E-2</v>
      </c>
      <c r="U239" s="28">
        <v>1.3377000000000002E-2</v>
      </c>
      <c r="V239" s="28">
        <v>1.4255E-2</v>
      </c>
      <c r="W239" s="28">
        <v>1.5023E-2</v>
      </c>
      <c r="X239" s="28">
        <v>1.5729E-2</v>
      </c>
    </row>
    <row r="240" spans="1:24" x14ac:dyDescent="0.2">
      <c r="A240" s="11" t="s">
        <v>111</v>
      </c>
      <c r="B240" s="11" t="s">
        <v>84</v>
      </c>
      <c r="C240" s="11" t="s">
        <v>192</v>
      </c>
      <c r="D240" s="11" t="s">
        <v>185</v>
      </c>
      <c r="E240" s="28">
        <v>4.8000000000000001E-2</v>
      </c>
      <c r="F240" s="28">
        <v>5.6000000000000001E-2</v>
      </c>
      <c r="G240" s="28">
        <v>8.5039999999999994E-3</v>
      </c>
      <c r="H240" s="28">
        <v>8.0000000000000002E-3</v>
      </c>
      <c r="I240" s="28">
        <v>1.6E-2</v>
      </c>
      <c r="J240" s="28">
        <v>1.6E-2</v>
      </c>
      <c r="K240" s="28">
        <v>8.0000000000000002E-3</v>
      </c>
      <c r="L240" s="28">
        <v>2.4E-2</v>
      </c>
      <c r="M240" s="28">
        <v>0.112</v>
      </c>
      <c r="N240" s="28">
        <v>4.9576000000000002E-2</v>
      </c>
      <c r="O240" s="28">
        <v>5.3488000000000001E-2</v>
      </c>
      <c r="P240" s="28">
        <v>8.9424000000000003E-2</v>
      </c>
      <c r="Q240" s="28">
        <v>7.1855999999999989E-2</v>
      </c>
      <c r="R240" s="28">
        <v>9.0976000000000001E-2</v>
      </c>
      <c r="S240" s="28">
        <v>9.3447999999999989E-2</v>
      </c>
      <c r="T240" s="28">
        <v>9.9111999999999992E-2</v>
      </c>
      <c r="U240" s="28">
        <v>0.10701600000000001</v>
      </c>
      <c r="V240" s="28">
        <v>0.11404</v>
      </c>
      <c r="W240" s="28">
        <v>0.120184</v>
      </c>
      <c r="X240" s="28">
        <v>0.125832</v>
      </c>
    </row>
    <row r="241" spans="1:24" x14ac:dyDescent="0.2">
      <c r="A241" s="11" t="s">
        <v>111</v>
      </c>
      <c r="B241" s="11" t="s">
        <v>84</v>
      </c>
      <c r="C241" s="11" t="s">
        <v>192</v>
      </c>
      <c r="D241" s="11" t="s">
        <v>186</v>
      </c>
      <c r="E241" s="28">
        <v>0.73296964370204576</v>
      </c>
      <c r="F241" s="28">
        <v>0.70750729279999991</v>
      </c>
      <c r="G241" s="28">
        <v>0.7473712035059531</v>
      </c>
      <c r="H241" s="28">
        <v>0.76777767806563546</v>
      </c>
      <c r="I241" s="28">
        <v>0.75347442608838544</v>
      </c>
      <c r="J241" s="28">
        <v>0.71950638588623828</v>
      </c>
      <c r="K241" s="28">
        <v>0.83071706391500111</v>
      </c>
      <c r="L241" s="28">
        <v>0.90976637865661547</v>
      </c>
      <c r="M241" s="28">
        <v>0.79812799514286192</v>
      </c>
      <c r="N241" s="28">
        <v>0.7621427031527519</v>
      </c>
      <c r="O241" s="28">
        <v>0.98103809042879597</v>
      </c>
      <c r="P241" s="28">
        <v>1.0791418994716757</v>
      </c>
      <c r="Q241" s="28">
        <v>0.83697420600000005</v>
      </c>
      <c r="R241" s="28">
        <v>0.95684075999999996</v>
      </c>
      <c r="S241" s="28">
        <v>1.022141045503504</v>
      </c>
      <c r="T241" s="28">
        <v>1.0415242726047198</v>
      </c>
      <c r="U241" s="28">
        <v>1.0681025105955062</v>
      </c>
      <c r="V241" s="28">
        <v>1.0964294448709579</v>
      </c>
      <c r="W241" s="28">
        <v>1.1215019253820344</v>
      </c>
      <c r="X241" s="28">
        <v>1.1486619848652906</v>
      </c>
    </row>
    <row r="242" spans="1:24" x14ac:dyDescent="0.2">
      <c r="A242" s="11" t="s">
        <v>111</v>
      </c>
      <c r="B242" s="11" t="s">
        <v>84</v>
      </c>
      <c r="C242" s="11" t="s">
        <v>192</v>
      </c>
      <c r="D242" s="11" t="s">
        <v>187</v>
      </c>
      <c r="E242" s="28">
        <v>0.7809696437020458</v>
      </c>
      <c r="F242" s="28">
        <v>0.76350729279999996</v>
      </c>
      <c r="G242" s="28">
        <v>0.75587520350595305</v>
      </c>
      <c r="H242" s="28">
        <v>0.77577767806563547</v>
      </c>
      <c r="I242" s="28">
        <v>0.76947442608838545</v>
      </c>
      <c r="J242" s="28">
        <v>0.73550638588623829</v>
      </c>
      <c r="K242" s="28">
        <v>0.83871706391500112</v>
      </c>
      <c r="L242" s="28">
        <v>0.93376637865661549</v>
      </c>
      <c r="M242" s="28">
        <v>0.91012799514286191</v>
      </c>
      <c r="N242" s="28">
        <v>0.81171870315275185</v>
      </c>
      <c r="O242" s="28">
        <v>1.0345260904287961</v>
      </c>
      <c r="P242" s="28">
        <v>1.1685658994716757</v>
      </c>
      <c r="Q242" s="28">
        <v>0.90883020600000008</v>
      </c>
      <c r="R242" s="28">
        <v>1.0478167599999999</v>
      </c>
      <c r="S242" s="28">
        <v>1.115589045503504</v>
      </c>
      <c r="T242" s="28">
        <v>1.1406362726047199</v>
      </c>
      <c r="U242" s="28">
        <v>1.1751185105955062</v>
      </c>
      <c r="V242" s="28">
        <v>1.2104694448709579</v>
      </c>
      <c r="W242" s="28">
        <v>1.2416859253820345</v>
      </c>
      <c r="X242" s="28">
        <v>1.2744939848652905</v>
      </c>
    </row>
    <row r="243" spans="1:24" x14ac:dyDescent="0.2">
      <c r="A243" s="11" t="s">
        <v>111</v>
      </c>
      <c r="B243" s="11" t="s">
        <v>84</v>
      </c>
      <c r="C243" s="11" t="s">
        <v>192</v>
      </c>
      <c r="D243" s="11" t="s">
        <v>188</v>
      </c>
      <c r="E243" s="28">
        <v>0.39283200000000001</v>
      </c>
      <c r="F243" s="28">
        <v>0.34246100000000002</v>
      </c>
      <c r="G243" s="28">
        <v>0.86299999999999999</v>
      </c>
      <c r="H243" s="28">
        <v>0.45393600000000001</v>
      </c>
      <c r="I243" s="28">
        <v>0.54500000000000004</v>
      </c>
      <c r="J243" s="28">
        <v>0.627</v>
      </c>
      <c r="K243" s="28">
        <v>0.84499999999999997</v>
      </c>
      <c r="L243" s="28">
        <v>0.98499999999999999</v>
      </c>
      <c r="M243" s="28">
        <v>0.85145800000000005</v>
      </c>
      <c r="N243" s="28">
        <v>0.71029799999999998</v>
      </c>
      <c r="O243" s="28">
        <v>0.89711700000000005</v>
      </c>
      <c r="P243" s="28">
        <v>1.0068649999999999</v>
      </c>
      <c r="Q243" s="28">
        <v>0.79128799999999999</v>
      </c>
      <c r="R243" s="28">
        <v>1.036332</v>
      </c>
      <c r="S243" s="28">
        <v>1.1251467314532904</v>
      </c>
      <c r="T243" s="28">
        <v>1.1214049757736686</v>
      </c>
      <c r="U243" s="28">
        <v>1.156889820227917</v>
      </c>
      <c r="V243" s="28">
        <v>1.191892689157295</v>
      </c>
      <c r="W243" s="28">
        <v>1.227649469832014</v>
      </c>
      <c r="X243" s="28">
        <v>1.263778296613788</v>
      </c>
    </row>
    <row r="244" spans="1:24" x14ac:dyDescent="0.2">
      <c r="A244" s="11" t="s">
        <v>111</v>
      </c>
      <c r="B244" s="11" t="s">
        <v>84</v>
      </c>
      <c r="C244" s="11" t="s">
        <v>192</v>
      </c>
      <c r="D244" s="11" t="s">
        <v>189</v>
      </c>
      <c r="E244" s="28">
        <v>0.53675200000000001</v>
      </c>
      <c r="F244" s="28">
        <v>0.56517399999999995</v>
      </c>
      <c r="G244" s="28">
        <v>0.69069999999999998</v>
      </c>
      <c r="H244" s="28">
        <v>0.86908700000000005</v>
      </c>
      <c r="I244" s="28">
        <v>0.94199999999999995</v>
      </c>
      <c r="J244" s="28">
        <v>1.002</v>
      </c>
      <c r="K244" s="28">
        <v>1.1584730000000001</v>
      </c>
      <c r="L244" s="28">
        <v>1.135</v>
      </c>
      <c r="M244" s="28">
        <v>1.008</v>
      </c>
      <c r="N244" s="28">
        <v>0.81142000000000003</v>
      </c>
      <c r="O244" s="28">
        <v>1.241404</v>
      </c>
      <c r="P244" s="28">
        <v>1.691478</v>
      </c>
      <c r="Q244" s="28">
        <v>1.732572</v>
      </c>
      <c r="R244" s="28">
        <v>2.0320239999999998</v>
      </c>
      <c r="S244" s="28">
        <v>1.9347579409048639</v>
      </c>
      <c r="T244" s="28">
        <v>1.9465471562670351</v>
      </c>
      <c r="U244" s="28">
        <v>2.0278566535745011</v>
      </c>
      <c r="V244" s="28">
        <v>2.1083292174129897</v>
      </c>
      <c r="W244" s="28">
        <v>2.1851446772281466</v>
      </c>
      <c r="X244" s="28">
        <v>2.2749615257276128</v>
      </c>
    </row>
    <row r="245" spans="1:24" x14ac:dyDescent="0.2">
      <c r="A245" s="11" t="s">
        <v>111</v>
      </c>
      <c r="B245" s="11" t="s">
        <v>84</v>
      </c>
      <c r="C245" s="11" t="s">
        <v>192</v>
      </c>
      <c r="D245" s="11" t="s">
        <v>190</v>
      </c>
      <c r="E245" s="28">
        <v>0.64856121159020685</v>
      </c>
      <c r="F245" s="28">
        <v>0.58820501954243987</v>
      </c>
      <c r="G245" s="28">
        <v>0.63177576173076877</v>
      </c>
      <c r="H245" s="28">
        <v>0.82130849024999941</v>
      </c>
      <c r="I245" s="28">
        <v>0.90343933927499942</v>
      </c>
      <c r="J245" s="28">
        <v>0.99378327320249948</v>
      </c>
      <c r="K245" s="28">
        <v>1.0931616005227496</v>
      </c>
      <c r="L245" s="28">
        <v>1.1259564485384321</v>
      </c>
      <c r="M245" s="28">
        <v>1.0696586261115104</v>
      </c>
      <c r="N245" s="28">
        <v>0.85572690088920833</v>
      </c>
      <c r="O245" s="28">
        <v>1.3777203104316256</v>
      </c>
      <c r="P245" s="28">
        <v>1.9425856377085917</v>
      </c>
      <c r="Q245" s="28">
        <v>1.8260304994460761</v>
      </c>
      <c r="R245" s="28">
        <v>2.0999350743629872</v>
      </c>
      <c r="S245" s="28">
        <v>1.9529396191575781</v>
      </c>
      <c r="T245" s="28">
        <v>2.0115278077323056</v>
      </c>
      <c r="U245" s="28">
        <v>2.0718736419642747</v>
      </c>
      <c r="V245" s="28">
        <v>2.134029851223203</v>
      </c>
      <c r="W245" s="28">
        <v>2.2087208960160147</v>
      </c>
      <c r="X245" s="28">
        <v>2.2860261273765752</v>
      </c>
    </row>
    <row r="246" spans="1:24" x14ac:dyDescent="0.2">
      <c r="A246" s="11" t="s">
        <v>112</v>
      </c>
      <c r="B246" s="11" t="s">
        <v>84</v>
      </c>
      <c r="C246" s="11" t="s">
        <v>181</v>
      </c>
      <c r="D246" s="11" t="s">
        <v>182</v>
      </c>
      <c r="E246" s="28">
        <v>2.3639999999999999</v>
      </c>
      <c r="F246" s="28">
        <v>2.5089999999999999</v>
      </c>
      <c r="G246" s="28">
        <v>2.6539999999999999</v>
      </c>
      <c r="H246" s="28">
        <v>2.8</v>
      </c>
      <c r="I246" s="28">
        <v>2.8279999999999998</v>
      </c>
      <c r="J246" s="28">
        <v>2.8889999999999998</v>
      </c>
      <c r="K246" s="28">
        <v>2.9540000000000002</v>
      </c>
      <c r="L246" s="28">
        <v>3.012</v>
      </c>
      <c r="M246" s="28">
        <v>3.0550000000000002</v>
      </c>
      <c r="N246" s="28">
        <v>3.013719</v>
      </c>
      <c r="O246" s="28">
        <v>2.9840629999999999</v>
      </c>
      <c r="P246" s="28">
        <v>2.9670000000000001</v>
      </c>
      <c r="Q246" s="28">
        <v>2.9860000000000002</v>
      </c>
      <c r="R246" s="28">
        <v>3.0407320000000002</v>
      </c>
      <c r="S246" s="28">
        <v>3.0472763600000001</v>
      </c>
      <c r="T246" s="28">
        <v>3.046068451</v>
      </c>
      <c r="U246" s="28">
        <v>3.0417673974699997</v>
      </c>
      <c r="V246" s="28">
        <v>3.0287090037636095</v>
      </c>
      <c r="W246" s="28">
        <v>3.0267370616205924</v>
      </c>
      <c r="X246" s="28">
        <v>3.0335223162173892</v>
      </c>
    </row>
    <row r="247" spans="1:24" x14ac:dyDescent="0.2">
      <c r="A247" s="11" t="s">
        <v>112</v>
      </c>
      <c r="B247" s="11" t="s">
        <v>84</v>
      </c>
      <c r="C247" s="11" t="s">
        <v>181</v>
      </c>
      <c r="D247" s="11" t="s">
        <v>183</v>
      </c>
      <c r="E247" s="28">
        <v>0.13323599999999999</v>
      </c>
      <c r="F247" s="28">
        <v>0.14880199999999999</v>
      </c>
      <c r="G247" s="28">
        <v>0.17233799999999999</v>
      </c>
      <c r="H247" s="28">
        <v>0.20799999999999999</v>
      </c>
      <c r="I247" s="28">
        <v>0.20799999999999999</v>
      </c>
      <c r="J247" s="28">
        <v>0.19900000000000001</v>
      </c>
      <c r="K247" s="28">
        <v>0.188</v>
      </c>
      <c r="L247" s="28">
        <v>0.17699999999999999</v>
      </c>
      <c r="M247" s="28">
        <v>0.159</v>
      </c>
      <c r="N247" s="28">
        <v>7.8590999999999994E-2</v>
      </c>
      <c r="O247" s="28">
        <v>5.1574000000000002E-2</v>
      </c>
      <c r="P247" s="28">
        <v>4.5052999999999996E-2</v>
      </c>
      <c r="Q247" s="28">
        <v>5.2993999999999999E-2</v>
      </c>
      <c r="R247" s="28">
        <v>5.6107999999999998E-2</v>
      </c>
      <c r="S247" s="28">
        <v>6.7359000000000002E-2</v>
      </c>
      <c r="T247" s="28">
        <v>7.4973999999999999E-2</v>
      </c>
      <c r="U247" s="28">
        <v>8.7081000000000006E-2</v>
      </c>
      <c r="V247" s="28">
        <v>9.9486999999999992E-2</v>
      </c>
      <c r="W247" s="28">
        <v>0.113119</v>
      </c>
      <c r="X247" s="28">
        <v>0.12482800000000001</v>
      </c>
    </row>
    <row r="248" spans="1:24" x14ac:dyDescent="0.2">
      <c r="A248" s="11" t="s">
        <v>112</v>
      </c>
      <c r="B248" s="11" t="s">
        <v>84</v>
      </c>
      <c r="C248" s="11" t="s">
        <v>181</v>
      </c>
      <c r="D248" s="11" t="s">
        <v>184</v>
      </c>
      <c r="E248" s="28">
        <v>0.134049</v>
      </c>
      <c r="F248" s="28">
        <v>0.14230500000000001</v>
      </c>
      <c r="G248" s="28">
        <v>0.138207</v>
      </c>
      <c r="H248" s="28">
        <v>0.123</v>
      </c>
      <c r="I248" s="28">
        <v>0.11700000000000001</v>
      </c>
      <c r="J248" s="28">
        <v>0.14799999999999999</v>
      </c>
      <c r="K248" s="28">
        <v>0.188</v>
      </c>
      <c r="L248" s="28">
        <v>0.28999999999999998</v>
      </c>
      <c r="M248" s="28">
        <v>0.34200000000000003</v>
      </c>
      <c r="N248" s="28">
        <v>0.21276900000000001</v>
      </c>
      <c r="O248" s="28">
        <v>0.20857200000000001</v>
      </c>
      <c r="P248" s="28">
        <v>0.21134500000000001</v>
      </c>
      <c r="Q248" s="28">
        <v>0.23069800000000001</v>
      </c>
      <c r="R248" s="28">
        <v>0.31322000000000005</v>
      </c>
      <c r="S248" s="28">
        <v>0.42565900000000001</v>
      </c>
      <c r="T248" s="28">
        <v>0.47019600000000006</v>
      </c>
      <c r="U248" s="28">
        <v>0.50932699999999997</v>
      </c>
      <c r="V248" s="28">
        <v>0.51153500000000007</v>
      </c>
      <c r="W248" s="28">
        <v>0.50630300000000006</v>
      </c>
      <c r="X248" s="28">
        <v>0.53086100000000003</v>
      </c>
    </row>
    <row r="249" spans="1:24" x14ac:dyDescent="0.2">
      <c r="A249" s="11" t="s">
        <v>112</v>
      </c>
      <c r="B249" s="11" t="s">
        <v>84</v>
      </c>
      <c r="C249" s="11" t="s">
        <v>181</v>
      </c>
      <c r="D249" s="11" t="s">
        <v>185</v>
      </c>
      <c r="E249" s="28">
        <v>0.67024499999999998</v>
      </c>
      <c r="F249" s="28">
        <v>0.71152500000000007</v>
      </c>
      <c r="G249" s="28">
        <v>0.69103499999999995</v>
      </c>
      <c r="H249" s="28">
        <v>0.61499999999999999</v>
      </c>
      <c r="I249" s="28">
        <v>0.58499999999999996</v>
      </c>
      <c r="J249" s="28">
        <v>0.74</v>
      </c>
      <c r="K249" s="28">
        <v>0.94</v>
      </c>
      <c r="L249" s="28">
        <v>1.45</v>
      </c>
      <c r="M249" s="28">
        <v>1.71</v>
      </c>
      <c r="N249" s="28">
        <v>1.0638450000000002</v>
      </c>
      <c r="O249" s="28">
        <v>1.0428600000000001</v>
      </c>
      <c r="P249" s="28">
        <v>1.0567250000000001</v>
      </c>
      <c r="Q249" s="28">
        <v>1.1534900000000001</v>
      </c>
      <c r="R249" s="28">
        <v>1.5661</v>
      </c>
      <c r="S249" s="28">
        <v>2.128295</v>
      </c>
      <c r="T249" s="28">
        <v>2.3509800000000003</v>
      </c>
      <c r="U249" s="28">
        <v>2.5466349999999993</v>
      </c>
      <c r="V249" s="28">
        <v>2.5576750000000006</v>
      </c>
      <c r="W249" s="28">
        <v>2.5315150000000002</v>
      </c>
      <c r="X249" s="28">
        <v>2.6543049999999999</v>
      </c>
    </row>
    <row r="250" spans="1:24" x14ac:dyDescent="0.2">
      <c r="A250" s="11" t="s">
        <v>112</v>
      </c>
      <c r="B250" s="11" t="s">
        <v>84</v>
      </c>
      <c r="C250" s="11" t="s">
        <v>181</v>
      </c>
      <c r="D250" s="11" t="s">
        <v>186</v>
      </c>
      <c r="E250" s="28">
        <v>1.3238400000000001</v>
      </c>
      <c r="F250" s="28">
        <v>1.3297700000000003</v>
      </c>
      <c r="G250" s="28">
        <v>1.5393199999999998</v>
      </c>
      <c r="H250" s="28">
        <v>1.92</v>
      </c>
      <c r="I250" s="28">
        <v>2.1360000000000001</v>
      </c>
      <c r="J250" s="28">
        <v>2.0787840000000002</v>
      </c>
      <c r="K250" s="28">
        <v>2.16319902</v>
      </c>
      <c r="L250" s="28">
        <v>1.9052300800000002</v>
      </c>
      <c r="M250" s="28">
        <v>2.0591251499999998</v>
      </c>
      <c r="N250" s="28">
        <v>1.6377506499999999</v>
      </c>
      <c r="O250" s="28">
        <v>1.793766175</v>
      </c>
      <c r="P250" s="28">
        <v>1.9382403750000001</v>
      </c>
      <c r="Q250" s="28">
        <v>1.8153992250000002</v>
      </c>
      <c r="R250" s="28">
        <v>2.040214475</v>
      </c>
      <c r="S250" s="28">
        <v>2.3243342255433621</v>
      </c>
      <c r="T250" s="28">
        <v>2.4230801365684504</v>
      </c>
      <c r="U250" s="28">
        <v>2.4334139179759999</v>
      </c>
      <c r="V250" s="28">
        <v>2.422967203010888</v>
      </c>
      <c r="W250" s="28">
        <v>2.4213896492964739</v>
      </c>
      <c r="X250" s="28">
        <v>2.4268178529739117</v>
      </c>
    </row>
    <row r="251" spans="1:24" x14ac:dyDescent="0.2">
      <c r="A251" s="11" t="s">
        <v>112</v>
      </c>
      <c r="B251" s="11" t="s">
        <v>84</v>
      </c>
      <c r="C251" s="11" t="s">
        <v>181</v>
      </c>
      <c r="D251" s="11" t="s">
        <v>187</v>
      </c>
      <c r="E251" s="28">
        <v>1.9940850000000001</v>
      </c>
      <c r="F251" s="28">
        <v>2.0412950000000003</v>
      </c>
      <c r="G251" s="28">
        <v>2.2303549999999999</v>
      </c>
      <c r="H251" s="28">
        <v>2.5350000000000001</v>
      </c>
      <c r="I251" s="28">
        <v>2.7210000000000001</v>
      </c>
      <c r="J251" s="28">
        <v>2.818784</v>
      </c>
      <c r="K251" s="28">
        <v>3.1031990199999999</v>
      </c>
      <c r="L251" s="28">
        <v>3.3552300800000001</v>
      </c>
      <c r="M251" s="28">
        <v>3.7691251499999998</v>
      </c>
      <c r="N251" s="28">
        <v>2.7015956499999998</v>
      </c>
      <c r="O251" s="28">
        <v>2.8366261750000001</v>
      </c>
      <c r="P251" s="28">
        <v>2.9949653750000005</v>
      </c>
      <c r="Q251" s="28">
        <v>2.9688892250000003</v>
      </c>
      <c r="R251" s="28">
        <v>3.606314475</v>
      </c>
      <c r="S251" s="28">
        <v>4.4526292255433617</v>
      </c>
      <c r="T251" s="28">
        <v>4.7740601365684512</v>
      </c>
      <c r="U251" s="28">
        <v>4.9800489179759992</v>
      </c>
      <c r="V251" s="28">
        <v>4.9806422030108886</v>
      </c>
      <c r="W251" s="28">
        <v>4.9529046492964746</v>
      </c>
      <c r="X251" s="28">
        <v>5.0811228529739116</v>
      </c>
    </row>
    <row r="252" spans="1:24" x14ac:dyDescent="0.2">
      <c r="A252" s="11" t="s">
        <v>112</v>
      </c>
      <c r="B252" s="11" t="s">
        <v>84</v>
      </c>
      <c r="C252" s="11" t="s">
        <v>181</v>
      </c>
      <c r="D252" s="11" t="s">
        <v>188</v>
      </c>
      <c r="E252" s="28">
        <v>2.0102099999999998</v>
      </c>
      <c r="F252" s="28">
        <v>2.030529</v>
      </c>
      <c r="G252" s="28">
        <v>2.6195949999999999</v>
      </c>
      <c r="H252" s="28">
        <v>3.383705</v>
      </c>
      <c r="I252" s="28">
        <v>3.7450000000000001</v>
      </c>
      <c r="J252" s="28">
        <v>4.3876999999999997</v>
      </c>
      <c r="K252" s="28">
        <v>3.6659999999999999</v>
      </c>
      <c r="L252" s="28">
        <v>4.6929999999999996</v>
      </c>
      <c r="M252" s="28">
        <v>5.8390000000000004</v>
      </c>
      <c r="N252" s="28">
        <v>6.2421759999999997</v>
      </c>
      <c r="O252" s="28">
        <v>7.1218760000000003</v>
      </c>
      <c r="P252" s="28">
        <v>8.4676919999999996</v>
      </c>
      <c r="Q252" s="28">
        <v>8.1590640000000008</v>
      </c>
      <c r="R252" s="28">
        <v>8.4137009999999997</v>
      </c>
      <c r="S252" s="28">
        <v>8.7774898842611329</v>
      </c>
      <c r="T252" s="28">
        <v>9.3632877041455789</v>
      </c>
      <c r="U252" s="28">
        <v>9.4710238301791971</v>
      </c>
      <c r="V252" s="28">
        <v>9.6284323937698062</v>
      </c>
      <c r="W252" s="28">
        <v>9.7891367983862807</v>
      </c>
      <c r="X252" s="28">
        <v>10.016040820625506</v>
      </c>
    </row>
    <row r="253" spans="1:24" x14ac:dyDescent="0.2">
      <c r="A253" s="11" t="s">
        <v>112</v>
      </c>
      <c r="B253" s="11" t="s">
        <v>84</v>
      </c>
      <c r="C253" s="11" t="s">
        <v>181</v>
      </c>
      <c r="D253" s="11" t="s">
        <v>189</v>
      </c>
      <c r="E253" s="28">
        <v>9.9256999999999998E-2</v>
      </c>
      <c r="F253" s="28">
        <v>0.22934399999999999</v>
      </c>
      <c r="G253" s="28">
        <v>0.352016</v>
      </c>
      <c r="H253" s="28">
        <v>0.56893899999999997</v>
      </c>
      <c r="I253" s="28">
        <v>0.79700000000000004</v>
      </c>
      <c r="J253" s="28">
        <v>1.6066</v>
      </c>
      <c r="K253" s="28">
        <v>2.149</v>
      </c>
      <c r="L253" s="28">
        <v>3.0859999999999999</v>
      </c>
      <c r="M253" s="28">
        <v>7.2729999999999997</v>
      </c>
      <c r="N253" s="28">
        <v>10.474815</v>
      </c>
      <c r="O253" s="28">
        <v>13.137791999999999</v>
      </c>
      <c r="P253" s="28">
        <v>18.499479000000001</v>
      </c>
      <c r="Q253" s="28">
        <v>18.938296000000001</v>
      </c>
      <c r="R253" s="28">
        <v>20.680485000000001</v>
      </c>
      <c r="S253" s="28">
        <v>19.381108041636448</v>
      </c>
      <c r="T253" s="28">
        <v>21.951843857463317</v>
      </c>
      <c r="U253" s="28">
        <v>23.264186866071277</v>
      </c>
      <c r="V253" s="28">
        <v>24.822490191460055</v>
      </c>
      <c r="W253" s="28">
        <v>25.577455745159817</v>
      </c>
      <c r="X253" s="28">
        <v>26.213324004269651</v>
      </c>
    </row>
    <row r="254" spans="1:24" x14ac:dyDescent="0.2">
      <c r="A254" s="11" t="s">
        <v>112</v>
      </c>
      <c r="B254" s="11" t="s">
        <v>84</v>
      </c>
      <c r="C254" s="11" t="s">
        <v>181</v>
      </c>
      <c r="D254" s="11" t="s">
        <v>190</v>
      </c>
      <c r="E254" s="28">
        <v>0</v>
      </c>
      <c r="F254" s="28">
        <v>0</v>
      </c>
      <c r="G254" s="28">
        <v>0</v>
      </c>
      <c r="H254" s="28">
        <v>0</v>
      </c>
      <c r="I254" s="28">
        <v>0</v>
      </c>
      <c r="J254" s="28">
        <v>0.35</v>
      </c>
      <c r="K254" s="28">
        <v>1.3</v>
      </c>
      <c r="L254" s="28">
        <v>2.13</v>
      </c>
      <c r="M254" s="28">
        <v>5.33</v>
      </c>
      <c r="N254" s="28">
        <v>7.6563999999999997</v>
      </c>
      <c r="O254" s="28">
        <v>9.1111160000000009</v>
      </c>
      <c r="P254" s="28">
        <v>13.120007039999999</v>
      </c>
      <c r="Q254" s="28">
        <v>14.3</v>
      </c>
      <c r="R254" s="28">
        <v>16.399999999999999</v>
      </c>
      <c r="S254" s="28">
        <v>15.415999999999999</v>
      </c>
      <c r="T254" s="28">
        <v>17.497159999999997</v>
      </c>
      <c r="U254" s="28">
        <v>18.896932799999998</v>
      </c>
      <c r="V254" s="28">
        <v>20.314202759999997</v>
      </c>
      <c r="W254" s="28">
        <v>20.883000437279996</v>
      </c>
      <c r="X254" s="28">
        <v>21.405075448211996</v>
      </c>
    </row>
    <row r="255" spans="1:24" x14ac:dyDescent="0.2">
      <c r="A255" s="11" t="s">
        <v>112</v>
      </c>
      <c r="B255" s="11" t="s">
        <v>84</v>
      </c>
      <c r="C255" s="11" t="s">
        <v>191</v>
      </c>
      <c r="D255" s="11" t="s">
        <v>182</v>
      </c>
      <c r="E255" s="28">
        <v>0.35162633842573987</v>
      </c>
      <c r="F255" s="28">
        <v>0.3652294604782152</v>
      </c>
      <c r="G255" s="28">
        <v>0.38219714512894132</v>
      </c>
      <c r="H255" s="28">
        <v>0.39345724029130991</v>
      </c>
      <c r="I255" s="28">
        <v>0.40534199894826622</v>
      </c>
      <c r="J255" s="28">
        <v>0.41383059898332403</v>
      </c>
      <c r="K255" s="28">
        <v>0.42303624568387987</v>
      </c>
      <c r="L255" s="28">
        <v>0.4349350374944172</v>
      </c>
      <c r="M255" s="28">
        <v>0.44643720291126993</v>
      </c>
      <c r="N255" s="28">
        <v>0.44135584322962956</v>
      </c>
      <c r="O255" s="28">
        <v>0.43699198178864201</v>
      </c>
      <c r="P255" s="28">
        <v>0.43396458239568725</v>
      </c>
      <c r="Q255" s="28">
        <v>0.43052209631583099</v>
      </c>
      <c r="R255" s="28">
        <v>0.42771635977196998</v>
      </c>
      <c r="S255" s="28">
        <v>0.42947214777957093</v>
      </c>
      <c r="T255" s="28">
        <v>0.4328644095202519</v>
      </c>
      <c r="U255" s="28">
        <v>0.43927206712142131</v>
      </c>
      <c r="V255" s="28">
        <v>0.44821196637345684</v>
      </c>
      <c r="W255" s="28">
        <v>0.45929464612623744</v>
      </c>
      <c r="X255" s="28">
        <v>0.47189068032025133</v>
      </c>
    </row>
    <row r="256" spans="1:24" x14ac:dyDescent="0.2">
      <c r="A256" s="11" t="s">
        <v>112</v>
      </c>
      <c r="B256" s="11" t="s">
        <v>84</v>
      </c>
      <c r="C256" s="11" t="s">
        <v>191</v>
      </c>
      <c r="D256" s="11" t="s">
        <v>183</v>
      </c>
      <c r="E256" s="28">
        <v>2.7141999999999999E-2</v>
      </c>
      <c r="F256" s="28">
        <v>2.5324000000000003E-2</v>
      </c>
      <c r="G256" s="28">
        <v>2.9141999999999998E-2</v>
      </c>
      <c r="H256" s="28">
        <v>2.4E-2</v>
      </c>
      <c r="I256" s="28">
        <v>2.5000000000000001E-2</v>
      </c>
      <c r="J256" s="28">
        <v>2.1999999999999999E-2</v>
      </c>
      <c r="K256" s="28">
        <v>2.3E-2</v>
      </c>
      <c r="L256" s="28">
        <v>2.6000000000000002E-2</v>
      </c>
      <c r="M256" s="28">
        <v>2.6000000000000002E-2</v>
      </c>
      <c r="N256" s="28">
        <v>1.2663000000000001E-2</v>
      </c>
      <c r="O256" s="28">
        <v>1.0348000000000001E-2</v>
      </c>
      <c r="P256" s="28">
        <v>1.1539000000000001E-2</v>
      </c>
      <c r="Q256" s="28">
        <v>1.1023E-2</v>
      </c>
      <c r="R256" s="28">
        <v>1.1545E-2</v>
      </c>
      <c r="S256" s="28">
        <v>1.6013000000000003E-2</v>
      </c>
      <c r="T256" s="28">
        <v>1.7707999999999998E-2</v>
      </c>
      <c r="U256" s="28">
        <v>2.0624E-2</v>
      </c>
      <c r="V256" s="28">
        <v>2.3263000000000002E-2</v>
      </c>
      <c r="W256" s="28">
        <v>2.5702000000000003E-2</v>
      </c>
      <c r="X256" s="28">
        <v>2.7690000000000003E-2</v>
      </c>
    </row>
    <row r="257" spans="1:24" x14ac:dyDescent="0.2">
      <c r="A257" s="11" t="s">
        <v>112</v>
      </c>
      <c r="B257" s="11" t="s">
        <v>84</v>
      </c>
      <c r="C257" s="11" t="s">
        <v>191</v>
      </c>
      <c r="D257" s="11" t="s">
        <v>184</v>
      </c>
      <c r="E257" s="28">
        <v>0</v>
      </c>
      <c r="F257" s="28">
        <v>0</v>
      </c>
      <c r="G257" s="28">
        <v>0</v>
      </c>
      <c r="H257" s="28">
        <v>0</v>
      </c>
      <c r="I257" s="28">
        <v>0</v>
      </c>
      <c r="J257" s="28">
        <v>0</v>
      </c>
      <c r="K257" s="28">
        <v>0</v>
      </c>
      <c r="L257" s="28">
        <v>0</v>
      </c>
      <c r="M257" s="28">
        <v>0</v>
      </c>
      <c r="N257" s="28">
        <v>0</v>
      </c>
      <c r="O257" s="28">
        <v>0</v>
      </c>
      <c r="P257" s="28">
        <v>0</v>
      </c>
      <c r="Q257" s="28">
        <v>0</v>
      </c>
      <c r="R257" s="28">
        <v>0</v>
      </c>
      <c r="S257" s="28">
        <v>0</v>
      </c>
      <c r="T257" s="28">
        <v>0</v>
      </c>
      <c r="U257" s="28">
        <v>0</v>
      </c>
      <c r="V257" s="28">
        <v>0</v>
      </c>
      <c r="W257" s="28">
        <v>0</v>
      </c>
      <c r="X257" s="28">
        <v>0</v>
      </c>
    </row>
    <row r="258" spans="1:24" x14ac:dyDescent="0.2">
      <c r="A258" s="11" t="s">
        <v>112</v>
      </c>
      <c r="B258" s="11" t="s">
        <v>84</v>
      </c>
      <c r="C258" s="11" t="s">
        <v>191</v>
      </c>
      <c r="D258" s="11" t="s">
        <v>185</v>
      </c>
      <c r="E258" s="28">
        <v>0</v>
      </c>
      <c r="F258" s="28">
        <v>0</v>
      </c>
      <c r="G258" s="28">
        <v>0</v>
      </c>
      <c r="H258" s="28">
        <v>0</v>
      </c>
      <c r="I258" s="28">
        <v>0</v>
      </c>
      <c r="J258" s="28">
        <v>0</v>
      </c>
      <c r="K258" s="28">
        <v>0</v>
      </c>
      <c r="L258" s="28">
        <v>0</v>
      </c>
      <c r="M258" s="28">
        <v>0</v>
      </c>
      <c r="N258" s="28">
        <v>0</v>
      </c>
      <c r="O258" s="28">
        <v>0</v>
      </c>
      <c r="P258" s="28">
        <v>0</v>
      </c>
      <c r="Q258" s="28">
        <v>0</v>
      </c>
      <c r="R258" s="28">
        <v>0</v>
      </c>
      <c r="S258" s="28">
        <v>0</v>
      </c>
      <c r="T258" s="28">
        <v>0</v>
      </c>
      <c r="U258" s="28">
        <v>0</v>
      </c>
      <c r="V258" s="28">
        <v>0</v>
      </c>
      <c r="W258" s="28">
        <v>0</v>
      </c>
      <c r="X258" s="28">
        <v>0</v>
      </c>
    </row>
    <row r="259" spans="1:24" x14ac:dyDescent="0.2">
      <c r="A259" s="11" t="s">
        <v>112</v>
      </c>
      <c r="B259" s="11" t="s">
        <v>84</v>
      </c>
      <c r="C259" s="11" t="s">
        <v>191</v>
      </c>
      <c r="D259" s="11" t="s">
        <v>186</v>
      </c>
      <c r="E259" s="28">
        <v>0.19775726313956365</v>
      </c>
      <c r="F259" s="28">
        <v>0.19069897613156586</v>
      </c>
      <c r="G259" s="28">
        <v>0.2105389237421583</v>
      </c>
      <c r="H259" s="28">
        <v>0.25574720618935143</v>
      </c>
      <c r="I259" s="28">
        <v>0.28981952924801035</v>
      </c>
      <c r="J259" s="28">
        <v>0.2896814192883268</v>
      </c>
      <c r="K259" s="28">
        <v>0.30035573443555469</v>
      </c>
      <c r="L259" s="28">
        <v>0.29793050068367583</v>
      </c>
      <c r="M259" s="28">
        <v>0.31697041406700166</v>
      </c>
      <c r="N259" s="28">
        <v>0.24895133917596743</v>
      </c>
      <c r="O259" s="28">
        <v>0.23420513114476391</v>
      </c>
      <c r="P259" s="28">
        <v>0.28573025999661206</v>
      </c>
      <c r="Q259" s="28">
        <v>0.26246829600000005</v>
      </c>
      <c r="R259" s="28">
        <v>0.24839751600000001</v>
      </c>
      <c r="S259" s="28">
        <v>0.26924089905618531</v>
      </c>
      <c r="T259" s="28">
        <v>0.28888106287325793</v>
      </c>
      <c r="U259" s="28">
        <v>0.29431228497135231</v>
      </c>
      <c r="V259" s="28">
        <v>0.30478413713395069</v>
      </c>
      <c r="W259" s="28">
        <v>0.31691330582710375</v>
      </c>
      <c r="X259" s="28">
        <v>0.32560456942097338</v>
      </c>
    </row>
    <row r="260" spans="1:24" x14ac:dyDescent="0.2">
      <c r="A260" s="11" t="s">
        <v>112</v>
      </c>
      <c r="B260" s="11" t="s">
        <v>84</v>
      </c>
      <c r="C260" s="11" t="s">
        <v>191</v>
      </c>
      <c r="D260" s="11" t="s">
        <v>187</v>
      </c>
      <c r="E260" s="28">
        <v>0.19775726313956365</v>
      </c>
      <c r="F260" s="28">
        <v>0.19069897613156586</v>
      </c>
      <c r="G260" s="28">
        <v>0.2105389237421583</v>
      </c>
      <c r="H260" s="28">
        <v>0.25574720618935143</v>
      </c>
      <c r="I260" s="28">
        <v>0.28981952924801035</v>
      </c>
      <c r="J260" s="28">
        <v>0.2896814192883268</v>
      </c>
      <c r="K260" s="28">
        <v>0.30035573443555469</v>
      </c>
      <c r="L260" s="28">
        <v>0.29793050068367583</v>
      </c>
      <c r="M260" s="28">
        <v>0.31697041406700166</v>
      </c>
      <c r="N260" s="28">
        <v>0.24895133917596743</v>
      </c>
      <c r="O260" s="28">
        <v>0.23420513114476391</v>
      </c>
      <c r="P260" s="28">
        <v>0.28573025999661206</v>
      </c>
      <c r="Q260" s="28">
        <v>0.26246829600000005</v>
      </c>
      <c r="R260" s="28">
        <v>0.24839751600000001</v>
      </c>
      <c r="S260" s="28">
        <v>0.26924089905618531</v>
      </c>
      <c r="T260" s="28">
        <v>0.28888106287325793</v>
      </c>
      <c r="U260" s="28">
        <v>0.29431228497135231</v>
      </c>
      <c r="V260" s="28">
        <v>0.30478413713395069</v>
      </c>
      <c r="W260" s="28">
        <v>0.31691330582710375</v>
      </c>
      <c r="X260" s="28">
        <v>0.32560456942097338</v>
      </c>
    </row>
    <row r="261" spans="1:24" x14ac:dyDescent="0.2">
      <c r="A261" s="11" t="s">
        <v>112</v>
      </c>
      <c r="B261" s="11" t="s">
        <v>84</v>
      </c>
      <c r="C261" s="11" t="s">
        <v>191</v>
      </c>
      <c r="D261" s="11" t="s">
        <v>188</v>
      </c>
      <c r="E261" s="28">
        <v>0.240343</v>
      </c>
      <c r="F261" s="28">
        <v>0.23320199999999999</v>
      </c>
      <c r="G261" s="28">
        <v>0.25505100000000003</v>
      </c>
      <c r="H261" s="28">
        <v>0.31124299999999999</v>
      </c>
      <c r="I261" s="28">
        <v>0.38700000000000001</v>
      </c>
      <c r="J261" s="28">
        <v>0.374</v>
      </c>
      <c r="K261" s="28">
        <v>0.376799</v>
      </c>
      <c r="L261" s="28">
        <v>0.375</v>
      </c>
      <c r="M261" s="28">
        <v>0.33900000000000002</v>
      </c>
      <c r="N261" s="28">
        <v>0.24226700000000001</v>
      </c>
      <c r="O261" s="28">
        <v>0.27804299999999998</v>
      </c>
      <c r="P261" s="28">
        <v>0.45042199999999999</v>
      </c>
      <c r="Q261" s="28">
        <v>0.48593500000000001</v>
      </c>
      <c r="R261" s="28">
        <v>0.52335600000000004</v>
      </c>
      <c r="S261" s="28">
        <v>0.63281848274101982</v>
      </c>
      <c r="T261" s="28">
        <v>0.63115455189275083</v>
      </c>
      <c r="U261" s="28">
        <v>0.65358031056273203</v>
      </c>
      <c r="V261" s="28">
        <v>0.6774809597614585</v>
      </c>
      <c r="W261" s="28">
        <v>0.70167852019188048</v>
      </c>
      <c r="X261" s="28">
        <v>0.72623726839859626</v>
      </c>
    </row>
    <row r="262" spans="1:24" x14ac:dyDescent="0.2">
      <c r="A262" s="11" t="s">
        <v>112</v>
      </c>
      <c r="B262" s="11" t="s">
        <v>84</v>
      </c>
      <c r="C262" s="11" t="s">
        <v>191</v>
      </c>
      <c r="D262" s="11" t="s">
        <v>189</v>
      </c>
      <c r="E262" s="28">
        <v>1.6858000000000001E-2</v>
      </c>
      <c r="F262" s="28">
        <v>3.4456000000000001E-2</v>
      </c>
      <c r="G262" s="28">
        <v>4.8584000000000002E-2</v>
      </c>
      <c r="H262" s="28">
        <v>6.6113000000000005E-2</v>
      </c>
      <c r="I262" s="28">
        <v>7.0666000000000007E-2</v>
      </c>
      <c r="J262" s="28">
        <v>0.154973</v>
      </c>
      <c r="K262" s="28">
        <v>0.15775</v>
      </c>
      <c r="L262" s="28">
        <v>0.15</v>
      </c>
      <c r="M262" s="28">
        <v>0.19078800000000001</v>
      </c>
      <c r="N262" s="28">
        <v>0.156413</v>
      </c>
      <c r="O262" s="28">
        <v>0.20305300000000001</v>
      </c>
      <c r="P262" s="28">
        <v>0.32237199999999999</v>
      </c>
      <c r="Q262" s="28">
        <v>1.373254</v>
      </c>
      <c r="R262" s="28">
        <v>1.3026629999999999</v>
      </c>
      <c r="S262" s="28">
        <v>3.1037540699332333</v>
      </c>
      <c r="T262" s="28">
        <v>1.8529838523340181</v>
      </c>
      <c r="U262" s="28">
        <v>2.023510802670113</v>
      </c>
      <c r="V262" s="28">
        <v>2.1097316380066862</v>
      </c>
      <c r="W262" s="28">
        <v>2.1915406045616068</v>
      </c>
      <c r="X262" s="28">
        <v>2.2607289225455647</v>
      </c>
    </row>
    <row r="263" spans="1:24" x14ac:dyDescent="0.2">
      <c r="A263" s="11" t="s">
        <v>112</v>
      </c>
      <c r="B263" s="11" t="s">
        <v>84</v>
      </c>
      <c r="C263" s="11" t="s">
        <v>191</v>
      </c>
      <c r="D263" s="11" t="s">
        <v>190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0.1</v>
      </c>
      <c r="K263" s="28">
        <v>0.105</v>
      </c>
      <c r="L263" s="28">
        <v>0.11025000000000001</v>
      </c>
      <c r="M263" s="28">
        <v>0.16537500000000002</v>
      </c>
      <c r="N263" s="28">
        <v>0.19845000000000002</v>
      </c>
      <c r="O263" s="28">
        <v>0.20638800000000002</v>
      </c>
      <c r="P263" s="28">
        <v>0.20845188000000001</v>
      </c>
      <c r="Q263" s="28">
        <v>1.1777531220000002</v>
      </c>
      <c r="R263" s="28">
        <v>1.08</v>
      </c>
      <c r="S263" s="28">
        <v>2.7432000000000003</v>
      </c>
      <c r="T263" s="28">
        <v>1.5087600000000003</v>
      </c>
      <c r="U263" s="28">
        <v>1.6671798000000004</v>
      </c>
      <c r="V263" s="28">
        <v>1.7388685314000003</v>
      </c>
      <c r="W263" s="28">
        <v>1.8084232726560001</v>
      </c>
      <c r="X263" s="28">
        <v>1.8626759708356804</v>
      </c>
    </row>
    <row r="264" spans="1:24" x14ac:dyDescent="0.2">
      <c r="A264" s="11" t="s">
        <v>112</v>
      </c>
      <c r="B264" s="11" t="s">
        <v>84</v>
      </c>
      <c r="C264" s="11" t="s">
        <v>192</v>
      </c>
      <c r="D264" s="11" t="s">
        <v>182</v>
      </c>
      <c r="E264" s="28">
        <v>5.1765173337140806E-2</v>
      </c>
      <c r="F264" s="28">
        <v>5.3475667559236113E-2</v>
      </c>
      <c r="G264" s="28">
        <v>5.5288145307261581E-2</v>
      </c>
      <c r="H264" s="28">
        <v>5.7445207130352866E-2</v>
      </c>
      <c r="I264" s="28">
        <v>6.0530366892674436E-2</v>
      </c>
      <c r="J264" s="28">
        <v>6.3512687996251954E-2</v>
      </c>
      <c r="K264" s="28">
        <v>6.6395598396376904E-2</v>
      </c>
      <c r="L264" s="28">
        <v>7.0182411783164339E-2</v>
      </c>
      <c r="M264" s="28">
        <v>7.3842998057058865E-2</v>
      </c>
      <c r="N264" s="28">
        <v>7.3002515161252432E-2</v>
      </c>
      <c r="O264" s="28">
        <v>7.3100432160931095E-2</v>
      </c>
      <c r="P264" s="28">
        <v>7.4915117899620368E-2</v>
      </c>
      <c r="Q264" s="28">
        <v>7.695191900893289E-2</v>
      </c>
      <c r="R264" s="28">
        <v>7.9551505681638102E-2</v>
      </c>
      <c r="S264" s="28">
        <v>8.178830599414405E-2</v>
      </c>
      <c r="T264" s="28">
        <v>8.4092291896337296E-2</v>
      </c>
      <c r="U264" s="28">
        <v>8.6678246263758169E-2</v>
      </c>
      <c r="V264" s="28">
        <v>8.9523864137054154E-2</v>
      </c>
      <c r="W264" s="28">
        <v>9.2630576620531355E-2</v>
      </c>
      <c r="X264" s="28">
        <v>9.598376759205382E-2</v>
      </c>
    </row>
    <row r="265" spans="1:24" x14ac:dyDescent="0.2">
      <c r="A265" s="11" t="s">
        <v>112</v>
      </c>
      <c r="B265" s="11" t="s">
        <v>84</v>
      </c>
      <c r="C265" s="11" t="s">
        <v>192</v>
      </c>
      <c r="D265" s="11" t="s">
        <v>183</v>
      </c>
      <c r="E265" s="28">
        <v>2.787E-3</v>
      </c>
      <c r="F265" s="28">
        <v>3.4359999999999998E-3</v>
      </c>
      <c r="G265" s="28">
        <v>3.5950000000000001E-3</v>
      </c>
      <c r="H265" s="28">
        <v>4.0000000000000001E-3</v>
      </c>
      <c r="I265" s="28">
        <v>5.0000000000000001E-3</v>
      </c>
      <c r="J265" s="28">
        <v>5.0000000000000001E-3</v>
      </c>
      <c r="K265" s="28">
        <v>5.0000000000000001E-3</v>
      </c>
      <c r="L265" s="28">
        <v>6.0000000000000001E-3</v>
      </c>
      <c r="M265" s="28">
        <v>6.0000000000000001E-3</v>
      </c>
      <c r="N265" s="28">
        <v>2.0560000000000001E-3</v>
      </c>
      <c r="O265" s="28">
        <v>2.5070000000000001E-3</v>
      </c>
      <c r="P265" s="28">
        <v>4.2270000000000007E-3</v>
      </c>
      <c r="Q265" s="28">
        <v>4.5090000000000009E-3</v>
      </c>
      <c r="R265" s="28">
        <v>5.1390000000000003E-3</v>
      </c>
      <c r="S265" s="28">
        <v>4.862E-3</v>
      </c>
      <c r="T265" s="28">
        <v>5.0030000000000005E-3</v>
      </c>
      <c r="U265" s="28">
        <v>5.3609999999999994E-3</v>
      </c>
      <c r="V265" s="28">
        <v>5.7060000000000001E-3</v>
      </c>
      <c r="W265" s="28">
        <v>6.0610000000000004E-3</v>
      </c>
      <c r="X265" s="28">
        <v>6.4099999999999999E-3</v>
      </c>
    </row>
    <row r="266" spans="1:24" x14ac:dyDescent="0.2">
      <c r="A266" s="11" t="s">
        <v>112</v>
      </c>
      <c r="B266" s="11" t="s">
        <v>84</v>
      </c>
      <c r="C266" s="11" t="s">
        <v>192</v>
      </c>
      <c r="D266" s="11" t="s">
        <v>184</v>
      </c>
      <c r="E266" s="28">
        <v>1.1000000000000001E-3</v>
      </c>
      <c r="F266" s="28">
        <v>2E-3</v>
      </c>
      <c r="G266" s="28">
        <v>3.274E-3</v>
      </c>
      <c r="H266" s="28">
        <v>4.0000000000000001E-3</v>
      </c>
      <c r="I266" s="28">
        <v>4.0000000000000001E-3</v>
      </c>
      <c r="J266" s="28">
        <v>4.0000000000000001E-3</v>
      </c>
      <c r="K266" s="28">
        <v>4.0000000000000001E-3</v>
      </c>
      <c r="L266" s="28">
        <v>4.0000000000000001E-3</v>
      </c>
      <c r="M266" s="28">
        <v>4.0000000000000001E-3</v>
      </c>
      <c r="N266" s="28">
        <v>3.0000000000000001E-3</v>
      </c>
      <c r="O266" s="28">
        <v>3.1000000000000003E-3</v>
      </c>
      <c r="P266" s="28">
        <v>3.5000000000000001E-3</v>
      </c>
      <c r="Q266" s="28">
        <v>3.7000000000000002E-3</v>
      </c>
      <c r="R266" s="28">
        <v>3.8999999999999998E-3</v>
      </c>
      <c r="S266" s="28">
        <v>4.0000000000000001E-3</v>
      </c>
      <c r="T266" s="28">
        <v>4.0999999999999995E-3</v>
      </c>
      <c r="U266" s="28">
        <v>4.2000000000000006E-3</v>
      </c>
      <c r="V266" s="28">
        <v>4.3E-3</v>
      </c>
      <c r="W266" s="28">
        <v>4.4000000000000003E-3</v>
      </c>
      <c r="X266" s="28">
        <v>4.5000000000000005E-3</v>
      </c>
    </row>
    <row r="267" spans="1:24" x14ac:dyDescent="0.2">
      <c r="A267" s="11" t="s">
        <v>112</v>
      </c>
      <c r="B267" s="11" t="s">
        <v>84</v>
      </c>
      <c r="C267" s="11" t="s">
        <v>192</v>
      </c>
      <c r="D267" s="11" t="s">
        <v>185</v>
      </c>
      <c r="E267" s="28">
        <v>8.8000000000000005E-3</v>
      </c>
      <c r="F267" s="28">
        <v>1.6E-2</v>
      </c>
      <c r="G267" s="28">
        <v>2.6192E-2</v>
      </c>
      <c r="H267" s="28">
        <v>3.2000000000000001E-2</v>
      </c>
      <c r="I267" s="28">
        <v>3.2000000000000001E-2</v>
      </c>
      <c r="J267" s="28">
        <v>3.2000000000000001E-2</v>
      </c>
      <c r="K267" s="28">
        <v>3.2000000000000001E-2</v>
      </c>
      <c r="L267" s="28">
        <v>3.2000000000000001E-2</v>
      </c>
      <c r="M267" s="28">
        <v>3.2000000000000001E-2</v>
      </c>
      <c r="N267" s="28">
        <v>2.4E-2</v>
      </c>
      <c r="O267" s="28">
        <v>2.4800000000000003E-2</v>
      </c>
      <c r="P267" s="28">
        <v>2.8000000000000001E-2</v>
      </c>
      <c r="Q267" s="28">
        <v>2.9600000000000001E-2</v>
      </c>
      <c r="R267" s="28">
        <v>3.1199999999999999E-2</v>
      </c>
      <c r="S267" s="28">
        <v>3.2000000000000001E-2</v>
      </c>
      <c r="T267" s="28">
        <v>3.2799999999999996E-2</v>
      </c>
      <c r="U267" s="28">
        <v>3.3600000000000005E-2</v>
      </c>
      <c r="V267" s="28">
        <v>3.44E-2</v>
      </c>
      <c r="W267" s="28">
        <v>3.5200000000000002E-2</v>
      </c>
      <c r="X267" s="28">
        <v>3.6000000000000004E-2</v>
      </c>
    </row>
    <row r="268" spans="1:24" x14ac:dyDescent="0.2">
      <c r="A268" s="11" t="s">
        <v>112</v>
      </c>
      <c r="B268" s="11" t="s">
        <v>84</v>
      </c>
      <c r="C268" s="11" t="s">
        <v>192</v>
      </c>
      <c r="D268" s="11" t="s">
        <v>186</v>
      </c>
      <c r="E268" s="28">
        <v>0.272107803404318</v>
      </c>
      <c r="F268" s="28">
        <v>0.23744274206286523</v>
      </c>
      <c r="G268" s="28">
        <v>0.22944580302513559</v>
      </c>
      <c r="H268" s="28">
        <v>0.2383976095909644</v>
      </c>
      <c r="I268" s="28">
        <v>0.23909494922606403</v>
      </c>
      <c r="J268" s="28">
        <v>0.26675328958425815</v>
      </c>
      <c r="K268" s="28">
        <v>0.28550959781897634</v>
      </c>
      <c r="L268" s="28">
        <v>0.27722052654349916</v>
      </c>
      <c r="M268" s="28">
        <v>0.23629759378258838</v>
      </c>
      <c r="N268" s="28">
        <v>0.20179930316834815</v>
      </c>
      <c r="O268" s="28">
        <v>0.2484763393244101</v>
      </c>
      <c r="P268" s="28">
        <v>0.22362870539196913</v>
      </c>
      <c r="Q268" s="28">
        <v>0.17546496000000003</v>
      </c>
      <c r="R268" s="28">
        <v>0.19784115199999999</v>
      </c>
      <c r="S268" s="28">
        <v>0.21461207240655275</v>
      </c>
      <c r="T268" s="28">
        <v>0.2316730766332058</v>
      </c>
      <c r="U268" s="28">
        <v>0.2513669141648987</v>
      </c>
      <c r="V268" s="28">
        <v>0.2775239788248679</v>
      </c>
      <c r="W268" s="28">
        <v>0.31031243167878003</v>
      </c>
      <c r="X268" s="28">
        <v>0.34074237495179099</v>
      </c>
    </row>
    <row r="269" spans="1:24" x14ac:dyDescent="0.2">
      <c r="A269" s="11" t="s">
        <v>112</v>
      </c>
      <c r="B269" s="11" t="s">
        <v>84</v>
      </c>
      <c r="C269" s="11" t="s">
        <v>192</v>
      </c>
      <c r="D269" s="11" t="s">
        <v>187</v>
      </c>
      <c r="E269" s="28">
        <v>0.28090780340431798</v>
      </c>
      <c r="F269" s="28">
        <v>0.25344274206286521</v>
      </c>
      <c r="G269" s="28">
        <v>0.25563780302513561</v>
      </c>
      <c r="H269" s="28">
        <v>0.27039760959096437</v>
      </c>
      <c r="I269" s="28">
        <v>0.27109494922606403</v>
      </c>
      <c r="J269" s="28">
        <v>0.29875328958425817</v>
      </c>
      <c r="K269" s="28">
        <v>0.31750959781897636</v>
      </c>
      <c r="L269" s="28">
        <v>0.30922052654349919</v>
      </c>
      <c r="M269" s="28">
        <v>0.26829759378258838</v>
      </c>
      <c r="N269" s="28">
        <v>0.22579930316834815</v>
      </c>
      <c r="O269" s="28">
        <v>0.27327633932441009</v>
      </c>
      <c r="P269" s="28">
        <v>0.25162870539196913</v>
      </c>
      <c r="Q269" s="28">
        <v>0.20506496000000002</v>
      </c>
      <c r="R269" s="28">
        <v>0.229041152</v>
      </c>
      <c r="S269" s="28">
        <v>0.24661207240655275</v>
      </c>
      <c r="T269" s="28">
        <v>0.26447307663320579</v>
      </c>
      <c r="U269" s="28">
        <v>0.28496691416489872</v>
      </c>
      <c r="V269" s="28">
        <v>0.31192397882486789</v>
      </c>
      <c r="W269" s="28">
        <v>0.34551243167878004</v>
      </c>
      <c r="X269" s="28">
        <v>0.37674237495179097</v>
      </c>
    </row>
    <row r="270" spans="1:24" x14ac:dyDescent="0.2">
      <c r="A270" s="11" t="s">
        <v>112</v>
      </c>
      <c r="B270" s="11" t="s">
        <v>84</v>
      </c>
      <c r="C270" s="11" t="s">
        <v>192</v>
      </c>
      <c r="D270" s="11" t="s">
        <v>188</v>
      </c>
      <c r="E270" s="28">
        <v>0.17088</v>
      </c>
      <c r="F270" s="28">
        <v>0.203712</v>
      </c>
      <c r="G270" s="28">
        <v>0.25440400000000002</v>
      </c>
      <c r="H270" s="28">
        <v>0.32275700000000002</v>
      </c>
      <c r="I270" s="28">
        <v>0.27300000000000002</v>
      </c>
      <c r="J270" s="28">
        <v>0.41799999999999998</v>
      </c>
      <c r="K270" s="28">
        <v>0.313</v>
      </c>
      <c r="L270" s="28">
        <v>0.33800000000000002</v>
      </c>
      <c r="M270" s="28">
        <v>0.25800000000000001</v>
      </c>
      <c r="N270" s="28">
        <v>0.19168299999999999</v>
      </c>
      <c r="O270" s="28">
        <v>0.29633999999999999</v>
      </c>
      <c r="P270" s="28">
        <v>0.32648300000000002</v>
      </c>
      <c r="Q270" s="28">
        <v>0.29792299999999999</v>
      </c>
      <c r="R270" s="28">
        <v>0.33267600000000003</v>
      </c>
      <c r="S270" s="28">
        <v>0.36857222796903377</v>
      </c>
      <c r="T270" s="28">
        <v>0.42165808796111404</v>
      </c>
      <c r="U270" s="28">
        <v>0.43549196106942434</v>
      </c>
      <c r="V270" s="28">
        <v>0.4594399153664539</v>
      </c>
      <c r="W270" s="28">
        <v>0.4945381262598354</v>
      </c>
      <c r="X270" s="28">
        <v>0.52757625064657221</v>
      </c>
    </row>
    <row r="271" spans="1:24" x14ac:dyDescent="0.2">
      <c r="A271" s="11" t="s">
        <v>112</v>
      </c>
      <c r="B271" s="11" t="s">
        <v>84</v>
      </c>
      <c r="C271" s="11" t="s">
        <v>192</v>
      </c>
      <c r="D271" s="11" t="s">
        <v>189</v>
      </c>
      <c r="E271" s="28">
        <v>0.32415699999999997</v>
      </c>
      <c r="F271" s="28">
        <v>0.42513699999999999</v>
      </c>
      <c r="G271" s="28">
        <v>0.44770300000000002</v>
      </c>
      <c r="H271" s="28">
        <v>0.46388700000000005</v>
      </c>
      <c r="I271" s="28">
        <v>0.57457599999999998</v>
      </c>
      <c r="J271" s="28">
        <v>0.64475300000000002</v>
      </c>
      <c r="K271" s="28">
        <v>0.66841700000000004</v>
      </c>
      <c r="L271" s="28">
        <v>0.72099999999999997</v>
      </c>
      <c r="M271" s="28">
        <v>0.64100000000000001</v>
      </c>
      <c r="N271" s="28">
        <v>0.41535</v>
      </c>
      <c r="O271" s="28">
        <v>0.58817200000000003</v>
      </c>
      <c r="P271" s="28">
        <v>0.70042499999999996</v>
      </c>
      <c r="Q271" s="28">
        <v>0.65578000000000003</v>
      </c>
      <c r="R271" s="28">
        <v>0.726495</v>
      </c>
      <c r="S271" s="28">
        <v>0.53582117072740831</v>
      </c>
      <c r="T271" s="28">
        <v>0.24210909054598384</v>
      </c>
      <c r="U271" s="28">
        <v>0.26125486295028055</v>
      </c>
      <c r="V271" s="28">
        <v>0.31517739716771487</v>
      </c>
      <c r="W271" s="28">
        <v>0.39012573168312681</v>
      </c>
      <c r="X271" s="28">
        <v>0.46123232052266283</v>
      </c>
    </row>
    <row r="272" spans="1:24" x14ac:dyDescent="0.2">
      <c r="A272" s="11" t="s">
        <v>112</v>
      </c>
      <c r="B272" s="11" t="s">
        <v>84</v>
      </c>
      <c r="C272" s="11" t="s">
        <v>192</v>
      </c>
      <c r="D272" s="11" t="s">
        <v>190</v>
      </c>
      <c r="E272" s="28">
        <v>0.42330000000000001</v>
      </c>
      <c r="F272" s="28">
        <v>0.48679499999999998</v>
      </c>
      <c r="G272" s="28">
        <v>0.4965309</v>
      </c>
      <c r="H272" s="28">
        <v>0.50646151800000005</v>
      </c>
      <c r="I272" s="28">
        <v>0.55710766980000015</v>
      </c>
      <c r="J272" s="28">
        <v>0.5292522863100001</v>
      </c>
      <c r="K272" s="28">
        <v>0.68802797220300027</v>
      </c>
      <c r="L272" s="28">
        <v>0.70178853164706012</v>
      </c>
      <c r="M272" s="28">
        <v>0.66669910506470709</v>
      </c>
      <c r="N272" s="28">
        <v>0.45335539144400083</v>
      </c>
      <c r="O272" s="28">
        <v>0.56669423930500107</v>
      </c>
      <c r="P272" s="28">
        <v>0.64</v>
      </c>
      <c r="Q272" s="28">
        <v>0.64583800000000002</v>
      </c>
      <c r="R272" s="28">
        <v>0.64583800000000002</v>
      </c>
      <c r="S272" s="28">
        <v>0.32291900000000001</v>
      </c>
      <c r="T272" s="28">
        <v>3.2291900000000029E-3</v>
      </c>
      <c r="U272" s="28">
        <v>8.3958940000000079E-2</v>
      </c>
      <c r="V272" s="28">
        <v>0.16791788000000016</v>
      </c>
      <c r="W272" s="28">
        <v>0.28546039600000028</v>
      </c>
      <c r="X272" s="28">
        <v>0.34255247520000032</v>
      </c>
    </row>
    <row r="273" spans="1:24" x14ac:dyDescent="0.2">
      <c r="A273" s="11" t="s">
        <v>113</v>
      </c>
      <c r="B273" s="11" t="s">
        <v>84</v>
      </c>
      <c r="C273" s="11" t="s">
        <v>181</v>
      </c>
      <c r="D273" s="11" t="s">
        <v>182</v>
      </c>
      <c r="E273" s="28">
        <v>0.81299999999999994</v>
      </c>
      <c r="F273" s="28">
        <v>0.82967400000000002</v>
      </c>
      <c r="G273" s="28">
        <v>0.84794100000000006</v>
      </c>
      <c r="H273" s="28">
        <v>0.86264799999999997</v>
      </c>
      <c r="I273" s="28">
        <v>0.87396200000000002</v>
      </c>
      <c r="J273" s="28">
        <v>0.88958000000000004</v>
      </c>
      <c r="K273" s="28">
        <v>0.93799999999999994</v>
      </c>
      <c r="L273" s="28">
        <v>1.014</v>
      </c>
      <c r="M273" s="28">
        <v>1.0449999999999999</v>
      </c>
      <c r="N273" s="28">
        <v>1.0588580000000001</v>
      </c>
      <c r="O273" s="28">
        <v>1.0616460000000001</v>
      </c>
      <c r="P273" s="28">
        <v>1.066495</v>
      </c>
      <c r="Q273" s="28">
        <v>1.066028</v>
      </c>
      <c r="R273" s="28">
        <v>1.063795</v>
      </c>
      <c r="S273" s="28">
        <v>1.0633522500000001</v>
      </c>
      <c r="T273" s="28">
        <v>1.05962187625</v>
      </c>
      <c r="U273" s="28">
        <v>1.053874563675</v>
      </c>
      <c r="V273" s="28">
        <v>1.049592466163475</v>
      </c>
      <c r="W273" s="28">
        <v>1.0484275483290126</v>
      </c>
      <c r="X273" s="28">
        <v>1.0483567576876269</v>
      </c>
    </row>
    <row r="274" spans="1:24" x14ac:dyDescent="0.2">
      <c r="A274" s="11" t="s">
        <v>113</v>
      </c>
      <c r="B274" s="11" t="s">
        <v>84</v>
      </c>
      <c r="C274" s="11" t="s">
        <v>181</v>
      </c>
      <c r="D274" s="11" t="s">
        <v>183</v>
      </c>
      <c r="E274" s="28">
        <v>6.8611999999999992E-2</v>
      </c>
      <c r="F274" s="28">
        <v>7.9813000000000009E-2</v>
      </c>
      <c r="G274" s="28">
        <v>6.3640000000000002E-2</v>
      </c>
      <c r="H274" s="28">
        <v>5.4834000000000001E-2</v>
      </c>
      <c r="I274" s="28">
        <v>5.2700999999999998E-2</v>
      </c>
      <c r="J274" s="28">
        <v>6.0999999999999999E-2</v>
      </c>
      <c r="K274" s="28">
        <v>6.4000000000000001E-2</v>
      </c>
      <c r="L274" s="28">
        <v>6.6000000000000003E-2</v>
      </c>
      <c r="M274" s="28">
        <v>6.9000000000000006E-2</v>
      </c>
      <c r="N274" s="28">
        <v>5.5966000000000002E-2</v>
      </c>
      <c r="O274" s="28">
        <v>5.9244999999999999E-2</v>
      </c>
      <c r="P274" s="28">
        <v>5.8375000000000003E-2</v>
      </c>
      <c r="Q274" s="28">
        <v>4.8628999999999999E-2</v>
      </c>
      <c r="R274" s="28">
        <v>5.0783000000000002E-2</v>
      </c>
      <c r="S274" s="28">
        <v>5.2747000000000002E-2</v>
      </c>
      <c r="T274" s="28">
        <v>5.4753999999999997E-2</v>
      </c>
      <c r="U274" s="28">
        <v>5.7829999999999999E-2</v>
      </c>
      <c r="V274" s="28">
        <v>6.2112000000000001E-2</v>
      </c>
      <c r="W274" s="28">
        <v>6.6008999999999998E-2</v>
      </c>
      <c r="X274" s="28">
        <v>6.8076999999999999E-2</v>
      </c>
    </row>
    <row r="275" spans="1:24" x14ac:dyDescent="0.2">
      <c r="A275" s="11" t="s">
        <v>113</v>
      </c>
      <c r="B275" s="11" t="s">
        <v>84</v>
      </c>
      <c r="C275" s="11" t="s">
        <v>181</v>
      </c>
      <c r="D275" s="11" t="s">
        <v>184</v>
      </c>
      <c r="E275" s="28">
        <v>0.12719900000000001</v>
      </c>
      <c r="F275" s="28">
        <v>0.118132</v>
      </c>
      <c r="G275" s="28">
        <v>0.122946</v>
      </c>
      <c r="H275" s="28">
        <v>0.11609399999999999</v>
      </c>
      <c r="I275" s="28">
        <v>0.126662</v>
      </c>
      <c r="J275" s="28">
        <v>0.11799999999999999</v>
      </c>
      <c r="K275" s="28">
        <v>0.13200000000000001</v>
      </c>
      <c r="L275" s="28">
        <v>0.2</v>
      </c>
      <c r="M275" s="28">
        <v>0.217</v>
      </c>
      <c r="N275" s="28">
        <v>0.21268000000000001</v>
      </c>
      <c r="O275" s="28">
        <v>0.21149299999999999</v>
      </c>
      <c r="P275" s="28">
        <v>0.17430699999999999</v>
      </c>
      <c r="Q275" s="28">
        <v>0.13094900000000001</v>
      </c>
      <c r="R275" s="28">
        <v>9.3692999999999999E-2</v>
      </c>
      <c r="S275" s="28">
        <v>0.120377</v>
      </c>
      <c r="T275" s="28">
        <v>0.19966900000000001</v>
      </c>
      <c r="U275" s="28">
        <v>0.18105500000000002</v>
      </c>
      <c r="V275" s="28">
        <v>0.16564699999999999</v>
      </c>
      <c r="W275" s="28">
        <v>0.15191300000000002</v>
      </c>
      <c r="X275" s="28">
        <v>0.133795</v>
      </c>
    </row>
    <row r="276" spans="1:24" x14ac:dyDescent="0.2">
      <c r="A276" s="11" t="s">
        <v>113</v>
      </c>
      <c r="B276" s="11" t="s">
        <v>84</v>
      </c>
      <c r="C276" s="11" t="s">
        <v>181</v>
      </c>
      <c r="D276" s="11" t="s">
        <v>185</v>
      </c>
      <c r="E276" s="28">
        <v>0.63599500000000009</v>
      </c>
      <c r="F276" s="28">
        <v>0.59065999999999996</v>
      </c>
      <c r="G276" s="28">
        <v>0.61473</v>
      </c>
      <c r="H276" s="28">
        <v>0.58046999999999993</v>
      </c>
      <c r="I276" s="28">
        <v>0.63331000000000004</v>
      </c>
      <c r="J276" s="28">
        <v>0.59</v>
      </c>
      <c r="K276" s="28">
        <v>0.66</v>
      </c>
      <c r="L276" s="28">
        <v>1</v>
      </c>
      <c r="M276" s="28">
        <v>1.085</v>
      </c>
      <c r="N276" s="28">
        <v>1.0634000000000001</v>
      </c>
      <c r="O276" s="28">
        <v>1.0363157000000001</v>
      </c>
      <c r="P276" s="28">
        <v>0.83667359999999991</v>
      </c>
      <c r="Q276" s="28">
        <v>0.61546030000000007</v>
      </c>
      <c r="R276" s="28">
        <v>0.43567245000000004</v>
      </c>
      <c r="S276" s="28">
        <v>0.55373419999999995</v>
      </c>
      <c r="T276" s="28">
        <v>0.91448402000000006</v>
      </c>
      <c r="U276" s="28">
        <v>0.82742135000000017</v>
      </c>
      <c r="V276" s="28">
        <v>0.74541149999999989</v>
      </c>
      <c r="W276" s="28">
        <v>0.68360850000000006</v>
      </c>
      <c r="X276" s="28">
        <v>0.60207750000000004</v>
      </c>
    </row>
    <row r="277" spans="1:24" x14ac:dyDescent="0.2">
      <c r="A277" s="11" t="s">
        <v>113</v>
      </c>
      <c r="B277" s="11" t="s">
        <v>84</v>
      </c>
      <c r="C277" s="11" t="s">
        <v>181</v>
      </c>
      <c r="D277" s="11" t="s">
        <v>186</v>
      </c>
      <c r="E277" s="28">
        <v>0.78047999999999995</v>
      </c>
      <c r="F277" s="28">
        <v>0.7467066</v>
      </c>
      <c r="G277" s="28">
        <v>0.863147</v>
      </c>
      <c r="H277" s="28">
        <v>0.98539500000000002</v>
      </c>
      <c r="I277" s="28">
        <v>1.032702</v>
      </c>
      <c r="J277" s="28">
        <v>1.08798975</v>
      </c>
      <c r="K277" s="28">
        <v>1.0523116799999999</v>
      </c>
      <c r="L277" s="28">
        <v>1.0133968400000002</v>
      </c>
      <c r="M277" s="28">
        <v>1.0327330499999998</v>
      </c>
      <c r="N277" s="28">
        <v>1.0044814499999999</v>
      </c>
      <c r="O277" s="28">
        <v>1.1833604750000002</v>
      </c>
      <c r="P277" s="28">
        <v>1.2853140975000001</v>
      </c>
      <c r="Q277" s="28">
        <v>1.1901950749999997</v>
      </c>
      <c r="R277" s="28">
        <v>1.184817475</v>
      </c>
      <c r="S277" s="28">
        <v>1.2487767271113117</v>
      </c>
      <c r="T277" s="28">
        <v>1.2924273158717829</v>
      </c>
      <c r="U277" s="28">
        <v>1.2857269676834999</v>
      </c>
      <c r="V277" s="28">
        <v>1.3014946580427089</v>
      </c>
      <c r="W277" s="28">
        <v>1.3000501599279759</v>
      </c>
      <c r="X277" s="28">
        <v>1.2999623795326574</v>
      </c>
    </row>
    <row r="278" spans="1:24" x14ac:dyDescent="0.2">
      <c r="A278" s="11" t="s">
        <v>113</v>
      </c>
      <c r="B278" s="11" t="s">
        <v>84</v>
      </c>
      <c r="C278" s="11" t="s">
        <v>181</v>
      </c>
      <c r="D278" s="11" t="s">
        <v>187</v>
      </c>
      <c r="E278" s="28">
        <v>1.4164750000000002</v>
      </c>
      <c r="F278" s="28">
        <v>1.3373666</v>
      </c>
      <c r="G278" s="28">
        <v>1.4778769999999999</v>
      </c>
      <c r="H278" s="28">
        <v>1.5658650000000001</v>
      </c>
      <c r="I278" s="28">
        <v>1.666012</v>
      </c>
      <c r="J278" s="28">
        <v>1.6779897500000001</v>
      </c>
      <c r="K278" s="28">
        <v>1.71231168</v>
      </c>
      <c r="L278" s="28">
        <v>2.0133968400000004</v>
      </c>
      <c r="M278" s="28">
        <v>2.11773305</v>
      </c>
      <c r="N278" s="28">
        <v>2.0678814499999998</v>
      </c>
      <c r="O278" s="28">
        <v>2.219676175</v>
      </c>
      <c r="P278" s="28">
        <v>2.1219876974999998</v>
      </c>
      <c r="Q278" s="28">
        <v>1.8056553749999997</v>
      </c>
      <c r="R278" s="28">
        <v>1.620489925</v>
      </c>
      <c r="S278" s="28">
        <v>1.8025109271113116</v>
      </c>
      <c r="T278" s="28">
        <v>2.2069113358717831</v>
      </c>
      <c r="U278" s="28">
        <v>2.1131483176835002</v>
      </c>
      <c r="V278" s="28">
        <v>2.0469061580427086</v>
      </c>
      <c r="W278" s="28">
        <v>1.983658659927976</v>
      </c>
      <c r="X278" s="28">
        <v>1.9020398795326574</v>
      </c>
    </row>
    <row r="279" spans="1:24" x14ac:dyDescent="0.2">
      <c r="A279" s="11" t="s">
        <v>113</v>
      </c>
      <c r="B279" s="11" t="s">
        <v>84</v>
      </c>
      <c r="C279" s="11" t="s">
        <v>181</v>
      </c>
      <c r="D279" s="11" t="s">
        <v>188</v>
      </c>
      <c r="E279" s="28">
        <v>1.720764</v>
      </c>
      <c r="F279" s="28">
        <v>1.905538</v>
      </c>
      <c r="G279" s="28">
        <v>1.969106</v>
      </c>
      <c r="H279" s="28">
        <v>2.214445</v>
      </c>
      <c r="I279" s="28">
        <v>2.383893</v>
      </c>
      <c r="J279" s="28">
        <v>2.5550000000000002</v>
      </c>
      <c r="K279" s="28">
        <v>3.093</v>
      </c>
      <c r="L279" s="28">
        <v>3.22</v>
      </c>
      <c r="M279" s="28">
        <v>3.3410000000000002</v>
      </c>
      <c r="N279" s="28">
        <v>3.237428</v>
      </c>
      <c r="O279" s="28">
        <v>3.3584580000000002</v>
      </c>
      <c r="P279" s="28">
        <v>3.6842649999999999</v>
      </c>
      <c r="Q279" s="28">
        <v>2.9366430000000001</v>
      </c>
      <c r="R279" s="28">
        <v>2.8642400000000001</v>
      </c>
      <c r="S279" s="28">
        <v>3.2241384647043048</v>
      </c>
      <c r="T279" s="28">
        <v>3.3954475770415193</v>
      </c>
      <c r="U279" s="28">
        <v>3.4784786760371245</v>
      </c>
      <c r="V279" s="28">
        <v>3.4892655031771649</v>
      </c>
      <c r="W279" s="28">
        <v>3.5192466135633906</v>
      </c>
      <c r="X279" s="28">
        <v>3.5580383870504093</v>
      </c>
    </row>
    <row r="280" spans="1:24" x14ac:dyDescent="0.2">
      <c r="A280" s="11" t="s">
        <v>113</v>
      </c>
      <c r="B280" s="11" t="s">
        <v>84</v>
      </c>
      <c r="C280" s="11" t="s">
        <v>181</v>
      </c>
      <c r="D280" s="11" t="s">
        <v>189</v>
      </c>
      <c r="E280" s="28">
        <v>4.8049299999999997</v>
      </c>
      <c r="F280" s="28">
        <v>5.1154999999999999</v>
      </c>
      <c r="G280" s="28">
        <v>5.8256459999999999</v>
      </c>
      <c r="H280" s="28">
        <v>6.207999</v>
      </c>
      <c r="I280" s="28">
        <v>6.4975839999999998</v>
      </c>
      <c r="J280" s="28">
        <v>7.0359999999999996</v>
      </c>
      <c r="K280" s="28">
        <v>7.8209999999999997</v>
      </c>
      <c r="L280" s="28">
        <v>7.3540000000000001</v>
      </c>
      <c r="M280" s="28">
        <v>6.7729999999999997</v>
      </c>
      <c r="N280" s="28">
        <v>6.5472549999999998</v>
      </c>
      <c r="O280" s="28">
        <v>7.202718</v>
      </c>
      <c r="P280" s="28">
        <v>7.5238990000000001</v>
      </c>
      <c r="Q280" s="28">
        <v>6.1240059999999996</v>
      </c>
      <c r="R280" s="28">
        <v>6.1710880000000001</v>
      </c>
      <c r="S280" s="28">
        <v>7.1584204504796123</v>
      </c>
      <c r="T280" s="28">
        <v>7.4160348920604404</v>
      </c>
      <c r="U280" s="28">
        <v>7.7973246897189927</v>
      </c>
      <c r="V280" s="28">
        <v>7.9783603525408981</v>
      </c>
      <c r="W280" s="28">
        <v>8.1723519063307553</v>
      </c>
      <c r="X280" s="28">
        <v>8.3766607039890264</v>
      </c>
    </row>
    <row r="281" spans="1:24" x14ac:dyDescent="0.2">
      <c r="A281" s="11" t="s">
        <v>113</v>
      </c>
      <c r="B281" s="11" t="s">
        <v>84</v>
      </c>
      <c r="C281" s="11" t="s">
        <v>181</v>
      </c>
      <c r="D281" s="11" t="s">
        <v>190</v>
      </c>
      <c r="E281" s="28">
        <v>4.3616990340478896</v>
      </c>
      <c r="F281" s="28">
        <v>4.6399999999999997</v>
      </c>
      <c r="G281" s="28">
        <v>5.42</v>
      </c>
      <c r="H281" s="28">
        <v>5.6</v>
      </c>
      <c r="I281" s="28">
        <v>5.79</v>
      </c>
      <c r="J281" s="28">
        <v>6.12</v>
      </c>
      <c r="K281" s="28">
        <v>6.42</v>
      </c>
      <c r="L281" s="28">
        <v>6.15</v>
      </c>
      <c r="M281" s="28">
        <v>5.44</v>
      </c>
      <c r="N281" s="28">
        <v>5.39</v>
      </c>
      <c r="O281" s="28">
        <v>6.04</v>
      </c>
      <c r="P281" s="28">
        <v>6.13</v>
      </c>
      <c r="Q281" s="28">
        <v>5.0878999999999994</v>
      </c>
      <c r="R281" s="28">
        <v>5.0064935999999998</v>
      </c>
      <c r="S281" s="28">
        <v>5.7074027040000006</v>
      </c>
      <c r="T281" s="28">
        <v>6.2210689473600009</v>
      </c>
      <c r="U281" s="28">
        <v>6.4388063605176002</v>
      </c>
      <c r="V281" s="28">
        <v>6.5353884559253634</v>
      </c>
      <c r="W281" s="28">
        <v>6.6334192827642431</v>
      </c>
      <c r="X281" s="28">
        <v>6.719653733440178</v>
      </c>
    </row>
    <row r="282" spans="1:24" x14ac:dyDescent="0.2">
      <c r="A282" s="11" t="s">
        <v>113</v>
      </c>
      <c r="B282" s="11" t="s">
        <v>84</v>
      </c>
      <c r="C282" s="11" t="s">
        <v>191</v>
      </c>
      <c r="D282" s="11" t="s">
        <v>182</v>
      </c>
      <c r="E282" s="28">
        <v>5.4553914973954079E-2</v>
      </c>
      <c r="F282" s="28">
        <v>5.6564451141488947E-2</v>
      </c>
      <c r="G282" s="28">
        <v>5.9033969436772651E-2</v>
      </c>
      <c r="H282" s="28">
        <v>6.2066170455546896E-2</v>
      </c>
      <c r="I282" s="28">
        <v>6.4997298107028673E-2</v>
      </c>
      <c r="J282" s="28">
        <v>6.8830721503461048E-2</v>
      </c>
      <c r="K282" s="28">
        <v>7.3536364120012354E-2</v>
      </c>
      <c r="L282" s="28">
        <v>7.9085151982678611E-2</v>
      </c>
      <c r="M282" s="28">
        <v>8.544898024992266E-2</v>
      </c>
      <c r="N282" s="28">
        <v>8.6329897572086811E-2</v>
      </c>
      <c r="O282" s="28">
        <v>8.8773234319683925E-2</v>
      </c>
      <c r="P282" s="28">
        <v>9.3354008118844992E-2</v>
      </c>
      <c r="Q282" s="28">
        <v>9.7753357442194197E-2</v>
      </c>
      <c r="R282" s="28">
        <v>0.10131491219412106</v>
      </c>
      <c r="S282" s="28">
        <v>0.10512174845431702</v>
      </c>
      <c r="T282" s="28">
        <v>0.10931773075532455</v>
      </c>
      <c r="U282" s="28">
        <v>0.11371324564039884</v>
      </c>
      <c r="V282" s="28">
        <v>0.11835570853426568</v>
      </c>
      <c r="W282" s="28">
        <v>0.1232149701526349</v>
      </c>
      <c r="X282" s="28">
        <v>0.12828687613759795</v>
      </c>
    </row>
    <row r="283" spans="1:24" x14ac:dyDescent="0.2">
      <c r="A283" s="11" t="s">
        <v>113</v>
      </c>
      <c r="B283" s="11" t="s">
        <v>84</v>
      </c>
      <c r="C283" s="11" t="s">
        <v>191</v>
      </c>
      <c r="D283" s="11" t="s">
        <v>183</v>
      </c>
      <c r="E283" s="28">
        <v>3.9689999999999994E-3</v>
      </c>
      <c r="F283" s="28">
        <v>3.8290000000000004E-3</v>
      </c>
      <c r="G283" s="28">
        <v>4.3550000000000004E-3</v>
      </c>
      <c r="H283" s="28">
        <v>5.0000000000000001E-3</v>
      </c>
      <c r="I283" s="28">
        <v>5.0000000000000001E-3</v>
      </c>
      <c r="J283" s="28">
        <v>6.0000000000000001E-3</v>
      </c>
      <c r="K283" s="28">
        <v>7.0000000000000001E-3</v>
      </c>
      <c r="L283" s="28">
        <v>8.0000000000000002E-3</v>
      </c>
      <c r="M283" s="28">
        <v>9.0000000000000011E-3</v>
      </c>
      <c r="N283" s="28">
        <v>5.1190000000000003E-3</v>
      </c>
      <c r="O283" s="28">
        <v>5.3210000000000002E-3</v>
      </c>
      <c r="P283" s="28">
        <v>6.5500000000000003E-3</v>
      </c>
      <c r="Q283" s="28">
        <v>6.5039999999999994E-3</v>
      </c>
      <c r="R283" s="28">
        <v>6.8200000000000005E-3</v>
      </c>
      <c r="S283" s="28">
        <v>7.1840000000000003E-3</v>
      </c>
      <c r="T283" s="28">
        <v>7.6649999999999999E-3</v>
      </c>
      <c r="U283" s="28">
        <v>8.0029999999999997E-3</v>
      </c>
      <c r="V283" s="28">
        <v>8.3949999999999997E-3</v>
      </c>
      <c r="W283" s="28">
        <v>8.7650000000000002E-3</v>
      </c>
      <c r="X283" s="28">
        <v>9.1380000000000003E-3</v>
      </c>
    </row>
    <row r="284" spans="1:24" x14ac:dyDescent="0.2">
      <c r="A284" s="11" t="s">
        <v>113</v>
      </c>
      <c r="B284" s="11" t="s">
        <v>84</v>
      </c>
      <c r="C284" s="11" t="s">
        <v>191</v>
      </c>
      <c r="D284" s="11" t="s">
        <v>184</v>
      </c>
      <c r="E284" s="28">
        <v>0</v>
      </c>
      <c r="F284" s="28">
        <v>0</v>
      </c>
      <c r="G284" s="28">
        <v>0</v>
      </c>
      <c r="H284" s="28">
        <v>0</v>
      </c>
      <c r="I284" s="28">
        <v>0</v>
      </c>
      <c r="J284" s="28">
        <v>0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28">
        <v>0</v>
      </c>
      <c r="R284" s="28">
        <v>0</v>
      </c>
      <c r="S284" s="28">
        <v>0</v>
      </c>
      <c r="T284" s="28">
        <v>0</v>
      </c>
      <c r="U284" s="28">
        <v>0</v>
      </c>
      <c r="V284" s="28">
        <v>0</v>
      </c>
      <c r="W284" s="28">
        <v>0</v>
      </c>
      <c r="X284" s="28">
        <v>0</v>
      </c>
    </row>
    <row r="285" spans="1:24" x14ac:dyDescent="0.2">
      <c r="A285" s="11" t="s">
        <v>113</v>
      </c>
      <c r="B285" s="11" t="s">
        <v>84</v>
      </c>
      <c r="C285" s="11" t="s">
        <v>191</v>
      </c>
      <c r="D285" s="11" t="s">
        <v>185</v>
      </c>
      <c r="E285" s="28">
        <v>0</v>
      </c>
      <c r="F285" s="28">
        <v>0</v>
      </c>
      <c r="G285" s="28">
        <v>0</v>
      </c>
      <c r="H285" s="28">
        <v>0</v>
      </c>
      <c r="I285" s="28">
        <v>0</v>
      </c>
      <c r="J285" s="28">
        <v>0</v>
      </c>
      <c r="K285" s="28">
        <v>0</v>
      </c>
      <c r="L285" s="28">
        <v>0</v>
      </c>
      <c r="M285" s="28">
        <v>0</v>
      </c>
      <c r="N285" s="28">
        <v>0</v>
      </c>
      <c r="O285" s="28">
        <v>0</v>
      </c>
      <c r="P285" s="28">
        <v>0</v>
      </c>
      <c r="Q285" s="28">
        <v>0</v>
      </c>
      <c r="R285" s="28">
        <v>0</v>
      </c>
      <c r="S285" s="28">
        <v>0</v>
      </c>
      <c r="T285" s="28">
        <v>0</v>
      </c>
      <c r="U285" s="28">
        <v>0</v>
      </c>
      <c r="V285" s="28">
        <v>0</v>
      </c>
      <c r="W285" s="28">
        <v>0</v>
      </c>
      <c r="X285" s="28">
        <v>0</v>
      </c>
    </row>
    <row r="286" spans="1:24" x14ac:dyDescent="0.2">
      <c r="A286" s="11" t="s">
        <v>113</v>
      </c>
      <c r="B286" s="11" t="s">
        <v>84</v>
      </c>
      <c r="C286" s="11" t="s">
        <v>191</v>
      </c>
      <c r="D286" s="11" t="s">
        <v>186</v>
      </c>
      <c r="E286" s="28">
        <v>0.14020966113914241</v>
      </c>
      <c r="F286" s="28">
        <v>0.13951976187345505</v>
      </c>
      <c r="G286" s="28">
        <v>0.14190697977941083</v>
      </c>
      <c r="H286" s="28">
        <v>0.15516542613886725</v>
      </c>
      <c r="I286" s="28">
        <v>0.17874256979432884</v>
      </c>
      <c r="J286" s="28">
        <v>0.18584294805934481</v>
      </c>
      <c r="K286" s="28">
        <v>0.18016409209403028</v>
      </c>
      <c r="L286" s="28">
        <v>0.18585010715929468</v>
      </c>
      <c r="M286" s="28">
        <v>0.19226020556232595</v>
      </c>
      <c r="N286" s="28">
        <v>0.19706671070138415</v>
      </c>
      <c r="O286" s="28">
        <v>0.18803303689395134</v>
      </c>
      <c r="P286" s="28">
        <v>0.22563964427274164</v>
      </c>
      <c r="Q286" s="28">
        <v>0.21351056999999998</v>
      </c>
      <c r="R286" s="28">
        <v>0.18746800799999996</v>
      </c>
      <c r="S286" s="28">
        <v>0.18030430036006556</v>
      </c>
      <c r="T286" s="28">
        <v>0.18528905860454303</v>
      </c>
      <c r="U286" s="28">
        <v>0.19899817987069796</v>
      </c>
      <c r="V286" s="28">
        <v>0.21895806078839147</v>
      </c>
      <c r="W286" s="28">
        <v>0.24026919179763803</v>
      </c>
      <c r="X286" s="28">
        <v>0.2629880960820758</v>
      </c>
    </row>
    <row r="287" spans="1:24" x14ac:dyDescent="0.2">
      <c r="A287" s="11" t="s">
        <v>113</v>
      </c>
      <c r="B287" s="11" t="s">
        <v>84</v>
      </c>
      <c r="C287" s="11" t="s">
        <v>191</v>
      </c>
      <c r="D287" s="11" t="s">
        <v>187</v>
      </c>
      <c r="E287" s="28">
        <v>0.14020966113914241</v>
      </c>
      <c r="F287" s="28">
        <v>0.13951976187345505</v>
      </c>
      <c r="G287" s="28">
        <v>0.14190697977941083</v>
      </c>
      <c r="H287" s="28">
        <v>0.15516542613886725</v>
      </c>
      <c r="I287" s="28">
        <v>0.17874256979432884</v>
      </c>
      <c r="J287" s="28">
        <v>0.18584294805934481</v>
      </c>
      <c r="K287" s="28">
        <v>0.18016409209403028</v>
      </c>
      <c r="L287" s="28">
        <v>0.18585010715929468</v>
      </c>
      <c r="M287" s="28">
        <v>0.19226020556232595</v>
      </c>
      <c r="N287" s="28">
        <v>0.19706671070138415</v>
      </c>
      <c r="O287" s="28">
        <v>0.18803303689395134</v>
      </c>
      <c r="P287" s="28">
        <v>0.22563964427274164</v>
      </c>
      <c r="Q287" s="28">
        <v>0.21351056999999998</v>
      </c>
      <c r="R287" s="28">
        <v>0.18746800799999996</v>
      </c>
      <c r="S287" s="28">
        <v>0.18030430036006556</v>
      </c>
      <c r="T287" s="28">
        <v>0.18528905860454303</v>
      </c>
      <c r="U287" s="28">
        <v>0.19899817987069796</v>
      </c>
      <c r="V287" s="28">
        <v>0.21895806078839147</v>
      </c>
      <c r="W287" s="28">
        <v>0.24026919179763803</v>
      </c>
      <c r="X287" s="28">
        <v>0.2629880960820758</v>
      </c>
    </row>
    <row r="288" spans="1:24" x14ac:dyDescent="0.2">
      <c r="A288" s="11" t="s">
        <v>113</v>
      </c>
      <c r="B288" s="11" t="s">
        <v>84</v>
      </c>
      <c r="C288" s="11" t="s">
        <v>191</v>
      </c>
      <c r="D288" s="11" t="s">
        <v>188</v>
      </c>
      <c r="E288" s="28">
        <v>4.1860000000000001E-2</v>
      </c>
      <c r="F288" s="28">
        <v>3.9201E-2</v>
      </c>
      <c r="G288" s="28">
        <v>5.4921999999999999E-2</v>
      </c>
      <c r="H288" s="28">
        <v>8.2285999999999998E-2</v>
      </c>
      <c r="I288" s="28">
        <v>0.107378</v>
      </c>
      <c r="J288" s="28">
        <v>0.111917</v>
      </c>
      <c r="K288" s="28">
        <v>0.15538199999999999</v>
      </c>
      <c r="L288" s="28">
        <v>0.214</v>
      </c>
      <c r="M288" s="28">
        <v>0.191</v>
      </c>
      <c r="N288" s="28">
        <v>0.191827</v>
      </c>
      <c r="O288" s="28">
        <v>0.14291699999999999</v>
      </c>
      <c r="P288" s="28">
        <v>0.17838999999999999</v>
      </c>
      <c r="Q288" s="28">
        <v>0.15445</v>
      </c>
      <c r="R288" s="28">
        <v>0.16366800000000001</v>
      </c>
      <c r="S288" s="28">
        <v>0.15591137104223377</v>
      </c>
      <c r="T288" s="28">
        <v>0.16123107409406312</v>
      </c>
      <c r="U288" s="28">
        <v>0.16825773457518597</v>
      </c>
      <c r="V288" s="28">
        <v>0.17979563811938504</v>
      </c>
      <c r="W288" s="28">
        <v>0.19351166918014734</v>
      </c>
      <c r="X288" s="28">
        <v>0.20547346891846929</v>
      </c>
    </row>
    <row r="289" spans="1:24" x14ac:dyDescent="0.2">
      <c r="A289" s="11" t="s">
        <v>113</v>
      </c>
      <c r="B289" s="11" t="s">
        <v>84</v>
      </c>
      <c r="C289" s="11" t="s">
        <v>191</v>
      </c>
      <c r="D289" s="11" t="s">
        <v>189</v>
      </c>
      <c r="E289" s="28">
        <v>0.43415199999999998</v>
      </c>
      <c r="F289" s="28">
        <v>0.50203399999999998</v>
      </c>
      <c r="G289" s="28">
        <v>0.57860100000000003</v>
      </c>
      <c r="H289" s="28">
        <v>0.63179300000000005</v>
      </c>
      <c r="I289" s="28">
        <v>0.73161200000000004</v>
      </c>
      <c r="J289" s="28">
        <v>0.71212299999999995</v>
      </c>
      <c r="K289" s="28">
        <v>0.59099999999999997</v>
      </c>
      <c r="L289" s="28">
        <v>0.52800000000000002</v>
      </c>
      <c r="M289" s="28">
        <v>0.41199999999999998</v>
      </c>
      <c r="N289" s="28">
        <v>0.31999899999999998</v>
      </c>
      <c r="O289" s="28">
        <v>0.338835</v>
      </c>
      <c r="P289" s="28">
        <v>0.40822900000000001</v>
      </c>
      <c r="Q289" s="28">
        <v>0.30021100000000001</v>
      </c>
      <c r="R289" s="28">
        <v>0.21810099999999999</v>
      </c>
      <c r="S289" s="28">
        <v>0.19137590452099495</v>
      </c>
      <c r="T289" s="28">
        <v>0.23008721997150011</v>
      </c>
      <c r="U289" s="28">
        <v>0.23233444108893295</v>
      </c>
      <c r="V289" s="28">
        <v>0.23698112991071163</v>
      </c>
      <c r="W289" s="28">
        <v>0.24172075250892588</v>
      </c>
      <c r="X289" s="28">
        <v>0.24655516755910442</v>
      </c>
    </row>
    <row r="290" spans="1:24" x14ac:dyDescent="0.2">
      <c r="A290" s="11" t="s">
        <v>113</v>
      </c>
      <c r="B290" s="11" t="s">
        <v>84</v>
      </c>
      <c r="C290" s="11" t="s">
        <v>191</v>
      </c>
      <c r="D290" s="11" t="s">
        <v>190</v>
      </c>
      <c r="E290" s="28">
        <v>0.50834131178040232</v>
      </c>
      <c r="F290" s="28">
        <v>0.51850813801601037</v>
      </c>
      <c r="G290" s="28">
        <v>0.5962843587184119</v>
      </c>
      <c r="H290" s="28">
        <v>0.65591279459025298</v>
      </c>
      <c r="I290" s="28">
        <v>0.75429971377879101</v>
      </c>
      <c r="J290" s="28">
        <v>0.75429971377879101</v>
      </c>
      <c r="K290" s="28">
        <v>0.64115475671197231</v>
      </c>
      <c r="L290" s="28">
        <v>0.57703928104077495</v>
      </c>
      <c r="M290" s="28">
        <v>0.4616314248326201</v>
      </c>
      <c r="N290" s="28">
        <v>0.32314199738283406</v>
      </c>
      <c r="O290" s="28">
        <v>0.39972665076256575</v>
      </c>
      <c r="P290" s="28">
        <v>0.49965831345320721</v>
      </c>
      <c r="Q290" s="28">
        <v>0.38473690135896954</v>
      </c>
      <c r="R290" s="28">
        <v>0.31933162812794469</v>
      </c>
      <c r="S290" s="28">
        <v>0.28739846531515023</v>
      </c>
      <c r="T290" s="28">
        <v>0.29314643462145323</v>
      </c>
      <c r="U290" s="28">
        <v>0.30194082766009683</v>
      </c>
      <c r="V290" s="28">
        <v>0.31099905248989973</v>
      </c>
      <c r="W290" s="28">
        <v>0.31721903353969771</v>
      </c>
      <c r="X290" s="28">
        <v>0.32673560454588868</v>
      </c>
    </row>
    <row r="291" spans="1:24" x14ac:dyDescent="0.2">
      <c r="A291" s="11" t="s">
        <v>113</v>
      </c>
      <c r="B291" s="11" t="s">
        <v>84</v>
      </c>
      <c r="C291" s="11" t="s">
        <v>192</v>
      </c>
      <c r="D291" s="11" t="s">
        <v>182</v>
      </c>
      <c r="E291" s="28">
        <v>1.2467736926910125E-2</v>
      </c>
      <c r="F291" s="28">
        <v>1.2852145696013123E-2</v>
      </c>
      <c r="G291" s="28">
        <v>1.3263740839479352E-2</v>
      </c>
      <c r="H291" s="28">
        <v>1.382161614483004E-2</v>
      </c>
      <c r="I291" s="28">
        <v>1.5360895606669039E-2</v>
      </c>
      <c r="J291" s="28">
        <v>1.6848865753113406E-2</v>
      </c>
      <c r="K291" s="28">
        <v>1.828723689467629E-2</v>
      </c>
      <c r="L291" s="28">
        <v>1.9677662331520414E-2</v>
      </c>
      <c r="M291" s="28">
        <v>2.1021740253803066E-2</v>
      </c>
      <c r="N291" s="28">
        <v>2.1238459225491755E-2</v>
      </c>
      <c r="O291" s="28">
        <v>2.1730510584642031E-2</v>
      </c>
      <c r="P291" s="28">
        <v>2.2506160231820633E-2</v>
      </c>
      <c r="Q291" s="28">
        <v>2.3555954890759942E-2</v>
      </c>
      <c r="R291" s="28">
        <v>2.477075639440128E-2</v>
      </c>
      <c r="S291" s="28">
        <v>2.6145064514587906E-2</v>
      </c>
      <c r="T291" s="28">
        <v>2.7773562364101639E-2</v>
      </c>
      <c r="U291" s="28">
        <v>2.9647776951964917E-2</v>
      </c>
      <c r="V291" s="28">
        <v>3.1759517720232749E-2</v>
      </c>
      <c r="W291" s="28">
        <v>3.4100867129558322E-2</v>
      </c>
      <c r="X291" s="28">
        <v>3.6364171558573043E-2</v>
      </c>
    </row>
    <row r="292" spans="1:24" x14ac:dyDescent="0.2">
      <c r="A292" s="11" t="s">
        <v>113</v>
      </c>
      <c r="B292" s="11" t="s">
        <v>84</v>
      </c>
      <c r="C292" s="11" t="s">
        <v>192</v>
      </c>
      <c r="D292" s="11" t="s">
        <v>183</v>
      </c>
      <c r="E292" s="28">
        <v>7.5900000000000002E-4</v>
      </c>
      <c r="F292" s="28">
        <v>8.0000000000000004E-4</v>
      </c>
      <c r="G292" s="28">
        <v>8.3999999999999993E-4</v>
      </c>
      <c r="H292" s="28">
        <v>1E-3</v>
      </c>
      <c r="I292" s="28">
        <v>2E-3</v>
      </c>
      <c r="J292" s="28">
        <v>2E-3</v>
      </c>
      <c r="K292" s="28">
        <v>2E-3</v>
      </c>
      <c r="L292" s="28">
        <v>2E-3</v>
      </c>
      <c r="M292" s="28">
        <v>2E-3</v>
      </c>
      <c r="N292" s="28">
        <v>9.0000000000000008E-4</v>
      </c>
      <c r="O292" s="28">
        <v>1.1999999999999999E-3</v>
      </c>
      <c r="P292" s="28">
        <v>1.5E-3</v>
      </c>
      <c r="Q292" s="28">
        <v>1.8000000000000002E-3</v>
      </c>
      <c r="R292" s="28">
        <v>2E-3</v>
      </c>
      <c r="S292" s="28">
        <v>2.2000000000000001E-3</v>
      </c>
      <c r="T292" s="28">
        <v>2.5000000000000001E-3</v>
      </c>
      <c r="U292" s="28">
        <v>2.8E-3</v>
      </c>
      <c r="V292" s="28">
        <v>3.1000000000000003E-3</v>
      </c>
      <c r="W292" s="28">
        <v>3.3999999999999998E-3</v>
      </c>
      <c r="X292" s="28">
        <v>3.3999999999999998E-3</v>
      </c>
    </row>
    <row r="293" spans="1:24" x14ac:dyDescent="0.2">
      <c r="A293" s="11" t="s">
        <v>113</v>
      </c>
      <c r="B293" s="11" t="s">
        <v>84</v>
      </c>
      <c r="C293" s="11" t="s">
        <v>192</v>
      </c>
      <c r="D293" s="11" t="s">
        <v>184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28">
        <v>0</v>
      </c>
      <c r="R293" s="28">
        <v>0</v>
      </c>
      <c r="S293" s="28">
        <v>0</v>
      </c>
      <c r="T293" s="28">
        <v>0</v>
      </c>
      <c r="U293" s="28">
        <v>0</v>
      </c>
      <c r="V293" s="28">
        <v>0</v>
      </c>
      <c r="W293" s="28">
        <v>0</v>
      </c>
      <c r="X293" s="28">
        <v>0</v>
      </c>
    </row>
    <row r="294" spans="1:24" x14ac:dyDescent="0.2">
      <c r="A294" s="11" t="s">
        <v>113</v>
      </c>
      <c r="B294" s="11" t="s">
        <v>84</v>
      </c>
      <c r="C294" s="11" t="s">
        <v>192</v>
      </c>
      <c r="D294" s="11" t="s">
        <v>185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8">
        <v>0</v>
      </c>
      <c r="S294" s="28">
        <v>0</v>
      </c>
      <c r="T294" s="28">
        <v>0</v>
      </c>
      <c r="U294" s="28">
        <v>0</v>
      </c>
      <c r="V294" s="28">
        <v>0</v>
      </c>
      <c r="W294" s="28">
        <v>0</v>
      </c>
      <c r="X294" s="28">
        <v>0</v>
      </c>
    </row>
    <row r="295" spans="1:24" x14ac:dyDescent="0.2">
      <c r="A295" s="11" t="s">
        <v>113</v>
      </c>
      <c r="B295" s="11" t="s">
        <v>84</v>
      </c>
      <c r="C295" s="11" t="s">
        <v>192</v>
      </c>
      <c r="D295" s="11" t="s">
        <v>186</v>
      </c>
      <c r="E295" s="28">
        <v>4.5999999999999999E-2</v>
      </c>
      <c r="F295" s="28">
        <v>4.8000000000000001E-2</v>
      </c>
      <c r="G295" s="28">
        <v>4.9000000000000002E-2</v>
      </c>
      <c r="H295" s="28">
        <v>5.2999999999999999E-2</v>
      </c>
      <c r="I295" s="28">
        <v>5.8000000000000003E-2</v>
      </c>
      <c r="J295" s="28">
        <v>5.8000000000000003E-2</v>
      </c>
      <c r="K295" s="28">
        <v>5.8000000000000003E-2</v>
      </c>
      <c r="L295" s="28">
        <v>5.8999999999999997E-2</v>
      </c>
      <c r="M295" s="28">
        <v>5.7000000000000016E-2</v>
      </c>
      <c r="N295" s="28">
        <v>4.8999999999999995E-2</v>
      </c>
      <c r="O295" s="28">
        <v>5.3000000000000005E-2</v>
      </c>
      <c r="P295" s="28">
        <v>5.8169831000000005E-2</v>
      </c>
      <c r="Q295" s="28">
        <v>4.9000666000000005E-2</v>
      </c>
      <c r="R295" s="28">
        <v>5.8326488999999995E-2</v>
      </c>
      <c r="S295" s="28">
        <v>6.8930998836441423E-2</v>
      </c>
      <c r="T295" s="28">
        <v>6.8947318429244245E-2</v>
      </c>
      <c r="U295" s="28">
        <v>7.4119442379912276E-2</v>
      </c>
      <c r="V295" s="28">
        <v>8.2574746072605149E-2</v>
      </c>
      <c r="W295" s="28">
        <v>9.2072341249807454E-2</v>
      </c>
      <c r="X295" s="28">
        <v>9.8183263208147201E-2</v>
      </c>
    </row>
    <row r="296" spans="1:24" x14ac:dyDescent="0.2">
      <c r="A296" s="11" t="s">
        <v>113</v>
      </c>
      <c r="B296" s="11" t="s">
        <v>84</v>
      </c>
      <c r="C296" s="11" t="s">
        <v>192</v>
      </c>
      <c r="D296" s="11" t="s">
        <v>187</v>
      </c>
      <c r="E296" s="28">
        <v>4.5999999999999999E-2</v>
      </c>
      <c r="F296" s="28">
        <v>4.8000000000000001E-2</v>
      </c>
      <c r="G296" s="28">
        <v>4.9000000000000002E-2</v>
      </c>
      <c r="H296" s="28">
        <v>5.2999999999999999E-2</v>
      </c>
      <c r="I296" s="28">
        <v>5.8000000000000003E-2</v>
      </c>
      <c r="J296" s="28">
        <v>5.8000000000000003E-2</v>
      </c>
      <c r="K296" s="28">
        <v>5.8000000000000003E-2</v>
      </c>
      <c r="L296" s="28">
        <v>5.8999999999999997E-2</v>
      </c>
      <c r="M296" s="28">
        <v>5.7000000000000016E-2</v>
      </c>
      <c r="N296" s="28">
        <v>4.8999999999999995E-2</v>
      </c>
      <c r="O296" s="28">
        <v>5.3000000000000005E-2</v>
      </c>
      <c r="P296" s="28">
        <v>5.8169831000000005E-2</v>
      </c>
      <c r="Q296" s="28">
        <v>4.9000666000000005E-2</v>
      </c>
      <c r="R296" s="28">
        <v>5.8326488999999995E-2</v>
      </c>
      <c r="S296" s="28">
        <v>6.8930998836441423E-2</v>
      </c>
      <c r="T296" s="28">
        <v>6.8947318429244245E-2</v>
      </c>
      <c r="U296" s="28">
        <v>7.4119442379912276E-2</v>
      </c>
      <c r="V296" s="28">
        <v>8.2574746072605149E-2</v>
      </c>
      <c r="W296" s="28">
        <v>9.2072341249807454E-2</v>
      </c>
      <c r="X296" s="28">
        <v>9.8183263208147201E-2</v>
      </c>
    </row>
    <row r="297" spans="1:24" x14ac:dyDescent="0.2">
      <c r="A297" s="11" t="s">
        <v>113</v>
      </c>
      <c r="B297" s="11" t="s">
        <v>84</v>
      </c>
      <c r="C297" s="11" t="s">
        <v>192</v>
      </c>
      <c r="D297" s="11" t="s">
        <v>188</v>
      </c>
      <c r="E297" s="28">
        <v>6.3733999999999999E-2</v>
      </c>
      <c r="F297" s="28">
        <v>0.12959300000000001</v>
      </c>
      <c r="G297" s="28">
        <v>0.14987400000000001</v>
      </c>
      <c r="H297" s="28">
        <v>0.167603</v>
      </c>
      <c r="I297" s="28">
        <v>0.15154999999999999</v>
      </c>
      <c r="J297" s="28">
        <v>0.16348299999999999</v>
      </c>
      <c r="K297" s="28">
        <v>0.192742</v>
      </c>
      <c r="L297" s="28">
        <v>0.17915800000000001</v>
      </c>
      <c r="M297" s="28">
        <v>0.17097699999999999</v>
      </c>
      <c r="N297" s="28">
        <v>0.122082</v>
      </c>
      <c r="O297" s="28">
        <v>0.13109799999999999</v>
      </c>
      <c r="P297" s="28">
        <v>0.18471399999999999</v>
      </c>
      <c r="Q297" s="28">
        <v>0.140347</v>
      </c>
      <c r="R297" s="28">
        <v>0.16796700000000001</v>
      </c>
      <c r="S297" s="28">
        <v>0.19392700424378639</v>
      </c>
      <c r="T297" s="28">
        <v>0.19542509547743611</v>
      </c>
      <c r="U297" s="28">
        <v>0.20174787407913952</v>
      </c>
      <c r="V297" s="28">
        <v>0.20938802474984072</v>
      </c>
      <c r="W297" s="28">
        <v>0.21628217580316716</v>
      </c>
      <c r="X297" s="28">
        <v>0.22320320542886854</v>
      </c>
    </row>
    <row r="298" spans="1:24" x14ac:dyDescent="0.2">
      <c r="A298" s="11" t="s">
        <v>113</v>
      </c>
      <c r="B298" s="11" t="s">
        <v>84</v>
      </c>
      <c r="C298" s="11" t="s">
        <v>192</v>
      </c>
      <c r="D298" s="11" t="s">
        <v>189</v>
      </c>
      <c r="E298" s="28">
        <v>0.30351899999999998</v>
      </c>
      <c r="F298" s="28">
        <v>0.44264100000000001</v>
      </c>
      <c r="G298" s="28">
        <v>0.53929199999999999</v>
      </c>
      <c r="H298" s="28">
        <v>0.66078599999999998</v>
      </c>
      <c r="I298" s="28">
        <v>0.63739199999999996</v>
      </c>
      <c r="J298" s="28">
        <v>0.67654199999999998</v>
      </c>
      <c r="K298" s="28">
        <v>0.71199999999999997</v>
      </c>
      <c r="L298" s="28">
        <v>0.735626</v>
      </c>
      <c r="M298" s="28">
        <v>0.70620095999999999</v>
      </c>
      <c r="N298" s="28">
        <v>0.48121599999999998</v>
      </c>
      <c r="O298" s="28">
        <v>0.59800399999999998</v>
      </c>
      <c r="P298" s="28">
        <v>0.63042299999999996</v>
      </c>
      <c r="Q298" s="28">
        <v>0.52021099999999998</v>
      </c>
      <c r="R298" s="28">
        <v>0.63271599999999995</v>
      </c>
      <c r="S298" s="28">
        <v>0.58412048811373884</v>
      </c>
      <c r="T298" s="28">
        <v>0.60334685499765262</v>
      </c>
      <c r="U298" s="28">
        <v>0.61706153567126909</v>
      </c>
      <c r="V298" s="28">
        <v>0.6294027663846945</v>
      </c>
      <c r="W298" s="28">
        <v>0.64199082171238842</v>
      </c>
      <c r="X298" s="28">
        <v>0.65483063814663611</v>
      </c>
    </row>
    <row r="299" spans="1:24" x14ac:dyDescent="0.2">
      <c r="A299" s="11" t="s">
        <v>113</v>
      </c>
      <c r="B299" s="11" t="s">
        <v>84</v>
      </c>
      <c r="C299" s="11" t="s">
        <v>192</v>
      </c>
      <c r="D299" s="11" t="s">
        <v>190</v>
      </c>
      <c r="E299" s="28">
        <v>0.44733127576318488</v>
      </c>
      <c r="F299" s="28">
        <v>0.45627790127844858</v>
      </c>
      <c r="G299" s="28">
        <v>0.46540345930401755</v>
      </c>
      <c r="H299" s="28">
        <v>0.53</v>
      </c>
      <c r="I299" s="28">
        <v>0.54060000000000008</v>
      </c>
      <c r="J299" s="28">
        <v>0.56000000000000005</v>
      </c>
      <c r="K299" s="28">
        <v>0.56999999999999995</v>
      </c>
      <c r="L299" s="28">
        <v>0.6</v>
      </c>
      <c r="M299" s="28">
        <v>0.59</v>
      </c>
      <c r="N299" s="28">
        <v>0.42</v>
      </c>
      <c r="O299" s="28">
        <v>0.52</v>
      </c>
      <c r="P299" s="28">
        <v>0.54</v>
      </c>
      <c r="Q299" s="28">
        <v>0.43200000000000005</v>
      </c>
      <c r="R299" s="28">
        <v>0.53136000000000005</v>
      </c>
      <c r="S299" s="28">
        <v>0.48353760000000007</v>
      </c>
      <c r="T299" s="28">
        <v>0.48837297600000007</v>
      </c>
      <c r="U299" s="28">
        <v>0.50302416528000005</v>
      </c>
      <c r="V299" s="28">
        <v>0.51409069691616005</v>
      </c>
      <c r="W299" s="28">
        <v>0.52540069224831554</v>
      </c>
      <c r="X299" s="28">
        <v>0.53695950747777854</v>
      </c>
    </row>
    <row r="300" spans="1:24" x14ac:dyDescent="0.2">
      <c r="A300" s="11" t="s">
        <v>114</v>
      </c>
      <c r="B300" s="11" t="s">
        <v>84</v>
      </c>
      <c r="C300" s="11" t="s">
        <v>181</v>
      </c>
      <c r="D300" s="11" t="s">
        <v>182</v>
      </c>
      <c r="E300" s="28">
        <v>1.2742439999999999</v>
      </c>
      <c r="F300" s="28">
        <v>1.292843</v>
      </c>
      <c r="G300" s="28">
        <v>1.326891</v>
      </c>
      <c r="H300" s="28">
        <v>1.356185</v>
      </c>
      <c r="I300" s="28">
        <v>1.395</v>
      </c>
      <c r="J300" s="28">
        <v>1.304</v>
      </c>
      <c r="K300" s="28">
        <v>1.3340000000000001</v>
      </c>
      <c r="L300" s="28">
        <v>1.4339999999999999</v>
      </c>
      <c r="M300" s="28">
        <v>1.5449999999999999</v>
      </c>
      <c r="N300" s="28">
        <v>1.589</v>
      </c>
      <c r="O300" s="28">
        <v>1.669</v>
      </c>
      <c r="P300" s="28">
        <v>1.7492700000000001</v>
      </c>
      <c r="Q300" s="28">
        <v>1.82419</v>
      </c>
      <c r="R300" s="28">
        <v>1.8373369489216798</v>
      </c>
      <c r="S300" s="28">
        <v>1.8440260094356968</v>
      </c>
      <c r="T300" s="28">
        <v>1.8430162930174026</v>
      </c>
      <c r="U300" s="28">
        <v>1.8425167115876162</v>
      </c>
      <c r="V300" s="28">
        <v>1.8434506634069554</v>
      </c>
      <c r="W300" s="28">
        <v>1.8452841006825678</v>
      </c>
      <c r="X300" s="28">
        <v>1.8477490477729064</v>
      </c>
    </row>
    <row r="301" spans="1:24" x14ac:dyDescent="0.2">
      <c r="A301" s="11" t="s">
        <v>114</v>
      </c>
      <c r="B301" s="11" t="s">
        <v>84</v>
      </c>
      <c r="C301" s="11" t="s">
        <v>181</v>
      </c>
      <c r="D301" s="11" t="s">
        <v>183</v>
      </c>
      <c r="E301" s="28">
        <v>5.4718000000000003E-2</v>
      </c>
      <c r="F301" s="28">
        <v>6.9654999999999995E-2</v>
      </c>
      <c r="G301" s="28">
        <v>6.5311999999999995E-2</v>
      </c>
      <c r="H301" s="28">
        <v>5.8000000000000003E-2</v>
      </c>
      <c r="I301" s="28">
        <v>5.7000000000000002E-2</v>
      </c>
      <c r="J301" s="28">
        <v>5.7000000000000002E-2</v>
      </c>
      <c r="K301" s="28">
        <v>5.8999999999999997E-2</v>
      </c>
      <c r="L301" s="28">
        <v>0.06</v>
      </c>
      <c r="M301" s="28">
        <v>7.0000000000000007E-2</v>
      </c>
      <c r="N301" s="28">
        <v>7.4247000000000007E-2</v>
      </c>
      <c r="O301" s="28">
        <v>6.4063999999999996E-2</v>
      </c>
      <c r="P301" s="28">
        <v>6.8232000000000001E-2</v>
      </c>
      <c r="Q301" s="28">
        <v>6.9308999999999996E-2</v>
      </c>
      <c r="R301" s="28">
        <v>6.5947000000000006E-2</v>
      </c>
      <c r="S301" s="28">
        <v>7.3408000000000001E-2</v>
      </c>
      <c r="T301" s="28">
        <v>7.6419000000000001E-2</v>
      </c>
      <c r="U301" s="28">
        <v>8.1299999999999997E-2</v>
      </c>
      <c r="V301" s="28">
        <v>8.6596999999999993E-2</v>
      </c>
      <c r="W301" s="28">
        <v>9.1586000000000001E-2</v>
      </c>
      <c r="X301" s="28">
        <v>9.6522000000000011E-2</v>
      </c>
    </row>
    <row r="302" spans="1:24" x14ac:dyDescent="0.2">
      <c r="A302" s="11" t="s">
        <v>114</v>
      </c>
      <c r="B302" s="11" t="s">
        <v>84</v>
      </c>
      <c r="C302" s="11" t="s">
        <v>181</v>
      </c>
      <c r="D302" s="11" t="s">
        <v>184</v>
      </c>
      <c r="E302" s="28">
        <v>0.18080299999999999</v>
      </c>
      <c r="F302" s="28">
        <v>0.181644</v>
      </c>
      <c r="G302" s="28">
        <v>0.225442</v>
      </c>
      <c r="H302" s="28">
        <v>0.24099999999999999</v>
      </c>
      <c r="I302" s="28">
        <v>0.18099999999999999</v>
      </c>
      <c r="J302" s="28">
        <v>0.17799999999999999</v>
      </c>
      <c r="K302" s="28">
        <v>0.26700000000000002</v>
      </c>
      <c r="L302" s="28">
        <v>0.51200000000000001</v>
      </c>
      <c r="M302" s="28">
        <v>0.48799999999999999</v>
      </c>
      <c r="N302" s="28">
        <v>0.39562900000000001</v>
      </c>
      <c r="O302" s="28">
        <v>0.47059200000000001</v>
      </c>
      <c r="P302" s="28">
        <v>0.51475000000000004</v>
      </c>
      <c r="Q302" s="28">
        <v>0.78147100000000003</v>
      </c>
      <c r="R302" s="28">
        <v>0.81917600000000002</v>
      </c>
      <c r="S302" s="28">
        <v>0.82091000000000003</v>
      </c>
      <c r="T302" s="28">
        <v>0.82972900000000005</v>
      </c>
      <c r="U302" s="28">
        <v>0.89804600000000012</v>
      </c>
      <c r="V302" s="28">
        <v>0.95140499999999995</v>
      </c>
      <c r="W302" s="28">
        <v>1.0461320000000001</v>
      </c>
      <c r="X302" s="28">
        <v>1.1173810000000002</v>
      </c>
    </row>
    <row r="303" spans="1:24" x14ac:dyDescent="0.2">
      <c r="A303" s="11" t="s">
        <v>114</v>
      </c>
      <c r="B303" s="11" t="s">
        <v>84</v>
      </c>
      <c r="C303" s="11" t="s">
        <v>181</v>
      </c>
      <c r="D303" s="11" t="s">
        <v>185</v>
      </c>
      <c r="E303" s="28">
        <v>0.90401500000000001</v>
      </c>
      <c r="F303" s="28">
        <v>0.90822000000000003</v>
      </c>
      <c r="G303" s="28">
        <v>1.12721</v>
      </c>
      <c r="H303" s="28">
        <v>1.2050000000000001</v>
      </c>
      <c r="I303" s="28">
        <v>0.90500000000000003</v>
      </c>
      <c r="J303" s="28">
        <v>0.89</v>
      </c>
      <c r="K303" s="28">
        <v>1.335</v>
      </c>
      <c r="L303" s="28">
        <v>2.56</v>
      </c>
      <c r="M303" s="28">
        <v>2.44</v>
      </c>
      <c r="N303" s="28">
        <v>1.978145</v>
      </c>
      <c r="O303" s="28">
        <v>2.3529599999999999</v>
      </c>
      <c r="P303" s="28">
        <v>2.57375</v>
      </c>
      <c r="Q303" s="28">
        <v>3.9073549999999999</v>
      </c>
      <c r="R303" s="28">
        <v>4.0958800000000002</v>
      </c>
      <c r="S303" s="28">
        <v>4.1045499999999997</v>
      </c>
      <c r="T303" s="28">
        <v>4.1486450000000001</v>
      </c>
      <c r="U303" s="28">
        <v>4.4902300000000004</v>
      </c>
      <c r="V303" s="28">
        <v>4.7570249999999987</v>
      </c>
      <c r="W303" s="28">
        <v>5.2306600000000003</v>
      </c>
      <c r="X303" s="28">
        <v>5.5869050000000007</v>
      </c>
    </row>
    <row r="304" spans="1:24" x14ac:dyDescent="0.2">
      <c r="A304" s="11" t="s">
        <v>114</v>
      </c>
      <c r="B304" s="11" t="s">
        <v>84</v>
      </c>
      <c r="C304" s="11" t="s">
        <v>181</v>
      </c>
      <c r="D304" s="11" t="s">
        <v>186</v>
      </c>
      <c r="E304" s="28">
        <v>1.6055474399999996</v>
      </c>
      <c r="F304" s="28">
        <v>1.64191061</v>
      </c>
      <c r="G304" s="28">
        <v>1.6851515700000002</v>
      </c>
      <c r="H304" s="28">
        <v>1.7223549499999999</v>
      </c>
      <c r="I304" s="28">
        <v>1.7716499999999999</v>
      </c>
      <c r="J304" s="28">
        <v>1.6952</v>
      </c>
      <c r="K304" s="28">
        <v>1.7075200000000001</v>
      </c>
      <c r="L304" s="28">
        <v>1.6634400000000003</v>
      </c>
      <c r="M304" s="28">
        <v>1.6159999999999997</v>
      </c>
      <c r="N304" s="28">
        <v>1.4775991750000004</v>
      </c>
      <c r="O304" s="28">
        <v>1.5351534250000003</v>
      </c>
      <c r="P304" s="28">
        <v>1.7355541249999999</v>
      </c>
      <c r="Q304" s="28">
        <v>1.5633438250000002</v>
      </c>
      <c r="R304" s="28">
        <v>1.4614285750000002</v>
      </c>
      <c r="S304" s="28">
        <v>1.4484655186978312</v>
      </c>
      <c r="T304" s="28">
        <v>1.5573094158801006</v>
      </c>
      <c r="U304" s="28">
        <v>1.6582650404288548</v>
      </c>
      <c r="V304" s="28">
        <v>1.7512781302366074</v>
      </c>
      <c r="W304" s="28">
        <v>1.8083784186689162</v>
      </c>
      <c r="X304" s="28">
        <v>1.8477490477729062</v>
      </c>
    </row>
    <row r="305" spans="1:24" x14ac:dyDescent="0.2">
      <c r="A305" s="11" t="s">
        <v>114</v>
      </c>
      <c r="B305" s="11" t="s">
        <v>84</v>
      </c>
      <c r="C305" s="11" t="s">
        <v>181</v>
      </c>
      <c r="D305" s="11" t="s">
        <v>187</v>
      </c>
      <c r="E305" s="28">
        <v>2.5095624399999998</v>
      </c>
      <c r="F305" s="28">
        <v>2.5501306100000001</v>
      </c>
      <c r="G305" s="28">
        <v>2.8123615700000002</v>
      </c>
      <c r="H305" s="28">
        <v>2.9273549499999998</v>
      </c>
      <c r="I305" s="28">
        <v>2.67665</v>
      </c>
      <c r="J305" s="28">
        <v>2.5851999999999999</v>
      </c>
      <c r="K305" s="28">
        <v>3.0425200000000001</v>
      </c>
      <c r="L305" s="28">
        <v>4.2234400000000001</v>
      </c>
      <c r="M305" s="28">
        <v>4.0559999999999992</v>
      </c>
      <c r="N305" s="28">
        <v>3.4557441750000004</v>
      </c>
      <c r="O305" s="28">
        <v>3.8881134250000002</v>
      </c>
      <c r="P305" s="28">
        <v>4.3093041250000006</v>
      </c>
      <c r="Q305" s="28">
        <v>5.4706988250000004</v>
      </c>
      <c r="R305" s="28">
        <v>5.5573085750000004</v>
      </c>
      <c r="S305" s="28">
        <v>5.5530155186978307</v>
      </c>
      <c r="T305" s="28">
        <v>5.7059544158801003</v>
      </c>
      <c r="U305" s="28">
        <v>6.1484950404288554</v>
      </c>
      <c r="V305" s="28">
        <v>6.5083031302366061</v>
      </c>
      <c r="W305" s="28">
        <v>7.0390384186689161</v>
      </c>
      <c r="X305" s="28">
        <v>7.4346540477729066</v>
      </c>
    </row>
    <row r="306" spans="1:24" x14ac:dyDescent="0.2">
      <c r="A306" s="11" t="s">
        <v>114</v>
      </c>
      <c r="B306" s="11" t="s">
        <v>84</v>
      </c>
      <c r="C306" s="11" t="s">
        <v>181</v>
      </c>
      <c r="D306" s="11" t="s">
        <v>188</v>
      </c>
      <c r="E306" s="28">
        <v>0.84639399999999998</v>
      </c>
      <c r="F306" s="28">
        <v>1.1656470000000001</v>
      </c>
      <c r="G306" s="28">
        <v>1.3510789999999999</v>
      </c>
      <c r="H306" s="28">
        <v>1.5858479999999999</v>
      </c>
      <c r="I306" s="28">
        <v>1.976853</v>
      </c>
      <c r="J306" s="28">
        <v>3.4889999999999999</v>
      </c>
      <c r="K306" s="28">
        <v>4.2549999999999999</v>
      </c>
      <c r="L306" s="28">
        <v>4.9379999999999997</v>
      </c>
      <c r="M306" s="28">
        <v>4.38</v>
      </c>
      <c r="N306" s="28">
        <v>3.659319</v>
      </c>
      <c r="O306" s="28">
        <v>2.8951950000000002</v>
      </c>
      <c r="P306" s="28">
        <v>5.2297159999999998</v>
      </c>
      <c r="Q306" s="28">
        <v>6.7015969999999996</v>
      </c>
      <c r="R306" s="28">
        <v>6.7733730000000003</v>
      </c>
      <c r="S306" s="28">
        <v>7.3492124420604892</v>
      </c>
      <c r="T306" s="28">
        <v>7.5110311502780318</v>
      </c>
      <c r="U306" s="28">
        <v>7.7200265603751781</v>
      </c>
      <c r="V306" s="28">
        <v>8.1724510802191404</v>
      </c>
      <c r="W306" s="28">
        <v>8.461562097846695</v>
      </c>
      <c r="X306" s="28">
        <v>8.7724554952205427</v>
      </c>
    </row>
    <row r="307" spans="1:24" x14ac:dyDescent="0.2">
      <c r="A307" s="11" t="s">
        <v>114</v>
      </c>
      <c r="B307" s="11" t="s">
        <v>84</v>
      </c>
      <c r="C307" s="11" t="s">
        <v>181</v>
      </c>
      <c r="D307" s="11" t="s">
        <v>189</v>
      </c>
      <c r="E307" s="28">
        <v>2.02</v>
      </c>
      <c r="F307" s="28">
        <v>2.2220000000000004</v>
      </c>
      <c r="G307" s="28">
        <v>3.2866140000000001</v>
      </c>
      <c r="H307" s="28">
        <v>3.7925200000000001</v>
      </c>
      <c r="I307" s="28">
        <v>3.871</v>
      </c>
      <c r="J307" s="28">
        <v>4.26</v>
      </c>
      <c r="K307" s="28">
        <v>5.1150000000000002</v>
      </c>
      <c r="L307" s="28">
        <v>4.931</v>
      </c>
      <c r="M307" s="28">
        <v>4.8390000000000004</v>
      </c>
      <c r="N307" s="28">
        <v>5.1885180000000002</v>
      </c>
      <c r="O307" s="28">
        <v>7.2760249999999997</v>
      </c>
      <c r="P307" s="28">
        <v>9.1586010000000009</v>
      </c>
      <c r="Q307" s="28">
        <v>11.19097</v>
      </c>
      <c r="R307" s="28">
        <v>12.361814000000001</v>
      </c>
      <c r="S307" s="28">
        <v>12.21624189302174</v>
      </c>
      <c r="T307" s="28">
        <v>13.15541466134056</v>
      </c>
      <c r="U307" s="28">
        <v>13.607330602577775</v>
      </c>
      <c r="V307" s="28">
        <v>14.123560729699914</v>
      </c>
      <c r="W307" s="28">
        <v>14.444668279806443</v>
      </c>
      <c r="X307" s="28">
        <v>14.737941172317422</v>
      </c>
    </row>
    <row r="308" spans="1:24" x14ac:dyDescent="0.2">
      <c r="A308" s="11" t="s">
        <v>114</v>
      </c>
      <c r="B308" s="11" t="s">
        <v>84</v>
      </c>
      <c r="C308" s="11" t="s">
        <v>181</v>
      </c>
      <c r="D308" s="11" t="s">
        <v>190</v>
      </c>
      <c r="E308" s="28">
        <v>3.97</v>
      </c>
      <c r="F308" s="28">
        <v>3.9530000000000003</v>
      </c>
      <c r="G308" s="28">
        <v>4.9430000000000005</v>
      </c>
      <c r="H308" s="28">
        <v>5.2329999999999997</v>
      </c>
      <c r="I308" s="28">
        <v>4.6376599999999994</v>
      </c>
      <c r="J308" s="28">
        <v>3.9179400000000006</v>
      </c>
      <c r="K308" s="28">
        <v>4.1442000000000005</v>
      </c>
      <c r="L308" s="28">
        <v>4.3514099999999996</v>
      </c>
      <c r="M308" s="28">
        <v>4.4245711999999999</v>
      </c>
      <c r="N308" s="28">
        <v>4.6457997600000001</v>
      </c>
      <c r="O308" s="28">
        <v>7</v>
      </c>
      <c r="P308" s="28">
        <v>8.51</v>
      </c>
      <c r="Q308" s="28">
        <v>9.75</v>
      </c>
      <c r="R308" s="28">
        <v>10.647</v>
      </c>
      <c r="S308" s="28">
        <v>10.96641</v>
      </c>
      <c r="T308" s="28">
        <v>11.514730500000001</v>
      </c>
      <c r="U308" s="28">
        <v>12.090467025000001</v>
      </c>
      <c r="V308" s="28">
        <v>12.574085706000002</v>
      </c>
      <c r="W308" s="28">
        <v>13.077049134240003</v>
      </c>
      <c r="X308" s="28">
        <v>13.469360608267204</v>
      </c>
    </row>
    <row r="309" spans="1:24" x14ac:dyDescent="0.2">
      <c r="A309" s="11" t="s">
        <v>114</v>
      </c>
      <c r="B309" s="11" t="s">
        <v>84</v>
      </c>
      <c r="C309" s="11" t="s">
        <v>191</v>
      </c>
      <c r="D309" s="11" t="s">
        <v>182</v>
      </c>
      <c r="E309" s="28">
        <v>0.11350421586831275</v>
      </c>
      <c r="F309" s="28">
        <v>0.11650474200603565</v>
      </c>
      <c r="G309" s="28">
        <v>0.11843125060583447</v>
      </c>
      <c r="H309" s="28">
        <v>0.12448354225230665</v>
      </c>
      <c r="I309" s="28">
        <v>0.13033409084389644</v>
      </c>
      <c r="J309" s="28">
        <v>0.14098962114909988</v>
      </c>
      <c r="K309" s="28">
        <v>0.16238568820001248</v>
      </c>
      <c r="L309" s="28">
        <v>0.18527984698472036</v>
      </c>
      <c r="M309" s="28">
        <v>0.21366484984407494</v>
      </c>
      <c r="N309" s="28">
        <v>0.23069986169193679</v>
      </c>
      <c r="O309" s="28">
        <v>0.23535986307501741</v>
      </c>
      <c r="P309" s="28">
        <v>0.23784003790456018</v>
      </c>
      <c r="Q309" s="28">
        <v>0.23836852315813123</v>
      </c>
      <c r="R309" s="28">
        <v>0.2387077193187869</v>
      </c>
      <c r="S309" s="28">
        <v>0.23940445368329025</v>
      </c>
      <c r="T309" s="28">
        <v>0.24029759863376443</v>
      </c>
      <c r="U309" s="28">
        <v>0.24332323527430666</v>
      </c>
      <c r="V309" s="28">
        <v>0.24885774314004583</v>
      </c>
      <c r="W309" s="28">
        <v>0.25719676047460455</v>
      </c>
      <c r="X309" s="28">
        <v>0.26872269278611433</v>
      </c>
    </row>
    <row r="310" spans="1:24" x14ac:dyDescent="0.2">
      <c r="A310" s="11" t="s">
        <v>114</v>
      </c>
      <c r="B310" s="11" t="s">
        <v>84</v>
      </c>
      <c r="C310" s="11" t="s">
        <v>191</v>
      </c>
      <c r="D310" s="11" t="s">
        <v>183</v>
      </c>
      <c r="E310" s="28">
        <v>6.0229999999999997E-3</v>
      </c>
      <c r="F310" s="28">
        <v>6.7840000000000001E-3</v>
      </c>
      <c r="G310" s="28">
        <v>5.8099999999999992E-3</v>
      </c>
      <c r="H310" s="28">
        <v>0.01</v>
      </c>
      <c r="I310" s="28">
        <v>0.01</v>
      </c>
      <c r="J310" s="28">
        <v>1.4999999999999999E-2</v>
      </c>
      <c r="K310" s="28">
        <v>0.02</v>
      </c>
      <c r="L310" s="28">
        <v>2.4E-2</v>
      </c>
      <c r="M310" s="28">
        <v>2.7E-2</v>
      </c>
      <c r="N310" s="28">
        <v>1.5754000000000001E-2</v>
      </c>
      <c r="O310" s="28">
        <v>6.9670000000000001E-3</v>
      </c>
      <c r="P310" s="28">
        <v>5.7960000000000008E-3</v>
      </c>
      <c r="Q310" s="28">
        <v>5.1210000000000006E-3</v>
      </c>
      <c r="R310" s="28">
        <v>5.0750000000000005E-3</v>
      </c>
      <c r="S310" s="28">
        <v>5.6109999999999997E-3</v>
      </c>
      <c r="T310" s="28">
        <v>6.9620000000000003E-3</v>
      </c>
      <c r="U310" s="28">
        <v>9.1389999999999996E-3</v>
      </c>
      <c r="V310" s="28">
        <v>1.1793E-2</v>
      </c>
      <c r="W310" s="28">
        <v>1.485E-2</v>
      </c>
      <c r="X310" s="28">
        <v>1.8405000000000001E-2</v>
      </c>
    </row>
    <row r="311" spans="1:24" x14ac:dyDescent="0.2">
      <c r="A311" s="11" t="s">
        <v>114</v>
      </c>
      <c r="B311" s="11" t="s">
        <v>84</v>
      </c>
      <c r="C311" s="11" t="s">
        <v>191</v>
      </c>
      <c r="D311" s="11" t="s">
        <v>184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8">
        <v>0</v>
      </c>
      <c r="P311" s="28">
        <v>0</v>
      </c>
      <c r="Q311" s="28">
        <v>0</v>
      </c>
      <c r="R311" s="28">
        <v>0</v>
      </c>
      <c r="S311" s="28">
        <v>0</v>
      </c>
      <c r="T311" s="28">
        <v>0</v>
      </c>
      <c r="U311" s="28">
        <v>0</v>
      </c>
      <c r="V311" s="28">
        <v>0</v>
      </c>
      <c r="W311" s="28">
        <v>0</v>
      </c>
      <c r="X311" s="28">
        <v>0</v>
      </c>
    </row>
    <row r="312" spans="1:24" x14ac:dyDescent="0.2">
      <c r="A312" s="11" t="s">
        <v>114</v>
      </c>
      <c r="B312" s="11" t="s">
        <v>84</v>
      </c>
      <c r="C312" s="11" t="s">
        <v>191</v>
      </c>
      <c r="D312" s="11" t="s">
        <v>185</v>
      </c>
      <c r="E312" s="28">
        <v>0</v>
      </c>
      <c r="F312" s="28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0</v>
      </c>
      <c r="O312" s="28">
        <v>0</v>
      </c>
      <c r="P312" s="28">
        <v>0</v>
      </c>
      <c r="Q312" s="28">
        <v>0</v>
      </c>
      <c r="R312" s="28">
        <v>0</v>
      </c>
      <c r="S312" s="28">
        <v>0</v>
      </c>
      <c r="T312" s="28">
        <v>0</v>
      </c>
      <c r="U312" s="28">
        <v>0</v>
      </c>
      <c r="V312" s="28">
        <v>0</v>
      </c>
      <c r="W312" s="28">
        <v>0</v>
      </c>
      <c r="X312" s="28">
        <v>0</v>
      </c>
    </row>
    <row r="313" spans="1:24" x14ac:dyDescent="0.2">
      <c r="A313" s="11" t="s">
        <v>114</v>
      </c>
      <c r="B313" s="11" t="s">
        <v>84</v>
      </c>
      <c r="C313" s="11" t="s">
        <v>191</v>
      </c>
      <c r="D313" s="11" t="s">
        <v>186</v>
      </c>
      <c r="E313" s="28">
        <v>0.17519636280000001</v>
      </c>
      <c r="F313" s="28">
        <v>0.217056</v>
      </c>
      <c r="G313" s="28">
        <v>0.23120000000000002</v>
      </c>
      <c r="H313" s="28">
        <v>0.26763961584245927</v>
      </c>
      <c r="I313" s="28">
        <v>0.29194836349032804</v>
      </c>
      <c r="J313" s="28">
        <v>0.38067197710256973</v>
      </c>
      <c r="K313" s="28">
        <v>0.39697651646142329</v>
      </c>
      <c r="L313" s="28">
        <v>0.42894673877406997</v>
      </c>
      <c r="M313" s="28">
        <v>0.43762477002066802</v>
      </c>
      <c r="N313" s="28">
        <v>0.44637510878027858</v>
      </c>
      <c r="O313" s="28">
        <v>0.47372808833239183</v>
      </c>
      <c r="P313" s="28">
        <v>0.54478730158225042</v>
      </c>
      <c r="Q313" s="28">
        <v>0.65615044000000011</v>
      </c>
      <c r="R313" s="28">
        <v>0.49505720000000009</v>
      </c>
      <c r="S313" s="28">
        <v>0.55278756040385779</v>
      </c>
      <c r="T313" s="28">
        <v>0.57780468075152203</v>
      </c>
      <c r="U313" s="28">
        <v>0.60830808818576643</v>
      </c>
      <c r="V313" s="28">
        <v>0.6470301321641192</v>
      </c>
      <c r="W313" s="28">
        <v>0.66871157723397201</v>
      </c>
      <c r="X313" s="28">
        <v>0.69867900124389726</v>
      </c>
    </row>
    <row r="314" spans="1:24" x14ac:dyDescent="0.2">
      <c r="A314" s="11" t="s">
        <v>114</v>
      </c>
      <c r="B314" s="11" t="s">
        <v>84</v>
      </c>
      <c r="C314" s="11" t="s">
        <v>191</v>
      </c>
      <c r="D314" s="11" t="s">
        <v>187</v>
      </c>
      <c r="E314" s="28">
        <v>0.17519636280000001</v>
      </c>
      <c r="F314" s="28">
        <v>0.217056</v>
      </c>
      <c r="G314" s="28">
        <v>0.23120000000000002</v>
      </c>
      <c r="H314" s="28">
        <v>0.26763961584245927</v>
      </c>
      <c r="I314" s="28">
        <v>0.29194836349032804</v>
      </c>
      <c r="J314" s="28">
        <v>0.38067197710256973</v>
      </c>
      <c r="K314" s="28">
        <v>0.39697651646142329</v>
      </c>
      <c r="L314" s="28">
        <v>0.42894673877406997</v>
      </c>
      <c r="M314" s="28">
        <v>0.43762477002066802</v>
      </c>
      <c r="N314" s="28">
        <v>0.44637510878027858</v>
      </c>
      <c r="O314" s="28">
        <v>0.47372808833239183</v>
      </c>
      <c r="P314" s="28">
        <v>0.54478730158225042</v>
      </c>
      <c r="Q314" s="28">
        <v>0.65615044000000011</v>
      </c>
      <c r="R314" s="28">
        <v>0.49505720000000009</v>
      </c>
      <c r="S314" s="28">
        <v>0.55278756040385779</v>
      </c>
      <c r="T314" s="28">
        <v>0.57780468075152203</v>
      </c>
      <c r="U314" s="28">
        <v>0.60830808818576643</v>
      </c>
      <c r="V314" s="28">
        <v>0.6470301321641192</v>
      </c>
      <c r="W314" s="28">
        <v>0.66871157723397201</v>
      </c>
      <c r="X314" s="28">
        <v>0.69867900124389726</v>
      </c>
    </row>
    <row r="315" spans="1:24" x14ac:dyDescent="0.2">
      <c r="A315" s="11" t="s">
        <v>114</v>
      </c>
      <c r="B315" s="11" t="s">
        <v>84</v>
      </c>
      <c r="C315" s="11" t="s">
        <v>191</v>
      </c>
      <c r="D315" s="11" t="s">
        <v>188</v>
      </c>
      <c r="E315" s="28">
        <v>3.9791E-2</v>
      </c>
      <c r="F315" s="28">
        <v>5.6176999999999998E-2</v>
      </c>
      <c r="G315" s="28">
        <v>4.9086999999999999E-2</v>
      </c>
      <c r="H315" s="28">
        <v>7.7216999999999994E-2</v>
      </c>
      <c r="I315" s="28">
        <v>7.7169000000000001E-2</v>
      </c>
      <c r="J315" s="28">
        <v>8.5067000000000004E-2</v>
      </c>
      <c r="K315" s="28">
        <v>0.10985300000000001</v>
      </c>
      <c r="L315" s="28">
        <v>0.14157700000000001</v>
      </c>
      <c r="M315" s="28">
        <v>0.11700000000000001</v>
      </c>
      <c r="N315" s="28">
        <v>0.22312599999999999</v>
      </c>
      <c r="O315" s="28">
        <v>0.16351399999999999</v>
      </c>
      <c r="P315" s="28">
        <v>0.21935299999999999</v>
      </c>
      <c r="Q315" s="28">
        <v>0.240013</v>
      </c>
      <c r="R315" s="28">
        <v>0.3862431099220599</v>
      </c>
      <c r="S315" s="28">
        <v>0.34455218411447097</v>
      </c>
      <c r="T315" s="28">
        <v>0.38957267449294852</v>
      </c>
      <c r="U315" s="28">
        <v>0.39483841541714809</v>
      </c>
      <c r="V315" s="28">
        <v>0.40350654483667586</v>
      </c>
      <c r="W315" s="28">
        <v>0.41248625108098558</v>
      </c>
      <c r="X315" s="28">
        <v>0.42789993322412129</v>
      </c>
    </row>
    <row r="316" spans="1:24" x14ac:dyDescent="0.2">
      <c r="A316" s="11" t="s">
        <v>114</v>
      </c>
      <c r="B316" s="11" t="s">
        <v>84</v>
      </c>
      <c r="C316" s="11" t="s">
        <v>191</v>
      </c>
      <c r="D316" s="11" t="s">
        <v>189</v>
      </c>
      <c r="E316" s="28">
        <v>0.34933500000000001</v>
      </c>
      <c r="F316" s="28">
        <v>0.31953599999999999</v>
      </c>
      <c r="G316" s="28">
        <v>0.495</v>
      </c>
      <c r="H316" s="28">
        <v>0.57086499999999996</v>
      </c>
      <c r="I316" s="28">
        <v>0.89500000000000002</v>
      </c>
      <c r="J316" s="28">
        <v>0.91700000000000004</v>
      </c>
      <c r="K316" s="28">
        <v>1</v>
      </c>
      <c r="L316" s="28">
        <v>1.0329999999999999</v>
      </c>
      <c r="M316" s="28">
        <v>0.878</v>
      </c>
      <c r="N316" s="28">
        <v>0.56870699999999996</v>
      </c>
      <c r="O316" s="28">
        <v>1.1427320000000001</v>
      </c>
      <c r="P316" s="28">
        <v>1.2772490000000001</v>
      </c>
      <c r="Q316" s="28">
        <v>1.617912</v>
      </c>
      <c r="R316" s="28">
        <v>1.9344239999999999</v>
      </c>
      <c r="S316" s="28">
        <v>2.7264013847387765</v>
      </c>
      <c r="T316" s="28">
        <v>2.9074396139140561</v>
      </c>
      <c r="U316" s="28">
        <v>2.9530288945817462</v>
      </c>
      <c r="V316" s="28">
        <v>2.9873590177847751</v>
      </c>
      <c r="W316" s="28">
        <v>3.0172326079626233</v>
      </c>
      <c r="X316" s="28">
        <v>3.0474049340422495</v>
      </c>
    </row>
    <row r="317" spans="1:24" x14ac:dyDescent="0.2">
      <c r="A317" s="11" t="s">
        <v>114</v>
      </c>
      <c r="B317" s="11" t="s">
        <v>84</v>
      </c>
      <c r="C317" s="11" t="s">
        <v>191</v>
      </c>
      <c r="D317" s="11" t="s">
        <v>190</v>
      </c>
      <c r="E317" s="28">
        <v>0.33</v>
      </c>
      <c r="F317" s="28">
        <v>0.3</v>
      </c>
      <c r="G317" s="28">
        <v>0.6</v>
      </c>
      <c r="H317" s="28">
        <v>0.69</v>
      </c>
      <c r="I317" s="28">
        <v>0.96599999999999986</v>
      </c>
      <c r="J317" s="28">
        <v>1.2075</v>
      </c>
      <c r="K317" s="28">
        <v>1.2557999999999998</v>
      </c>
      <c r="L317" s="28">
        <v>1.3060319999999999</v>
      </c>
      <c r="M317" s="28">
        <v>1.1754287999999999</v>
      </c>
      <c r="N317" s="28">
        <v>0.76402871999999999</v>
      </c>
      <c r="O317" s="28">
        <v>1.35</v>
      </c>
      <c r="P317" s="28">
        <v>1.5249999999999999</v>
      </c>
      <c r="Q317" s="28">
        <v>1.90625</v>
      </c>
      <c r="R317" s="28">
        <v>2.0396874999999999</v>
      </c>
      <c r="S317" s="28">
        <v>2.8963562500000002</v>
      </c>
      <c r="T317" s="28">
        <v>3.0991011875000005</v>
      </c>
      <c r="U317" s="28">
        <v>3.1672814136250005</v>
      </c>
      <c r="V317" s="28">
        <v>3.2116233534157503</v>
      </c>
      <c r="W317" s="28">
        <v>3.2533744570101546</v>
      </c>
      <c r="X317" s="28">
        <v>3.2956683249512864</v>
      </c>
    </row>
    <row r="318" spans="1:24" x14ac:dyDescent="0.2">
      <c r="A318" s="11" t="s">
        <v>114</v>
      </c>
      <c r="B318" s="11" t="s">
        <v>84</v>
      </c>
      <c r="C318" s="11" t="s">
        <v>192</v>
      </c>
      <c r="D318" s="11" t="s">
        <v>182</v>
      </c>
      <c r="E318" s="28">
        <v>4.2011993048478594E-2</v>
      </c>
      <c r="F318" s="28">
        <v>4.2886593280195971E-2</v>
      </c>
      <c r="G318" s="28">
        <v>4.3840040170856111E-2</v>
      </c>
      <c r="H318" s="28">
        <v>4.5378705498494244E-2</v>
      </c>
      <c r="I318" s="28">
        <v>4.686608198187777E-2</v>
      </c>
      <c r="J318" s="28">
        <v>4.9303879249148509E-2</v>
      </c>
      <c r="K318" s="28">
        <v>5.4714311799987515E-2</v>
      </c>
      <c r="L318" s="28">
        <v>6.0220153015279637E-2</v>
      </c>
      <c r="M318" s="28">
        <v>6.5335150155925045E-2</v>
      </c>
      <c r="N318" s="28">
        <v>6.7300138308063195E-2</v>
      </c>
      <c r="O318" s="28">
        <v>6.932313692498257E-2</v>
      </c>
      <c r="P318" s="28">
        <v>7.1891674186482915E-2</v>
      </c>
      <c r="Q318" s="28">
        <v>7.3361285046933483E-2</v>
      </c>
      <c r="R318" s="28">
        <v>7.5142908878702355E-2</v>
      </c>
      <c r="S318" s="28">
        <v>7.6709145249412289E-2</v>
      </c>
      <c r="T318" s="28">
        <v>7.8480173741098558E-2</v>
      </c>
      <c r="U318" s="28">
        <v>8.0807363018360182E-2</v>
      </c>
      <c r="V318" s="28">
        <v>8.3501343834482974E-2</v>
      </c>
      <c r="W318" s="28">
        <v>8.6508504744648787E-2</v>
      </c>
      <c r="X318" s="28">
        <v>8.9793011518873977E-2</v>
      </c>
    </row>
    <row r="319" spans="1:24" x14ac:dyDescent="0.2">
      <c r="A319" s="11" t="s">
        <v>114</v>
      </c>
      <c r="B319" s="11" t="s">
        <v>84</v>
      </c>
      <c r="C319" s="11" t="s">
        <v>192</v>
      </c>
      <c r="D319" s="11" t="s">
        <v>183</v>
      </c>
      <c r="E319" s="28">
        <v>1.5629999999999999E-3</v>
      </c>
      <c r="F319" s="28">
        <v>2.2750000000000001E-3</v>
      </c>
      <c r="G319" s="28">
        <v>2.3830000000000001E-3</v>
      </c>
      <c r="H319" s="28">
        <v>3.0000000000000001E-3</v>
      </c>
      <c r="I319" s="28">
        <v>3.0000000000000001E-3</v>
      </c>
      <c r="J319" s="28">
        <v>4.0000000000000001E-3</v>
      </c>
      <c r="K319" s="28">
        <v>5.0000000000000001E-3</v>
      </c>
      <c r="L319" s="28">
        <v>6.0000000000000001E-3</v>
      </c>
      <c r="M319" s="28">
        <v>5.0000000000000001E-3</v>
      </c>
      <c r="N319" s="28">
        <v>2.0009999999999997E-3</v>
      </c>
      <c r="O319" s="28">
        <v>2.696E-3</v>
      </c>
      <c r="P319" s="28">
        <v>3.9550000000000002E-3</v>
      </c>
      <c r="Q319" s="28">
        <v>3.8660000000000001E-3</v>
      </c>
      <c r="R319" s="28">
        <v>4.2270000000000007E-3</v>
      </c>
      <c r="S319" s="28">
        <v>4.071E-3</v>
      </c>
      <c r="T319" s="28">
        <v>4.3280000000000002E-3</v>
      </c>
      <c r="U319" s="28">
        <v>4.8960000000000002E-3</v>
      </c>
      <c r="V319" s="28">
        <v>5.3170000000000005E-3</v>
      </c>
      <c r="W319" s="28">
        <v>5.7200000000000003E-3</v>
      </c>
      <c r="X319" s="28">
        <v>6.1210000000000006E-3</v>
      </c>
    </row>
    <row r="320" spans="1:24" x14ac:dyDescent="0.2">
      <c r="A320" s="11" t="s">
        <v>114</v>
      </c>
      <c r="B320" s="11" t="s">
        <v>84</v>
      </c>
      <c r="C320" s="11" t="s">
        <v>192</v>
      </c>
      <c r="D320" s="11" t="s">
        <v>184</v>
      </c>
      <c r="E320" s="28">
        <v>0</v>
      </c>
      <c r="F320" s="28">
        <v>0</v>
      </c>
      <c r="G320" s="28">
        <v>0</v>
      </c>
      <c r="H320" s="28">
        <v>0</v>
      </c>
      <c r="I320" s="28">
        <v>0</v>
      </c>
      <c r="J320" s="28">
        <v>0</v>
      </c>
      <c r="K320" s="28">
        <v>0</v>
      </c>
      <c r="L320" s="28">
        <v>0</v>
      </c>
      <c r="M320" s="28">
        <v>0</v>
      </c>
      <c r="N320" s="28">
        <v>0</v>
      </c>
      <c r="O320" s="28">
        <v>0</v>
      </c>
      <c r="P320" s="28">
        <v>0</v>
      </c>
      <c r="Q320" s="28">
        <v>0</v>
      </c>
      <c r="R320" s="28">
        <v>0</v>
      </c>
      <c r="S320" s="28">
        <v>0</v>
      </c>
      <c r="T320" s="28">
        <v>0</v>
      </c>
      <c r="U320" s="28">
        <v>0</v>
      </c>
      <c r="V320" s="28">
        <v>0</v>
      </c>
      <c r="W320" s="28">
        <v>0</v>
      </c>
      <c r="X320" s="28">
        <v>0</v>
      </c>
    </row>
    <row r="321" spans="1:24" x14ac:dyDescent="0.2">
      <c r="A321" s="11" t="s">
        <v>114</v>
      </c>
      <c r="B321" s="11" t="s">
        <v>84</v>
      </c>
      <c r="C321" s="11" t="s">
        <v>192</v>
      </c>
      <c r="D321" s="11" t="s">
        <v>185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0</v>
      </c>
      <c r="R321" s="28">
        <v>0</v>
      </c>
      <c r="S321" s="28">
        <v>0</v>
      </c>
      <c r="T321" s="28">
        <v>0</v>
      </c>
      <c r="U321" s="28">
        <v>0</v>
      </c>
      <c r="V321" s="28">
        <v>0</v>
      </c>
      <c r="W321" s="28">
        <v>0</v>
      </c>
      <c r="X321" s="28">
        <v>0</v>
      </c>
    </row>
    <row r="322" spans="1:24" x14ac:dyDescent="0.2">
      <c r="A322" s="11" t="s">
        <v>114</v>
      </c>
      <c r="B322" s="11" t="s">
        <v>84</v>
      </c>
      <c r="C322" s="11" t="s">
        <v>192</v>
      </c>
      <c r="D322" s="11" t="s">
        <v>186</v>
      </c>
      <c r="E322" s="28">
        <v>0.14966193600000002</v>
      </c>
      <c r="F322" s="28">
        <v>0.18815999999999999</v>
      </c>
      <c r="G322" s="28">
        <v>0.19229930480575247</v>
      </c>
      <c r="H322" s="28">
        <v>0.18832162781875114</v>
      </c>
      <c r="I322" s="28">
        <v>0.16121932201765954</v>
      </c>
      <c r="J322" s="28">
        <v>0.19228512907167922</v>
      </c>
      <c r="K322" s="28">
        <v>0.21011506226396576</v>
      </c>
      <c r="L322" s="28">
        <v>0.23217268310002034</v>
      </c>
      <c r="M322" s="28">
        <v>0.18602552459715543</v>
      </c>
      <c r="N322" s="28">
        <v>0.19322562889120828</v>
      </c>
      <c r="O322" s="28">
        <v>0.24</v>
      </c>
      <c r="P322" s="28">
        <v>0.21119999999999997</v>
      </c>
      <c r="Q322" s="28">
        <v>0.140052706</v>
      </c>
      <c r="R322" s="28">
        <v>0.16575830399999997</v>
      </c>
      <c r="S322" s="28">
        <v>0.1580475610130723</v>
      </c>
      <c r="T322" s="28">
        <v>0.16384273286443321</v>
      </c>
      <c r="U322" s="28">
        <v>0.1777761986403924</v>
      </c>
      <c r="V322" s="28">
        <v>0.19622815801103496</v>
      </c>
      <c r="W322" s="28">
        <v>0.21627126186162199</v>
      </c>
      <c r="X322" s="28">
        <v>0.24244113110095977</v>
      </c>
    </row>
    <row r="323" spans="1:24" x14ac:dyDescent="0.2">
      <c r="A323" s="11" t="s">
        <v>114</v>
      </c>
      <c r="B323" s="11" t="s">
        <v>84</v>
      </c>
      <c r="C323" s="11" t="s">
        <v>192</v>
      </c>
      <c r="D323" s="11" t="s">
        <v>187</v>
      </c>
      <c r="E323" s="28">
        <v>0.14966193600000002</v>
      </c>
      <c r="F323" s="28">
        <v>0.18815999999999999</v>
      </c>
      <c r="G323" s="28">
        <v>0.19229930480575247</v>
      </c>
      <c r="H323" s="28">
        <v>0.18832162781875114</v>
      </c>
      <c r="I323" s="28">
        <v>0.16121932201765954</v>
      </c>
      <c r="J323" s="28">
        <v>0.19228512907167922</v>
      </c>
      <c r="K323" s="28">
        <v>0.21011506226396576</v>
      </c>
      <c r="L323" s="28">
        <v>0.23217268310002034</v>
      </c>
      <c r="M323" s="28">
        <v>0.18602552459715543</v>
      </c>
      <c r="N323" s="28">
        <v>0.19322562889120828</v>
      </c>
      <c r="O323" s="28">
        <v>0.24</v>
      </c>
      <c r="P323" s="28">
        <v>0.21119999999999997</v>
      </c>
      <c r="Q323" s="28">
        <v>0.140052706</v>
      </c>
      <c r="R323" s="28">
        <v>0.16575830399999997</v>
      </c>
      <c r="S323" s="28">
        <v>0.1580475610130723</v>
      </c>
      <c r="T323" s="28">
        <v>0.16384273286443321</v>
      </c>
      <c r="U323" s="28">
        <v>0.1777761986403924</v>
      </c>
      <c r="V323" s="28">
        <v>0.19622815801103496</v>
      </c>
      <c r="W323" s="28">
        <v>0.21627126186162199</v>
      </c>
      <c r="X323" s="28">
        <v>0.24244113110095977</v>
      </c>
    </row>
    <row r="324" spans="1:24" x14ac:dyDescent="0.2">
      <c r="A324" s="11" t="s">
        <v>114</v>
      </c>
      <c r="B324" s="11" t="s">
        <v>84</v>
      </c>
      <c r="C324" s="11" t="s">
        <v>192</v>
      </c>
      <c r="D324" s="11" t="s">
        <v>188</v>
      </c>
      <c r="E324" s="28">
        <v>4.5659999999999999E-2</v>
      </c>
      <c r="F324" s="28">
        <v>7.4526999999999996E-2</v>
      </c>
      <c r="G324" s="28">
        <v>5.7267999999999999E-2</v>
      </c>
      <c r="H324" s="28">
        <v>0.121325</v>
      </c>
      <c r="I324" s="28">
        <v>0.264075</v>
      </c>
      <c r="J324" s="28">
        <v>0.26908700000000002</v>
      </c>
      <c r="K324" s="28">
        <v>0.32100000000000001</v>
      </c>
      <c r="L324" s="28">
        <v>0.39094499999999999</v>
      </c>
      <c r="M324" s="28">
        <v>0.35299999999999998</v>
      </c>
      <c r="N324" s="28">
        <v>0.24199100000000001</v>
      </c>
      <c r="O324" s="28">
        <v>0.27483600000000002</v>
      </c>
      <c r="P324" s="28">
        <v>0.31400699999999998</v>
      </c>
      <c r="Q324" s="28">
        <v>0.32505800000000001</v>
      </c>
      <c r="R324" s="28">
        <v>0.30688300000000002</v>
      </c>
      <c r="S324" s="28">
        <v>0.26993868530379794</v>
      </c>
      <c r="T324" s="28">
        <v>0.289498176764582</v>
      </c>
      <c r="U324" s="28">
        <v>0.29828711987178241</v>
      </c>
      <c r="V324" s="28">
        <v>0.3195385289222118</v>
      </c>
      <c r="W324" s="28">
        <v>0.33581125065235268</v>
      </c>
      <c r="X324" s="28">
        <v>0.34669151743592752</v>
      </c>
    </row>
    <row r="325" spans="1:24" x14ac:dyDescent="0.2">
      <c r="A325" s="11" t="s">
        <v>114</v>
      </c>
      <c r="B325" s="11" t="s">
        <v>84</v>
      </c>
      <c r="C325" s="11" t="s">
        <v>192</v>
      </c>
      <c r="D325" s="11" t="s">
        <v>189</v>
      </c>
      <c r="E325" s="28">
        <v>1.0299510000000001</v>
      </c>
      <c r="F325" s="28">
        <v>0.9819</v>
      </c>
      <c r="G325" s="28">
        <v>1.4290970000000001</v>
      </c>
      <c r="H325" s="28">
        <v>1.775989</v>
      </c>
      <c r="I325" s="28">
        <v>2.4371109999999998</v>
      </c>
      <c r="J325" s="28">
        <v>2.399</v>
      </c>
      <c r="K325" s="28">
        <v>2.3079999999999998</v>
      </c>
      <c r="L325" s="28">
        <v>2.3359999999999999</v>
      </c>
      <c r="M325" s="28">
        <v>2.129</v>
      </c>
      <c r="N325" s="28">
        <v>1.486515</v>
      </c>
      <c r="O325" s="28">
        <v>2.605928</v>
      </c>
      <c r="P325" s="28">
        <v>3.117791</v>
      </c>
      <c r="Q325" s="28">
        <v>2.3158970000000001</v>
      </c>
      <c r="R325" s="28">
        <v>2.6015839999999999</v>
      </c>
      <c r="S325" s="28">
        <v>2.8648858102126225</v>
      </c>
      <c r="T325" s="28">
        <v>3.0210594880437935</v>
      </c>
      <c r="U325" s="28">
        <v>3.0512700829242321</v>
      </c>
      <c r="V325" s="28">
        <v>3.0817827837534741</v>
      </c>
      <c r="W325" s="28">
        <v>3.112600611591009</v>
      </c>
      <c r="X325" s="28">
        <v>3.143726617706919</v>
      </c>
    </row>
    <row r="326" spans="1:24" x14ac:dyDescent="0.2">
      <c r="A326" s="11" t="s">
        <v>114</v>
      </c>
      <c r="B326" s="11" t="s">
        <v>84</v>
      </c>
      <c r="C326" s="11" t="s">
        <v>192</v>
      </c>
      <c r="D326" s="11" t="s">
        <v>190</v>
      </c>
      <c r="E326" s="28">
        <v>1.35</v>
      </c>
      <c r="F326" s="28">
        <v>1.35</v>
      </c>
      <c r="G326" s="28">
        <v>1.55</v>
      </c>
      <c r="H326" s="28">
        <v>1.85</v>
      </c>
      <c r="I326" s="28">
        <v>1.9</v>
      </c>
      <c r="J326" s="28">
        <v>2.1</v>
      </c>
      <c r="K326" s="28">
        <v>2.1549999999999998</v>
      </c>
      <c r="L326" s="28">
        <v>2.2599999999999998</v>
      </c>
      <c r="M326" s="28">
        <v>2.1</v>
      </c>
      <c r="N326" s="28">
        <v>1.4</v>
      </c>
      <c r="O326" s="28">
        <v>2.2000000000000002</v>
      </c>
      <c r="P326" s="28">
        <v>2.6</v>
      </c>
      <c r="Q326" s="28">
        <v>2.23</v>
      </c>
      <c r="R326" s="28">
        <v>2.4500000000000002</v>
      </c>
      <c r="S326" s="28">
        <v>2.8174999999999999</v>
      </c>
      <c r="T326" s="28">
        <v>2.9104774999999998</v>
      </c>
      <c r="U326" s="28">
        <v>2.9599556174999999</v>
      </c>
      <c r="V326" s="28">
        <v>2.9895551736749995</v>
      </c>
      <c r="W326" s="28">
        <v>3.034398501280124</v>
      </c>
      <c r="X326" s="28">
        <v>3.0738456817967652</v>
      </c>
    </row>
    <row r="327" spans="1:24" x14ac:dyDescent="0.2">
      <c r="A327" s="11" t="s">
        <v>115</v>
      </c>
      <c r="B327" s="11" t="s">
        <v>84</v>
      </c>
      <c r="C327" s="11" t="s">
        <v>181</v>
      </c>
      <c r="D327" s="11" t="s">
        <v>182</v>
      </c>
      <c r="E327" s="28">
        <v>3.4315729999999998</v>
      </c>
      <c r="F327" s="28">
        <v>3.5160820689999999</v>
      </c>
      <c r="G327" s="28">
        <v>3.6064658014120003</v>
      </c>
      <c r="H327" s="28">
        <v>3.7060120000000003</v>
      </c>
      <c r="I327" s="28">
        <v>3.8149999999999999</v>
      </c>
      <c r="J327" s="28">
        <v>3.9590000000000001</v>
      </c>
      <c r="K327" s="28">
        <v>4.109</v>
      </c>
      <c r="L327" s="28">
        <v>4.28</v>
      </c>
      <c r="M327" s="28">
        <v>4.423</v>
      </c>
      <c r="N327" s="28">
        <v>4.4359999999999999</v>
      </c>
      <c r="O327" s="28">
        <v>4.4960000000000004</v>
      </c>
      <c r="P327" s="28">
        <v>4.5810000000000004</v>
      </c>
      <c r="Q327" s="28">
        <v>4.7060000000000004</v>
      </c>
      <c r="R327" s="28">
        <v>4.753063</v>
      </c>
      <c r="S327" s="28">
        <v>4.8154372990000001</v>
      </c>
      <c r="T327" s="28">
        <v>4.8582977427309997</v>
      </c>
      <c r="U327" s="28">
        <v>4.905057214963608</v>
      </c>
      <c r="V327" s="28">
        <v>4.955562326869809</v>
      </c>
      <c r="W327" s="28">
        <v>5.0102832077562356</v>
      </c>
      <c r="X327" s="28">
        <v>5.0693422954847671</v>
      </c>
    </row>
    <row r="328" spans="1:24" x14ac:dyDescent="0.2">
      <c r="A328" s="11" t="s">
        <v>115</v>
      </c>
      <c r="B328" s="11" t="s">
        <v>84</v>
      </c>
      <c r="C328" s="11" t="s">
        <v>181</v>
      </c>
      <c r="D328" s="11" t="s">
        <v>183</v>
      </c>
      <c r="E328" s="28">
        <v>0.14868500000000001</v>
      </c>
      <c r="F328" s="28">
        <v>0.152141</v>
      </c>
      <c r="G328" s="28">
        <v>0.147754</v>
      </c>
      <c r="H328" s="28">
        <v>0.15</v>
      </c>
      <c r="I328" s="28">
        <v>0.126</v>
      </c>
      <c r="J328" s="28">
        <v>0.127</v>
      </c>
      <c r="K328" s="28">
        <v>0.124</v>
      </c>
      <c r="L328" s="28">
        <v>0.13300000000000001</v>
      </c>
      <c r="M328" s="28">
        <v>0.14400000000000002</v>
      </c>
      <c r="N328" s="28">
        <v>0.16142300000000001</v>
      </c>
      <c r="O328" s="28">
        <v>0.17081100000000002</v>
      </c>
      <c r="P328" s="28">
        <v>0.173267</v>
      </c>
      <c r="Q328" s="28">
        <v>0.17401800000000001</v>
      </c>
      <c r="R328" s="28">
        <v>0.164713</v>
      </c>
      <c r="S328" s="28">
        <v>0.19070699999999999</v>
      </c>
      <c r="T328" s="28">
        <v>0.192139</v>
      </c>
      <c r="U328" s="28">
        <v>0.20222499999999999</v>
      </c>
      <c r="V328" s="28">
        <v>0.21237200000000001</v>
      </c>
      <c r="W328" s="28">
        <v>0.22321000000000002</v>
      </c>
      <c r="X328" s="28">
        <v>0.23441900000000002</v>
      </c>
    </row>
    <row r="329" spans="1:24" x14ac:dyDescent="0.2">
      <c r="A329" s="11" t="s">
        <v>115</v>
      </c>
      <c r="B329" s="11" t="s">
        <v>84</v>
      </c>
      <c r="C329" s="11" t="s">
        <v>181</v>
      </c>
      <c r="D329" s="11" t="s">
        <v>184</v>
      </c>
      <c r="E329" s="28">
        <v>0.38785799999999998</v>
      </c>
      <c r="F329" s="28">
        <v>0.43207299999999998</v>
      </c>
      <c r="G329" s="28">
        <v>0.42630200000000001</v>
      </c>
      <c r="H329" s="28">
        <v>0.42699999999999999</v>
      </c>
      <c r="I329" s="28">
        <v>0.42599999999999999</v>
      </c>
      <c r="J329" s="28">
        <v>0.57799999999999996</v>
      </c>
      <c r="K329" s="28">
        <v>0.81399999999999995</v>
      </c>
      <c r="L329" s="28">
        <v>0.88400000000000001</v>
      </c>
      <c r="M329" s="28">
        <v>0.84599999999999997</v>
      </c>
      <c r="N329" s="28">
        <v>0.93875699999999995</v>
      </c>
      <c r="O329" s="28">
        <v>0.99518899999999999</v>
      </c>
      <c r="P329" s="28">
        <v>1.0998620000000001</v>
      </c>
      <c r="Q329" s="28">
        <v>1.0800619999999999</v>
      </c>
      <c r="R329" s="28">
        <v>1.0402739999999999</v>
      </c>
      <c r="S329" s="28">
        <v>1.1552470000000001</v>
      </c>
      <c r="T329" s="28">
        <v>1.1863630000000001</v>
      </c>
      <c r="U329" s="28">
        <v>1.2132449999999999</v>
      </c>
      <c r="V329" s="28">
        <v>1.1981679999999999</v>
      </c>
      <c r="W329" s="28">
        <v>1.2238420000000001</v>
      </c>
      <c r="X329" s="28">
        <v>1.216205</v>
      </c>
    </row>
    <row r="330" spans="1:24" x14ac:dyDescent="0.2">
      <c r="A330" s="11" t="s">
        <v>115</v>
      </c>
      <c r="B330" s="11" t="s">
        <v>84</v>
      </c>
      <c r="C330" s="11" t="s">
        <v>181</v>
      </c>
      <c r="D330" s="11" t="s">
        <v>185</v>
      </c>
      <c r="E330" s="28">
        <v>1.93929</v>
      </c>
      <c r="F330" s="28">
        <v>2.1603650000000001</v>
      </c>
      <c r="G330" s="28">
        <v>2.13151</v>
      </c>
      <c r="H330" s="28">
        <v>2.1349999999999998</v>
      </c>
      <c r="I330" s="28">
        <v>2.13</v>
      </c>
      <c r="J330" s="28">
        <v>2.89</v>
      </c>
      <c r="K330" s="28">
        <v>4.07</v>
      </c>
      <c r="L330" s="28">
        <v>4.42</v>
      </c>
      <c r="M330" s="28">
        <v>4.2300000000000004</v>
      </c>
      <c r="N330" s="28">
        <v>4.6937850000000001</v>
      </c>
      <c r="O330" s="28">
        <v>4.9759450000000003</v>
      </c>
      <c r="P330" s="28">
        <v>5.4993100000000004</v>
      </c>
      <c r="Q330" s="28">
        <v>5.4003099999999993</v>
      </c>
      <c r="R330" s="28">
        <v>5.2013699999999998</v>
      </c>
      <c r="S330" s="28">
        <v>5.7762350000000007</v>
      </c>
      <c r="T330" s="28">
        <v>5.9318150000000003</v>
      </c>
      <c r="U330" s="28">
        <v>6.0662249999999993</v>
      </c>
      <c r="V330" s="28">
        <v>5.9908399999999995</v>
      </c>
      <c r="W330" s="28">
        <v>6.1192100000000007</v>
      </c>
      <c r="X330" s="28">
        <v>6.0810250000000003</v>
      </c>
    </row>
    <row r="331" spans="1:24" x14ac:dyDescent="0.2">
      <c r="A331" s="11" t="s">
        <v>115</v>
      </c>
      <c r="B331" s="11" t="s">
        <v>84</v>
      </c>
      <c r="C331" s="11" t="s">
        <v>181</v>
      </c>
      <c r="D331" s="11" t="s">
        <v>186</v>
      </c>
      <c r="E331" s="28">
        <v>2.5736797499999997</v>
      </c>
      <c r="F331" s="28">
        <v>2.5667399103699995</v>
      </c>
      <c r="G331" s="28">
        <v>2.7</v>
      </c>
      <c r="H331" s="28">
        <v>2.9</v>
      </c>
      <c r="I331" s="28">
        <v>3.24275</v>
      </c>
      <c r="J331" s="28">
        <v>3.6315717900000006</v>
      </c>
      <c r="K331" s="28">
        <v>3.6056473995000009</v>
      </c>
      <c r="L331" s="28">
        <v>4.0625804142000002</v>
      </c>
      <c r="M331" s="28">
        <v>4.3822596136499996</v>
      </c>
      <c r="N331" s="28">
        <v>4.27548241575</v>
      </c>
      <c r="O331" s="28">
        <v>4.3356591</v>
      </c>
      <c r="P331" s="28">
        <v>4.7823776614999991</v>
      </c>
      <c r="Q331" s="28">
        <v>4.3750380035000003</v>
      </c>
      <c r="R331" s="28">
        <v>4.3230357574999996</v>
      </c>
      <c r="S331" s="28">
        <v>4.4136595529997811</v>
      </c>
      <c r="T331" s="28">
        <v>4.5677525718934371</v>
      </c>
      <c r="U331" s="28">
        <v>4.7088549263650634</v>
      </c>
      <c r="V331" s="28">
        <v>4.8068954570637139</v>
      </c>
      <c r="W331" s="28">
        <v>5.0102832077562356</v>
      </c>
      <c r="X331" s="28">
        <v>5.0693422954847662</v>
      </c>
    </row>
    <row r="332" spans="1:24" x14ac:dyDescent="0.2">
      <c r="A332" s="11" t="s">
        <v>115</v>
      </c>
      <c r="B332" s="11" t="s">
        <v>84</v>
      </c>
      <c r="C332" s="11" t="s">
        <v>181</v>
      </c>
      <c r="D332" s="11" t="s">
        <v>187</v>
      </c>
      <c r="E332" s="28">
        <v>4.5129697499999999</v>
      </c>
      <c r="F332" s="28">
        <v>4.7271049103699996</v>
      </c>
      <c r="G332" s="28">
        <v>4.8315099999999997</v>
      </c>
      <c r="H332" s="28">
        <v>5.0350000000000001</v>
      </c>
      <c r="I332" s="28">
        <v>5.3727499999999999</v>
      </c>
      <c r="J332" s="28">
        <v>6.5215717900000003</v>
      </c>
      <c r="K332" s="28">
        <v>7.6756473995000007</v>
      </c>
      <c r="L332" s="28">
        <v>8.482580414200001</v>
      </c>
      <c r="M332" s="28">
        <v>8.61225961365</v>
      </c>
      <c r="N332" s="28">
        <v>8.9692674157500001</v>
      </c>
      <c r="O332" s="28">
        <v>9.3116041000000003</v>
      </c>
      <c r="P332" s="28">
        <v>10.281687661499999</v>
      </c>
      <c r="Q332" s="28">
        <v>9.7753480034999995</v>
      </c>
      <c r="R332" s="28">
        <v>9.5244057574999985</v>
      </c>
      <c r="S332" s="28">
        <v>10.189894552999782</v>
      </c>
      <c r="T332" s="28">
        <v>10.499567571893436</v>
      </c>
      <c r="U332" s="28">
        <v>10.775079926365063</v>
      </c>
      <c r="V332" s="28">
        <v>10.797735457063713</v>
      </c>
      <c r="W332" s="28">
        <v>11.129493207756237</v>
      </c>
      <c r="X332" s="28">
        <v>11.150367295484767</v>
      </c>
    </row>
    <row r="333" spans="1:24" x14ac:dyDescent="0.2">
      <c r="A333" s="11" t="s">
        <v>115</v>
      </c>
      <c r="B333" s="11" t="s">
        <v>84</v>
      </c>
      <c r="C333" s="11" t="s">
        <v>181</v>
      </c>
      <c r="D333" s="11" t="s">
        <v>188</v>
      </c>
      <c r="E333" s="28">
        <v>3.744621</v>
      </c>
      <c r="F333" s="28">
        <v>4.3801410000000001</v>
      </c>
      <c r="G333" s="28">
        <v>5.0409059999999997</v>
      </c>
      <c r="H333" s="28">
        <v>4.9414119999999997</v>
      </c>
      <c r="I333" s="28">
        <v>7.7160000000000002</v>
      </c>
      <c r="J333" s="28">
        <v>7.541779</v>
      </c>
      <c r="K333" s="28">
        <v>8.702</v>
      </c>
      <c r="L333" s="28">
        <v>11.16</v>
      </c>
      <c r="M333" s="28">
        <v>11.804</v>
      </c>
      <c r="N333" s="28">
        <v>12.398580000000001</v>
      </c>
      <c r="O333" s="28">
        <v>13.119199</v>
      </c>
      <c r="P333" s="28">
        <v>16.165680719999997</v>
      </c>
      <c r="Q333" s="28">
        <v>12.63026</v>
      </c>
      <c r="R333" s="28">
        <v>10.764929</v>
      </c>
      <c r="S333" s="28">
        <v>12.648537372684917</v>
      </c>
      <c r="T333" s="28">
        <v>12.897005983716744</v>
      </c>
      <c r="U333" s="28">
        <v>13.58832760219064</v>
      </c>
      <c r="V333" s="28">
        <v>13.774989290251243</v>
      </c>
      <c r="W333" s="28">
        <v>14.022833886482216</v>
      </c>
      <c r="X333" s="28">
        <v>14.292139736407615</v>
      </c>
    </row>
    <row r="334" spans="1:24" x14ac:dyDescent="0.2">
      <c r="A334" s="11" t="s">
        <v>115</v>
      </c>
      <c r="B334" s="11" t="s">
        <v>84</v>
      </c>
      <c r="C334" s="11" t="s">
        <v>181</v>
      </c>
      <c r="D334" s="11" t="s">
        <v>189</v>
      </c>
      <c r="E334" s="28">
        <v>10.930047</v>
      </c>
      <c r="F334" s="28">
        <v>12.075412</v>
      </c>
      <c r="G334" s="28">
        <v>18.192440999999999</v>
      </c>
      <c r="H334" s="28">
        <v>15.116327</v>
      </c>
      <c r="I334" s="28">
        <v>18.381515</v>
      </c>
      <c r="J334" s="28">
        <v>16.873999999999999</v>
      </c>
      <c r="K334" s="28">
        <v>16.689</v>
      </c>
      <c r="L334" s="28">
        <v>18.707999999999998</v>
      </c>
      <c r="M334" s="28">
        <v>17.154</v>
      </c>
      <c r="N334" s="28">
        <v>17.892894999999999</v>
      </c>
      <c r="O334" s="28">
        <v>20.720040999999998</v>
      </c>
      <c r="P334" s="28">
        <v>20.196563000000001</v>
      </c>
      <c r="Q334" s="28">
        <v>18.586148000000001</v>
      </c>
      <c r="R334" s="28">
        <v>18.671119999999998</v>
      </c>
      <c r="S334" s="28">
        <v>19.86107991985843</v>
      </c>
      <c r="T334" s="28">
        <v>21.024495925516661</v>
      </c>
      <c r="U334" s="28">
        <v>22.053774900557045</v>
      </c>
      <c r="V334" s="28">
        <v>23.145601155809075</v>
      </c>
      <c r="W334" s="28">
        <v>24.965838127979456</v>
      </c>
      <c r="X334" s="28">
        <v>26.977785545500215</v>
      </c>
    </row>
    <row r="335" spans="1:24" x14ac:dyDescent="0.2">
      <c r="A335" s="11" t="s">
        <v>115</v>
      </c>
      <c r="B335" s="11" t="s">
        <v>84</v>
      </c>
      <c r="C335" s="11" t="s">
        <v>181</v>
      </c>
      <c r="D335" s="11" t="s">
        <v>190</v>
      </c>
      <c r="E335" s="28">
        <v>11.5</v>
      </c>
      <c r="F335" s="28">
        <v>12.535</v>
      </c>
      <c r="G335" s="28">
        <v>16.8</v>
      </c>
      <c r="H335" s="28">
        <v>15.36</v>
      </c>
      <c r="I335" s="28">
        <v>15.94</v>
      </c>
      <c r="J335" s="28">
        <v>15.846109208775395</v>
      </c>
      <c r="K335" s="28">
        <v>16.921432842768645</v>
      </c>
      <c r="L335" s="28">
        <v>16.45025819824663</v>
      </c>
      <c r="M335" s="28">
        <v>15.297499999999999</v>
      </c>
      <c r="N335" s="28">
        <v>14.973125</v>
      </c>
      <c r="O335" s="28">
        <v>17.100000000000001</v>
      </c>
      <c r="P335" s="28">
        <v>16.245000000000001</v>
      </c>
      <c r="Q335" s="28">
        <v>15.56</v>
      </c>
      <c r="R335" s="28">
        <v>17.116000000000003</v>
      </c>
      <c r="S335" s="28">
        <v>17.715060000000001</v>
      </c>
      <c r="T335" s="28">
        <v>18.600813000000002</v>
      </c>
      <c r="U335" s="28">
        <v>19.344845520000003</v>
      </c>
      <c r="V335" s="28">
        <v>20.215363568400001</v>
      </c>
      <c r="W335" s="28">
        <v>22.034746289556004</v>
      </c>
      <c r="X335" s="28">
        <v>23.797525992720487</v>
      </c>
    </row>
    <row r="336" spans="1:24" x14ac:dyDescent="0.2">
      <c r="A336" s="11" t="s">
        <v>115</v>
      </c>
      <c r="B336" s="11" t="s">
        <v>84</v>
      </c>
      <c r="C336" s="11" t="s">
        <v>191</v>
      </c>
      <c r="D336" s="11" t="s">
        <v>182</v>
      </c>
      <c r="E336" s="28">
        <v>0.33608159931078191</v>
      </c>
      <c r="F336" s="28">
        <v>0.33987887933375582</v>
      </c>
      <c r="G336" s="28">
        <v>0.34242658335596399</v>
      </c>
      <c r="H336" s="28">
        <v>0.35001236391076518</v>
      </c>
      <c r="I336" s="28">
        <v>0.36734528511373971</v>
      </c>
      <c r="J336" s="28">
        <v>0.394100442276615</v>
      </c>
      <c r="K336" s="28">
        <v>0.43096376086739452</v>
      </c>
      <c r="L336" s="28">
        <v>0.52987000000000006</v>
      </c>
      <c r="M336" s="28">
        <v>0.58015100000000008</v>
      </c>
      <c r="N336" s="28">
        <v>0.57394699999999998</v>
      </c>
      <c r="O336" s="28">
        <v>0.58000852999999997</v>
      </c>
      <c r="P336" s="28">
        <v>0.58774744469999995</v>
      </c>
      <c r="Q336" s="28">
        <v>0.59097623302949986</v>
      </c>
      <c r="R336" s="28">
        <v>0.5922426608349689</v>
      </c>
      <c r="S336" s="28">
        <v>0.59354480761826955</v>
      </c>
      <c r="T336" s="28">
        <v>0.59552282185066763</v>
      </c>
      <c r="U336" s="28">
        <v>0.60164927412625158</v>
      </c>
      <c r="V336" s="28">
        <v>0.61303139299896903</v>
      </c>
      <c r="W336" s="28">
        <v>0.63032051399499789</v>
      </c>
      <c r="X336" s="28">
        <v>0.65309189857514793</v>
      </c>
    </row>
    <row r="337" spans="1:24" x14ac:dyDescent="0.2">
      <c r="A337" s="11" t="s">
        <v>115</v>
      </c>
      <c r="B337" s="11" t="s">
        <v>84</v>
      </c>
      <c r="C337" s="11" t="s">
        <v>191</v>
      </c>
      <c r="D337" s="11" t="s">
        <v>183</v>
      </c>
      <c r="E337" s="28">
        <v>1.5025E-2</v>
      </c>
      <c r="F337" s="28">
        <v>1.4999999999999999E-2</v>
      </c>
      <c r="G337" s="28">
        <v>1.3877E-2</v>
      </c>
      <c r="H337" s="28">
        <v>1.9E-2</v>
      </c>
      <c r="I337" s="28">
        <v>2.9000000000000001E-2</v>
      </c>
      <c r="J337" s="28">
        <v>3.9E-2</v>
      </c>
      <c r="K337" s="28">
        <v>0.05</v>
      </c>
      <c r="L337" s="28">
        <v>6.3E-2</v>
      </c>
      <c r="M337" s="28">
        <v>0.06</v>
      </c>
      <c r="N337" s="28">
        <v>1.9731000000000002E-2</v>
      </c>
      <c r="O337" s="28">
        <v>1.1801000000000001E-2</v>
      </c>
      <c r="P337" s="28">
        <v>1.3539000000000001E-2</v>
      </c>
      <c r="Q337" s="28">
        <v>1.2045E-2</v>
      </c>
      <c r="R337" s="28">
        <v>1.1904E-2</v>
      </c>
      <c r="S337" s="28">
        <v>1.3147000000000001E-2</v>
      </c>
      <c r="T337" s="28">
        <v>1.5036000000000001E-2</v>
      </c>
      <c r="U337" s="28">
        <v>2.0419E-2</v>
      </c>
      <c r="V337" s="28">
        <v>2.7025E-2</v>
      </c>
      <c r="W337" s="28">
        <v>3.4453999999999999E-2</v>
      </c>
      <c r="X337" s="28">
        <v>4.1680999999999996E-2</v>
      </c>
    </row>
    <row r="338" spans="1:24" x14ac:dyDescent="0.2">
      <c r="A338" s="11" t="s">
        <v>115</v>
      </c>
      <c r="B338" s="11" t="s">
        <v>84</v>
      </c>
      <c r="C338" s="11" t="s">
        <v>191</v>
      </c>
      <c r="D338" s="11" t="s">
        <v>184</v>
      </c>
      <c r="E338" s="28">
        <v>2.2426999999999999E-2</v>
      </c>
      <c r="F338" s="28">
        <v>5.0919999999999993E-3</v>
      </c>
      <c r="G338" s="28">
        <v>2.1280000000000001E-3</v>
      </c>
      <c r="H338" s="28">
        <v>2E-3</v>
      </c>
      <c r="I338" s="28">
        <v>2E-3</v>
      </c>
      <c r="J338" s="28">
        <v>1E-3</v>
      </c>
      <c r="K338" s="28">
        <v>1E-3</v>
      </c>
      <c r="L338" s="28">
        <v>6.0000000000000001E-3</v>
      </c>
      <c r="M338" s="28">
        <v>6.0000000000000001E-3</v>
      </c>
      <c r="N338" s="28">
        <v>2.6489999999999999E-3</v>
      </c>
      <c r="O338" s="28">
        <v>2.7460000000000002E-3</v>
      </c>
      <c r="P338" s="28">
        <v>3.0950000000000001E-3</v>
      </c>
      <c r="Q338" s="28">
        <v>2.6180000000000001E-3</v>
      </c>
      <c r="R338" s="28">
        <v>2.088E-3</v>
      </c>
      <c r="S338" s="28">
        <v>1.2340000000000001E-3</v>
      </c>
      <c r="T338" s="28">
        <v>3.6499999999999998E-4</v>
      </c>
      <c r="U338" s="28">
        <v>0</v>
      </c>
      <c r="V338" s="28">
        <v>0</v>
      </c>
      <c r="W338" s="28">
        <v>0</v>
      </c>
      <c r="X338" s="28">
        <v>0</v>
      </c>
    </row>
    <row r="339" spans="1:24" x14ac:dyDescent="0.2">
      <c r="A339" s="11" t="s">
        <v>115</v>
      </c>
      <c r="B339" s="11" t="s">
        <v>84</v>
      </c>
      <c r="C339" s="11" t="s">
        <v>191</v>
      </c>
      <c r="D339" s="11" t="s">
        <v>185</v>
      </c>
      <c r="E339" s="28">
        <v>0.112135</v>
      </c>
      <c r="F339" s="28">
        <v>2.5459999999999997E-2</v>
      </c>
      <c r="G339" s="28">
        <v>1.064E-2</v>
      </c>
      <c r="H339" s="28">
        <v>0.01</v>
      </c>
      <c r="I339" s="28">
        <v>0.01</v>
      </c>
      <c r="J339" s="28">
        <v>5.0000000000000001E-3</v>
      </c>
      <c r="K339" s="28">
        <v>5.0000000000000001E-3</v>
      </c>
      <c r="L339" s="28">
        <v>0.03</v>
      </c>
      <c r="M339" s="28">
        <v>0.03</v>
      </c>
      <c r="N339" s="28">
        <v>1.3245E-2</v>
      </c>
      <c r="O339" s="28">
        <v>1.3729999999999999E-2</v>
      </c>
      <c r="P339" s="28">
        <v>1.5474999999999999E-2</v>
      </c>
      <c r="Q339" s="28">
        <v>1.3090000000000003E-2</v>
      </c>
      <c r="R339" s="28">
        <v>1.044E-2</v>
      </c>
      <c r="S339" s="28">
        <v>6.1700000000000001E-3</v>
      </c>
      <c r="T339" s="28">
        <v>1.8249999999999998E-3</v>
      </c>
      <c r="U339" s="28">
        <v>0</v>
      </c>
      <c r="V339" s="28">
        <v>0</v>
      </c>
      <c r="W339" s="28">
        <v>0</v>
      </c>
      <c r="X339" s="28">
        <v>0</v>
      </c>
    </row>
    <row r="340" spans="1:24" x14ac:dyDescent="0.2">
      <c r="A340" s="11" t="s">
        <v>115</v>
      </c>
      <c r="B340" s="11" t="s">
        <v>84</v>
      </c>
      <c r="C340" s="11" t="s">
        <v>191</v>
      </c>
      <c r="D340" s="11" t="s">
        <v>186</v>
      </c>
      <c r="E340" s="28">
        <v>0.2856693594141646</v>
      </c>
      <c r="F340" s="28">
        <v>0.30589099140038023</v>
      </c>
      <c r="G340" s="28">
        <v>0.30818392502036762</v>
      </c>
      <c r="H340" s="28">
        <v>0.3325117457152269</v>
      </c>
      <c r="I340" s="28">
        <v>0.37989038002687198</v>
      </c>
      <c r="J340" s="28">
        <v>0.35863140247171965</v>
      </c>
      <c r="K340" s="28">
        <v>0.34477100869391569</v>
      </c>
      <c r="L340" s="28">
        <v>0.3932706077808879</v>
      </c>
      <c r="M340" s="28">
        <v>0.39794488599555999</v>
      </c>
      <c r="N340" s="28">
        <v>0.37883373770119688</v>
      </c>
      <c r="O340" s="28">
        <v>0.36928519562064643</v>
      </c>
      <c r="P340" s="28">
        <v>0.44314223474477554</v>
      </c>
      <c r="Q340" s="28">
        <v>0.49100462499999997</v>
      </c>
      <c r="R340" s="28">
        <v>0.37114425000000001</v>
      </c>
      <c r="S340" s="28">
        <v>0.393481625</v>
      </c>
      <c r="T340" s="28">
        <v>0.42707656656123522</v>
      </c>
      <c r="U340" s="28">
        <v>0.45725344833595116</v>
      </c>
      <c r="V340" s="28">
        <v>0.49042511439917524</v>
      </c>
      <c r="W340" s="28">
        <v>0.52946923175579819</v>
      </c>
      <c r="X340" s="28">
        <v>0.56165903277462736</v>
      </c>
    </row>
    <row r="341" spans="1:24" x14ac:dyDescent="0.2">
      <c r="A341" s="11" t="s">
        <v>115</v>
      </c>
      <c r="B341" s="11" t="s">
        <v>84</v>
      </c>
      <c r="C341" s="11" t="s">
        <v>191</v>
      </c>
      <c r="D341" s="11" t="s">
        <v>187</v>
      </c>
      <c r="E341" s="28">
        <v>0.39780435941416459</v>
      </c>
      <c r="F341" s="28">
        <v>0.33135099140038021</v>
      </c>
      <c r="G341" s="28">
        <v>0.3188239250203676</v>
      </c>
      <c r="H341" s="28">
        <v>0.34251174571522691</v>
      </c>
      <c r="I341" s="28">
        <v>0.38989038002687199</v>
      </c>
      <c r="J341" s="28">
        <v>0.36363140247171966</v>
      </c>
      <c r="K341" s="28">
        <v>0.3497710086939157</v>
      </c>
      <c r="L341" s="28">
        <v>0.42327060778088788</v>
      </c>
      <c r="M341" s="28">
        <v>0.42794488599556002</v>
      </c>
      <c r="N341" s="28">
        <v>0.39207873770119689</v>
      </c>
      <c r="O341" s="28">
        <v>0.38301519562064645</v>
      </c>
      <c r="P341" s="28">
        <v>0.45861723474477556</v>
      </c>
      <c r="Q341" s="28">
        <v>0.50409462500000002</v>
      </c>
      <c r="R341" s="28">
        <v>0.38158425000000001</v>
      </c>
      <c r="S341" s="28">
        <v>0.39965162500000001</v>
      </c>
      <c r="T341" s="28">
        <v>0.42890156656123524</v>
      </c>
      <c r="U341" s="28">
        <v>0.45725344833595116</v>
      </c>
      <c r="V341" s="28">
        <v>0.49042511439917524</v>
      </c>
      <c r="W341" s="28">
        <v>0.52946923175579819</v>
      </c>
      <c r="X341" s="28">
        <v>0.56165903277462736</v>
      </c>
    </row>
    <row r="342" spans="1:24" x14ac:dyDescent="0.2">
      <c r="A342" s="11" t="s">
        <v>115</v>
      </c>
      <c r="B342" s="11" t="s">
        <v>84</v>
      </c>
      <c r="C342" s="11" t="s">
        <v>191</v>
      </c>
      <c r="D342" s="11" t="s">
        <v>188</v>
      </c>
      <c r="E342" s="28">
        <v>0.176538</v>
      </c>
      <c r="F342" s="28">
        <v>0.17244200000000001</v>
      </c>
      <c r="G342" s="28">
        <v>0.20061100000000001</v>
      </c>
      <c r="H342" s="28">
        <v>0.20288900000000001</v>
      </c>
      <c r="I342" s="28">
        <v>0.54144300000000001</v>
      </c>
      <c r="J342" s="28">
        <v>0.49049599999999999</v>
      </c>
      <c r="K342" s="28">
        <v>0.39308100000000001</v>
      </c>
      <c r="L342" s="28">
        <v>0.26700000000000002</v>
      </c>
      <c r="M342" s="28">
        <v>0.33300000000000002</v>
      </c>
      <c r="N342" s="28">
        <v>0.32259900000000002</v>
      </c>
      <c r="O342" s="28">
        <v>0.29604799999999998</v>
      </c>
      <c r="P342" s="28">
        <v>0.36999300000000002</v>
      </c>
      <c r="Q342" s="28">
        <v>0.32433800000000002</v>
      </c>
      <c r="R342" s="28">
        <v>0.24343500000000001</v>
      </c>
      <c r="S342" s="28">
        <v>0.28022179658750374</v>
      </c>
      <c r="T342" s="28">
        <v>0.28177505102990114</v>
      </c>
      <c r="U342" s="28">
        <v>0.29505150041628181</v>
      </c>
      <c r="V342" s="28">
        <v>0.30685356043293316</v>
      </c>
      <c r="W342" s="28">
        <v>0.31912770285025033</v>
      </c>
      <c r="X342" s="28">
        <v>0.33210173183626795</v>
      </c>
    </row>
    <row r="343" spans="1:24" x14ac:dyDescent="0.2">
      <c r="A343" s="11" t="s">
        <v>115</v>
      </c>
      <c r="B343" s="11" t="s">
        <v>84</v>
      </c>
      <c r="C343" s="11" t="s">
        <v>191</v>
      </c>
      <c r="D343" s="11" t="s">
        <v>189</v>
      </c>
      <c r="E343" s="28">
        <v>0.95629900000000001</v>
      </c>
      <c r="F343" s="28">
        <v>0.88170700000000002</v>
      </c>
      <c r="G343" s="28">
        <v>1.8542240000000001</v>
      </c>
      <c r="H343" s="28">
        <v>2.2300200000000001</v>
      </c>
      <c r="I343" s="28">
        <v>2.8184870000000002</v>
      </c>
      <c r="J343" s="28">
        <v>3.254769</v>
      </c>
      <c r="K343" s="28">
        <v>4.0716910000000004</v>
      </c>
      <c r="L343" s="28">
        <v>4.79</v>
      </c>
      <c r="M343" s="28">
        <v>4.3360000000000003</v>
      </c>
      <c r="N343" s="28">
        <v>3.1216550000000001</v>
      </c>
      <c r="O343" s="28">
        <v>3.3812639999999998</v>
      </c>
      <c r="P343" s="28">
        <v>4.3862839999999998</v>
      </c>
      <c r="Q343" s="28">
        <v>4.342695</v>
      </c>
      <c r="R343" s="28">
        <v>4.3232619999999997</v>
      </c>
      <c r="S343" s="28">
        <v>3.8077413465426506</v>
      </c>
      <c r="T343" s="28">
        <v>3.9799583779162213</v>
      </c>
      <c r="U343" s="28">
        <v>4.0291610856475089</v>
      </c>
      <c r="V343" s="28">
        <v>4.1476665709004887</v>
      </c>
      <c r="W343" s="28">
        <v>4.2532650223043893</v>
      </c>
      <c r="X343" s="28">
        <v>4.3771258836617655</v>
      </c>
    </row>
    <row r="344" spans="1:24" x14ac:dyDescent="0.2">
      <c r="A344" s="11" t="s">
        <v>115</v>
      </c>
      <c r="B344" s="11" t="s">
        <v>84</v>
      </c>
      <c r="C344" s="11" t="s">
        <v>191</v>
      </c>
      <c r="D344" s="11" t="s">
        <v>190</v>
      </c>
      <c r="E344" s="28">
        <v>0.85</v>
      </c>
      <c r="F344" s="28">
        <v>1.03</v>
      </c>
      <c r="G344" s="28">
        <v>1.8540000000000001</v>
      </c>
      <c r="H344" s="28">
        <v>2.4102000000000001</v>
      </c>
      <c r="I344" s="28">
        <v>2.6512200000000004</v>
      </c>
      <c r="J344" s="28">
        <v>3.3</v>
      </c>
      <c r="K344" s="28">
        <v>3.96</v>
      </c>
      <c r="L344" s="28">
        <v>4.95</v>
      </c>
      <c r="M344" s="28">
        <v>4.7024999999999997</v>
      </c>
      <c r="N344" s="28">
        <v>3.526875</v>
      </c>
      <c r="O344" s="28">
        <v>3.9</v>
      </c>
      <c r="P344" s="28">
        <v>4.5</v>
      </c>
      <c r="Q344" s="28">
        <v>4.5</v>
      </c>
      <c r="R344" s="28">
        <v>4.5</v>
      </c>
      <c r="S344" s="28">
        <v>3.96</v>
      </c>
      <c r="T344" s="28">
        <v>4.1381999999999994</v>
      </c>
      <c r="U344" s="28">
        <v>4.2209639999999995</v>
      </c>
      <c r="V344" s="28">
        <v>4.3602558119999992</v>
      </c>
      <c r="W344" s="28">
        <v>4.491063486359999</v>
      </c>
      <c r="X344" s="28">
        <v>4.6257953909507989</v>
      </c>
    </row>
    <row r="345" spans="1:24" x14ac:dyDescent="0.2">
      <c r="A345" s="11" t="s">
        <v>115</v>
      </c>
      <c r="B345" s="11" t="s">
        <v>84</v>
      </c>
      <c r="C345" s="11" t="s">
        <v>192</v>
      </c>
      <c r="D345" s="11" t="s">
        <v>182</v>
      </c>
      <c r="E345" s="28">
        <v>8.7755E-2</v>
      </c>
      <c r="F345" s="28">
        <v>8.9308999999999999E-2</v>
      </c>
      <c r="G345" s="28">
        <v>9.3708E-2</v>
      </c>
      <c r="H345" s="28">
        <v>8.882000000000001E-2</v>
      </c>
      <c r="I345" s="28">
        <v>8.5441000000000003E-2</v>
      </c>
      <c r="J345" s="28">
        <v>8.6319999999999994E-2</v>
      </c>
      <c r="K345" s="28">
        <v>8.8653999999999997E-2</v>
      </c>
      <c r="L345" s="28">
        <v>9.1877E-2</v>
      </c>
      <c r="M345" s="28">
        <v>9.1447000000000001E-2</v>
      </c>
      <c r="N345" s="28">
        <v>8.5085000000000008E-2</v>
      </c>
      <c r="O345" s="28">
        <v>8.3778000000000005E-2</v>
      </c>
      <c r="P345" s="28">
        <v>8.4131999999999998E-2</v>
      </c>
      <c r="Q345" s="28">
        <v>9.1816999999999996E-2</v>
      </c>
      <c r="R345" s="28">
        <v>9.1928299999999991E-2</v>
      </c>
      <c r="S345" s="28">
        <v>9.2721469999999986E-2</v>
      </c>
      <c r="T345" s="28">
        <v>9.311932299999999E-2</v>
      </c>
      <c r="U345" s="28">
        <v>9.4389390699999992E-2</v>
      </c>
      <c r="V345" s="28">
        <v>9.610045163E-2</v>
      </c>
      <c r="W345" s="28">
        <v>9.8185406466999997E-2</v>
      </c>
      <c r="X345" s="28">
        <v>0.10061486582029999</v>
      </c>
    </row>
    <row r="346" spans="1:24" x14ac:dyDescent="0.2">
      <c r="A346" s="11" t="s">
        <v>115</v>
      </c>
      <c r="B346" s="11" t="s">
        <v>84</v>
      </c>
      <c r="C346" s="11" t="s">
        <v>192</v>
      </c>
      <c r="D346" s="11" t="s">
        <v>183</v>
      </c>
      <c r="E346" s="28">
        <v>5.9740000000000001E-3</v>
      </c>
      <c r="F346" s="28">
        <v>6.3569999999999998E-3</v>
      </c>
      <c r="G346" s="28">
        <v>7.4459999999999995E-3</v>
      </c>
      <c r="H346" s="28">
        <v>7.0000000000000001E-3</v>
      </c>
      <c r="I346" s="28">
        <v>8.0000000000000002E-3</v>
      </c>
      <c r="J346" s="28">
        <v>8.9999999999999993E-3</v>
      </c>
      <c r="K346" s="28">
        <v>0.01</v>
      </c>
      <c r="L346" s="28">
        <v>1.2E-2</v>
      </c>
      <c r="M346" s="28">
        <v>1.0999999999999999E-2</v>
      </c>
      <c r="N346" s="28">
        <v>5.4029999999999998E-3</v>
      </c>
      <c r="O346" s="28">
        <v>6.2519999999999997E-3</v>
      </c>
      <c r="P346" s="28">
        <v>8.6829999999999997E-3</v>
      </c>
      <c r="Q346" s="28">
        <v>8.0890000000000007E-3</v>
      </c>
      <c r="R346" s="28">
        <v>9.2929999999999992E-3</v>
      </c>
      <c r="S346" s="28">
        <v>9.9860000000000001E-3</v>
      </c>
      <c r="T346" s="28">
        <v>9.6699999999999998E-3</v>
      </c>
      <c r="U346" s="28">
        <v>1.0582000000000001E-2</v>
      </c>
      <c r="V346" s="28">
        <v>1.115E-2</v>
      </c>
      <c r="W346" s="28">
        <v>1.1695000000000001E-2</v>
      </c>
      <c r="X346" s="28">
        <v>1.2248E-2</v>
      </c>
    </row>
    <row r="347" spans="1:24" x14ac:dyDescent="0.2">
      <c r="A347" s="11" t="s">
        <v>115</v>
      </c>
      <c r="B347" s="11" t="s">
        <v>84</v>
      </c>
      <c r="C347" s="11" t="s">
        <v>192</v>
      </c>
      <c r="D347" s="11" t="s">
        <v>184</v>
      </c>
      <c r="E347" s="28">
        <v>3.251E-3</v>
      </c>
      <c r="F347" s="28">
        <v>4.0000000000000001E-3</v>
      </c>
      <c r="G347" s="28">
        <v>4.2919999999999998E-3</v>
      </c>
      <c r="H347" s="28">
        <v>4.0000000000000001E-3</v>
      </c>
      <c r="I347" s="28">
        <v>4.0000000000000001E-3</v>
      </c>
      <c r="J347" s="28">
        <v>4.0000000000000001E-3</v>
      </c>
      <c r="K347" s="28">
        <v>5.0000000000000001E-3</v>
      </c>
      <c r="L347" s="28">
        <v>6.0000000000000001E-3</v>
      </c>
      <c r="M347" s="28">
        <v>6.0000000000000001E-3</v>
      </c>
      <c r="N347" s="28">
        <v>4.6879999999999995E-3</v>
      </c>
      <c r="O347" s="28">
        <v>5.1060000000000003E-3</v>
      </c>
      <c r="P347" s="28">
        <v>5.0890000000000006E-3</v>
      </c>
      <c r="Q347" s="28">
        <v>5.3230000000000005E-3</v>
      </c>
      <c r="R347" s="28">
        <v>5.5560000000000002E-3</v>
      </c>
      <c r="S347" s="28">
        <v>5.5570000000000003E-3</v>
      </c>
      <c r="T347" s="28">
        <v>6.169E-3</v>
      </c>
      <c r="U347" s="28">
        <v>6.6220000000000003E-3</v>
      </c>
      <c r="V347" s="28">
        <v>6.9690000000000004E-3</v>
      </c>
      <c r="W347" s="28">
        <v>7.3010000000000002E-3</v>
      </c>
      <c r="X347" s="28">
        <v>7.5439999999999995E-3</v>
      </c>
    </row>
    <row r="348" spans="1:24" x14ac:dyDescent="0.2">
      <c r="A348" s="11" t="s">
        <v>115</v>
      </c>
      <c r="B348" s="11" t="s">
        <v>84</v>
      </c>
      <c r="C348" s="11" t="s">
        <v>192</v>
      </c>
      <c r="D348" s="11" t="s">
        <v>185</v>
      </c>
      <c r="E348" s="28">
        <v>2.6008E-2</v>
      </c>
      <c r="F348" s="28">
        <v>3.2000000000000001E-2</v>
      </c>
      <c r="G348" s="28">
        <v>3.4335999999999998E-2</v>
      </c>
      <c r="H348" s="28">
        <v>3.2000000000000001E-2</v>
      </c>
      <c r="I348" s="28">
        <v>3.2000000000000001E-2</v>
      </c>
      <c r="J348" s="28">
        <v>3.2000000000000001E-2</v>
      </c>
      <c r="K348" s="28">
        <v>0.04</v>
      </c>
      <c r="L348" s="28">
        <v>4.8000000000000001E-2</v>
      </c>
      <c r="M348" s="28">
        <v>4.8000000000000001E-2</v>
      </c>
      <c r="N348" s="28">
        <v>3.7503999999999996E-2</v>
      </c>
      <c r="O348" s="28">
        <v>4.0848000000000002E-2</v>
      </c>
      <c r="P348" s="28">
        <v>4.0712000000000005E-2</v>
      </c>
      <c r="Q348" s="28">
        <v>4.2584000000000011E-2</v>
      </c>
      <c r="R348" s="28">
        <v>4.4448000000000001E-2</v>
      </c>
      <c r="S348" s="28">
        <v>4.4456000000000002E-2</v>
      </c>
      <c r="T348" s="28">
        <v>4.9352E-2</v>
      </c>
      <c r="U348" s="28">
        <v>5.2976000000000002E-2</v>
      </c>
      <c r="V348" s="28">
        <v>5.5752000000000003E-2</v>
      </c>
      <c r="W348" s="28">
        <v>5.8408000000000002E-2</v>
      </c>
      <c r="X348" s="28">
        <v>6.0351999999999996E-2</v>
      </c>
    </row>
    <row r="349" spans="1:24" x14ac:dyDescent="0.2">
      <c r="A349" s="11" t="s">
        <v>115</v>
      </c>
      <c r="B349" s="11" t="s">
        <v>84</v>
      </c>
      <c r="C349" s="11" t="s">
        <v>192</v>
      </c>
      <c r="D349" s="11" t="s">
        <v>186</v>
      </c>
      <c r="E349" s="28">
        <v>0.35979549999999999</v>
      </c>
      <c r="F349" s="28">
        <v>0.38489342999999998</v>
      </c>
      <c r="G349" s="28">
        <v>0.39066683144999997</v>
      </c>
      <c r="H349" s="28">
        <v>0.36072639100978804</v>
      </c>
      <c r="I349" s="28">
        <v>0.38021245000000004</v>
      </c>
      <c r="J349" s="28">
        <v>0.40570400000000001</v>
      </c>
      <c r="K349" s="28">
        <v>0.39894300000000005</v>
      </c>
      <c r="L349" s="28">
        <v>0.41436526999999995</v>
      </c>
      <c r="M349" s="28">
        <v>0.34546771999999998</v>
      </c>
      <c r="N349" s="28">
        <v>0.29366110388066596</v>
      </c>
      <c r="O349" s="28">
        <v>0.3293008480585955</v>
      </c>
      <c r="P349" s="28">
        <v>0.34576589046152523</v>
      </c>
      <c r="Q349" s="28">
        <v>0.31820725200000005</v>
      </c>
      <c r="R349" s="28">
        <v>0.34432860000000004</v>
      </c>
      <c r="S349" s="28">
        <v>0.34637994111627907</v>
      </c>
      <c r="T349" s="28">
        <v>0.36018004059973013</v>
      </c>
      <c r="U349" s="28">
        <v>0.38982818359099997</v>
      </c>
      <c r="V349" s="28">
        <v>0.40842691942749998</v>
      </c>
      <c r="W349" s="28">
        <v>0.42710651813144995</v>
      </c>
      <c r="X349" s="28">
        <v>0.43767466631830504</v>
      </c>
    </row>
    <row r="350" spans="1:24" x14ac:dyDescent="0.2">
      <c r="A350" s="11" t="s">
        <v>115</v>
      </c>
      <c r="B350" s="11" t="s">
        <v>84</v>
      </c>
      <c r="C350" s="11" t="s">
        <v>192</v>
      </c>
      <c r="D350" s="11" t="s">
        <v>187</v>
      </c>
      <c r="E350" s="28">
        <v>0.38580349999999997</v>
      </c>
      <c r="F350" s="28">
        <v>0.41689343000000001</v>
      </c>
      <c r="G350" s="28">
        <v>0.42500283144999995</v>
      </c>
      <c r="H350" s="28">
        <v>0.39272639100978801</v>
      </c>
      <c r="I350" s="28">
        <v>0.41221245000000006</v>
      </c>
      <c r="J350" s="28">
        <v>0.43770399999999998</v>
      </c>
      <c r="K350" s="28">
        <v>0.43894300000000003</v>
      </c>
      <c r="L350" s="28">
        <v>0.46236526999999994</v>
      </c>
      <c r="M350" s="28">
        <v>0.39346771999999997</v>
      </c>
      <c r="N350" s="28">
        <v>0.33116510388066595</v>
      </c>
      <c r="O350" s="28">
        <v>0.37014884805859549</v>
      </c>
      <c r="P350" s="28">
        <v>0.38647789046152525</v>
      </c>
      <c r="Q350" s="28">
        <v>0.36079125200000006</v>
      </c>
      <c r="R350" s="28">
        <v>0.38877660000000003</v>
      </c>
      <c r="S350" s="28">
        <v>0.39083594111627906</v>
      </c>
      <c r="T350" s="28">
        <v>0.40953204059973014</v>
      </c>
      <c r="U350" s="28">
        <v>0.44280418359099999</v>
      </c>
      <c r="V350" s="28">
        <v>0.4641789194275</v>
      </c>
      <c r="W350" s="28">
        <v>0.48551451813144997</v>
      </c>
      <c r="X350" s="28">
        <v>0.49802666631830506</v>
      </c>
    </row>
    <row r="351" spans="1:24" x14ac:dyDescent="0.2">
      <c r="A351" s="11" t="s">
        <v>115</v>
      </c>
      <c r="B351" s="11" t="s">
        <v>84</v>
      </c>
      <c r="C351" s="11" t="s">
        <v>192</v>
      </c>
      <c r="D351" s="11" t="s">
        <v>188</v>
      </c>
      <c r="E351" s="28">
        <v>0.215008</v>
      </c>
      <c r="F351" s="28">
        <v>0.28334700000000002</v>
      </c>
      <c r="G351" s="28">
        <v>0.39291100000000001</v>
      </c>
      <c r="H351" s="28">
        <v>0.44619799999999998</v>
      </c>
      <c r="I351" s="28">
        <v>0.67521500000000001</v>
      </c>
      <c r="J351" s="28">
        <v>0.48368299999999997</v>
      </c>
      <c r="K351" s="28">
        <v>0.51519300000000001</v>
      </c>
      <c r="L351" s="28">
        <v>0.78700000000000003</v>
      </c>
      <c r="M351" s="28">
        <v>0.83</v>
      </c>
      <c r="N351" s="28">
        <v>0.56309299999999995</v>
      </c>
      <c r="O351" s="28">
        <v>0.67609600000000003</v>
      </c>
      <c r="P351" s="28">
        <v>0.63622599999999996</v>
      </c>
      <c r="Q351" s="28">
        <v>0.346806</v>
      </c>
      <c r="R351" s="28">
        <v>0.41679100000000002</v>
      </c>
      <c r="S351" s="28">
        <v>0.45301596864343097</v>
      </c>
      <c r="T351" s="28">
        <v>0.50327288504555556</v>
      </c>
      <c r="U351" s="28">
        <v>0.52469756898516173</v>
      </c>
      <c r="V351" s="28">
        <v>0.54561985622123987</v>
      </c>
      <c r="W351" s="28">
        <v>0.56263587906302914</v>
      </c>
      <c r="X351" s="28">
        <v>0.57951495543491993</v>
      </c>
    </row>
    <row r="352" spans="1:24" x14ac:dyDescent="0.2">
      <c r="A352" s="11" t="s">
        <v>115</v>
      </c>
      <c r="B352" s="11" t="s">
        <v>84</v>
      </c>
      <c r="C352" s="11" t="s">
        <v>192</v>
      </c>
      <c r="D352" s="11" t="s">
        <v>189</v>
      </c>
      <c r="E352" s="28">
        <v>0.57143999999999995</v>
      </c>
      <c r="F352" s="28">
        <v>0.57555100000000003</v>
      </c>
      <c r="G352" s="28">
        <v>0.44226900000000002</v>
      </c>
      <c r="H352" s="28">
        <v>0.40749999999999997</v>
      </c>
      <c r="I352" s="28">
        <v>0.642818</v>
      </c>
      <c r="J352" s="28">
        <v>0.61180699999999999</v>
      </c>
      <c r="K352" s="28">
        <v>0.64524400000000004</v>
      </c>
      <c r="L352" s="28">
        <v>0.82593700000000003</v>
      </c>
      <c r="M352" s="28">
        <v>0.82329699999999995</v>
      </c>
      <c r="N352" s="28">
        <v>0.71109100000000003</v>
      </c>
      <c r="O352" s="28">
        <v>1.005072</v>
      </c>
      <c r="P352" s="28">
        <v>1.0127440000000001</v>
      </c>
      <c r="Q352" s="28">
        <v>0.74568599999999996</v>
      </c>
      <c r="R352" s="28">
        <v>0.804477</v>
      </c>
      <c r="S352" s="28">
        <v>0.80055592576189594</v>
      </c>
      <c r="T352" s="28">
        <v>0.82444295375679078</v>
      </c>
      <c r="U352" s="28">
        <v>0.89757213830879512</v>
      </c>
      <c r="V352" s="28">
        <v>0.98539048492469961</v>
      </c>
      <c r="W352" s="28">
        <v>1.1249012623454617</v>
      </c>
      <c r="X352" s="28">
        <v>1.2258841037403414</v>
      </c>
    </row>
    <row r="353" spans="1:24" x14ac:dyDescent="0.2">
      <c r="A353" s="11" t="s">
        <v>115</v>
      </c>
      <c r="B353" s="11" t="s">
        <v>84</v>
      </c>
      <c r="C353" s="11" t="s">
        <v>192</v>
      </c>
      <c r="D353" s="11" t="s">
        <v>190</v>
      </c>
      <c r="E353" s="28">
        <v>0.59099999999999997</v>
      </c>
      <c r="F353" s="28">
        <v>0.623</v>
      </c>
      <c r="G353" s="28">
        <v>0.54700000000000004</v>
      </c>
      <c r="H353" s="28">
        <v>0.54721460399394961</v>
      </c>
      <c r="I353" s="28">
        <v>0.65225979999382622</v>
      </c>
      <c r="J353" s="28">
        <v>0.6574079591773736</v>
      </c>
      <c r="K353" s="28">
        <v>0.7829929180210673</v>
      </c>
      <c r="L353" s="28">
        <v>0.66356967337701822</v>
      </c>
      <c r="M353" s="28">
        <v>0.66314737435319437</v>
      </c>
      <c r="N353" s="28">
        <v>0.48670954198473293</v>
      </c>
      <c r="O353" s="28">
        <v>0.70599999999999996</v>
      </c>
      <c r="P353" s="28">
        <v>0.78</v>
      </c>
      <c r="Q353" s="28">
        <v>0.7098000000000001</v>
      </c>
      <c r="R353" s="28">
        <v>0.74529000000000012</v>
      </c>
      <c r="S353" s="28">
        <v>0.7527429000000001</v>
      </c>
      <c r="T353" s="28">
        <v>0.77532518700000008</v>
      </c>
      <c r="U353" s="28">
        <v>0.81409144635000008</v>
      </c>
      <c r="V353" s="28">
        <v>0.89550059098500012</v>
      </c>
      <c r="W353" s="28">
        <v>1.0298256796327501</v>
      </c>
      <c r="X353" s="28">
        <v>1.1328082475960253</v>
      </c>
    </row>
    <row r="354" spans="1:24" x14ac:dyDescent="0.2">
      <c r="A354" s="11" t="s">
        <v>116</v>
      </c>
      <c r="B354" s="11" t="s">
        <v>84</v>
      </c>
      <c r="C354" s="11" t="s">
        <v>181</v>
      </c>
      <c r="D354" s="11" t="s">
        <v>182</v>
      </c>
      <c r="E354" s="28">
        <v>1.119</v>
      </c>
      <c r="F354" s="28">
        <v>1.1850000000000001</v>
      </c>
      <c r="G354" s="28">
        <v>1.228</v>
      </c>
      <c r="H354" s="28">
        <v>1.282</v>
      </c>
      <c r="I354" s="28">
        <v>1.329</v>
      </c>
      <c r="J354" s="28">
        <v>1.3740000000000001</v>
      </c>
      <c r="K354" s="28">
        <v>1.4259999999999999</v>
      </c>
      <c r="L354" s="28">
        <v>1.51</v>
      </c>
      <c r="M354" s="28">
        <v>1.5509999999999999</v>
      </c>
      <c r="N354" s="28">
        <v>1.5409999999999999</v>
      </c>
      <c r="O354" s="28">
        <v>1.5209999999999999</v>
      </c>
      <c r="P354" s="28">
        <v>1.518</v>
      </c>
      <c r="Q354" s="28">
        <v>1.4450000000000001</v>
      </c>
      <c r="R354" s="28">
        <v>1.4150020000000001</v>
      </c>
      <c r="S354" s="28">
        <v>1.39390192</v>
      </c>
      <c r="T354" s="28">
        <v>1.3612068239999999</v>
      </c>
      <c r="U354" s="28">
        <v>1.3477585510399999</v>
      </c>
      <c r="V354" s="28">
        <v>1.3408482089983997</v>
      </c>
      <c r="W354" s="28">
        <v>1.3402142806384636</v>
      </c>
      <c r="X354" s="28">
        <v>1.3466057094129251</v>
      </c>
    </row>
    <row r="355" spans="1:24" x14ac:dyDescent="0.2">
      <c r="A355" s="11" t="s">
        <v>116</v>
      </c>
      <c r="B355" s="11" t="s">
        <v>84</v>
      </c>
      <c r="C355" s="11" t="s">
        <v>181</v>
      </c>
      <c r="D355" s="11" t="s">
        <v>183</v>
      </c>
      <c r="E355" s="28">
        <v>6.2009000000000002E-2</v>
      </c>
      <c r="F355" s="28">
        <v>7.0000000000000007E-2</v>
      </c>
      <c r="G355" s="28">
        <v>7.0999999999999994E-2</v>
      </c>
      <c r="H355" s="28">
        <v>7.4968000000000007E-2</v>
      </c>
      <c r="I355" s="28">
        <v>6.9599999999999995E-2</v>
      </c>
      <c r="J355" s="28">
        <v>7.0540000000000005E-2</v>
      </c>
      <c r="K355" s="28">
        <v>7.8774999999999998E-2</v>
      </c>
      <c r="L355" s="28">
        <v>8.2664000000000001E-2</v>
      </c>
      <c r="M355" s="28">
        <v>8.8263999999999995E-2</v>
      </c>
      <c r="N355" s="28">
        <v>4.4867999999999998E-2</v>
      </c>
      <c r="O355" s="28">
        <v>3.8587999999999997E-2</v>
      </c>
      <c r="P355" s="28">
        <v>4.1569000000000002E-2</v>
      </c>
      <c r="Q355" s="28">
        <v>3.1359999999999999E-2</v>
      </c>
      <c r="R355" s="28">
        <v>2.7802E-2</v>
      </c>
      <c r="S355" s="28">
        <v>3.5500000000000004E-2</v>
      </c>
      <c r="T355" s="28">
        <v>3.6999999999999998E-2</v>
      </c>
      <c r="U355" s="28">
        <v>4.1000000000000002E-2</v>
      </c>
      <c r="V355" s="28">
        <v>4.7E-2</v>
      </c>
      <c r="W355" s="28">
        <v>5.2999999999999999E-2</v>
      </c>
      <c r="X355" s="28">
        <v>0.06</v>
      </c>
    </row>
    <row r="356" spans="1:24" x14ac:dyDescent="0.2">
      <c r="A356" s="11" t="s">
        <v>116</v>
      </c>
      <c r="B356" s="11" t="s">
        <v>84</v>
      </c>
      <c r="C356" s="11" t="s">
        <v>181</v>
      </c>
      <c r="D356" s="11" t="s">
        <v>184</v>
      </c>
      <c r="E356" s="28">
        <v>0</v>
      </c>
      <c r="F356" s="28">
        <v>0</v>
      </c>
      <c r="G356" s="28">
        <v>0</v>
      </c>
      <c r="H356" s="28">
        <v>0</v>
      </c>
      <c r="I356" s="28">
        <v>0</v>
      </c>
      <c r="J356" s="28">
        <v>0</v>
      </c>
      <c r="K356" s="28">
        <v>0</v>
      </c>
      <c r="L356" s="28">
        <v>0</v>
      </c>
      <c r="M356" s="28">
        <v>0</v>
      </c>
      <c r="N356" s="28">
        <v>0</v>
      </c>
      <c r="O356" s="28">
        <v>0</v>
      </c>
      <c r="P356" s="28">
        <v>0</v>
      </c>
      <c r="Q356" s="28">
        <v>0</v>
      </c>
      <c r="R356" s="28">
        <v>0</v>
      </c>
      <c r="S356" s="28">
        <v>0</v>
      </c>
      <c r="T356" s="28">
        <v>0</v>
      </c>
      <c r="U356" s="28">
        <v>0</v>
      </c>
      <c r="V356" s="28">
        <v>0</v>
      </c>
      <c r="W356" s="28">
        <v>0</v>
      </c>
      <c r="X356" s="28">
        <v>0</v>
      </c>
    </row>
    <row r="357" spans="1:24" x14ac:dyDescent="0.2">
      <c r="A357" s="11" t="s">
        <v>116</v>
      </c>
      <c r="B357" s="11" t="s">
        <v>84</v>
      </c>
      <c r="C357" s="11" t="s">
        <v>181</v>
      </c>
      <c r="D357" s="11" t="s">
        <v>185</v>
      </c>
      <c r="E357" s="28">
        <v>0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28">
        <v>0</v>
      </c>
      <c r="L357" s="28">
        <v>0</v>
      </c>
      <c r="M357" s="28">
        <v>0</v>
      </c>
      <c r="N357" s="28">
        <v>0</v>
      </c>
      <c r="O357" s="28">
        <v>0</v>
      </c>
      <c r="P357" s="28">
        <v>0</v>
      </c>
      <c r="Q357" s="28">
        <v>0</v>
      </c>
      <c r="R357" s="28">
        <v>0</v>
      </c>
      <c r="S357" s="28">
        <v>0</v>
      </c>
      <c r="T357" s="28">
        <v>0</v>
      </c>
      <c r="U357" s="28">
        <v>0</v>
      </c>
      <c r="V357" s="28">
        <v>0</v>
      </c>
      <c r="W357" s="28">
        <v>0</v>
      </c>
      <c r="X357" s="28">
        <v>0</v>
      </c>
    </row>
    <row r="358" spans="1:24" x14ac:dyDescent="0.2">
      <c r="A358" s="11" t="s">
        <v>116</v>
      </c>
      <c r="B358" s="11" t="s">
        <v>84</v>
      </c>
      <c r="C358" s="11" t="s">
        <v>181</v>
      </c>
      <c r="D358" s="11" t="s">
        <v>186</v>
      </c>
      <c r="E358" s="28">
        <v>0.60341970000000011</v>
      </c>
      <c r="F358" s="28">
        <v>0.73902600000000007</v>
      </c>
      <c r="G358" s="28">
        <v>0.83706700000000001</v>
      </c>
      <c r="H358" s="28">
        <v>1.0111530000000002</v>
      </c>
      <c r="I358" s="28">
        <v>1.099496</v>
      </c>
      <c r="J358" s="28">
        <v>1.1025984750000002</v>
      </c>
      <c r="K358" s="28">
        <v>1.380429688</v>
      </c>
      <c r="L358" s="28">
        <v>1.2832784030000002</v>
      </c>
      <c r="M358" s="28">
        <v>1.4154260450000002</v>
      </c>
      <c r="N358" s="28">
        <v>1.1592742700000003</v>
      </c>
      <c r="O358" s="28">
        <v>1.2544885925</v>
      </c>
      <c r="P358" s="28">
        <v>1.3209577425000001</v>
      </c>
      <c r="Q358" s="28">
        <v>1.0825863949999999</v>
      </c>
      <c r="R358" s="28">
        <v>1.0806220424999999</v>
      </c>
      <c r="S358" s="28">
        <v>1.2696136651528873</v>
      </c>
      <c r="T358" s="28">
        <v>1.2392996312457114</v>
      </c>
      <c r="U358" s="28">
        <v>1.2264602814463998</v>
      </c>
      <c r="V358" s="28">
        <v>1.220171870188544</v>
      </c>
      <c r="W358" s="28">
        <v>1.2195949953810019</v>
      </c>
      <c r="X358" s="28">
        <v>1.2254111955657618</v>
      </c>
    </row>
    <row r="359" spans="1:24" x14ac:dyDescent="0.2">
      <c r="A359" s="11" t="s">
        <v>116</v>
      </c>
      <c r="B359" s="11" t="s">
        <v>84</v>
      </c>
      <c r="C359" s="11" t="s">
        <v>181</v>
      </c>
      <c r="D359" s="11" t="s">
        <v>187</v>
      </c>
      <c r="E359" s="28">
        <v>0.60341970000000011</v>
      </c>
      <c r="F359" s="28">
        <v>0.73902600000000007</v>
      </c>
      <c r="G359" s="28">
        <v>0.83706700000000001</v>
      </c>
      <c r="H359" s="28">
        <v>1.0111530000000002</v>
      </c>
      <c r="I359" s="28">
        <v>1.099496</v>
      </c>
      <c r="J359" s="28">
        <v>1.1025984750000002</v>
      </c>
      <c r="K359" s="28">
        <v>1.380429688</v>
      </c>
      <c r="L359" s="28">
        <v>1.2832784030000002</v>
      </c>
      <c r="M359" s="28">
        <v>1.4154260450000002</v>
      </c>
      <c r="N359" s="28">
        <v>1.1592742700000003</v>
      </c>
      <c r="O359" s="28">
        <v>1.2544885925</v>
      </c>
      <c r="P359" s="28">
        <v>1.3209577425000001</v>
      </c>
      <c r="Q359" s="28">
        <v>1.0825863949999999</v>
      </c>
      <c r="R359" s="28">
        <v>1.0806220424999999</v>
      </c>
      <c r="S359" s="28">
        <v>1.2696136651528873</v>
      </c>
      <c r="T359" s="28">
        <v>1.2392996312457114</v>
      </c>
      <c r="U359" s="28">
        <v>1.2264602814463998</v>
      </c>
      <c r="V359" s="28">
        <v>1.220171870188544</v>
      </c>
      <c r="W359" s="28">
        <v>1.2195949953810019</v>
      </c>
      <c r="X359" s="28">
        <v>1.2254111955657618</v>
      </c>
    </row>
    <row r="360" spans="1:24" x14ac:dyDescent="0.2">
      <c r="A360" s="11" t="s">
        <v>116</v>
      </c>
      <c r="B360" s="11" t="s">
        <v>84</v>
      </c>
      <c r="C360" s="11" t="s">
        <v>181</v>
      </c>
      <c r="D360" s="11" t="s">
        <v>188</v>
      </c>
      <c r="E360" s="28">
        <v>0.60522470000000006</v>
      </c>
      <c r="F360" s="28">
        <v>0.74257600000000012</v>
      </c>
      <c r="G360" s="28">
        <v>0.84937099999999999</v>
      </c>
      <c r="H360" s="28">
        <v>1.0157130000000001</v>
      </c>
      <c r="I360" s="28">
        <v>1.1052420000000001</v>
      </c>
      <c r="J360" s="28">
        <v>1.174507</v>
      </c>
      <c r="K360" s="28">
        <v>1.4330579999999999</v>
      </c>
      <c r="L360" s="28">
        <v>1.301347</v>
      </c>
      <c r="M360" s="28">
        <v>1.411054</v>
      </c>
      <c r="N360" s="28">
        <v>1.1683209999999999</v>
      </c>
      <c r="O360" s="28">
        <v>1.246067</v>
      </c>
      <c r="P360" s="28">
        <v>1.2524029999999999</v>
      </c>
      <c r="Q360" s="28">
        <v>1.053796</v>
      </c>
      <c r="R360" s="28">
        <v>1.163057</v>
      </c>
      <c r="S360" s="28">
        <v>1.4807980450785658</v>
      </c>
      <c r="T360" s="28">
        <v>1.2410121165015173</v>
      </c>
      <c r="U360" s="28">
        <v>1.2343374487971983</v>
      </c>
      <c r="V360" s="28">
        <v>1.2309795288000001</v>
      </c>
      <c r="W360" s="28">
        <v>1.2309795288000001</v>
      </c>
      <c r="X360" s="28">
        <v>1.2316294409781892</v>
      </c>
    </row>
    <row r="361" spans="1:24" x14ac:dyDescent="0.2">
      <c r="A361" s="11" t="s">
        <v>116</v>
      </c>
      <c r="B361" s="11" t="s">
        <v>84</v>
      </c>
      <c r="C361" s="11" t="s">
        <v>181</v>
      </c>
      <c r="D361" s="11" t="s">
        <v>189</v>
      </c>
      <c r="E361" s="28">
        <v>1.8050000000000006E-3</v>
      </c>
      <c r="F361" s="28">
        <v>3.5500000000000015E-3</v>
      </c>
      <c r="G361" s="28">
        <v>1.2304000000000001E-2</v>
      </c>
      <c r="H361" s="28">
        <v>4.5599999999999998E-3</v>
      </c>
      <c r="I361" s="28">
        <v>5.7460000000000002E-3</v>
      </c>
      <c r="J361" s="28">
        <v>6.9610000000000002E-3</v>
      </c>
      <c r="K361" s="28">
        <v>7.071E-3</v>
      </c>
      <c r="L361" s="28">
        <v>1.0274E-2</v>
      </c>
      <c r="M361" s="28">
        <v>9.2659999999999999E-3</v>
      </c>
      <c r="N361" s="28">
        <v>2.6979999999999999E-3</v>
      </c>
      <c r="O361" s="28">
        <v>5.3340000000000002E-3</v>
      </c>
      <c r="P361" s="28">
        <v>9.5600000000000004E-4</v>
      </c>
      <c r="Q361" s="28">
        <v>1.4659999999999999E-2</v>
      </c>
      <c r="R361" s="28">
        <v>2.49E-3</v>
      </c>
      <c r="S361" s="28">
        <v>7.3940682573716684E-3</v>
      </c>
      <c r="T361" s="28">
        <v>2.49E-3</v>
      </c>
      <c r="U361" s="28">
        <v>2.49E-3</v>
      </c>
      <c r="V361" s="28">
        <v>2.49E-3</v>
      </c>
      <c r="W361" s="28">
        <v>2.49E-3</v>
      </c>
      <c r="X361" s="28">
        <v>2.49E-3</v>
      </c>
    </row>
    <row r="362" spans="1:24" x14ac:dyDescent="0.2">
      <c r="A362" s="11" t="s">
        <v>116</v>
      </c>
      <c r="B362" s="11" t="s">
        <v>84</v>
      </c>
      <c r="C362" s="11" t="s">
        <v>181</v>
      </c>
      <c r="D362" s="11" t="s">
        <v>190</v>
      </c>
      <c r="E362" s="28">
        <v>0</v>
      </c>
      <c r="F362" s="28">
        <v>0</v>
      </c>
      <c r="G362" s="28">
        <v>0</v>
      </c>
      <c r="H362" s="28">
        <v>0</v>
      </c>
      <c r="I362" s="28">
        <v>0</v>
      </c>
      <c r="J362" s="28">
        <v>0</v>
      </c>
      <c r="K362" s="28">
        <v>0</v>
      </c>
      <c r="L362" s="28">
        <v>0</v>
      </c>
      <c r="M362" s="28">
        <v>0</v>
      </c>
      <c r="N362" s="28">
        <v>0</v>
      </c>
      <c r="O362" s="28">
        <v>0</v>
      </c>
      <c r="P362" s="28">
        <v>0</v>
      </c>
      <c r="Q362" s="28">
        <v>0</v>
      </c>
      <c r="R362" s="28">
        <v>0</v>
      </c>
      <c r="S362" s="28">
        <v>0</v>
      </c>
      <c r="T362" s="28">
        <v>0</v>
      </c>
      <c r="U362" s="28">
        <v>0</v>
      </c>
      <c r="V362" s="28">
        <v>0</v>
      </c>
      <c r="W362" s="28">
        <v>0</v>
      </c>
      <c r="X362" s="28">
        <v>0</v>
      </c>
    </row>
    <row r="363" spans="1:24" x14ac:dyDescent="0.2">
      <c r="A363" s="11" t="s">
        <v>116</v>
      </c>
      <c r="B363" s="11" t="s">
        <v>84</v>
      </c>
      <c r="C363" s="11" t="s">
        <v>191</v>
      </c>
      <c r="D363" s="11" t="s">
        <v>182</v>
      </c>
      <c r="E363" s="28">
        <v>9.9778883323062006E-2</v>
      </c>
      <c r="F363" s="28">
        <v>0.10502508238763919</v>
      </c>
      <c r="G363" s="28">
        <v>0.11192523219615265</v>
      </c>
      <c r="H363" s="28">
        <v>0.11978742212219921</v>
      </c>
      <c r="I363" s="28">
        <v>0.1250020270942466</v>
      </c>
      <c r="J363" s="28">
        <v>0.1323744</v>
      </c>
      <c r="K363" s="28">
        <v>0.13786860000000001</v>
      </c>
      <c r="L363" s="28">
        <v>0.14354459999999999</v>
      </c>
      <c r="M363" s="28">
        <v>0.14616020000000002</v>
      </c>
      <c r="N363" s="28">
        <v>0.1414058</v>
      </c>
      <c r="O363" s="28">
        <v>0.13578179999999998</v>
      </c>
      <c r="P363" s="28">
        <v>0.13350420000000002</v>
      </c>
      <c r="Q363" s="28">
        <v>0.1228506</v>
      </c>
      <c r="R363" s="28">
        <v>0.1227898</v>
      </c>
      <c r="S363" s="28">
        <v>0.1232744754</v>
      </c>
      <c r="T363" s="28">
        <v>0.1244460645642</v>
      </c>
      <c r="U363" s="28">
        <v>0.12608602082096659</v>
      </c>
      <c r="V363" s="28">
        <v>0.12808169825880047</v>
      </c>
      <c r="W363" s="28">
        <v>0.13022349240581285</v>
      </c>
      <c r="X363" s="28">
        <v>0.1325074581108559</v>
      </c>
    </row>
    <row r="364" spans="1:24" x14ac:dyDescent="0.2">
      <c r="A364" s="11" t="s">
        <v>116</v>
      </c>
      <c r="B364" s="11" t="s">
        <v>84</v>
      </c>
      <c r="C364" s="11" t="s">
        <v>191</v>
      </c>
      <c r="D364" s="11" t="s">
        <v>183</v>
      </c>
      <c r="E364" s="28">
        <v>2.1589999999999999E-3</v>
      </c>
      <c r="F364" s="28">
        <v>3.1740000000000002E-3</v>
      </c>
      <c r="G364" s="28">
        <v>4.8919999999999996E-3</v>
      </c>
      <c r="H364" s="28">
        <v>5.8589999999999996E-3</v>
      </c>
      <c r="I364" s="28">
        <v>5.398E-3</v>
      </c>
      <c r="J364" s="28">
        <v>5.8659999999999997E-3</v>
      </c>
      <c r="K364" s="28">
        <v>6.3460000000000001E-3</v>
      </c>
      <c r="L364" s="28">
        <v>7.1869999999999998E-3</v>
      </c>
      <c r="M364" s="28">
        <v>7.5079999999999999E-3</v>
      </c>
      <c r="N364" s="28">
        <v>2.3119999999999998E-3</v>
      </c>
      <c r="O364" s="28">
        <v>2.6779999999999998E-3</v>
      </c>
      <c r="P364" s="28">
        <v>3.1000000000000003E-3</v>
      </c>
      <c r="Q364" s="28">
        <v>3.6290000000000003E-3</v>
      </c>
      <c r="R364" s="28">
        <v>3.3E-3</v>
      </c>
      <c r="S364" s="28">
        <v>3.8E-3</v>
      </c>
      <c r="T364" s="28">
        <v>4.5000000000000005E-3</v>
      </c>
      <c r="U364" s="28">
        <v>5.0000000000000001E-3</v>
      </c>
      <c r="V364" s="28">
        <v>5.4000000000000003E-3</v>
      </c>
      <c r="W364" s="28">
        <v>5.5999999999999999E-3</v>
      </c>
      <c r="X364" s="28">
        <v>5.7999999999999996E-3</v>
      </c>
    </row>
    <row r="365" spans="1:24" x14ac:dyDescent="0.2">
      <c r="A365" s="11" t="s">
        <v>116</v>
      </c>
      <c r="B365" s="11" t="s">
        <v>84</v>
      </c>
      <c r="C365" s="11" t="s">
        <v>191</v>
      </c>
      <c r="D365" s="11" t="s">
        <v>184</v>
      </c>
      <c r="E365" s="28">
        <v>0</v>
      </c>
      <c r="F365" s="28">
        <v>0</v>
      </c>
      <c r="G365" s="28">
        <v>0</v>
      </c>
      <c r="H365" s="28">
        <v>0</v>
      </c>
      <c r="I365" s="28">
        <v>0</v>
      </c>
      <c r="J365" s="28">
        <v>0</v>
      </c>
      <c r="K365" s="28">
        <v>0</v>
      </c>
      <c r="L365" s="28">
        <v>0</v>
      </c>
      <c r="M365" s="28">
        <v>0</v>
      </c>
      <c r="N365" s="28">
        <v>0</v>
      </c>
      <c r="O365" s="28">
        <v>0</v>
      </c>
      <c r="P365" s="28">
        <v>0</v>
      </c>
      <c r="Q365" s="28">
        <v>0</v>
      </c>
      <c r="R365" s="28">
        <v>0</v>
      </c>
      <c r="S365" s="28">
        <v>0</v>
      </c>
      <c r="T365" s="28">
        <v>0</v>
      </c>
      <c r="U365" s="28">
        <v>0</v>
      </c>
      <c r="V365" s="28">
        <v>0</v>
      </c>
      <c r="W365" s="28">
        <v>0</v>
      </c>
      <c r="X365" s="28">
        <v>0</v>
      </c>
    </row>
    <row r="366" spans="1:24" x14ac:dyDescent="0.2">
      <c r="A366" s="11" t="s">
        <v>116</v>
      </c>
      <c r="B366" s="11" t="s">
        <v>84</v>
      </c>
      <c r="C366" s="11" t="s">
        <v>191</v>
      </c>
      <c r="D366" s="11" t="s">
        <v>185</v>
      </c>
      <c r="E366" s="28">
        <v>0</v>
      </c>
      <c r="F366" s="28">
        <v>0</v>
      </c>
      <c r="G366" s="28">
        <v>0</v>
      </c>
      <c r="H366" s="28">
        <v>0</v>
      </c>
      <c r="I366" s="28">
        <v>0</v>
      </c>
      <c r="J366" s="28">
        <v>0</v>
      </c>
      <c r="K366" s="28">
        <v>0</v>
      </c>
      <c r="L366" s="28">
        <v>0</v>
      </c>
      <c r="M366" s="28">
        <v>0</v>
      </c>
      <c r="N366" s="28">
        <v>0</v>
      </c>
      <c r="O366" s="28">
        <v>0</v>
      </c>
      <c r="P366" s="28">
        <v>0</v>
      </c>
      <c r="Q366" s="28">
        <v>0</v>
      </c>
      <c r="R366" s="28">
        <v>0</v>
      </c>
      <c r="S366" s="28">
        <v>0</v>
      </c>
      <c r="T366" s="28">
        <v>0</v>
      </c>
      <c r="U366" s="28">
        <v>0</v>
      </c>
      <c r="V366" s="28">
        <v>0</v>
      </c>
      <c r="W366" s="28">
        <v>0</v>
      </c>
      <c r="X366" s="28">
        <v>0</v>
      </c>
    </row>
    <row r="367" spans="1:24" x14ac:dyDescent="0.2">
      <c r="A367" s="11" t="s">
        <v>116</v>
      </c>
      <c r="B367" s="11" t="s">
        <v>84</v>
      </c>
      <c r="C367" s="11" t="s">
        <v>191</v>
      </c>
      <c r="D367" s="11" t="s">
        <v>186</v>
      </c>
      <c r="E367" s="28">
        <v>5.0339912353083688E-2</v>
      </c>
      <c r="F367" s="28">
        <v>5.627890526310253E-2</v>
      </c>
      <c r="G367" s="28">
        <v>8.8489999999999999E-2</v>
      </c>
      <c r="H367" s="28">
        <v>0.10286899999999999</v>
      </c>
      <c r="I367" s="28">
        <v>0.10534</v>
      </c>
      <c r="J367" s="28">
        <v>9.6675999999999998E-2</v>
      </c>
      <c r="K367" s="28">
        <v>9.84323E-2</v>
      </c>
      <c r="L367" s="28">
        <v>0.10166529999999999</v>
      </c>
      <c r="M367" s="28">
        <v>0.1078036</v>
      </c>
      <c r="N367" s="28">
        <v>8.3767800000000003E-2</v>
      </c>
      <c r="O367" s="28">
        <v>8.3366999999999997E-2</v>
      </c>
      <c r="P367" s="28">
        <v>9.4147999999999996E-2</v>
      </c>
      <c r="Q367" s="28">
        <v>8.8797999999999988E-2</v>
      </c>
      <c r="R367" s="28">
        <v>9.04914E-2</v>
      </c>
      <c r="S367" s="28">
        <v>8.1330215042417275E-2</v>
      </c>
      <c r="T367" s="28">
        <v>8.548342283177475E-2</v>
      </c>
      <c r="U367" s="28">
        <v>8.8260214574676629E-2</v>
      </c>
      <c r="V367" s="28">
        <v>8.965718878116033E-2</v>
      </c>
      <c r="W367" s="28">
        <v>9.1156444684068971E-2</v>
      </c>
      <c r="X367" s="28">
        <v>9.2755220677599115E-2</v>
      </c>
    </row>
    <row r="368" spans="1:24" x14ac:dyDescent="0.2">
      <c r="A368" s="11" t="s">
        <v>116</v>
      </c>
      <c r="B368" s="11" t="s">
        <v>84</v>
      </c>
      <c r="C368" s="11" t="s">
        <v>191</v>
      </c>
      <c r="D368" s="11" t="s">
        <v>187</v>
      </c>
      <c r="E368" s="28">
        <v>5.0339912353083688E-2</v>
      </c>
      <c r="F368" s="28">
        <v>5.627890526310253E-2</v>
      </c>
      <c r="G368" s="28">
        <v>8.8489999999999999E-2</v>
      </c>
      <c r="H368" s="28">
        <v>0.10286899999999999</v>
      </c>
      <c r="I368" s="28">
        <v>0.10534</v>
      </c>
      <c r="J368" s="28">
        <v>9.6675999999999998E-2</v>
      </c>
      <c r="K368" s="28">
        <v>9.84323E-2</v>
      </c>
      <c r="L368" s="28">
        <v>0.10166529999999999</v>
      </c>
      <c r="M368" s="28">
        <v>0.1078036</v>
      </c>
      <c r="N368" s="28">
        <v>8.3767800000000003E-2</v>
      </c>
      <c r="O368" s="28">
        <v>8.3366999999999997E-2</v>
      </c>
      <c r="P368" s="28">
        <v>9.4147999999999996E-2</v>
      </c>
      <c r="Q368" s="28">
        <v>8.8797999999999988E-2</v>
      </c>
      <c r="R368" s="28">
        <v>9.04914E-2</v>
      </c>
      <c r="S368" s="28">
        <v>8.1330215042417275E-2</v>
      </c>
      <c r="T368" s="28">
        <v>8.548342283177475E-2</v>
      </c>
      <c r="U368" s="28">
        <v>8.8260214574676629E-2</v>
      </c>
      <c r="V368" s="28">
        <v>8.965718878116033E-2</v>
      </c>
      <c r="W368" s="28">
        <v>9.1156444684068971E-2</v>
      </c>
      <c r="X368" s="28">
        <v>9.2755220677599115E-2</v>
      </c>
    </row>
    <row r="369" spans="1:24" x14ac:dyDescent="0.2">
      <c r="A369" s="11" t="s">
        <v>116</v>
      </c>
      <c r="B369" s="11" t="s">
        <v>84</v>
      </c>
      <c r="C369" s="11" t="s">
        <v>191</v>
      </c>
      <c r="D369" s="11" t="s">
        <v>188</v>
      </c>
      <c r="E369" s="28">
        <v>5.12029027237354E-2</v>
      </c>
      <c r="F369" s="28">
        <v>5.7211406614785992E-2</v>
      </c>
      <c r="G369" s="28">
        <v>8.9518E-2</v>
      </c>
      <c r="H369" s="28">
        <v>0.10342899999999999</v>
      </c>
      <c r="I369" s="28">
        <v>0.10574600000000001</v>
      </c>
      <c r="J369" s="28">
        <v>0.11038000000000001</v>
      </c>
      <c r="K369" s="28">
        <v>0.11194800000000001</v>
      </c>
      <c r="L369" s="28">
        <v>0.11314200000000001</v>
      </c>
      <c r="M369" s="28">
        <v>0.118773</v>
      </c>
      <c r="N369" s="28">
        <v>9.0037000000000006E-2</v>
      </c>
      <c r="O369" s="28">
        <v>9.4497999999999999E-2</v>
      </c>
      <c r="P369" s="28">
        <v>0.10362</v>
      </c>
      <c r="Q369" s="28">
        <v>9.8488999999999993E-2</v>
      </c>
      <c r="R369" s="28">
        <v>0.102646</v>
      </c>
      <c r="S369" s="28">
        <v>9.7272704887277545E-2</v>
      </c>
      <c r="T369" s="28">
        <v>9.1392937752935569E-2</v>
      </c>
      <c r="U369" s="28">
        <v>9.3336696513818193E-2</v>
      </c>
      <c r="V369" s="28">
        <v>9.3669297226180129E-2</v>
      </c>
      <c r="W369" s="28">
        <v>9.5291472055211338E-2</v>
      </c>
      <c r="X369" s="28">
        <v>9.7175028463868454E-2</v>
      </c>
    </row>
    <row r="370" spans="1:24" x14ac:dyDescent="0.2">
      <c r="A370" s="11" t="s">
        <v>116</v>
      </c>
      <c r="B370" s="11" t="s">
        <v>84</v>
      </c>
      <c r="C370" s="11" t="s">
        <v>191</v>
      </c>
      <c r="D370" s="11" t="s">
        <v>189</v>
      </c>
      <c r="E370" s="28">
        <v>8.6299037065171212E-4</v>
      </c>
      <c r="F370" s="28">
        <v>9.3250135168346021E-4</v>
      </c>
      <c r="G370" s="28">
        <v>1.0280000000000001E-3</v>
      </c>
      <c r="H370" s="28">
        <v>5.5999999999999995E-4</v>
      </c>
      <c r="I370" s="28">
        <v>4.06E-4</v>
      </c>
      <c r="J370" s="28">
        <v>3.5799999999999997E-4</v>
      </c>
      <c r="K370" s="28">
        <v>4.1399999999999998E-4</v>
      </c>
      <c r="L370" s="28">
        <v>3.9500000000000001E-4</v>
      </c>
      <c r="M370" s="28">
        <v>5.4000000000000001E-4</v>
      </c>
      <c r="N370" s="28">
        <v>1.54E-4</v>
      </c>
      <c r="O370" s="28">
        <v>2.5999999999999998E-4</v>
      </c>
      <c r="P370" s="28">
        <v>2.3E-5</v>
      </c>
      <c r="Q370" s="28">
        <v>8.7999999999999998E-5</v>
      </c>
      <c r="R370" s="28">
        <v>6.3E-5</v>
      </c>
      <c r="S370" s="28">
        <v>7.4999999999999993E-5</v>
      </c>
      <c r="T370" s="28">
        <v>0</v>
      </c>
      <c r="U370" s="28">
        <v>0</v>
      </c>
      <c r="V370" s="28">
        <v>0</v>
      </c>
      <c r="W370" s="28">
        <v>0</v>
      </c>
      <c r="X370" s="28">
        <v>0</v>
      </c>
    </row>
    <row r="371" spans="1:24" x14ac:dyDescent="0.2">
      <c r="A371" s="11" t="s">
        <v>116</v>
      </c>
      <c r="B371" s="11" t="s">
        <v>84</v>
      </c>
      <c r="C371" s="11" t="s">
        <v>191</v>
      </c>
      <c r="D371" s="11" t="s">
        <v>190</v>
      </c>
      <c r="E371" s="28">
        <v>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8">
        <v>0</v>
      </c>
      <c r="S371" s="28">
        <v>0</v>
      </c>
      <c r="T371" s="28">
        <v>0</v>
      </c>
      <c r="U371" s="28">
        <v>0</v>
      </c>
      <c r="V371" s="28">
        <v>0</v>
      </c>
      <c r="W371" s="28">
        <v>0</v>
      </c>
      <c r="X371" s="28">
        <v>0</v>
      </c>
    </row>
    <row r="372" spans="1:24" x14ac:dyDescent="0.2">
      <c r="A372" s="11" t="s">
        <v>116</v>
      </c>
      <c r="B372" s="11" t="s">
        <v>84</v>
      </c>
      <c r="C372" s="11" t="s">
        <v>192</v>
      </c>
      <c r="D372" s="11" t="s">
        <v>182</v>
      </c>
      <c r="E372" s="28">
        <v>2.6547116676937991E-2</v>
      </c>
      <c r="F372" s="28">
        <v>2.7942917612360806E-2</v>
      </c>
      <c r="G372" s="28">
        <v>2.9778767803847354E-2</v>
      </c>
      <c r="H372" s="28">
        <v>3.1870577877800781E-2</v>
      </c>
      <c r="I372" s="28">
        <v>3.3257972905753413E-2</v>
      </c>
      <c r="J372" s="28">
        <v>3.5383600000000008E-2</v>
      </c>
      <c r="K372" s="28">
        <v>3.6743400000000002E-2</v>
      </c>
      <c r="L372" s="28">
        <v>3.81914E-2</v>
      </c>
      <c r="M372" s="28">
        <v>3.9239800000000005E-2</v>
      </c>
      <c r="N372" s="28">
        <v>3.8023200000000007E-2</v>
      </c>
      <c r="O372" s="28">
        <v>3.6423199999999996E-2</v>
      </c>
      <c r="P372" s="28">
        <v>3.5817800000000004E-2</v>
      </c>
      <c r="Q372" s="28">
        <v>3.2968400000000002E-2</v>
      </c>
      <c r="R372" s="28">
        <v>3.3087199999999997E-2</v>
      </c>
      <c r="S372" s="28">
        <v>3.3156791572129994E-2</v>
      </c>
      <c r="T372" s="28">
        <v>3.3223558092505462E-2</v>
      </c>
      <c r="U372" s="28">
        <v>3.3307865895165177E-2</v>
      </c>
      <c r="V372" s="28">
        <v>3.3428183043500072E-2</v>
      </c>
      <c r="W372" s="28">
        <v>3.3589644003431091E-2</v>
      </c>
      <c r="X372" s="28">
        <v>3.3790668138686634E-2</v>
      </c>
    </row>
    <row r="373" spans="1:24" x14ac:dyDescent="0.2">
      <c r="A373" s="11" t="s">
        <v>116</v>
      </c>
      <c r="B373" s="11" t="s">
        <v>84</v>
      </c>
      <c r="C373" s="11" t="s">
        <v>192</v>
      </c>
      <c r="D373" s="11" t="s">
        <v>183</v>
      </c>
      <c r="E373" s="28">
        <v>4.3800000000000002E-4</v>
      </c>
      <c r="F373" s="28">
        <v>8.1999999999999998E-4</v>
      </c>
      <c r="G373" s="28">
        <v>1.3519999999999999E-3</v>
      </c>
      <c r="H373" s="28">
        <v>1.3810000000000001E-3</v>
      </c>
      <c r="I373" s="28">
        <v>1.1050000000000001E-3</v>
      </c>
      <c r="J373" s="28">
        <v>1.077E-3</v>
      </c>
      <c r="K373" s="28">
        <v>1.4090000000000001E-3</v>
      </c>
      <c r="L373" s="28">
        <v>1.554E-3</v>
      </c>
      <c r="M373" s="28">
        <v>1.768E-3</v>
      </c>
      <c r="N373" s="28">
        <v>6.3900000000000003E-4</v>
      </c>
      <c r="O373" s="28">
        <v>3.3300000000000002E-4</v>
      </c>
      <c r="P373" s="28">
        <v>4.86E-4</v>
      </c>
      <c r="Q373" s="28">
        <v>4.0700000000000003E-4</v>
      </c>
      <c r="R373" s="28">
        <v>3.6999999999999999E-4</v>
      </c>
      <c r="S373" s="28">
        <v>3.3428917213000002E-4</v>
      </c>
      <c r="T373" s="28">
        <v>3.3202085295251188E-4</v>
      </c>
      <c r="U373" s="28">
        <v>3.5009626739975836E-4</v>
      </c>
      <c r="V373" s="28">
        <v>3.8678007549621587E-4</v>
      </c>
      <c r="W373" s="28">
        <v>4.2888642427902078E-4</v>
      </c>
      <c r="X373" s="28">
        <v>4.6974128728299175E-4</v>
      </c>
    </row>
    <row r="374" spans="1:24" x14ac:dyDescent="0.2">
      <c r="A374" s="11" t="s">
        <v>116</v>
      </c>
      <c r="B374" s="11" t="s">
        <v>84</v>
      </c>
      <c r="C374" s="11" t="s">
        <v>192</v>
      </c>
      <c r="D374" s="11" t="s">
        <v>184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8">
        <v>0</v>
      </c>
      <c r="S374" s="28">
        <v>0</v>
      </c>
      <c r="T374" s="28">
        <v>0</v>
      </c>
      <c r="U374" s="28">
        <v>0</v>
      </c>
      <c r="V374" s="28">
        <v>0</v>
      </c>
      <c r="W374" s="28">
        <v>0</v>
      </c>
      <c r="X374" s="28">
        <v>0</v>
      </c>
    </row>
    <row r="375" spans="1:24" x14ac:dyDescent="0.2">
      <c r="A375" s="11" t="s">
        <v>116</v>
      </c>
      <c r="B375" s="11" t="s">
        <v>84</v>
      </c>
      <c r="C375" s="11" t="s">
        <v>192</v>
      </c>
      <c r="D375" s="11" t="s">
        <v>185</v>
      </c>
      <c r="E375" s="28">
        <v>0</v>
      </c>
      <c r="F375" s="28">
        <v>0</v>
      </c>
      <c r="G375" s="28">
        <v>0</v>
      </c>
      <c r="H375" s="28">
        <v>0</v>
      </c>
      <c r="I375" s="28">
        <v>0</v>
      </c>
      <c r="J375" s="28">
        <v>0</v>
      </c>
      <c r="K375" s="28">
        <v>0</v>
      </c>
      <c r="L375" s="28">
        <v>0</v>
      </c>
      <c r="M375" s="28">
        <v>0</v>
      </c>
      <c r="N375" s="28">
        <v>0</v>
      </c>
      <c r="O375" s="28">
        <v>0</v>
      </c>
      <c r="P375" s="28">
        <v>0</v>
      </c>
      <c r="Q375" s="28">
        <v>0</v>
      </c>
      <c r="R375" s="28">
        <v>0</v>
      </c>
      <c r="S375" s="28">
        <v>0</v>
      </c>
      <c r="T375" s="28">
        <v>0</v>
      </c>
      <c r="U375" s="28">
        <v>0</v>
      </c>
      <c r="V375" s="28">
        <v>0</v>
      </c>
      <c r="W375" s="28">
        <v>0</v>
      </c>
      <c r="X375" s="28">
        <v>0</v>
      </c>
    </row>
    <row r="376" spans="1:24" x14ac:dyDescent="0.2">
      <c r="A376" s="11" t="s">
        <v>116</v>
      </c>
      <c r="B376" s="11" t="s">
        <v>84</v>
      </c>
      <c r="C376" s="11" t="s">
        <v>192</v>
      </c>
      <c r="D376" s="11" t="s">
        <v>186</v>
      </c>
      <c r="E376" s="28">
        <v>6.0835968655993833E-2</v>
      </c>
      <c r="F376" s="28">
        <v>6.8123110221100791E-2</v>
      </c>
      <c r="G376" s="28">
        <v>9.3867999999999993E-2</v>
      </c>
      <c r="H376" s="28">
        <v>0.11303100000000001</v>
      </c>
      <c r="I376" s="28">
        <v>9.7913E-2</v>
      </c>
      <c r="J376" s="28">
        <v>8.5388100000000008E-2</v>
      </c>
      <c r="K376" s="28">
        <v>8.7978500000000001E-2</v>
      </c>
      <c r="L376" s="28">
        <v>9.9908499999999997E-2</v>
      </c>
      <c r="M376" s="28">
        <v>9.1905600000000004E-2</v>
      </c>
      <c r="N376" s="28">
        <v>7.3681999999999997E-2</v>
      </c>
      <c r="O376" s="28">
        <v>7.2844500000000006E-2</v>
      </c>
      <c r="P376" s="28">
        <v>8.0035800000000004E-2</v>
      </c>
      <c r="Q376" s="28">
        <v>7.185989999999999E-2</v>
      </c>
      <c r="R376" s="28">
        <v>8.6196300000000003E-2</v>
      </c>
      <c r="S376" s="28">
        <v>8.0973798101617381E-2</v>
      </c>
      <c r="T376" s="28">
        <v>8.1380169856129128E-2</v>
      </c>
      <c r="U376" s="28">
        <v>8.326966473791296E-2</v>
      </c>
      <c r="V376" s="28">
        <v>8.3570457608750176E-2</v>
      </c>
      <c r="W376" s="28">
        <v>8.3974110008577713E-2</v>
      </c>
      <c r="X376" s="28">
        <v>8.447667034671659E-2</v>
      </c>
    </row>
    <row r="377" spans="1:24" x14ac:dyDescent="0.2">
      <c r="A377" s="11" t="s">
        <v>116</v>
      </c>
      <c r="B377" s="11" t="s">
        <v>84</v>
      </c>
      <c r="C377" s="11" t="s">
        <v>192</v>
      </c>
      <c r="D377" s="11" t="s">
        <v>187</v>
      </c>
      <c r="E377" s="28">
        <v>6.0835968655993833E-2</v>
      </c>
      <c r="F377" s="28">
        <v>6.8123110221100791E-2</v>
      </c>
      <c r="G377" s="28">
        <v>9.3867999999999993E-2</v>
      </c>
      <c r="H377" s="28">
        <v>0.11303100000000001</v>
      </c>
      <c r="I377" s="28">
        <v>9.7913E-2</v>
      </c>
      <c r="J377" s="28">
        <v>8.5388100000000008E-2</v>
      </c>
      <c r="K377" s="28">
        <v>8.7978500000000001E-2</v>
      </c>
      <c r="L377" s="28">
        <v>9.9908499999999997E-2</v>
      </c>
      <c r="M377" s="28">
        <v>9.1905600000000004E-2</v>
      </c>
      <c r="N377" s="28">
        <v>7.3681999999999997E-2</v>
      </c>
      <c r="O377" s="28">
        <v>7.2844500000000006E-2</v>
      </c>
      <c r="P377" s="28">
        <v>8.0035800000000004E-2</v>
      </c>
      <c r="Q377" s="28">
        <v>7.185989999999999E-2</v>
      </c>
      <c r="R377" s="28">
        <v>8.6196300000000003E-2</v>
      </c>
      <c r="S377" s="28">
        <v>8.0973798101617381E-2</v>
      </c>
      <c r="T377" s="28">
        <v>8.1380169856129128E-2</v>
      </c>
      <c r="U377" s="28">
        <v>8.326966473791296E-2</v>
      </c>
      <c r="V377" s="28">
        <v>8.3570457608750176E-2</v>
      </c>
      <c r="W377" s="28">
        <v>8.3974110008577713E-2</v>
      </c>
      <c r="X377" s="28">
        <v>8.447667034671659E-2</v>
      </c>
    </row>
    <row r="378" spans="1:24" x14ac:dyDescent="0.2">
      <c r="A378" s="11" t="s">
        <v>116</v>
      </c>
      <c r="B378" s="11" t="s">
        <v>84</v>
      </c>
      <c r="C378" s="11" t="s">
        <v>192</v>
      </c>
      <c r="D378" s="11" t="s">
        <v>188</v>
      </c>
      <c r="E378" s="28">
        <v>6.3950055850321125E-2</v>
      </c>
      <c r="F378" s="28">
        <v>7.148799860374197E-2</v>
      </c>
      <c r="G378" s="28">
        <v>9.7448999999999994E-2</v>
      </c>
      <c r="H378" s="28">
        <v>0.11572</v>
      </c>
      <c r="I378" s="28">
        <v>9.9626999999999993E-2</v>
      </c>
      <c r="J378" s="28">
        <v>0.101621</v>
      </c>
      <c r="K378" s="28">
        <v>0.12501100000000001</v>
      </c>
      <c r="L378" s="28">
        <v>0.14308399999999999</v>
      </c>
      <c r="M378" s="28">
        <v>0.10825</v>
      </c>
      <c r="N378" s="28">
        <v>8.3734000000000003E-2</v>
      </c>
      <c r="O378" s="28">
        <v>9.5196000000000003E-2</v>
      </c>
      <c r="P378" s="28">
        <v>8.5529999999999995E-2</v>
      </c>
      <c r="Q378" s="28">
        <v>7.4779999999999999E-2</v>
      </c>
      <c r="R378" s="28">
        <v>9.1462000000000002E-2</v>
      </c>
      <c r="S378" s="28">
        <v>9.8370209820203947E-2</v>
      </c>
      <c r="T378" s="28">
        <v>9.2370552867565806E-2</v>
      </c>
      <c r="U378" s="28">
        <v>9.3294258396241433E-2</v>
      </c>
      <c r="V378" s="28">
        <v>9.4113527079735901E-2</v>
      </c>
      <c r="W378" s="28">
        <v>9.4233390062000003E-2</v>
      </c>
      <c r="X378" s="28">
        <v>9.4233390062000003E-2</v>
      </c>
    </row>
    <row r="379" spans="1:24" x14ac:dyDescent="0.2">
      <c r="A379" s="11" t="s">
        <v>116</v>
      </c>
      <c r="B379" s="11" t="s">
        <v>84</v>
      </c>
      <c r="C379" s="11" t="s">
        <v>192</v>
      </c>
      <c r="D379" s="11" t="s">
        <v>189</v>
      </c>
      <c r="E379" s="28">
        <v>3.1140871943272893E-3</v>
      </c>
      <c r="F379" s="28">
        <v>3.3648883826411769E-3</v>
      </c>
      <c r="G379" s="28">
        <v>3.581E-3</v>
      </c>
      <c r="H379" s="28">
        <v>2.689E-3</v>
      </c>
      <c r="I379" s="28">
        <v>1.714E-3</v>
      </c>
      <c r="J379" s="28">
        <v>1.9189999999999999E-3</v>
      </c>
      <c r="K379" s="28">
        <v>2.6800000000000001E-3</v>
      </c>
      <c r="L379" s="28">
        <v>2.7209999999999999E-3</v>
      </c>
      <c r="M379" s="28">
        <v>1.763E-3</v>
      </c>
      <c r="N379" s="28">
        <v>2.5270000000000002E-3</v>
      </c>
      <c r="O379" s="28">
        <v>1.2329999999999999E-3</v>
      </c>
      <c r="P379" s="28">
        <v>5.7200000000000003E-4</v>
      </c>
      <c r="Q379" s="28">
        <v>3.2299999999999999E-4</v>
      </c>
      <c r="R379" s="28">
        <v>6.4199999999999999E-4</v>
      </c>
      <c r="S379" s="28">
        <v>1.2149999999999999E-3</v>
      </c>
      <c r="T379" s="28">
        <v>0</v>
      </c>
      <c r="U379" s="28">
        <v>0</v>
      </c>
      <c r="V379" s="28">
        <v>0</v>
      </c>
      <c r="W379" s="28">
        <v>0</v>
      </c>
      <c r="X379" s="28">
        <v>0</v>
      </c>
    </row>
    <row r="380" spans="1:24" x14ac:dyDescent="0.2">
      <c r="A380" s="11" t="s">
        <v>116</v>
      </c>
      <c r="B380" s="11" t="s">
        <v>84</v>
      </c>
      <c r="C380" s="11" t="s">
        <v>192</v>
      </c>
      <c r="D380" s="11" t="s">
        <v>190</v>
      </c>
      <c r="E380" s="28">
        <v>0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28">
        <v>0</v>
      </c>
      <c r="R380" s="28">
        <v>0</v>
      </c>
      <c r="S380" s="28">
        <v>0</v>
      </c>
      <c r="T380" s="28">
        <v>0</v>
      </c>
      <c r="U380" s="28">
        <v>0</v>
      </c>
      <c r="V380" s="28">
        <v>0</v>
      </c>
      <c r="W380" s="28">
        <v>0</v>
      </c>
      <c r="X380" s="28">
        <v>0</v>
      </c>
    </row>
    <row r="381" spans="1:24" x14ac:dyDescent="0.2">
      <c r="A381" s="11" t="s">
        <v>117</v>
      </c>
      <c r="B381" s="11" t="s">
        <v>84</v>
      </c>
      <c r="C381" s="11" t="s">
        <v>181</v>
      </c>
      <c r="D381" s="11" t="s">
        <v>182</v>
      </c>
      <c r="E381" s="28">
        <v>1.6245999999999998</v>
      </c>
      <c r="F381" s="28">
        <v>1.7029999999999998</v>
      </c>
      <c r="G381" s="28">
        <v>1.8120000000000001</v>
      </c>
      <c r="H381" s="28">
        <v>1.9180000000000001</v>
      </c>
      <c r="I381" s="28">
        <v>2.0110000000000001</v>
      </c>
      <c r="J381" s="28">
        <v>2.1080000000000001</v>
      </c>
      <c r="K381" s="28">
        <v>2.2140000000000004</v>
      </c>
      <c r="L381" s="28">
        <v>2.2960000000000003</v>
      </c>
      <c r="M381" s="28">
        <v>2.431</v>
      </c>
      <c r="N381" s="28">
        <v>2.5310000000000001</v>
      </c>
      <c r="O381" s="28">
        <v>2.6589999999999998</v>
      </c>
      <c r="P381" s="28">
        <v>2.7894399999999999</v>
      </c>
      <c r="Q381" s="28">
        <v>3.012535999999999</v>
      </c>
      <c r="R381" s="28">
        <v>3.2181179999999978</v>
      </c>
      <c r="S381" s="28">
        <v>3.4183427414134959</v>
      </c>
      <c r="T381" s="28">
        <v>3.6420505184936811</v>
      </c>
      <c r="U381" s="28">
        <v>3.8762998080104452</v>
      </c>
      <c r="V381" s="28">
        <v>4.1435891604049022</v>
      </c>
      <c r="W381" s="28">
        <v>4.3816078758841597</v>
      </c>
      <c r="X381" s="28">
        <v>4.6432869115813986</v>
      </c>
    </row>
    <row r="382" spans="1:24" x14ac:dyDescent="0.2">
      <c r="A382" s="11" t="s">
        <v>117</v>
      </c>
      <c r="B382" s="11" t="s">
        <v>84</v>
      </c>
      <c r="C382" s="11" t="s">
        <v>181</v>
      </c>
      <c r="D382" s="11" t="s">
        <v>183</v>
      </c>
      <c r="E382" s="28">
        <v>6.2009000000000002E-2</v>
      </c>
      <c r="F382" s="28">
        <v>7.0000000000000007E-2</v>
      </c>
      <c r="G382" s="28">
        <v>7.0999999999999994E-2</v>
      </c>
      <c r="H382" s="28">
        <v>7.5031999999999988E-2</v>
      </c>
      <c r="I382" s="28">
        <v>7.0400000000000018E-2</v>
      </c>
      <c r="J382" s="28">
        <v>7.1459999999999982E-2</v>
      </c>
      <c r="K382" s="28">
        <v>7.9225000000000004E-2</v>
      </c>
      <c r="L382" s="28">
        <v>8.3336000000000007E-2</v>
      </c>
      <c r="M382" s="28">
        <v>8.7735999999999995E-2</v>
      </c>
      <c r="N382" s="28">
        <v>4.5131999999999999E-2</v>
      </c>
      <c r="O382" s="28">
        <v>6.9412000000000001E-2</v>
      </c>
      <c r="P382" s="28">
        <v>4.8280999999999998E-2</v>
      </c>
      <c r="Q382" s="28">
        <v>3.4138000000000002E-2</v>
      </c>
      <c r="R382" s="28">
        <v>3.0329000000000002E-2</v>
      </c>
      <c r="S382" s="28">
        <v>3.1185000000000001E-2</v>
      </c>
      <c r="T382" s="28">
        <v>3.5388000000000003E-2</v>
      </c>
      <c r="U382" s="28">
        <v>4.0599999999999997E-2</v>
      </c>
      <c r="V382" s="28">
        <v>4.6899999999999997E-2</v>
      </c>
      <c r="W382" s="28">
        <v>5.3100000000000001E-2</v>
      </c>
      <c r="X382" s="28">
        <v>5.8200000000000002E-2</v>
      </c>
    </row>
    <row r="383" spans="1:24" x14ac:dyDescent="0.2">
      <c r="A383" s="11" t="s">
        <v>117</v>
      </c>
      <c r="B383" s="11" t="s">
        <v>84</v>
      </c>
      <c r="C383" s="11" t="s">
        <v>181</v>
      </c>
      <c r="D383" s="11" t="s">
        <v>184</v>
      </c>
      <c r="E383" s="28">
        <v>1.2828000000000001E-2</v>
      </c>
      <c r="F383" s="28">
        <v>8.0680000000000005E-3</v>
      </c>
      <c r="G383" s="28">
        <v>8.9999999999999993E-3</v>
      </c>
      <c r="H383" s="28">
        <v>1.0999999999999999E-2</v>
      </c>
      <c r="I383" s="28">
        <v>1.3355000000000001E-2</v>
      </c>
      <c r="J383" s="28">
        <v>0</v>
      </c>
      <c r="K383" s="28">
        <v>0</v>
      </c>
      <c r="L383" s="28">
        <v>2.7160000000000001E-3</v>
      </c>
      <c r="M383" s="28">
        <v>6.777E-3</v>
      </c>
      <c r="N383" s="28">
        <v>1.5159000000000001E-2</v>
      </c>
      <c r="O383" s="28">
        <v>1.5056E-2</v>
      </c>
      <c r="P383" s="28">
        <v>7.9960000000000014E-3</v>
      </c>
      <c r="Q383" s="28">
        <v>2.5425E-2</v>
      </c>
      <c r="R383" s="28">
        <v>0.116134</v>
      </c>
      <c r="S383" s="28">
        <v>0.10396899999999999</v>
      </c>
      <c r="T383" s="28">
        <v>9.9208000000000005E-2</v>
      </c>
      <c r="U383" s="28">
        <v>9.1333999999999999E-2</v>
      </c>
      <c r="V383" s="28">
        <v>9.4519000000000006E-2</v>
      </c>
      <c r="W383" s="28">
        <v>0.11356300000000001</v>
      </c>
      <c r="X383" s="28">
        <v>0.12213800000000001</v>
      </c>
    </row>
    <row r="384" spans="1:24" x14ac:dyDescent="0.2">
      <c r="A384" s="11" t="s">
        <v>117</v>
      </c>
      <c r="B384" s="11" t="s">
        <v>84</v>
      </c>
      <c r="C384" s="11" t="s">
        <v>181</v>
      </c>
      <c r="D384" s="11" t="s">
        <v>185</v>
      </c>
      <c r="E384" s="28">
        <v>6.4140000000000003E-2</v>
      </c>
      <c r="F384" s="28">
        <v>4.0340000000000001E-2</v>
      </c>
      <c r="G384" s="28">
        <v>4.4999999999999998E-2</v>
      </c>
      <c r="H384" s="28">
        <v>5.5E-2</v>
      </c>
      <c r="I384" s="28">
        <v>6.6775000000000001E-2</v>
      </c>
      <c r="J384" s="28">
        <v>0</v>
      </c>
      <c r="K384" s="28">
        <v>0</v>
      </c>
      <c r="L384" s="28">
        <v>1.358E-2</v>
      </c>
      <c r="M384" s="28">
        <v>3.3884999999999998E-2</v>
      </c>
      <c r="N384" s="28">
        <v>7.5795000000000001E-2</v>
      </c>
      <c r="O384" s="28">
        <v>7.528E-2</v>
      </c>
      <c r="P384" s="28">
        <v>3.9980000000000009E-2</v>
      </c>
      <c r="Q384" s="28">
        <v>0.12712499999999999</v>
      </c>
      <c r="R384" s="28">
        <v>0.58067000000000002</v>
      </c>
      <c r="S384" s="28">
        <v>0.519845</v>
      </c>
      <c r="T384" s="28">
        <v>0.49604000000000004</v>
      </c>
      <c r="U384" s="28">
        <v>0.45667000000000002</v>
      </c>
      <c r="V384" s="28">
        <v>0.47259500000000004</v>
      </c>
      <c r="W384" s="28">
        <v>0.56781500000000007</v>
      </c>
      <c r="X384" s="28">
        <v>0.61069000000000007</v>
      </c>
    </row>
    <row r="385" spans="1:24" x14ac:dyDescent="0.2">
      <c r="A385" s="11" t="s">
        <v>117</v>
      </c>
      <c r="B385" s="11" t="s">
        <v>84</v>
      </c>
      <c r="C385" s="11" t="s">
        <v>181</v>
      </c>
      <c r="D385" s="11" t="s">
        <v>186</v>
      </c>
      <c r="E385" s="28">
        <v>0.56679349639481436</v>
      </c>
      <c r="F385" s="28">
        <v>0.72276370322380901</v>
      </c>
      <c r="G385" s="28">
        <v>0.96428300000000011</v>
      </c>
      <c r="H385" s="28">
        <v>0.98734100000000002</v>
      </c>
      <c r="I385" s="28">
        <v>1.214216</v>
      </c>
      <c r="J385" s="28">
        <v>1.18768575</v>
      </c>
      <c r="K385" s="28">
        <v>1.80119875</v>
      </c>
      <c r="L385" s="28">
        <v>2.0078710000000002</v>
      </c>
      <c r="M385" s="28">
        <v>2.2838375000000002</v>
      </c>
      <c r="N385" s="28">
        <v>2.1445865</v>
      </c>
      <c r="O385" s="28">
        <v>2.74379975</v>
      </c>
      <c r="P385" s="28">
        <v>2.3981262499999998</v>
      </c>
      <c r="Q385" s="28">
        <v>2.44925025</v>
      </c>
      <c r="R385" s="28">
        <v>2.4523752499999998</v>
      </c>
      <c r="S385" s="28">
        <v>2.3102613375577468</v>
      </c>
      <c r="T385" s="28">
        <v>2.5363004766854522</v>
      </c>
      <c r="U385" s="28">
        <v>2.8684618579277288</v>
      </c>
      <c r="V385" s="28">
        <v>3.2319995451158228</v>
      </c>
      <c r="W385" s="28">
        <v>3.6367345369838522</v>
      </c>
      <c r="X385" s="28">
        <v>3.9932267439600024</v>
      </c>
    </row>
    <row r="386" spans="1:24" x14ac:dyDescent="0.2">
      <c r="A386" s="11" t="s">
        <v>117</v>
      </c>
      <c r="B386" s="11" t="s">
        <v>84</v>
      </c>
      <c r="C386" s="11" t="s">
        <v>181</v>
      </c>
      <c r="D386" s="11" t="s">
        <v>187</v>
      </c>
      <c r="E386" s="28">
        <v>0.63093349639481433</v>
      </c>
      <c r="F386" s="28">
        <v>0.76310370322380905</v>
      </c>
      <c r="G386" s="28">
        <v>1.0092830000000002</v>
      </c>
      <c r="H386" s="28">
        <v>1.042341</v>
      </c>
      <c r="I386" s="28">
        <v>1.280991</v>
      </c>
      <c r="J386" s="28">
        <v>1.18768575</v>
      </c>
      <c r="K386" s="28">
        <v>1.80119875</v>
      </c>
      <c r="L386" s="28">
        <v>2.0214510000000003</v>
      </c>
      <c r="M386" s="28">
        <v>2.3177225000000004</v>
      </c>
      <c r="N386" s="28">
        <v>2.2203814999999998</v>
      </c>
      <c r="O386" s="28">
        <v>2.8190797499999998</v>
      </c>
      <c r="P386" s="28">
        <v>2.4381062499999997</v>
      </c>
      <c r="Q386" s="28">
        <v>2.5763752499999999</v>
      </c>
      <c r="R386" s="28">
        <v>3.0330452499999998</v>
      </c>
      <c r="S386" s="28">
        <v>2.8301063375577469</v>
      </c>
      <c r="T386" s="28">
        <v>3.0323404766854525</v>
      </c>
      <c r="U386" s="28">
        <v>3.3251318579277287</v>
      </c>
      <c r="V386" s="28">
        <v>3.7045945451158229</v>
      </c>
      <c r="W386" s="28">
        <v>4.2045495369838521</v>
      </c>
      <c r="X386" s="28">
        <v>4.6039167439600028</v>
      </c>
    </row>
    <row r="387" spans="1:24" x14ac:dyDescent="0.2">
      <c r="A387" s="11" t="s">
        <v>117</v>
      </c>
      <c r="B387" s="11" t="s">
        <v>84</v>
      </c>
      <c r="C387" s="11" t="s">
        <v>181</v>
      </c>
      <c r="D387" s="11" t="s">
        <v>188</v>
      </c>
      <c r="E387" s="28">
        <v>0.56679349639481436</v>
      </c>
      <c r="F387" s="28">
        <v>0.72276370322380901</v>
      </c>
      <c r="G387" s="28">
        <v>0.96428300000000011</v>
      </c>
      <c r="H387" s="28">
        <v>0.98734100000000002</v>
      </c>
      <c r="I387" s="28">
        <v>1.214216</v>
      </c>
      <c r="J387" s="28">
        <v>1.291361</v>
      </c>
      <c r="K387" s="28">
        <v>1.389338</v>
      </c>
      <c r="L387" s="28">
        <v>1.704539</v>
      </c>
      <c r="M387" s="28">
        <v>1.8674489999999997</v>
      </c>
      <c r="N387" s="28">
        <v>1.7693709999999998</v>
      </c>
      <c r="O387" s="28">
        <v>2.2046790000000001</v>
      </c>
      <c r="P387" s="28">
        <v>2.0091540000000001</v>
      </c>
      <c r="Q387" s="28">
        <v>2.2865039999999999</v>
      </c>
      <c r="R387" s="28">
        <v>2.6853540000000007</v>
      </c>
      <c r="S387" s="28">
        <v>2.8189169908113447</v>
      </c>
      <c r="T387" s="28">
        <v>2.8923453278423055</v>
      </c>
      <c r="U387" s="28">
        <v>3.0355937339131427</v>
      </c>
      <c r="V387" s="28">
        <v>3.3077539881170783</v>
      </c>
      <c r="W387" s="28">
        <v>3.6854714952692222</v>
      </c>
      <c r="X387" s="28">
        <v>4.0550709159442606</v>
      </c>
    </row>
    <row r="388" spans="1:24" x14ac:dyDescent="0.2">
      <c r="A388" s="11" t="s">
        <v>117</v>
      </c>
      <c r="B388" s="11" t="s">
        <v>84</v>
      </c>
      <c r="C388" s="11" t="s">
        <v>181</v>
      </c>
      <c r="D388" s="11" t="s">
        <v>189</v>
      </c>
      <c r="E388" s="28">
        <v>1.5971489999999999</v>
      </c>
      <c r="F388" s="28">
        <v>2.8059690000000002</v>
      </c>
      <c r="G388" s="28">
        <v>2.6322839999999998</v>
      </c>
      <c r="H388" s="28">
        <v>2.9998689999999999</v>
      </c>
      <c r="I388" s="28">
        <v>5.4686810000000001</v>
      </c>
      <c r="J388" s="28">
        <v>5.964378</v>
      </c>
      <c r="K388" s="28">
        <v>5.887086</v>
      </c>
      <c r="L388" s="28">
        <v>6.5004749999999998</v>
      </c>
      <c r="M388" s="28">
        <v>5.7812789999999996</v>
      </c>
      <c r="N388" s="28">
        <v>4.8411140000000001</v>
      </c>
      <c r="O388" s="28">
        <v>6.0950620000000004</v>
      </c>
      <c r="P388" s="28">
        <v>6.993913</v>
      </c>
      <c r="Q388" s="28">
        <v>6.1486789999999996</v>
      </c>
      <c r="R388" s="28">
        <v>7.29115</v>
      </c>
      <c r="S388" s="28">
        <v>8.0144385000580272</v>
      </c>
      <c r="T388" s="28">
        <v>8.6174246420365446</v>
      </c>
      <c r="U388" s="28">
        <v>9.280531683393674</v>
      </c>
      <c r="V388" s="28">
        <v>10.041728289633031</v>
      </c>
      <c r="W388" s="28">
        <v>10.508403726271592</v>
      </c>
      <c r="X388" s="28">
        <v>10.839920315131049</v>
      </c>
    </row>
    <row r="389" spans="1:24" x14ac:dyDescent="0.2">
      <c r="A389" s="11" t="s">
        <v>117</v>
      </c>
      <c r="B389" s="11" t="s">
        <v>84</v>
      </c>
      <c r="C389" s="11" t="s">
        <v>181</v>
      </c>
      <c r="D389" s="11" t="s">
        <v>190</v>
      </c>
      <c r="E389" s="28">
        <v>1.5971489999999999</v>
      </c>
      <c r="F389" s="28">
        <v>2.8059690000000002</v>
      </c>
      <c r="G389" s="28">
        <v>2.6322839999999998</v>
      </c>
      <c r="H389" s="28">
        <v>2.9998689999999999</v>
      </c>
      <c r="I389" s="28">
        <v>5.4686810000000001</v>
      </c>
      <c r="J389" s="28">
        <v>6.5</v>
      </c>
      <c r="K389" s="28">
        <v>6.4349999999999996</v>
      </c>
      <c r="L389" s="28">
        <v>6.9497999999999998</v>
      </c>
      <c r="M389" s="28">
        <v>6.0463259999999996</v>
      </c>
      <c r="N389" s="28">
        <v>5.4416934000000001</v>
      </c>
      <c r="O389" s="28">
        <v>6.1491135419999994</v>
      </c>
      <c r="P389" s="28">
        <v>7.32</v>
      </c>
      <c r="Q389" s="28">
        <v>6.7324000000000002</v>
      </c>
      <c r="R389" s="28">
        <v>7.66</v>
      </c>
      <c r="S389" s="28">
        <v>8.1196000000000002</v>
      </c>
      <c r="T389" s="28">
        <v>8.8503640000000008</v>
      </c>
      <c r="U389" s="28">
        <v>9.6468967600000024</v>
      </c>
      <c r="V389" s="28">
        <v>10.515117468400003</v>
      </c>
      <c r="W389" s="28">
        <v>11.051388459288402</v>
      </c>
      <c r="X389" s="28">
        <v>11.393981501526342</v>
      </c>
    </row>
    <row r="390" spans="1:24" x14ac:dyDescent="0.2">
      <c r="A390" s="11" t="s">
        <v>117</v>
      </c>
      <c r="B390" s="11" t="s">
        <v>84</v>
      </c>
      <c r="C390" s="11" t="s">
        <v>191</v>
      </c>
      <c r="D390" s="11" t="s">
        <v>182</v>
      </c>
      <c r="E390" s="28">
        <v>3.2096790010271353E-2</v>
      </c>
      <c r="F390" s="28">
        <v>4.1094320745694163E-2</v>
      </c>
      <c r="G390" s="28">
        <v>4.8270588843180709E-2</v>
      </c>
      <c r="H390" s="28">
        <v>5.5102524285954121E-2</v>
      </c>
      <c r="I390" s="28">
        <v>6.2841220921662139E-2</v>
      </c>
      <c r="J390" s="28">
        <v>6.8293550575431461E-2</v>
      </c>
      <c r="K390" s="28">
        <v>7.7319312058168499E-2</v>
      </c>
      <c r="L390" s="28">
        <v>8.6767674696423464E-2</v>
      </c>
      <c r="M390" s="28">
        <v>0.10012270645553073</v>
      </c>
      <c r="N390" s="28">
        <v>0.10918861926186482</v>
      </c>
      <c r="O390" s="28">
        <v>0.12133478668400891</v>
      </c>
      <c r="P390" s="28">
        <v>0.13246608908348856</v>
      </c>
      <c r="Q390" s="28">
        <v>0.15465306041098395</v>
      </c>
      <c r="R390" s="28">
        <v>0.16921467059865447</v>
      </c>
      <c r="S390" s="28">
        <v>0.18649855822263031</v>
      </c>
      <c r="T390" s="28">
        <v>0.20609833695982235</v>
      </c>
      <c r="U390" s="28">
        <v>0.22609999942998246</v>
      </c>
      <c r="V390" s="28">
        <v>0.24653038044681139</v>
      </c>
      <c r="W390" s="28">
        <v>0.26741703778264231</v>
      </c>
      <c r="X390" s="28">
        <v>0.28878829051346211</v>
      </c>
    </row>
    <row r="391" spans="1:24" x14ac:dyDescent="0.2">
      <c r="A391" s="11" t="s">
        <v>117</v>
      </c>
      <c r="B391" s="11" t="s">
        <v>84</v>
      </c>
      <c r="C391" s="11" t="s">
        <v>191</v>
      </c>
      <c r="D391" s="11" t="s">
        <v>183</v>
      </c>
      <c r="E391" s="28">
        <v>1.3963340000000003E-2</v>
      </c>
      <c r="F391" s="28">
        <v>1.5026000000000001E-2</v>
      </c>
      <c r="G391" s="28">
        <v>1.3568E-2</v>
      </c>
      <c r="H391" s="28">
        <v>1.3641E-2</v>
      </c>
      <c r="I391" s="28">
        <v>1.2802000000000001E-2</v>
      </c>
      <c r="J391" s="28">
        <v>1.2594000000000001E-2</v>
      </c>
      <c r="K391" s="28">
        <v>1.4193999999999998E-2</v>
      </c>
      <c r="L391" s="28">
        <v>1.4393000000000003E-2</v>
      </c>
      <c r="M391" s="28">
        <v>1.5372E-2</v>
      </c>
      <c r="N391" s="28">
        <v>9.3880000000000005E-3</v>
      </c>
      <c r="O391" s="28">
        <v>1.1362000000000001E-2</v>
      </c>
      <c r="P391" s="28">
        <v>1.34672E-2</v>
      </c>
      <c r="Q391" s="28">
        <v>1.5883480000000002E-2</v>
      </c>
      <c r="R391" s="28">
        <v>1.9525920000000002E-2</v>
      </c>
      <c r="S391" s="28">
        <v>2.2360327741935488E-2</v>
      </c>
      <c r="T391" s="28">
        <v>2.5194735483870974E-2</v>
      </c>
      <c r="U391" s="28">
        <v>2.6184612578954786E-2</v>
      </c>
      <c r="V391" s="28">
        <v>2.72133809997284E-2</v>
      </c>
      <c r="W391" s="28">
        <v>2.8282568749235241E-2</v>
      </c>
      <c r="X391" s="28">
        <v>2.9393763864299011E-2</v>
      </c>
    </row>
    <row r="392" spans="1:24" x14ac:dyDescent="0.2">
      <c r="A392" s="11" t="s">
        <v>117</v>
      </c>
      <c r="B392" s="11" t="s">
        <v>84</v>
      </c>
      <c r="C392" s="11" t="s">
        <v>191</v>
      </c>
      <c r="D392" s="11" t="s">
        <v>184</v>
      </c>
      <c r="E392" s="28">
        <v>1.4633E-2</v>
      </c>
      <c r="F392" s="28">
        <v>1.6424999999999999E-2</v>
      </c>
      <c r="G392" s="28">
        <v>1.6761000000000002E-2</v>
      </c>
      <c r="H392" s="28">
        <v>1.8086999999999999E-2</v>
      </c>
      <c r="I392" s="28">
        <v>2.1399999999999999E-2</v>
      </c>
      <c r="J392" s="28">
        <v>2.2692E-2</v>
      </c>
      <c r="K392" s="28">
        <v>2.479E-2</v>
      </c>
      <c r="L392" s="28">
        <v>2.7071000000000001E-2</v>
      </c>
      <c r="M392" s="28">
        <v>2.7352999999999999E-2</v>
      </c>
      <c r="N392" s="28">
        <v>1.2661E-2</v>
      </c>
      <c r="O392" s="28">
        <v>1.431E-2</v>
      </c>
      <c r="P392" s="28">
        <v>0</v>
      </c>
      <c r="Q392" s="28">
        <v>0</v>
      </c>
      <c r="R392" s="28">
        <v>0</v>
      </c>
      <c r="S392" s="28">
        <v>0</v>
      </c>
      <c r="T392" s="28">
        <v>0</v>
      </c>
      <c r="U392" s="28">
        <v>0</v>
      </c>
      <c r="V392" s="28">
        <v>0</v>
      </c>
      <c r="W392" s="28">
        <v>0</v>
      </c>
      <c r="X392" s="28">
        <v>0</v>
      </c>
    </row>
    <row r="393" spans="1:24" x14ac:dyDescent="0.2">
      <c r="A393" s="11" t="s">
        <v>117</v>
      </c>
      <c r="B393" s="11" t="s">
        <v>84</v>
      </c>
      <c r="C393" s="11" t="s">
        <v>191</v>
      </c>
      <c r="D393" s="11" t="s">
        <v>185</v>
      </c>
      <c r="E393" s="28">
        <v>0</v>
      </c>
      <c r="F393" s="28">
        <v>0</v>
      </c>
      <c r="G393" s="28">
        <v>0</v>
      </c>
      <c r="H393" s="28">
        <v>0</v>
      </c>
      <c r="I393" s="28">
        <v>0</v>
      </c>
      <c r="J393" s="28">
        <v>0</v>
      </c>
      <c r="K393" s="28">
        <v>0</v>
      </c>
      <c r="L393" s="28">
        <v>0</v>
      </c>
      <c r="M393" s="28">
        <v>0</v>
      </c>
      <c r="N393" s="28">
        <v>0</v>
      </c>
      <c r="O393" s="28">
        <v>0</v>
      </c>
      <c r="P393" s="28">
        <v>0</v>
      </c>
      <c r="Q393" s="28">
        <v>0</v>
      </c>
      <c r="R393" s="28">
        <v>0</v>
      </c>
      <c r="S393" s="28">
        <v>0</v>
      </c>
      <c r="T393" s="28">
        <v>0</v>
      </c>
      <c r="U393" s="28">
        <v>0</v>
      </c>
      <c r="V393" s="28">
        <v>0</v>
      </c>
      <c r="W393" s="28">
        <v>0</v>
      </c>
      <c r="X393" s="28">
        <v>0</v>
      </c>
    </row>
    <row r="394" spans="1:24" x14ac:dyDescent="0.2">
      <c r="A394" s="11" t="s">
        <v>117</v>
      </c>
      <c r="B394" s="11" t="s">
        <v>84</v>
      </c>
      <c r="C394" s="11" t="s">
        <v>191</v>
      </c>
      <c r="D394" s="11" t="s">
        <v>186</v>
      </c>
      <c r="E394" s="28">
        <v>0.13846945700000005</v>
      </c>
      <c r="F394" s="28">
        <v>0.15342537329000003</v>
      </c>
      <c r="G394" s="28">
        <v>0.17621540314326672</v>
      </c>
      <c r="H394" s="28">
        <v>0.19237894104896869</v>
      </c>
      <c r="I394" s="28">
        <v>0.20662757281749963</v>
      </c>
      <c r="J394" s="28">
        <v>0.1726986497050674</v>
      </c>
      <c r="K394" s="28">
        <v>0.18906928308390339</v>
      </c>
      <c r="L394" s="28">
        <v>0.220829785336315</v>
      </c>
      <c r="M394" s="28">
        <v>0.23974035027610763</v>
      </c>
      <c r="N394" s="28">
        <v>0.22309299898515794</v>
      </c>
      <c r="O394" s="28">
        <v>0.21617797846150982</v>
      </c>
      <c r="P394" s="28">
        <v>0.22167262779034788</v>
      </c>
      <c r="Q394" s="28">
        <v>0.23380389289515491</v>
      </c>
      <c r="R394" s="28">
        <v>0.23366627684402586</v>
      </c>
      <c r="S394" s="28">
        <v>0.19917615740342043</v>
      </c>
      <c r="T394" s="28">
        <v>0.22301650868812081</v>
      </c>
      <c r="U394" s="28">
        <v>0.24870999937298066</v>
      </c>
      <c r="V394" s="28">
        <v>0.27118341849149252</v>
      </c>
      <c r="W394" s="28">
        <v>0.29415874156090654</v>
      </c>
      <c r="X394" s="28">
        <v>0.31766711956480836</v>
      </c>
    </row>
    <row r="395" spans="1:24" x14ac:dyDescent="0.2">
      <c r="A395" s="11" t="s">
        <v>117</v>
      </c>
      <c r="B395" s="11" t="s">
        <v>84</v>
      </c>
      <c r="C395" s="11" t="s">
        <v>191</v>
      </c>
      <c r="D395" s="11" t="s">
        <v>187</v>
      </c>
      <c r="E395" s="28">
        <v>0.13846945700000005</v>
      </c>
      <c r="F395" s="28">
        <v>0.15342537329000003</v>
      </c>
      <c r="G395" s="28">
        <v>0.17621540314326672</v>
      </c>
      <c r="H395" s="28">
        <v>0.19237894104896869</v>
      </c>
      <c r="I395" s="28">
        <v>0.20662757281749963</v>
      </c>
      <c r="J395" s="28">
        <v>0.1726986497050674</v>
      </c>
      <c r="K395" s="28">
        <v>0.18906928308390339</v>
      </c>
      <c r="L395" s="28">
        <v>0.220829785336315</v>
      </c>
      <c r="M395" s="28">
        <v>0.23974035027610763</v>
      </c>
      <c r="N395" s="28">
        <v>0.22309299898515794</v>
      </c>
      <c r="O395" s="28">
        <v>0.21617797846150982</v>
      </c>
      <c r="P395" s="28">
        <v>0.22167262779034788</v>
      </c>
      <c r="Q395" s="28">
        <v>0.23380389289515491</v>
      </c>
      <c r="R395" s="28">
        <v>0.23366627684402586</v>
      </c>
      <c r="S395" s="28">
        <v>0.19917615740342043</v>
      </c>
      <c r="T395" s="28">
        <v>0.22301650868812081</v>
      </c>
      <c r="U395" s="28">
        <v>0.24870999937298066</v>
      </c>
      <c r="V395" s="28">
        <v>0.27118341849149252</v>
      </c>
      <c r="W395" s="28">
        <v>0.29415874156090654</v>
      </c>
      <c r="X395" s="28">
        <v>0.31766711956480836</v>
      </c>
    </row>
    <row r="396" spans="1:24" x14ac:dyDescent="0.2">
      <c r="A396" s="11" t="s">
        <v>117</v>
      </c>
      <c r="B396" s="11" t="s">
        <v>84</v>
      </c>
      <c r="C396" s="11" t="s">
        <v>191</v>
      </c>
      <c r="D396" s="11" t="s">
        <v>188</v>
      </c>
      <c r="E396" s="28">
        <v>8.3857671863549491E-2</v>
      </c>
      <c r="F396" s="28">
        <v>9.3219879186843504E-2</v>
      </c>
      <c r="G396" s="28">
        <v>0.11872699999999997</v>
      </c>
      <c r="H396" s="28">
        <v>0.130665</v>
      </c>
      <c r="I396" s="28">
        <v>0.138429</v>
      </c>
      <c r="J396" s="28">
        <v>0.16936500000000002</v>
      </c>
      <c r="K396" s="28">
        <v>0.12865199999999999</v>
      </c>
      <c r="L396" s="28">
        <v>0.13789400000000002</v>
      </c>
      <c r="M396" s="28">
        <v>0.15184800000000001</v>
      </c>
      <c r="N396" s="28">
        <v>0.15776699999999999</v>
      </c>
      <c r="O396" s="28">
        <v>0.15081</v>
      </c>
      <c r="P396" s="28">
        <v>0.17353099999999996</v>
      </c>
      <c r="Q396" s="28">
        <v>0.20817600000000006</v>
      </c>
      <c r="R396" s="28">
        <v>0.21563899999999994</v>
      </c>
      <c r="S396" s="28">
        <v>0.21886637296415748</v>
      </c>
      <c r="T396" s="28">
        <v>0.21199195417202923</v>
      </c>
      <c r="U396" s="28">
        <v>0.22959150903137321</v>
      </c>
      <c r="V396" s="28">
        <v>0.24612056524925105</v>
      </c>
      <c r="W396" s="28">
        <v>0.26230484637405277</v>
      </c>
      <c r="X396" s="28">
        <v>0.27341668958274379</v>
      </c>
    </row>
    <row r="397" spans="1:24" x14ac:dyDescent="0.2">
      <c r="A397" s="11" t="s">
        <v>117</v>
      </c>
      <c r="B397" s="11" t="s">
        <v>84</v>
      </c>
      <c r="C397" s="11" t="s">
        <v>191</v>
      </c>
      <c r="D397" s="11" t="s">
        <v>189</v>
      </c>
      <c r="E397" s="28">
        <v>1.9908E-3</v>
      </c>
      <c r="F397" s="28">
        <v>3.6948000000000003E-3</v>
      </c>
      <c r="G397" s="28">
        <v>2.8388000000000003E-3</v>
      </c>
      <c r="H397" s="28">
        <v>2.8760000000000001E-3</v>
      </c>
      <c r="I397" s="28">
        <v>8.3129999999999992E-3</v>
      </c>
      <c r="J397" s="28">
        <v>6.7489999999999998E-3</v>
      </c>
      <c r="K397" s="28">
        <v>4.1450000000000002E-3</v>
      </c>
      <c r="L397" s="28">
        <v>8.2369999999999995E-3</v>
      </c>
      <c r="M397" s="28">
        <v>4.8630000000000001E-3</v>
      </c>
      <c r="N397" s="28">
        <v>2.5010000000000002E-3</v>
      </c>
      <c r="O397" s="28">
        <v>3.4009999999999999E-3</v>
      </c>
      <c r="P397" s="28">
        <v>1.5200000000000001E-3</v>
      </c>
      <c r="Q397" s="28">
        <v>0.46766799999999997</v>
      </c>
      <c r="R397" s="28">
        <v>0.90338300000000005</v>
      </c>
      <c r="S397" s="28">
        <v>0.9706380242767576</v>
      </c>
      <c r="T397" s="28">
        <v>1.0102122725522515</v>
      </c>
      <c r="U397" s="28">
        <v>1.1010316239571878</v>
      </c>
      <c r="V397" s="28">
        <v>1.1917768820767223</v>
      </c>
      <c r="W397" s="28">
        <v>1.2158973272900191</v>
      </c>
      <c r="X397" s="28">
        <v>1.228056300562919</v>
      </c>
    </row>
    <row r="398" spans="1:24" x14ac:dyDescent="0.2">
      <c r="A398" s="11" t="s">
        <v>117</v>
      </c>
      <c r="B398" s="11" t="s">
        <v>84</v>
      </c>
      <c r="C398" s="11" t="s">
        <v>191</v>
      </c>
      <c r="D398" s="11" t="s">
        <v>190</v>
      </c>
      <c r="E398" s="28">
        <v>8.4251515136613817E-2</v>
      </c>
      <c r="F398" s="28">
        <v>0.10531439392076729</v>
      </c>
      <c r="G398" s="28">
        <v>0.12111155300888235</v>
      </c>
      <c r="H398" s="28">
        <v>0.12716713065932647</v>
      </c>
      <c r="I398" s="28">
        <v>0.129710473272513</v>
      </c>
      <c r="J398" s="28">
        <v>0.13230468273796328</v>
      </c>
      <c r="K398" s="28">
        <v>0.13495077639272254</v>
      </c>
      <c r="L398" s="28">
        <v>0.137649791920577</v>
      </c>
      <c r="M398" s="28">
        <v>0.14040278775898854</v>
      </c>
      <c r="N398" s="28">
        <v>0.11</v>
      </c>
      <c r="O398" s="28">
        <v>0.19</v>
      </c>
      <c r="P398" s="28">
        <v>0.26</v>
      </c>
      <c r="Q398" s="28">
        <v>0.373</v>
      </c>
      <c r="R398" s="28">
        <v>0.86</v>
      </c>
      <c r="S398" s="28">
        <v>0.92020000000000002</v>
      </c>
      <c r="T398" s="28">
        <v>1.0122200000000001</v>
      </c>
      <c r="U398" s="28">
        <v>1.1134420000000003</v>
      </c>
      <c r="V398" s="28">
        <v>1.2247862000000005</v>
      </c>
      <c r="W398" s="28">
        <v>1.2492819240000006</v>
      </c>
      <c r="X398" s="28">
        <v>1.2742675624800006</v>
      </c>
    </row>
    <row r="399" spans="1:24" x14ac:dyDescent="0.2">
      <c r="A399" s="11" t="s">
        <v>117</v>
      </c>
      <c r="B399" s="11" t="s">
        <v>84</v>
      </c>
      <c r="C399" s="11" t="s">
        <v>192</v>
      </c>
      <c r="D399" s="11" t="s">
        <v>182</v>
      </c>
      <c r="E399" s="28">
        <v>9.4786216656395333E-2</v>
      </c>
      <c r="F399" s="28">
        <v>9.5630415720972528E-2</v>
      </c>
      <c r="G399" s="28">
        <v>9.6303365529485957E-2</v>
      </c>
      <c r="H399" s="28">
        <v>9.7021411455532558E-2</v>
      </c>
      <c r="I399" s="28">
        <v>9.8781055147579927E-2</v>
      </c>
      <c r="J399" s="28">
        <v>0.10018011141973332</v>
      </c>
      <c r="K399" s="28">
        <v>0.10276795679010128</v>
      </c>
      <c r="L399" s="28">
        <v>0.10574131960491347</v>
      </c>
      <c r="M399" s="28">
        <v>0.10964484595750311</v>
      </c>
      <c r="N399" s="28">
        <v>0.11640760347240348</v>
      </c>
      <c r="O399" s="28">
        <v>0.12056452312516314</v>
      </c>
      <c r="P399" s="28">
        <v>0.11947115081264681</v>
      </c>
      <c r="Q399" s="28">
        <v>0.12379165573138212</v>
      </c>
      <c r="R399" s="28">
        <v>0.12599685015824391</v>
      </c>
      <c r="S399" s="28">
        <v>0.13106642168764174</v>
      </c>
      <c r="T399" s="28">
        <v>0.13808683818189893</v>
      </c>
      <c r="U399" s="28">
        <v>0.14515856710017006</v>
      </c>
      <c r="V399" s="28">
        <v>0.15231056602281776</v>
      </c>
      <c r="W399" s="28">
        <v>0.15956969725817396</v>
      </c>
      <c r="X399" s="28">
        <v>0.16696103347982766</v>
      </c>
    </row>
    <row r="400" spans="1:24" x14ac:dyDescent="0.2">
      <c r="A400" s="11" t="s">
        <v>117</v>
      </c>
      <c r="B400" s="11" t="s">
        <v>84</v>
      </c>
      <c r="C400" s="11" t="s">
        <v>192</v>
      </c>
      <c r="D400" s="11" t="s">
        <v>183</v>
      </c>
      <c r="E400" s="28">
        <v>1.1561999999999999E-2</v>
      </c>
      <c r="F400" s="28">
        <v>1.2620000000000003E-2</v>
      </c>
      <c r="G400" s="28">
        <v>1.3700800000000003E-2</v>
      </c>
      <c r="H400" s="28">
        <v>1.5478136000000003E-2</v>
      </c>
      <c r="I400" s="28">
        <v>1.7777232320000003E-2</v>
      </c>
      <c r="J400" s="28">
        <v>2.0071100198400006E-2</v>
      </c>
      <c r="K400" s="28">
        <v>2.2276872222208012E-2</v>
      </c>
      <c r="L400" s="28">
        <v>2.4974176888872976E-2</v>
      </c>
      <c r="M400" s="28">
        <v>2.7232000000000003E-2</v>
      </c>
      <c r="N400" s="28">
        <v>1.4360999999999999E-2</v>
      </c>
      <c r="O400" s="28">
        <v>1.7666999999999999E-2</v>
      </c>
      <c r="P400" s="28">
        <v>1.3514E-2</v>
      </c>
      <c r="Q400" s="28">
        <v>1.6593E-2</v>
      </c>
      <c r="R400" s="28">
        <v>1.763E-2</v>
      </c>
      <c r="S400" s="28">
        <v>2.0189193548387097E-2</v>
      </c>
      <c r="T400" s="28">
        <v>2.2748387096774195E-2</v>
      </c>
      <c r="U400" s="28">
        <v>2.3642149500098988E-2</v>
      </c>
      <c r="V400" s="28">
        <v>2.4571026974668113E-2</v>
      </c>
      <c r="W400" s="28">
        <v>2.5536399158094331E-2</v>
      </c>
      <c r="X400" s="28">
        <v>2.6539699892634584E-2</v>
      </c>
    </row>
    <row r="401" spans="1:24" x14ac:dyDescent="0.2">
      <c r="A401" s="11" t="s">
        <v>117</v>
      </c>
      <c r="B401" s="11" t="s">
        <v>84</v>
      </c>
      <c r="C401" s="11" t="s">
        <v>192</v>
      </c>
      <c r="D401" s="11" t="s">
        <v>184</v>
      </c>
      <c r="E401" s="28">
        <v>0</v>
      </c>
      <c r="F401" s="28">
        <v>0</v>
      </c>
      <c r="G401" s="28">
        <v>0</v>
      </c>
      <c r="H401" s="28">
        <v>0</v>
      </c>
      <c r="I401" s="28">
        <v>0</v>
      </c>
      <c r="J401" s="28">
        <v>0</v>
      </c>
      <c r="K401" s="28">
        <v>0</v>
      </c>
      <c r="L401" s="28">
        <v>0</v>
      </c>
      <c r="M401" s="28">
        <v>0</v>
      </c>
      <c r="N401" s="28">
        <v>0</v>
      </c>
      <c r="O401" s="28">
        <v>0</v>
      </c>
      <c r="P401" s="28">
        <v>0</v>
      </c>
      <c r="Q401" s="28">
        <v>0</v>
      </c>
      <c r="R401" s="28">
        <v>0</v>
      </c>
      <c r="S401" s="28">
        <v>0</v>
      </c>
      <c r="T401" s="28">
        <v>0</v>
      </c>
      <c r="U401" s="28">
        <v>0</v>
      </c>
      <c r="V401" s="28">
        <v>0</v>
      </c>
      <c r="W401" s="28">
        <v>0</v>
      </c>
      <c r="X401" s="28">
        <v>0</v>
      </c>
    </row>
    <row r="402" spans="1:24" x14ac:dyDescent="0.2">
      <c r="A402" s="11" t="s">
        <v>117</v>
      </c>
      <c r="B402" s="11" t="s">
        <v>84</v>
      </c>
      <c r="C402" s="11" t="s">
        <v>192</v>
      </c>
      <c r="D402" s="11" t="s">
        <v>185</v>
      </c>
      <c r="E402" s="28">
        <v>0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0</v>
      </c>
      <c r="N402" s="28">
        <v>0</v>
      </c>
      <c r="O402" s="28">
        <v>0</v>
      </c>
      <c r="P402" s="28">
        <v>0</v>
      </c>
      <c r="Q402" s="28">
        <v>0</v>
      </c>
      <c r="R402" s="28">
        <v>0</v>
      </c>
      <c r="S402" s="28">
        <v>0</v>
      </c>
      <c r="T402" s="28">
        <v>0</v>
      </c>
      <c r="U402" s="28">
        <v>0</v>
      </c>
      <c r="V402" s="28">
        <v>0</v>
      </c>
      <c r="W402" s="28">
        <v>0</v>
      </c>
      <c r="X402" s="28">
        <v>0</v>
      </c>
    </row>
    <row r="403" spans="1:24" x14ac:dyDescent="0.2">
      <c r="A403" s="11" t="s">
        <v>117</v>
      </c>
      <c r="B403" s="11" t="s">
        <v>84</v>
      </c>
      <c r="C403" s="11" t="s">
        <v>192</v>
      </c>
      <c r="D403" s="11" t="s">
        <v>186</v>
      </c>
      <c r="E403" s="28">
        <v>0.11016688896871811</v>
      </c>
      <c r="F403" s="28">
        <v>0.12246636296753982</v>
      </c>
      <c r="G403" s="28">
        <v>0.155976</v>
      </c>
      <c r="H403" s="28">
        <v>0.14102799999999999</v>
      </c>
      <c r="I403" s="28">
        <v>0.18801699999999999</v>
      </c>
      <c r="J403" s="28">
        <v>0.16027264999999999</v>
      </c>
      <c r="K403" s="28">
        <v>0.16584350000000003</v>
      </c>
      <c r="L403" s="28">
        <v>0.20353984999999999</v>
      </c>
      <c r="M403" s="28">
        <v>0.21632955000000001</v>
      </c>
      <c r="N403" s="28">
        <v>0.1605327</v>
      </c>
      <c r="O403" s="28">
        <v>0.18339494999999997</v>
      </c>
      <c r="P403" s="28">
        <v>0.18374755000000001</v>
      </c>
      <c r="Q403" s="28">
        <v>0.1834355</v>
      </c>
      <c r="R403" s="28">
        <v>0.20907445</v>
      </c>
      <c r="S403" s="28">
        <v>0.20229891873676403</v>
      </c>
      <c r="T403" s="28">
        <v>0.21007518303337339</v>
      </c>
      <c r="U403" s="28">
        <v>0.2249957790052636</v>
      </c>
      <c r="V403" s="28">
        <v>0.24369690563650837</v>
      </c>
      <c r="W403" s="28">
        <v>0.26329000047598705</v>
      </c>
      <c r="X403" s="28">
        <v>0.27548570524171556</v>
      </c>
    </row>
    <row r="404" spans="1:24" x14ac:dyDescent="0.2">
      <c r="A404" s="11" t="s">
        <v>117</v>
      </c>
      <c r="B404" s="11" t="s">
        <v>84</v>
      </c>
      <c r="C404" s="11" t="s">
        <v>192</v>
      </c>
      <c r="D404" s="11" t="s">
        <v>187</v>
      </c>
      <c r="E404" s="28">
        <v>0.11016688896871811</v>
      </c>
      <c r="F404" s="28">
        <v>0.12246636296753982</v>
      </c>
      <c r="G404" s="28">
        <v>0.155976</v>
      </c>
      <c r="H404" s="28">
        <v>0.14102799999999999</v>
      </c>
      <c r="I404" s="28">
        <v>0.18801699999999999</v>
      </c>
      <c r="J404" s="28">
        <v>0.16027264999999999</v>
      </c>
      <c r="K404" s="28">
        <v>0.16584350000000003</v>
      </c>
      <c r="L404" s="28">
        <v>0.20353984999999999</v>
      </c>
      <c r="M404" s="28">
        <v>0.21632955000000001</v>
      </c>
      <c r="N404" s="28">
        <v>0.1605327</v>
      </c>
      <c r="O404" s="28">
        <v>0.18339494999999997</v>
      </c>
      <c r="P404" s="28">
        <v>0.18374755000000001</v>
      </c>
      <c r="Q404" s="28">
        <v>0.1834355</v>
      </c>
      <c r="R404" s="28">
        <v>0.20907445</v>
      </c>
      <c r="S404" s="28">
        <v>0.20229891873676403</v>
      </c>
      <c r="T404" s="28">
        <v>0.21007518303337339</v>
      </c>
      <c r="U404" s="28">
        <v>0.2249957790052636</v>
      </c>
      <c r="V404" s="28">
        <v>0.24369690563650837</v>
      </c>
      <c r="W404" s="28">
        <v>0.26329000047598705</v>
      </c>
      <c r="X404" s="28">
        <v>0.27548570524171556</v>
      </c>
    </row>
    <row r="405" spans="1:24" x14ac:dyDescent="0.2">
      <c r="A405" s="11" t="s">
        <v>117</v>
      </c>
      <c r="B405" s="11" t="s">
        <v>84</v>
      </c>
      <c r="C405" s="11" t="s">
        <v>192</v>
      </c>
      <c r="D405" s="11" t="s">
        <v>188</v>
      </c>
      <c r="E405" s="28">
        <v>0.11016688896871811</v>
      </c>
      <c r="F405" s="28">
        <v>0.12246636296753982</v>
      </c>
      <c r="G405" s="28">
        <v>0.155976</v>
      </c>
      <c r="H405" s="28">
        <v>0.14102799999999999</v>
      </c>
      <c r="I405" s="28">
        <v>0.18801699999999999</v>
      </c>
      <c r="J405" s="28">
        <v>0.16416900000000001</v>
      </c>
      <c r="K405" s="28">
        <v>0.18438000000000007</v>
      </c>
      <c r="L405" s="28">
        <v>0.22837400000000005</v>
      </c>
      <c r="M405" s="28">
        <v>0.21743800000000002</v>
      </c>
      <c r="N405" s="28">
        <v>0.17071700000000004</v>
      </c>
      <c r="O405" s="28">
        <v>0.16862099999999999</v>
      </c>
      <c r="P405" s="28">
        <v>0.17819499999999999</v>
      </c>
      <c r="Q405" s="28">
        <v>0.19946400000000003</v>
      </c>
      <c r="R405" s="28">
        <v>0.227411</v>
      </c>
      <c r="S405" s="28">
        <v>0.23104008326614037</v>
      </c>
      <c r="T405" s="28">
        <v>0.22458437940473922</v>
      </c>
      <c r="U405" s="28">
        <v>0.23868893049760673</v>
      </c>
      <c r="V405" s="28">
        <v>0.2572968141225066</v>
      </c>
      <c r="W405" s="28">
        <v>0.27677920647261817</v>
      </c>
      <c r="X405" s="28">
        <v>0.29106936607871892</v>
      </c>
    </row>
    <row r="406" spans="1:24" x14ac:dyDescent="0.2">
      <c r="A406" s="11" t="s">
        <v>117</v>
      </c>
      <c r="B406" s="11" t="s">
        <v>84</v>
      </c>
      <c r="C406" s="11" t="s">
        <v>192</v>
      </c>
      <c r="D406" s="11" t="s">
        <v>189</v>
      </c>
      <c r="E406" s="28">
        <v>2.9861999999999996E-3</v>
      </c>
      <c r="F406" s="28">
        <v>5.5421999999999997E-3</v>
      </c>
      <c r="G406" s="28">
        <v>4.258200000000001E-3</v>
      </c>
      <c r="H406" s="28">
        <v>4.3139999999999993E-3</v>
      </c>
      <c r="I406" s="28">
        <v>8.92E-4</v>
      </c>
      <c r="J406" s="28">
        <v>2.8140000000000001E-3</v>
      </c>
      <c r="K406" s="28">
        <v>7.5719999999999997E-3</v>
      </c>
      <c r="L406" s="28">
        <v>8.8859999999999998E-3</v>
      </c>
      <c r="M406" s="28">
        <v>9.6109999999999998E-3</v>
      </c>
      <c r="N406" s="28">
        <v>6.2969999999999996E-3</v>
      </c>
      <c r="O406" s="28">
        <v>5.5789999999999998E-3</v>
      </c>
      <c r="P406" s="28">
        <v>7.2820000000000003E-3</v>
      </c>
      <c r="Q406" s="28">
        <v>7.4850000000000003E-3</v>
      </c>
      <c r="R406" s="28">
        <v>7.6899999999999998E-3</v>
      </c>
      <c r="S406" s="28">
        <v>4.5195053892400526E-3</v>
      </c>
      <c r="T406" s="28">
        <v>8.1556571059326361E-3</v>
      </c>
      <c r="U406" s="28">
        <v>8.4003268191106158E-3</v>
      </c>
      <c r="V406" s="28">
        <v>8.6523366236839361E-3</v>
      </c>
      <c r="W406" s="28">
        <v>8.9119067223944522E-3</v>
      </c>
      <c r="X406" s="28">
        <v>9.179263924066287E-3</v>
      </c>
    </row>
    <row r="407" spans="1:24" x14ac:dyDescent="0.2">
      <c r="A407" s="11" t="s">
        <v>117</v>
      </c>
      <c r="B407" s="11" t="s">
        <v>84</v>
      </c>
      <c r="C407" s="11" t="s">
        <v>192</v>
      </c>
      <c r="D407" s="11" t="s">
        <v>190</v>
      </c>
      <c r="E407" s="28">
        <v>0.01</v>
      </c>
      <c r="F407" s="28">
        <v>0.01</v>
      </c>
      <c r="G407" s="28">
        <v>0.01</v>
      </c>
      <c r="H407" s="28">
        <v>0.01</v>
      </c>
      <c r="I407" s="28">
        <v>0.01</v>
      </c>
      <c r="J407" s="28">
        <v>0.01</v>
      </c>
      <c r="K407" s="28">
        <v>0.01</v>
      </c>
      <c r="L407" s="28">
        <v>0.01</v>
      </c>
      <c r="M407" s="28">
        <v>0.01</v>
      </c>
      <c r="N407" s="28">
        <v>0.01</v>
      </c>
      <c r="O407" s="28">
        <v>0.01</v>
      </c>
      <c r="P407" s="28">
        <v>0.01</v>
      </c>
      <c r="Q407" s="28">
        <v>0</v>
      </c>
      <c r="R407" s="28">
        <v>0</v>
      </c>
      <c r="S407" s="28">
        <v>0</v>
      </c>
      <c r="T407" s="28">
        <v>0</v>
      </c>
      <c r="U407" s="28">
        <v>0</v>
      </c>
      <c r="V407" s="28">
        <v>0</v>
      </c>
      <c r="W407" s="28">
        <v>0</v>
      </c>
      <c r="X407" s="28">
        <v>0</v>
      </c>
    </row>
    <row r="408" spans="1:24" x14ac:dyDescent="0.2">
      <c r="A408" s="11" t="s">
        <v>80</v>
      </c>
      <c r="B408" s="11" t="s">
        <v>80</v>
      </c>
      <c r="C408" s="11" t="s">
        <v>181</v>
      </c>
      <c r="D408" s="11" t="s">
        <v>182</v>
      </c>
      <c r="E408" s="28">
        <v>4.7420427767219362</v>
      </c>
      <c r="F408" s="28">
        <v>5.3873718190497435</v>
      </c>
      <c r="G408" s="28">
        <v>6.3833418571447673</v>
      </c>
      <c r="H408" s="28">
        <v>8.6084131914302908</v>
      </c>
      <c r="I408" s="28">
        <v>11.063552992287262</v>
      </c>
      <c r="J408" s="28">
        <v>14.085327093058538</v>
      </c>
      <c r="K408" s="28">
        <v>18.264823783752679</v>
      </c>
      <c r="L408" s="28">
        <v>23.483670805377415</v>
      </c>
      <c r="M408" s="28">
        <v>29.155533124839671</v>
      </c>
      <c r="N408" s="28">
        <v>37.532109212355714</v>
      </c>
      <c r="O408" s="28">
        <v>48.366804484152247</v>
      </c>
      <c r="P408" s="28">
        <v>60.063781104727546</v>
      </c>
      <c r="Q408" s="28">
        <v>72.620437948227874</v>
      </c>
      <c r="R408" s="28">
        <v>87.363883132701915</v>
      </c>
      <c r="S408" s="28">
        <v>103.36809377293773</v>
      </c>
      <c r="T408" s="28">
        <v>120.49247691687017</v>
      </c>
      <c r="U408" s="28">
        <v>138.89762104074643</v>
      </c>
      <c r="V408" s="28">
        <v>158.22834599703211</v>
      </c>
      <c r="W408" s="28">
        <v>178.63102471046082</v>
      </c>
      <c r="X408" s="28">
        <v>199.43559641820909</v>
      </c>
    </row>
    <row r="409" spans="1:24" x14ac:dyDescent="0.2">
      <c r="A409" s="11" t="s">
        <v>80</v>
      </c>
      <c r="B409" s="11" t="s">
        <v>80</v>
      </c>
      <c r="C409" s="11" t="s">
        <v>181</v>
      </c>
      <c r="D409" s="11" t="s">
        <v>183</v>
      </c>
      <c r="E409" s="28">
        <v>0.63824599999999998</v>
      </c>
      <c r="F409" s="28">
        <v>0.73539900000000002</v>
      </c>
      <c r="G409" s="28">
        <v>1.1027929999999999</v>
      </c>
      <c r="H409" s="28">
        <v>2.36</v>
      </c>
      <c r="I409" s="28">
        <v>2.63</v>
      </c>
      <c r="J409" s="28">
        <v>3.2589999999999999</v>
      </c>
      <c r="K409" s="28">
        <v>4.3769999999999998</v>
      </c>
      <c r="L409" s="28">
        <v>5.4390000000000001</v>
      </c>
      <c r="M409" s="28">
        <v>5.9340000000000002</v>
      </c>
      <c r="N409" s="28">
        <v>8.7499750000000009</v>
      </c>
      <c r="O409" s="28">
        <v>11.901447000000001</v>
      </c>
      <c r="P409" s="28">
        <v>13.037259000000001</v>
      </c>
      <c r="Q409" s="28">
        <v>14.224712999999999</v>
      </c>
      <c r="R409" s="28">
        <v>16.771312999999999</v>
      </c>
      <c r="S409" s="28">
        <v>18.447329000000003</v>
      </c>
      <c r="T409" s="28">
        <v>20.073957</v>
      </c>
      <c r="U409" s="28">
        <v>21.924826000000003</v>
      </c>
      <c r="V409" s="28">
        <v>23.636464</v>
      </c>
      <c r="W409" s="28">
        <v>25.245166000000001</v>
      </c>
      <c r="X409" s="28">
        <v>26.476859000000001</v>
      </c>
    </row>
    <row r="410" spans="1:24" x14ac:dyDescent="0.2">
      <c r="A410" s="11" t="s">
        <v>80</v>
      </c>
      <c r="B410" s="11" t="s">
        <v>80</v>
      </c>
      <c r="C410" s="11" t="s">
        <v>181</v>
      </c>
      <c r="D410" s="11" t="s">
        <v>184</v>
      </c>
      <c r="E410" s="28">
        <v>0.65806600000000004</v>
      </c>
      <c r="F410" s="28">
        <v>0.74968100000000004</v>
      </c>
      <c r="G410" s="28">
        <v>1.2339310000000001</v>
      </c>
      <c r="H410" s="28">
        <v>2.278</v>
      </c>
      <c r="I410" s="28">
        <v>2.4990000000000001</v>
      </c>
      <c r="J410" s="28">
        <v>3.1240000000000001</v>
      </c>
      <c r="K410" s="28">
        <v>4.3040000000000003</v>
      </c>
      <c r="L410" s="28">
        <v>5.3879999999999999</v>
      </c>
      <c r="M410" s="28">
        <v>5.66</v>
      </c>
      <c r="N410" s="28">
        <v>8.3921730000000014</v>
      </c>
      <c r="O410" s="28">
        <v>11.354396000000001</v>
      </c>
      <c r="P410" s="28">
        <v>12.239749</v>
      </c>
      <c r="Q410" s="28">
        <v>13.251595999999999</v>
      </c>
      <c r="R410" s="28">
        <v>15.807905000000002</v>
      </c>
      <c r="S410" s="28">
        <v>17.391483000000001</v>
      </c>
      <c r="T410" s="28">
        <v>18.766964000000002</v>
      </c>
      <c r="U410" s="28">
        <v>20.591262</v>
      </c>
      <c r="V410" s="28">
        <v>22.265026000000002</v>
      </c>
      <c r="W410" s="28">
        <v>23.825282999999999</v>
      </c>
      <c r="X410" s="28">
        <v>24.996783000000001</v>
      </c>
    </row>
    <row r="411" spans="1:24" x14ac:dyDescent="0.2">
      <c r="A411" s="11" t="s">
        <v>80</v>
      </c>
      <c r="B411" s="11" t="s">
        <v>80</v>
      </c>
      <c r="C411" s="11" t="s">
        <v>181</v>
      </c>
      <c r="D411" s="11" t="s">
        <v>185</v>
      </c>
      <c r="E411" s="28">
        <v>3.29033</v>
      </c>
      <c r="F411" s="28">
        <v>3.748405</v>
      </c>
      <c r="G411" s="28">
        <v>6.1696550000000006</v>
      </c>
      <c r="H411" s="28">
        <v>11.39</v>
      </c>
      <c r="I411" s="28">
        <v>12.494999999999999</v>
      </c>
      <c r="J411" s="28">
        <v>15.62</v>
      </c>
      <c r="K411" s="28">
        <v>21.52</v>
      </c>
      <c r="L411" s="28">
        <v>26.94</v>
      </c>
      <c r="M411" s="28">
        <v>28.3</v>
      </c>
      <c r="N411" s="28">
        <v>41.960865000000005</v>
      </c>
      <c r="O411" s="28">
        <v>56.771980000000006</v>
      </c>
      <c r="P411" s="28">
        <v>61.198745000000002</v>
      </c>
      <c r="Q411" s="28">
        <v>66.257980000000003</v>
      </c>
      <c r="R411" s="28">
        <v>79.039525000000012</v>
      </c>
      <c r="S411" s="28">
        <v>86.957414999999997</v>
      </c>
      <c r="T411" s="28">
        <v>93.834820000000022</v>
      </c>
      <c r="U411" s="28">
        <v>102.95631</v>
      </c>
      <c r="V411" s="28">
        <v>111.32513000000002</v>
      </c>
      <c r="W411" s="28">
        <v>119.12641499999999</v>
      </c>
      <c r="X411" s="28">
        <v>124.983915</v>
      </c>
    </row>
    <row r="412" spans="1:24" x14ac:dyDescent="0.2">
      <c r="A412" s="11" t="s">
        <v>80</v>
      </c>
      <c r="B412" s="11" t="s">
        <v>80</v>
      </c>
      <c r="C412" s="11" t="s">
        <v>181</v>
      </c>
      <c r="D412" s="11" t="s">
        <v>186</v>
      </c>
      <c r="E412" s="28">
        <v>7.3808182723499636</v>
      </c>
      <c r="F412" s="28">
        <v>8.385249613769405</v>
      </c>
      <c r="G412" s="28">
        <v>9.9354409979488754</v>
      </c>
      <c r="H412" s="28">
        <v>13.398684147503388</v>
      </c>
      <c r="I412" s="28">
        <v>17.220020553891811</v>
      </c>
      <c r="J412" s="28">
        <v>20.577360779984041</v>
      </c>
      <c r="K412" s="28">
        <v>24.909200662043322</v>
      </c>
      <c r="L412" s="28">
        <v>30.068587527391795</v>
      </c>
      <c r="M412" s="28">
        <v>35.569750412304401</v>
      </c>
      <c r="N412" s="28">
        <v>42.035962317838404</v>
      </c>
      <c r="O412" s="28">
        <v>52.4</v>
      </c>
      <c r="P412" s="28">
        <v>58.688000000000002</v>
      </c>
      <c r="Q412" s="28">
        <v>61.622400000000006</v>
      </c>
      <c r="R412" s="28">
        <v>66.983548800000008</v>
      </c>
      <c r="S412" s="28">
        <v>73.012068192000015</v>
      </c>
      <c r="T412" s="28">
        <v>86.154240466560012</v>
      </c>
      <c r="U412" s="28">
        <v>98.617310938929961</v>
      </c>
      <c r="V412" s="28">
        <v>116.7725193458097</v>
      </c>
      <c r="W412" s="28">
        <v>137.54588902705484</v>
      </c>
      <c r="X412" s="28">
        <v>155.55976520620308</v>
      </c>
    </row>
    <row r="413" spans="1:24" x14ac:dyDescent="0.2">
      <c r="A413" s="11" t="s">
        <v>80</v>
      </c>
      <c r="B413" s="11" t="s">
        <v>80</v>
      </c>
      <c r="C413" s="11" t="s">
        <v>181</v>
      </c>
      <c r="D413" s="11" t="s">
        <v>187</v>
      </c>
      <c r="E413" s="28">
        <v>10.671148272349964</v>
      </c>
      <c r="F413" s="28">
        <v>12.133654613769405</v>
      </c>
      <c r="G413" s="28">
        <v>16.105095997948876</v>
      </c>
      <c r="H413" s="28">
        <v>24.788684147503389</v>
      </c>
      <c r="I413" s="28">
        <v>29.715020553891812</v>
      </c>
      <c r="J413" s="28">
        <v>36.197360779984038</v>
      </c>
      <c r="K413" s="28">
        <v>46.429200662043328</v>
      </c>
      <c r="L413" s="28">
        <v>57.008587527391796</v>
      </c>
      <c r="M413" s="28">
        <v>63.869750412304398</v>
      </c>
      <c r="N413" s="28">
        <v>83.996827317838409</v>
      </c>
      <c r="O413" s="28">
        <v>109.17198</v>
      </c>
      <c r="P413" s="28">
        <v>119.886745</v>
      </c>
      <c r="Q413" s="28">
        <v>127.88038</v>
      </c>
      <c r="R413" s="28">
        <v>146.02307380000002</v>
      </c>
      <c r="S413" s="28">
        <v>159.96948319200001</v>
      </c>
      <c r="T413" s="28">
        <v>179.98906046656003</v>
      </c>
      <c r="U413" s="28">
        <v>201.57362093892996</v>
      </c>
      <c r="V413" s="28">
        <v>228.09764934580971</v>
      </c>
      <c r="W413" s="28">
        <v>256.67230402705485</v>
      </c>
      <c r="X413" s="28">
        <v>280.54368020620308</v>
      </c>
    </row>
    <row r="414" spans="1:24" x14ac:dyDescent="0.2">
      <c r="A414" s="11" t="s">
        <v>80</v>
      </c>
      <c r="B414" s="11" t="s">
        <v>80</v>
      </c>
      <c r="C414" s="11" t="s">
        <v>181</v>
      </c>
      <c r="D414" s="11" t="s">
        <v>188</v>
      </c>
      <c r="E414" s="28">
        <v>0.32300000000000001</v>
      </c>
      <c r="F414" s="28">
        <v>0.26600000000000001</v>
      </c>
      <c r="G414" s="28">
        <v>0.82199999999999995</v>
      </c>
      <c r="H414" s="28">
        <v>1.141</v>
      </c>
      <c r="I414" s="28">
        <v>1.4490000000000001</v>
      </c>
      <c r="J414" s="28">
        <v>1.869</v>
      </c>
      <c r="K414" s="28">
        <v>3.3079999999999998</v>
      </c>
      <c r="L414" s="28">
        <v>2.5070000000000001</v>
      </c>
      <c r="M414" s="28">
        <v>3.1989999999999998</v>
      </c>
      <c r="N414" s="28">
        <v>3.5749939999999998</v>
      </c>
      <c r="O414" s="28">
        <v>5.5233127058020903</v>
      </c>
      <c r="P414" s="28">
        <v>6.1359597535808215</v>
      </c>
      <c r="Q414" s="28">
        <v>6.0424346219652501</v>
      </c>
      <c r="R414" s="28">
        <v>6.9487699164369632</v>
      </c>
      <c r="S414" s="28">
        <v>7.1490900478824972</v>
      </c>
      <c r="T414" s="28">
        <v>7.4348235310695552</v>
      </c>
      <c r="U414" s="28">
        <v>7.9617124832320769</v>
      </c>
      <c r="V414" s="28">
        <v>8.5976416041121997</v>
      </c>
      <c r="W414" s="28">
        <v>9.2788593995193676</v>
      </c>
      <c r="X414" s="28">
        <v>10.020178214236806</v>
      </c>
    </row>
    <row r="415" spans="1:24" x14ac:dyDescent="0.2">
      <c r="A415" s="11" t="s">
        <v>80</v>
      </c>
      <c r="B415" s="11" t="s">
        <v>80</v>
      </c>
      <c r="C415" s="11" t="s">
        <v>181</v>
      </c>
      <c r="D415" s="11" t="s">
        <v>189</v>
      </c>
      <c r="E415" s="28">
        <v>11.655968</v>
      </c>
      <c r="F415" s="28">
        <v>12.349643</v>
      </c>
      <c r="G415" s="28">
        <v>16.356719999999999</v>
      </c>
      <c r="H415" s="28">
        <v>22.403766999999998</v>
      </c>
      <c r="I415" s="28">
        <v>35.010669</v>
      </c>
      <c r="J415" s="28">
        <v>54.483294000000001</v>
      </c>
      <c r="K415" s="28">
        <v>67.780337000000003</v>
      </c>
      <c r="L415" s="28">
        <v>99.277000000000001</v>
      </c>
      <c r="M415" s="28">
        <v>109.8</v>
      </c>
      <c r="N415" s="28">
        <v>110.45878568858599</v>
      </c>
      <c r="O415" s="28">
        <v>132.27119884682998</v>
      </c>
      <c r="P415" s="28">
        <v>136.72625622999999</v>
      </c>
      <c r="Q415" s="28">
        <v>147.74063368</v>
      </c>
      <c r="R415" s="28">
        <v>172.74875435999999</v>
      </c>
      <c r="S415" s="28">
        <v>187.69499100986044</v>
      </c>
      <c r="T415" s="28">
        <v>172.24349683787725</v>
      </c>
      <c r="U415" s="28">
        <v>171.3078001693564</v>
      </c>
      <c r="V415" s="28">
        <v>173.86303920465616</v>
      </c>
      <c r="W415" s="28">
        <v>178.09202573436312</v>
      </c>
      <c r="X415" s="28">
        <v>182.5443263777222</v>
      </c>
    </row>
    <row r="416" spans="1:24" x14ac:dyDescent="0.2">
      <c r="A416" s="11" t="s">
        <v>80</v>
      </c>
      <c r="B416" s="11" t="s">
        <v>80</v>
      </c>
      <c r="C416" s="11" t="s">
        <v>181</v>
      </c>
      <c r="D416" s="11" t="s">
        <v>190</v>
      </c>
      <c r="E416" s="28">
        <v>22.004116272349961</v>
      </c>
      <c r="F416" s="28">
        <v>24.217297613769404</v>
      </c>
      <c r="G416" s="28">
        <v>32.043936215000002</v>
      </c>
      <c r="H416" s="28">
        <v>46.011227511250006</v>
      </c>
      <c r="I416" s="28">
        <v>63.290624173611114</v>
      </c>
      <c r="J416" s="28">
        <v>88.83869399999999</v>
      </c>
      <c r="K416" s="28">
        <v>110.93073699999999</v>
      </c>
      <c r="L416" s="28">
        <v>156.77858752739178</v>
      </c>
      <c r="M416" s="28">
        <v>177.47075041230437</v>
      </c>
      <c r="N416" s="28">
        <v>192.87976231783841</v>
      </c>
      <c r="O416" s="28">
        <v>233</v>
      </c>
      <c r="P416" s="28">
        <v>250.941</v>
      </c>
      <c r="Q416" s="28">
        <v>276.27085</v>
      </c>
      <c r="R416" s="28">
        <v>305.00301840000003</v>
      </c>
      <c r="S416" s="28">
        <v>337.33333835040008</v>
      </c>
      <c r="T416" s="28">
        <v>347.45333850091208</v>
      </c>
      <c r="U416" s="28">
        <v>366.56327211846224</v>
      </c>
      <c r="V416" s="28">
        <v>394.42208079946539</v>
      </c>
      <c r="W416" s="28">
        <v>425.18700310182373</v>
      </c>
      <c r="X416" s="28">
        <v>452.82415830344223</v>
      </c>
    </row>
    <row r="417" spans="1:24" x14ac:dyDescent="0.2">
      <c r="A417" s="11" t="s">
        <v>80</v>
      </c>
      <c r="B417" s="11" t="s">
        <v>80</v>
      </c>
      <c r="C417" s="11" t="s">
        <v>191</v>
      </c>
      <c r="D417" s="11" t="s">
        <v>182</v>
      </c>
      <c r="E417" s="28">
        <v>9.4673595791018297</v>
      </c>
      <c r="F417" s="28">
        <v>10.602851278208483</v>
      </c>
      <c r="G417" s="28">
        <v>12.015002652091798</v>
      </c>
      <c r="H417" s="28">
        <v>13.576303113676135</v>
      </c>
      <c r="I417" s="28">
        <v>15.361088376749292</v>
      </c>
      <c r="J417" s="28">
        <v>17.061251556779169</v>
      </c>
      <c r="K417" s="28">
        <v>18.838664859199113</v>
      </c>
      <c r="L417" s="28">
        <v>20.754932011911009</v>
      </c>
      <c r="M417" s="28">
        <v>22.810901206546387</v>
      </c>
      <c r="N417" s="28">
        <v>26.190125999999999</v>
      </c>
      <c r="O417" s="28">
        <v>30.470667999999996</v>
      </c>
      <c r="P417" s="28">
        <v>34.386765383173554</v>
      </c>
      <c r="Q417" s="28">
        <v>38.3355893833983</v>
      </c>
      <c r="R417" s="28">
        <v>42.299765042989755</v>
      </c>
      <c r="S417" s="28">
        <v>45.870931157269268</v>
      </c>
      <c r="T417" s="28">
        <v>49.632450455530602</v>
      </c>
      <c r="U417" s="28">
        <v>53.520652293413605</v>
      </c>
      <c r="V417" s="28">
        <v>57.607481976865955</v>
      </c>
      <c r="W417" s="28">
        <v>61.831501204926646</v>
      </c>
      <c r="X417" s="28">
        <v>66.400395497572944</v>
      </c>
    </row>
    <row r="418" spans="1:24" x14ac:dyDescent="0.2">
      <c r="A418" s="11" t="s">
        <v>80</v>
      </c>
      <c r="B418" s="11" t="s">
        <v>80</v>
      </c>
      <c r="C418" s="11" t="s">
        <v>191</v>
      </c>
      <c r="D418" s="11" t="s">
        <v>183</v>
      </c>
      <c r="E418" s="28">
        <v>1.2410870000000001</v>
      </c>
      <c r="F418" s="28">
        <v>1.343377</v>
      </c>
      <c r="G418" s="28">
        <v>1.690008</v>
      </c>
      <c r="H418" s="28">
        <v>1.907</v>
      </c>
      <c r="I418" s="28">
        <v>2.1560000000000001</v>
      </c>
      <c r="J418" s="28">
        <v>2.097</v>
      </c>
      <c r="K418" s="28">
        <v>2.3530000000000002</v>
      </c>
      <c r="L418" s="28">
        <v>2.6390000000000002</v>
      </c>
      <c r="M418" s="28">
        <v>2.8330000000000002</v>
      </c>
      <c r="N418" s="28">
        <v>4.2382929999999996</v>
      </c>
      <c r="O418" s="28">
        <v>5.3384510000000001</v>
      </c>
      <c r="P418" s="28">
        <v>4.9649830000000001</v>
      </c>
      <c r="Q418" s="28">
        <v>4.9799040000000003</v>
      </c>
      <c r="R418" s="28">
        <v>5.1038190000000005</v>
      </c>
      <c r="S418" s="28">
        <v>4.8841200000000002</v>
      </c>
      <c r="T418" s="28">
        <v>5.119885</v>
      </c>
      <c r="U418" s="28">
        <v>5.4610539999999999</v>
      </c>
      <c r="V418" s="28">
        <v>5.766114</v>
      </c>
      <c r="W418" s="28">
        <v>6.0397650000000001</v>
      </c>
      <c r="X418" s="28">
        <v>6.2772730000000001</v>
      </c>
    </row>
    <row r="419" spans="1:24" x14ac:dyDescent="0.2">
      <c r="A419" s="11" t="s">
        <v>80</v>
      </c>
      <c r="B419" s="11" t="s">
        <v>80</v>
      </c>
      <c r="C419" s="11" t="s">
        <v>191</v>
      </c>
      <c r="D419" s="11" t="s">
        <v>184</v>
      </c>
      <c r="E419" s="28">
        <v>1.1452829999999998</v>
      </c>
      <c r="F419" s="28">
        <v>1.2739100000000001</v>
      </c>
      <c r="G419" s="28">
        <v>1.695368</v>
      </c>
      <c r="H419" s="28">
        <v>1.865</v>
      </c>
      <c r="I419" s="28">
        <v>2.165</v>
      </c>
      <c r="J419" s="28">
        <v>2.0739999999999998</v>
      </c>
      <c r="K419" s="28">
        <v>2.38</v>
      </c>
      <c r="L419" s="28">
        <v>2.6659999999999999</v>
      </c>
      <c r="M419" s="28">
        <v>2.823</v>
      </c>
      <c r="N419" s="28">
        <v>4.3661180000000002</v>
      </c>
      <c r="O419" s="28">
        <v>5.3977879999999994</v>
      </c>
      <c r="P419" s="28">
        <v>4.8862009999999998</v>
      </c>
      <c r="Q419" s="28">
        <v>4.9732630000000002</v>
      </c>
      <c r="R419" s="28">
        <v>5.1042950000000005</v>
      </c>
      <c r="S419" s="28">
        <v>4.8692130000000002</v>
      </c>
      <c r="T419" s="28">
        <v>5.1198880000000004</v>
      </c>
      <c r="U419" s="28">
        <v>5.4610519999999996</v>
      </c>
      <c r="V419" s="28">
        <v>5.7661170000000004</v>
      </c>
      <c r="W419" s="28">
        <v>6.0397650000000001</v>
      </c>
      <c r="X419" s="28">
        <v>6.2772709999999998</v>
      </c>
    </row>
    <row r="420" spans="1:24" x14ac:dyDescent="0.2">
      <c r="A420" s="11" t="s">
        <v>80</v>
      </c>
      <c r="B420" s="11" t="s">
        <v>80</v>
      </c>
      <c r="C420" s="11" t="s">
        <v>191</v>
      </c>
      <c r="D420" s="11" t="s">
        <v>185</v>
      </c>
      <c r="E420" s="28">
        <v>5.7264149999999994</v>
      </c>
      <c r="F420" s="28">
        <v>6.3695500000000003</v>
      </c>
      <c r="G420" s="28">
        <v>8.4768399999999993</v>
      </c>
      <c r="H420" s="28">
        <v>9.3249999999999993</v>
      </c>
      <c r="I420" s="28">
        <v>10.824999999999999</v>
      </c>
      <c r="J420" s="28">
        <v>10.37</v>
      </c>
      <c r="K420" s="28">
        <v>11.9</v>
      </c>
      <c r="L420" s="28">
        <v>13.33</v>
      </c>
      <c r="M420" s="28">
        <v>14.115</v>
      </c>
      <c r="N420" s="28">
        <v>21.830590000000001</v>
      </c>
      <c r="O420" s="28">
        <v>26.988939999999996</v>
      </c>
      <c r="P420" s="28">
        <v>24.431004999999999</v>
      </c>
      <c r="Q420" s="28">
        <v>24.866315</v>
      </c>
      <c r="R420" s="28">
        <v>25.521475000000002</v>
      </c>
      <c r="S420" s="28">
        <v>24.346065000000003</v>
      </c>
      <c r="T420" s="28">
        <v>25.599440000000001</v>
      </c>
      <c r="U420" s="28">
        <v>27.305259999999997</v>
      </c>
      <c r="V420" s="28">
        <v>28.830585000000003</v>
      </c>
      <c r="W420" s="28">
        <v>30.198824999999999</v>
      </c>
      <c r="X420" s="28">
        <v>31.386354999999998</v>
      </c>
    </row>
    <row r="421" spans="1:24" x14ac:dyDescent="0.2">
      <c r="A421" s="11" t="s">
        <v>80</v>
      </c>
      <c r="B421" s="11" t="s">
        <v>80</v>
      </c>
      <c r="C421" s="11" t="s">
        <v>191</v>
      </c>
      <c r="D421" s="11" t="s">
        <v>186</v>
      </c>
      <c r="E421" s="28">
        <v>14.785800496455106</v>
      </c>
      <c r="F421" s="28">
        <v>16.856598442293105</v>
      </c>
      <c r="G421" s="28">
        <v>19.049379313286508</v>
      </c>
      <c r="H421" s="28">
        <v>21.524768256255349</v>
      </c>
      <c r="I421" s="28">
        <v>24.354484774305824</v>
      </c>
      <c r="J421" s="28">
        <v>27.05003584896447</v>
      </c>
      <c r="K421" s="28">
        <v>29.86806437335968</v>
      </c>
      <c r="L421" s="28">
        <v>32.906240969287865</v>
      </c>
      <c r="M421" s="28">
        <v>35.813114894277831</v>
      </c>
      <c r="N421" s="28">
        <v>39.285189000000003</v>
      </c>
      <c r="O421" s="28">
        <v>45.580825500000003</v>
      </c>
      <c r="P421" s="28">
        <v>51.050524560000007</v>
      </c>
      <c r="Q421" s="28">
        <v>53.603050788000012</v>
      </c>
      <c r="R421" s="28">
        <v>58.159310104980008</v>
      </c>
      <c r="S421" s="28">
        <v>63.711661205117259</v>
      </c>
      <c r="T421" s="28">
        <v>68.808594101526651</v>
      </c>
      <c r="U421" s="28">
        <v>74.393706687844912</v>
      </c>
      <c r="V421" s="28">
        <v>80.074399947843673</v>
      </c>
      <c r="W421" s="28">
        <v>85.945786674848037</v>
      </c>
      <c r="X421" s="28">
        <v>92.296549741626393</v>
      </c>
    </row>
    <row r="422" spans="1:24" x14ac:dyDescent="0.2">
      <c r="A422" s="11" t="s">
        <v>80</v>
      </c>
      <c r="B422" s="11" t="s">
        <v>80</v>
      </c>
      <c r="C422" s="11" t="s">
        <v>191</v>
      </c>
      <c r="D422" s="11" t="s">
        <v>187</v>
      </c>
      <c r="E422" s="28">
        <v>20.512215496455106</v>
      </c>
      <c r="F422" s="28">
        <v>23.226148442293105</v>
      </c>
      <c r="G422" s="28">
        <v>27.526219313286507</v>
      </c>
      <c r="H422" s="28">
        <v>30.849768256255349</v>
      </c>
      <c r="I422" s="28">
        <v>35.17948477430582</v>
      </c>
      <c r="J422" s="28">
        <v>37.420035848964467</v>
      </c>
      <c r="K422" s="28">
        <v>41.768064373359678</v>
      </c>
      <c r="L422" s="28">
        <v>46.236240969287863</v>
      </c>
      <c r="M422" s="28">
        <v>49.928114894277833</v>
      </c>
      <c r="N422" s="28">
        <v>61.115779000000003</v>
      </c>
      <c r="O422" s="28">
        <v>72.569765500000003</v>
      </c>
      <c r="P422" s="28">
        <v>75.481529560000013</v>
      </c>
      <c r="Q422" s="28">
        <v>78.469365788000005</v>
      </c>
      <c r="R422" s="28">
        <v>83.680785104980004</v>
      </c>
      <c r="S422" s="28">
        <v>88.057726205117262</v>
      </c>
      <c r="T422" s="28">
        <v>94.408034101526653</v>
      </c>
      <c r="U422" s="28">
        <v>101.69896668784492</v>
      </c>
      <c r="V422" s="28">
        <v>108.90498494784367</v>
      </c>
      <c r="W422" s="28">
        <v>116.14461167484804</v>
      </c>
      <c r="X422" s="28">
        <v>123.68290474162639</v>
      </c>
    </row>
    <row r="423" spans="1:24" x14ac:dyDescent="0.2">
      <c r="A423" s="11" t="s">
        <v>80</v>
      </c>
      <c r="B423" s="11" t="s">
        <v>80</v>
      </c>
      <c r="C423" s="11" t="s">
        <v>191</v>
      </c>
      <c r="D423" s="11" t="s">
        <v>188</v>
      </c>
      <c r="E423" s="28">
        <v>1.7534581383255327E-2</v>
      </c>
      <c r="F423" s="28">
        <v>0.02</v>
      </c>
      <c r="G423" s="28">
        <v>2.12E-2</v>
      </c>
      <c r="H423" s="28">
        <v>2.2472000000000002E-2</v>
      </c>
      <c r="I423" s="28">
        <v>2.3820320000000002E-2</v>
      </c>
      <c r="J423" s="28">
        <v>2.5249539200000004E-2</v>
      </c>
      <c r="K423" s="28">
        <v>2.6764511552000006E-2</v>
      </c>
      <c r="L423" s="28">
        <v>2.8370382245120007E-2</v>
      </c>
      <c r="M423" s="28">
        <v>3.0072605179827211E-2</v>
      </c>
      <c r="N423" s="28">
        <v>3.1896619314999264E-2</v>
      </c>
      <c r="O423" s="28">
        <v>3.6097597465966746E-2</v>
      </c>
      <c r="P423" s="28">
        <v>3.0864448339545082E-2</v>
      </c>
      <c r="Q423" s="28">
        <v>2.2687433603830253E-2</v>
      </c>
      <c r="R423" s="28">
        <v>1.8461536212136701E-2</v>
      </c>
      <c r="S423" s="28">
        <v>1.7093656427630381E-2</v>
      </c>
      <c r="T423" s="28">
        <v>2.0304544010548712E-2</v>
      </c>
      <c r="U423" s="28">
        <v>2.2131952971498094E-2</v>
      </c>
      <c r="V423" s="28">
        <v>2.4123828738932932E-2</v>
      </c>
      <c r="W423" s="28">
        <v>2.6294973325436895E-2</v>
      </c>
      <c r="X423" s="28">
        <v>2.8661520924726219E-2</v>
      </c>
    </row>
    <row r="424" spans="1:24" x14ac:dyDescent="0.2">
      <c r="A424" s="11" t="s">
        <v>80</v>
      </c>
      <c r="B424" s="11" t="s">
        <v>80</v>
      </c>
      <c r="C424" s="11" t="s">
        <v>191</v>
      </c>
      <c r="D424" s="11" t="s">
        <v>189</v>
      </c>
      <c r="E424" s="28">
        <v>6.3721871061297159</v>
      </c>
      <c r="F424" s="28">
        <v>6.7286090548163919</v>
      </c>
      <c r="G424" s="28">
        <v>9.420052676742948</v>
      </c>
      <c r="H424" s="28">
        <v>8.9123140603704112</v>
      </c>
      <c r="I424" s="28">
        <v>8.5109628536704207</v>
      </c>
      <c r="J424" s="28">
        <v>12.318355170500761</v>
      </c>
      <c r="K424" s="28">
        <v>14.976759279025798</v>
      </c>
      <c r="L424" s="28">
        <v>18.764014714147851</v>
      </c>
      <c r="M424" s="28">
        <v>15.501479345898348</v>
      </c>
      <c r="N424" s="28">
        <v>14.677498739957807</v>
      </c>
      <c r="O424" s="28">
        <v>18.118646631897526</v>
      </c>
      <c r="P424" s="28">
        <v>17.723579925995573</v>
      </c>
      <c r="Q424" s="28">
        <v>19.69137928479612</v>
      </c>
      <c r="R424" s="28">
        <v>25.541935022951616</v>
      </c>
      <c r="S424" s="28">
        <v>30.071098940028218</v>
      </c>
      <c r="T424" s="28">
        <v>29.934845218349924</v>
      </c>
      <c r="U424" s="28">
        <v>32.765071374647391</v>
      </c>
      <c r="V424" s="28">
        <v>37.150310468679187</v>
      </c>
      <c r="W424" s="28">
        <v>41.249989338420974</v>
      </c>
      <c r="X424" s="28">
        <v>44.567714183223522</v>
      </c>
    </row>
    <row r="425" spans="1:24" x14ac:dyDescent="0.2">
      <c r="A425" s="11" t="s">
        <v>80</v>
      </c>
      <c r="B425" s="11" t="s">
        <v>80</v>
      </c>
      <c r="C425" s="11" t="s">
        <v>191</v>
      </c>
      <c r="D425" s="11" t="s">
        <v>190</v>
      </c>
      <c r="E425" s="28">
        <v>26.925883727650039</v>
      </c>
      <c r="F425" s="28">
        <v>30.142702386230596</v>
      </c>
      <c r="G425" s="28">
        <v>36.586063784999993</v>
      </c>
      <c r="H425" s="28">
        <v>39.88877248875</v>
      </c>
      <c r="I425" s="28">
        <v>43.57937582638889</v>
      </c>
      <c r="J425" s="28">
        <v>50.051305999999997</v>
      </c>
      <c r="K425" s="28">
        <v>56.809263000000016</v>
      </c>
      <c r="L425" s="28">
        <v>64.762559820000007</v>
      </c>
      <c r="M425" s="28">
        <v>67.353062212800012</v>
      </c>
      <c r="N425" s="28">
        <v>76.108960300464005</v>
      </c>
      <c r="O425" s="28">
        <v>91.315530568496726</v>
      </c>
      <c r="P425" s="28">
        <v>94.511574138394096</v>
      </c>
      <c r="Q425" s="28">
        <v>99.237152845313801</v>
      </c>
      <c r="R425" s="28">
        <v>108.16849660139205</v>
      </c>
      <c r="S425" s="28">
        <v>118.22816678532151</v>
      </c>
      <c r="T425" s="28">
        <v>124.49425962494354</v>
      </c>
      <c r="U425" s="28">
        <v>134.45380039493904</v>
      </c>
      <c r="V425" s="28">
        <v>146.15128102929873</v>
      </c>
      <c r="W425" s="28">
        <v>157.55108094958405</v>
      </c>
      <c r="X425" s="28">
        <v>168.26455445415579</v>
      </c>
    </row>
    <row r="426" spans="1:24" x14ac:dyDescent="0.2">
      <c r="A426" s="11" t="s">
        <v>80</v>
      </c>
      <c r="B426" s="11" t="s">
        <v>80</v>
      </c>
      <c r="C426" s="11" t="s">
        <v>192</v>
      </c>
      <c r="D426" s="11" t="s">
        <v>182</v>
      </c>
      <c r="E426" s="28">
        <v>3.6965694883084561</v>
      </c>
      <c r="F426" s="28">
        <v>3.9281614172410428</v>
      </c>
      <c r="G426" s="28">
        <v>4.2751984448031237</v>
      </c>
      <c r="H426" s="28">
        <v>4.582016102345408</v>
      </c>
      <c r="I426" s="28">
        <v>5.0524815065586273</v>
      </c>
      <c r="J426" s="28">
        <v>5.3895396908159583</v>
      </c>
      <c r="K426" s="28">
        <v>5.7971267222557676</v>
      </c>
      <c r="L426" s="28">
        <v>6.4266330335323048</v>
      </c>
      <c r="M426" s="28">
        <v>7.0658476112916091</v>
      </c>
      <c r="N426" s="28">
        <v>7.8234112496738195</v>
      </c>
      <c r="O426" s="28">
        <v>8.8364780334358883</v>
      </c>
      <c r="P426" s="28">
        <v>9.2078043166852073</v>
      </c>
      <c r="Q426" s="28">
        <v>9.7405459686900944</v>
      </c>
      <c r="R426" s="28">
        <v>10.489358670255589</v>
      </c>
      <c r="S426" s="28">
        <v>11.119059736742809</v>
      </c>
      <c r="T426" s="28">
        <v>11.653200749905668</v>
      </c>
      <c r="U426" s="28">
        <v>12.236878712410384</v>
      </c>
      <c r="V426" s="28">
        <v>12.877097776789864</v>
      </c>
      <c r="W426" s="28">
        <v>13.579689887950369</v>
      </c>
      <c r="X426" s="28">
        <v>14.261032393552851</v>
      </c>
    </row>
    <row r="427" spans="1:24" x14ac:dyDescent="0.2">
      <c r="A427" s="11" t="s">
        <v>80</v>
      </c>
      <c r="B427" s="11" t="s">
        <v>80</v>
      </c>
      <c r="C427" s="11" t="s">
        <v>192</v>
      </c>
      <c r="D427" s="11" t="s">
        <v>183</v>
      </c>
      <c r="E427" s="28">
        <v>0.28911500000000001</v>
      </c>
      <c r="F427" s="28">
        <v>0.368365</v>
      </c>
      <c r="G427" s="28">
        <v>0.49237900000000001</v>
      </c>
      <c r="H427" s="28">
        <v>0.46500000000000002</v>
      </c>
      <c r="I427" s="28">
        <v>0.64</v>
      </c>
      <c r="J427" s="28">
        <v>0.52400000000000002</v>
      </c>
      <c r="K427" s="28">
        <v>0.60699999999999998</v>
      </c>
      <c r="L427" s="28">
        <v>0.84399999999999997</v>
      </c>
      <c r="M427" s="28">
        <v>0.877</v>
      </c>
      <c r="N427" s="28">
        <v>1.0190399999999999</v>
      </c>
      <c r="O427" s="28">
        <v>1.4485329999999998</v>
      </c>
      <c r="P427" s="28">
        <v>1.3392040000000001</v>
      </c>
      <c r="Q427" s="28">
        <v>1.128406</v>
      </c>
      <c r="R427" s="28">
        <v>1.23584</v>
      </c>
      <c r="S427" s="28">
        <v>1.1541690000000002</v>
      </c>
      <c r="T427" s="28">
        <v>1.0900940000000001</v>
      </c>
      <c r="U427" s="28">
        <v>1.1663380000000001</v>
      </c>
      <c r="V427" s="28">
        <v>1.2520630000000001</v>
      </c>
      <c r="W427" s="28">
        <v>1.3464469999999999</v>
      </c>
      <c r="X427" s="28">
        <v>1.3603270000000001</v>
      </c>
    </row>
    <row r="428" spans="1:24" x14ac:dyDescent="0.2">
      <c r="A428" s="11" t="s">
        <v>80</v>
      </c>
      <c r="B428" s="11" t="s">
        <v>80</v>
      </c>
      <c r="C428" s="11" t="s">
        <v>192</v>
      </c>
      <c r="D428" s="11" t="s">
        <v>184</v>
      </c>
      <c r="E428" s="28">
        <v>0.27901399999999998</v>
      </c>
      <c r="F428" s="28">
        <v>0.36869000000000002</v>
      </c>
      <c r="G428" s="28">
        <v>0.49876500000000001</v>
      </c>
      <c r="H428" s="28">
        <v>0.47099999999999997</v>
      </c>
      <c r="I428" s="28">
        <v>0.63500000000000001</v>
      </c>
      <c r="J428" s="28">
        <v>0.51700000000000002</v>
      </c>
      <c r="K428" s="28">
        <v>0.60199999999999998</v>
      </c>
      <c r="L428" s="28">
        <v>0.84399999999999997</v>
      </c>
      <c r="M428" s="28">
        <v>0.86699999999999999</v>
      </c>
      <c r="N428" s="28">
        <v>1.0383689999999999</v>
      </c>
      <c r="O428" s="28">
        <v>1.489314</v>
      </c>
      <c r="P428" s="28">
        <v>1.2715080000000001</v>
      </c>
      <c r="Q428" s="28">
        <v>1.085026</v>
      </c>
      <c r="R428" s="28">
        <v>1.220364</v>
      </c>
      <c r="S428" s="28">
        <v>1.120824</v>
      </c>
      <c r="T428" s="28">
        <v>1.017806</v>
      </c>
      <c r="U428" s="28">
        <v>1.0949300000000002</v>
      </c>
      <c r="V428" s="28">
        <v>1.181983</v>
      </c>
      <c r="W428" s="28">
        <v>1.2792410000000001</v>
      </c>
      <c r="X428" s="28">
        <v>1.2951679999999999</v>
      </c>
    </row>
    <row r="429" spans="1:24" x14ac:dyDescent="0.2">
      <c r="A429" s="11" t="s">
        <v>80</v>
      </c>
      <c r="B429" s="11" t="s">
        <v>80</v>
      </c>
      <c r="C429" s="11" t="s">
        <v>192</v>
      </c>
      <c r="D429" s="11" t="s">
        <v>185</v>
      </c>
      <c r="E429" s="28">
        <v>2.5275385882352945</v>
      </c>
      <c r="F429" s="28">
        <v>3.3507414705882352</v>
      </c>
      <c r="G429" s="28">
        <v>4.5475632352941178</v>
      </c>
      <c r="H429" s="28">
        <v>4.308264705882352</v>
      </c>
      <c r="I429" s="28">
        <v>5.8270588235294118</v>
      </c>
      <c r="J429" s="28">
        <v>4.7594411764705882</v>
      </c>
      <c r="K429" s="28">
        <v>5.5596470588235283</v>
      </c>
      <c r="L429" s="28">
        <v>7.8194117647058796</v>
      </c>
      <c r="M429" s="28">
        <v>8.0579999999999998</v>
      </c>
      <c r="N429" s="28">
        <v>9.6812639117647059</v>
      </c>
      <c r="O429" s="28">
        <v>13.925085899999999</v>
      </c>
      <c r="P429" s="28">
        <v>11.92973682352941</v>
      </c>
      <c r="Q429" s="28">
        <v>10.212009411764704</v>
      </c>
      <c r="R429" s="28">
        <v>11.48577882352941</v>
      </c>
      <c r="S429" s="28">
        <v>10.54893176470588</v>
      </c>
      <c r="T429" s="28">
        <v>9.5793505882352932</v>
      </c>
      <c r="U429" s="28">
        <v>10.305223529411764</v>
      </c>
      <c r="V429" s="28">
        <v>11.124545882352939</v>
      </c>
      <c r="W429" s="28">
        <v>12.039915294117646</v>
      </c>
      <c r="X429" s="28">
        <v>12.189816470588232</v>
      </c>
    </row>
    <row r="430" spans="1:24" x14ac:dyDescent="0.2">
      <c r="A430" s="11" t="s">
        <v>80</v>
      </c>
      <c r="B430" s="11" t="s">
        <v>80</v>
      </c>
      <c r="C430" s="11" t="s">
        <v>192</v>
      </c>
      <c r="D430" s="11" t="s">
        <v>186</v>
      </c>
      <c r="E430" s="28">
        <v>17.189048120634322</v>
      </c>
      <c r="F430" s="28">
        <v>18.265950590170849</v>
      </c>
      <c r="G430" s="28">
        <v>20.734712457295149</v>
      </c>
      <c r="H430" s="28">
        <v>22.222778096375226</v>
      </c>
      <c r="I430" s="28">
        <v>25.262407532793137</v>
      </c>
      <c r="J430" s="28">
        <v>27.001593850987948</v>
      </c>
      <c r="K430" s="28">
        <v>29.10157614572395</v>
      </c>
      <c r="L430" s="28">
        <v>31.297702873302324</v>
      </c>
      <c r="M430" s="28">
        <v>33.209483773070566</v>
      </c>
      <c r="N430" s="28">
        <v>34.423009498564809</v>
      </c>
      <c r="O430" s="28">
        <v>36</v>
      </c>
      <c r="P430" s="28">
        <v>37.08</v>
      </c>
      <c r="Q430" s="28">
        <v>38.192399999999999</v>
      </c>
      <c r="R430" s="28">
        <v>40.483944000000001</v>
      </c>
      <c r="S430" s="28">
        <v>43.317820080000004</v>
      </c>
      <c r="T430" s="28">
        <v>45.916889284800007</v>
      </c>
      <c r="U430" s="28">
        <v>47.968564552648701</v>
      </c>
      <c r="V430" s="28">
        <v>50.220681329480463</v>
      </c>
      <c r="W430" s="28">
        <v>52.960790563006441</v>
      </c>
      <c r="X430" s="28">
        <v>55.618026334856118</v>
      </c>
    </row>
    <row r="431" spans="1:24" x14ac:dyDescent="0.2">
      <c r="A431" s="11" t="s">
        <v>80</v>
      </c>
      <c r="B431" s="11" t="s">
        <v>80</v>
      </c>
      <c r="C431" s="11" t="s">
        <v>192</v>
      </c>
      <c r="D431" s="11" t="s">
        <v>187</v>
      </c>
      <c r="E431" s="28">
        <v>19.716586708869617</v>
      </c>
      <c r="F431" s="28">
        <v>21.616692060759085</v>
      </c>
      <c r="G431" s="28">
        <v>25.282275692589266</v>
      </c>
      <c r="H431" s="28">
        <v>26.531042802257577</v>
      </c>
      <c r="I431" s="28">
        <v>31.08946635632255</v>
      </c>
      <c r="J431" s="28">
        <v>31.761035027458536</v>
      </c>
      <c r="K431" s="28">
        <v>34.661223204547476</v>
      </c>
      <c r="L431" s="28">
        <v>39.117114638008204</v>
      </c>
      <c r="M431" s="28">
        <v>41.267483773070566</v>
      </c>
      <c r="N431" s="28">
        <v>44.104273410329512</v>
      </c>
      <c r="O431" s="28">
        <v>49.925085899999999</v>
      </c>
      <c r="P431" s="28">
        <v>49.009736823529408</v>
      </c>
      <c r="Q431" s="28">
        <v>48.404409411764703</v>
      </c>
      <c r="R431" s="28">
        <v>51.969722823529409</v>
      </c>
      <c r="S431" s="28">
        <v>53.866751844705888</v>
      </c>
      <c r="T431" s="28">
        <v>55.4962398730353</v>
      </c>
      <c r="U431" s="28">
        <v>58.273788082060463</v>
      </c>
      <c r="V431" s="28">
        <v>61.345227211833404</v>
      </c>
      <c r="W431" s="28">
        <v>65.000705857124089</v>
      </c>
      <c r="X431" s="28">
        <v>67.807842805444352</v>
      </c>
    </row>
    <row r="432" spans="1:24" x14ac:dyDescent="0.2">
      <c r="A432" s="11" t="s">
        <v>80</v>
      </c>
      <c r="B432" s="11" t="s">
        <v>80</v>
      </c>
      <c r="C432" s="11" t="s">
        <v>192</v>
      </c>
      <c r="D432" s="11" t="s">
        <v>188</v>
      </c>
      <c r="E432" s="28">
        <v>6.6465418616744681E-2</v>
      </c>
      <c r="F432" s="28">
        <v>7.0453343733749368E-2</v>
      </c>
      <c r="G432" s="28">
        <v>0.3468</v>
      </c>
      <c r="H432" s="28">
        <v>0.41452800000000001</v>
      </c>
      <c r="I432" s="28">
        <v>0.42817968000000001</v>
      </c>
      <c r="J432" s="28">
        <v>0.47075046079999999</v>
      </c>
      <c r="K432" s="28">
        <v>0.68323548844799997</v>
      </c>
      <c r="L432" s="28">
        <v>1.0716296177548801</v>
      </c>
      <c r="M432" s="28">
        <v>1.1359273948201729</v>
      </c>
      <c r="N432" s="28">
        <v>0.38956464389871442</v>
      </c>
      <c r="O432" s="28">
        <v>0.68175420126701669</v>
      </c>
      <c r="P432" s="28">
        <v>0.58291877583022755</v>
      </c>
      <c r="Q432" s="28">
        <v>0.42848428319808485</v>
      </c>
      <c r="R432" s="28">
        <v>0.34867223189393165</v>
      </c>
      <c r="S432" s="28">
        <v>0.31988076232442675</v>
      </c>
      <c r="T432" s="28">
        <v>0.36062730286569028</v>
      </c>
      <c r="U432" s="28">
        <v>0.39268874002066545</v>
      </c>
      <c r="V432" s="28">
        <v>0.4246353886290366</v>
      </c>
      <c r="W432" s="28">
        <v>0.45880428780277466</v>
      </c>
      <c r="X432" s="28">
        <v>0.49155094332406074</v>
      </c>
    </row>
    <row r="433" spans="1:24" x14ac:dyDescent="0.2">
      <c r="A433" s="11" t="s">
        <v>80</v>
      </c>
      <c r="B433" s="11" t="s">
        <v>80</v>
      </c>
      <c r="C433" s="11" t="s">
        <v>192</v>
      </c>
      <c r="D433" s="11" t="s">
        <v>189</v>
      </c>
      <c r="E433" s="28">
        <v>6.8854096904804534</v>
      </c>
      <c r="F433" s="28">
        <v>7.2554453180649645</v>
      </c>
      <c r="G433" s="28">
        <v>7.9331653232570503</v>
      </c>
      <c r="H433" s="28">
        <v>10.789104839629589</v>
      </c>
      <c r="I433" s="28">
        <v>13.702163146329578</v>
      </c>
      <c r="J433" s="28">
        <v>14.935357829499241</v>
      </c>
      <c r="K433" s="28">
        <v>15.682125720974204</v>
      </c>
      <c r="L433" s="28">
        <v>18.500338293071625</v>
      </c>
      <c r="M433" s="28">
        <v>19.665385654101652</v>
      </c>
      <c r="N433" s="28">
        <v>18.682144521943442</v>
      </c>
      <c r="O433" s="28">
        <v>22.21584566269263</v>
      </c>
      <c r="P433" s="28">
        <v>24.620567253389712</v>
      </c>
      <c r="Q433" s="28">
        <v>27.354119766867289</v>
      </c>
      <c r="R433" s="28">
        <v>27.875701629999998</v>
      </c>
      <c r="S433" s="28">
        <v>32.869398197238461</v>
      </c>
      <c r="T433" s="28">
        <v>33.883740080886128</v>
      </c>
      <c r="U433" s="28">
        <v>35.636705493867304</v>
      </c>
      <c r="V433" s="28">
        <v>37.263496307929202</v>
      </c>
      <c r="W433" s="28">
        <v>39.431177972857519</v>
      </c>
      <c r="X433" s="28">
        <v>42.025779917124623</v>
      </c>
    </row>
    <row r="434" spans="1:24" x14ac:dyDescent="0.2">
      <c r="A434" s="11" t="s">
        <v>80</v>
      </c>
      <c r="B434" s="11" t="s">
        <v>80</v>
      </c>
      <c r="C434" s="11" t="s">
        <v>192</v>
      </c>
      <c r="D434" s="11" t="s">
        <v>190</v>
      </c>
      <c r="E434" s="28">
        <v>26.399511999999994</v>
      </c>
      <c r="F434" s="28">
        <v>29.039463199999997</v>
      </c>
      <c r="G434" s="28">
        <v>33.104988047999996</v>
      </c>
      <c r="H434" s="28">
        <v>37.077586613759998</v>
      </c>
      <c r="I434" s="28">
        <v>44.122328070374394</v>
      </c>
      <c r="J434" s="28">
        <v>46.328444473893114</v>
      </c>
      <c r="K434" s="28">
        <v>49.571435587065636</v>
      </c>
      <c r="L434" s="28">
        <v>57.00715092512548</v>
      </c>
      <c r="M434" s="28">
        <v>59.857508471381756</v>
      </c>
      <c r="N434" s="28">
        <v>62.25180881023703</v>
      </c>
      <c r="O434" s="28">
        <v>73.22</v>
      </c>
      <c r="P434" s="28">
        <v>73</v>
      </c>
      <c r="Q434" s="28">
        <v>75.11699999999999</v>
      </c>
      <c r="R434" s="28">
        <v>79.624019999999987</v>
      </c>
      <c r="S434" s="28">
        <v>85.834693559999991</v>
      </c>
      <c r="T434" s="28">
        <v>89.69725477019999</v>
      </c>
      <c r="U434" s="28">
        <v>93.73363123485899</v>
      </c>
      <c r="V434" s="28">
        <v>98.420312796601948</v>
      </c>
      <c r="W434" s="28">
        <v>103.83343000041504</v>
      </c>
      <c r="X434" s="28">
        <v>109.33660179043704</v>
      </c>
    </row>
    <row r="435" spans="1:24" x14ac:dyDescent="0.2">
      <c r="A435" s="11" t="s">
        <v>118</v>
      </c>
      <c r="B435" s="11" t="s">
        <v>80</v>
      </c>
      <c r="C435" s="11" t="s">
        <v>181</v>
      </c>
      <c r="D435" s="11" t="s">
        <v>182</v>
      </c>
      <c r="E435" s="28">
        <v>0.65114046455954377</v>
      </c>
      <c r="F435" s="28">
        <v>0.70917324146069649</v>
      </c>
      <c r="G435" s="28">
        <v>0.76955012403426359</v>
      </c>
      <c r="H435" s="28">
        <v>0.83453857581831337</v>
      </c>
      <c r="I435" s="28">
        <v>0.88339995998044851</v>
      </c>
      <c r="J435" s="28">
        <v>0.93526568301552959</v>
      </c>
      <c r="K435" s="28">
        <v>1.0028960123826092</v>
      </c>
      <c r="L435" s="28">
        <v>1.073893298208545</v>
      </c>
      <c r="M435" s="28">
        <v>1.148501009679058</v>
      </c>
      <c r="N435" s="28">
        <v>1.2214130846486007</v>
      </c>
      <c r="O435" s="28">
        <v>1.2649897392631206</v>
      </c>
      <c r="P435" s="28">
        <v>1.3095408323537989</v>
      </c>
      <c r="Q435" s="28">
        <v>1.3586272113057314</v>
      </c>
      <c r="R435" s="28">
        <v>1.4124095906945555</v>
      </c>
      <c r="S435" s="28">
        <v>1.4710650915117687</v>
      </c>
      <c r="T435" s="28">
        <v>1.5347878081887434</v>
      </c>
      <c r="U435" s="28">
        <v>1.6037894346456378</v>
      </c>
      <c r="V435" s="28">
        <v>1.6782999517651453</v>
      </c>
      <c r="W435" s="28">
        <v>1.7585683788250419</v>
      </c>
      <c r="X435" s="28">
        <v>1.8448635915675375</v>
      </c>
    </row>
    <row r="436" spans="1:24" x14ac:dyDescent="0.2">
      <c r="A436" s="11" t="s">
        <v>118</v>
      </c>
      <c r="B436" s="11" t="s">
        <v>80</v>
      </c>
      <c r="C436" s="11" t="s">
        <v>181</v>
      </c>
      <c r="D436" s="11" t="s">
        <v>183</v>
      </c>
      <c r="E436" s="28">
        <v>9.7101204774725405E-2</v>
      </c>
      <c r="F436" s="28">
        <v>0.10292727706120894</v>
      </c>
      <c r="G436" s="28">
        <v>0.11116145922610567</v>
      </c>
      <c r="H436" s="28">
        <v>9.8933698711234044E-2</v>
      </c>
      <c r="I436" s="28">
        <v>0.10486972063390809</v>
      </c>
      <c r="J436" s="28">
        <v>0.12374627034801154</v>
      </c>
      <c r="K436" s="28">
        <v>0.13117104656889225</v>
      </c>
      <c r="L436" s="28">
        <v>0.13904130936302581</v>
      </c>
      <c r="M436" s="28">
        <v>0.14182213555028633</v>
      </c>
      <c r="N436" s="28">
        <v>0.11345770844022907</v>
      </c>
      <c r="O436" s="28">
        <v>0.12026517094664281</v>
      </c>
      <c r="P436" s="28">
        <v>0.1274810812034414</v>
      </c>
      <c r="Q436" s="28">
        <v>0.13512994607564788</v>
      </c>
      <c r="R436" s="28">
        <v>0.14323774284018675</v>
      </c>
      <c r="S436" s="28">
        <v>0.15183200741059796</v>
      </c>
      <c r="T436" s="28">
        <v>0.16094192785523384</v>
      </c>
      <c r="U436" s="28">
        <v>0.17059844352654788</v>
      </c>
      <c r="V436" s="28">
        <v>0.18083435013814075</v>
      </c>
      <c r="W436" s="28">
        <v>0.1916844111464292</v>
      </c>
      <c r="X436" s="28">
        <v>0.20318547581521496</v>
      </c>
    </row>
    <row r="437" spans="1:24" x14ac:dyDescent="0.2">
      <c r="A437" s="11" t="s">
        <v>118</v>
      </c>
      <c r="B437" s="11" t="s">
        <v>80</v>
      </c>
      <c r="C437" s="11" t="s">
        <v>181</v>
      </c>
      <c r="D437" s="11" t="s">
        <v>184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28">
        <v>0</v>
      </c>
      <c r="R437" s="28">
        <v>0</v>
      </c>
      <c r="S437" s="28">
        <v>0</v>
      </c>
      <c r="T437" s="28">
        <v>0</v>
      </c>
      <c r="U437" s="28">
        <v>0</v>
      </c>
      <c r="V437" s="28">
        <v>0</v>
      </c>
      <c r="W437" s="28">
        <v>0</v>
      </c>
      <c r="X437" s="28">
        <v>0</v>
      </c>
    </row>
    <row r="438" spans="1:24" x14ac:dyDescent="0.2">
      <c r="A438" s="11" t="s">
        <v>118</v>
      </c>
      <c r="B438" s="11" t="s">
        <v>80</v>
      </c>
      <c r="C438" s="11" t="s">
        <v>181</v>
      </c>
      <c r="D438" s="11" t="s">
        <v>185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28">
        <v>0</v>
      </c>
      <c r="S438" s="28">
        <v>0</v>
      </c>
      <c r="T438" s="28">
        <v>0</v>
      </c>
      <c r="U438" s="28">
        <v>0</v>
      </c>
      <c r="V438" s="28">
        <v>0</v>
      </c>
      <c r="W438" s="28">
        <v>0</v>
      </c>
      <c r="X438" s="28">
        <v>0</v>
      </c>
    </row>
    <row r="439" spans="1:24" x14ac:dyDescent="0.2">
      <c r="A439" s="11" t="s">
        <v>118</v>
      </c>
      <c r="B439" s="11" t="s">
        <v>80</v>
      </c>
      <c r="C439" s="11" t="s">
        <v>181</v>
      </c>
      <c r="D439" s="11" t="s">
        <v>186</v>
      </c>
      <c r="E439" s="28">
        <v>0.78136855747145251</v>
      </c>
      <c r="F439" s="28">
        <v>0.85100788975283581</v>
      </c>
      <c r="G439" s="28">
        <v>0.92346014884111627</v>
      </c>
      <c r="H439" s="28">
        <v>1.0014462909819759</v>
      </c>
      <c r="I439" s="28">
        <v>1.0600799519765383</v>
      </c>
      <c r="J439" s="28">
        <v>1.075555535467859</v>
      </c>
      <c r="K439" s="28">
        <v>1.1031856136208702</v>
      </c>
      <c r="L439" s="28">
        <v>1.1812826280293995</v>
      </c>
      <c r="M439" s="28">
        <v>1.2633511106469639</v>
      </c>
      <c r="N439" s="28">
        <v>1.3435543931134608</v>
      </c>
      <c r="O439" s="28">
        <v>1.39</v>
      </c>
      <c r="P439" s="28">
        <v>1.53</v>
      </c>
      <c r="Q439" s="28">
        <v>1.59</v>
      </c>
      <c r="R439" s="28">
        <v>1.65</v>
      </c>
      <c r="S439" s="28">
        <v>1.7185223160378069</v>
      </c>
      <c r="T439" s="28">
        <v>1.7929642365753924</v>
      </c>
      <c r="U439" s="28">
        <v>1.8764336385353961</v>
      </c>
      <c r="V439" s="28">
        <v>1.96361094356522</v>
      </c>
      <c r="W439" s="28">
        <v>2.0575250032252987</v>
      </c>
      <c r="X439" s="28">
        <v>2.158490402134019</v>
      </c>
    </row>
    <row r="440" spans="1:24" x14ac:dyDescent="0.2">
      <c r="A440" s="11" t="s">
        <v>118</v>
      </c>
      <c r="B440" s="11" t="s">
        <v>80</v>
      </c>
      <c r="C440" s="11" t="s">
        <v>181</v>
      </c>
      <c r="D440" s="11" t="s">
        <v>187</v>
      </c>
      <c r="E440" s="28">
        <v>0.78136855747145251</v>
      </c>
      <c r="F440" s="28">
        <v>0.85100788975283581</v>
      </c>
      <c r="G440" s="28">
        <v>0.92346014884111627</v>
      </c>
      <c r="H440" s="28">
        <v>1.0014462909819759</v>
      </c>
      <c r="I440" s="28">
        <v>1.0600799519765383</v>
      </c>
      <c r="J440" s="28">
        <v>1.075555535467859</v>
      </c>
      <c r="K440" s="28">
        <v>1.1031856136208702</v>
      </c>
      <c r="L440" s="28">
        <v>1.1812826280293995</v>
      </c>
      <c r="M440" s="28">
        <v>1.2633511106469639</v>
      </c>
      <c r="N440" s="28">
        <v>1.3435543931134608</v>
      </c>
      <c r="O440" s="28">
        <v>1.39</v>
      </c>
      <c r="P440" s="28">
        <v>1.53</v>
      </c>
      <c r="Q440" s="28">
        <v>1.59</v>
      </c>
      <c r="R440" s="28">
        <v>1.65</v>
      </c>
      <c r="S440" s="28">
        <v>1.7185223160378069</v>
      </c>
      <c r="T440" s="28">
        <v>1.7929642365753924</v>
      </c>
      <c r="U440" s="28">
        <v>1.8764336385353961</v>
      </c>
      <c r="V440" s="28">
        <v>1.96361094356522</v>
      </c>
      <c r="W440" s="28">
        <v>2.0575250032252987</v>
      </c>
      <c r="X440" s="28">
        <v>2.158490402134019</v>
      </c>
    </row>
    <row r="441" spans="1:24" x14ac:dyDescent="0.2">
      <c r="A441" s="11" t="s">
        <v>118</v>
      </c>
      <c r="B441" s="11" t="s">
        <v>80</v>
      </c>
      <c r="C441" s="11" t="s">
        <v>181</v>
      </c>
      <c r="D441" s="11" t="s">
        <v>188</v>
      </c>
      <c r="E441" s="28">
        <v>2.0699999999999998</v>
      </c>
      <c r="F441" s="28">
        <v>1.7270000000000001</v>
      </c>
      <c r="G441" s="28">
        <v>2.1539999999999999</v>
      </c>
      <c r="H441" s="28">
        <v>2.2709999999999999</v>
      </c>
      <c r="I441" s="28">
        <v>2.2530000000000001</v>
      </c>
      <c r="J441" s="28">
        <v>1.8220000000000001</v>
      </c>
      <c r="K441" s="28">
        <v>1.55</v>
      </c>
      <c r="L441" s="28">
        <v>1.502</v>
      </c>
      <c r="M441" s="28">
        <v>1.58</v>
      </c>
      <c r="N441" s="28">
        <v>1.8746</v>
      </c>
      <c r="O441" s="28">
        <v>2.0699999999999998</v>
      </c>
      <c r="P441" s="28">
        <v>2.37</v>
      </c>
      <c r="Q441" s="28">
        <v>2.2277999999999998</v>
      </c>
      <c r="R441" s="28">
        <v>2.14</v>
      </c>
      <c r="S441" s="28">
        <v>2.1614</v>
      </c>
      <c r="T441" s="28">
        <v>2.2284033999999999</v>
      </c>
      <c r="U441" s="28">
        <v>2.3086259224000001</v>
      </c>
      <c r="V441" s="28">
        <v>2.400970959296</v>
      </c>
      <c r="W441" s="28">
        <v>2.4898068847899517</v>
      </c>
      <c r="X441" s="28">
        <v>2.5844195464119699</v>
      </c>
    </row>
    <row r="442" spans="1:24" x14ac:dyDescent="0.2">
      <c r="A442" s="11" t="s">
        <v>118</v>
      </c>
      <c r="B442" s="11" t="s">
        <v>80</v>
      </c>
      <c r="C442" s="11" t="s">
        <v>181</v>
      </c>
      <c r="D442" s="11" t="s">
        <v>189</v>
      </c>
      <c r="E442" s="28">
        <v>0.60799999999999998</v>
      </c>
      <c r="F442" s="28">
        <v>0.56899999999999995</v>
      </c>
      <c r="G442" s="28">
        <v>0.997</v>
      </c>
      <c r="H442" s="28">
        <v>0.95399999999999996</v>
      </c>
      <c r="I442" s="28">
        <v>1.0009999999999999</v>
      </c>
      <c r="J442" s="28">
        <v>0.8</v>
      </c>
      <c r="K442" s="28">
        <v>0.69299999999999995</v>
      </c>
      <c r="L442" s="28">
        <v>0.38300000000000001</v>
      </c>
      <c r="M442" s="28">
        <v>0.32400000000000001</v>
      </c>
      <c r="N442" s="28">
        <v>0.2918</v>
      </c>
      <c r="O442" s="28">
        <v>0.36099999999999999</v>
      </c>
      <c r="P442" s="28">
        <v>0.433</v>
      </c>
      <c r="Q442" s="28">
        <v>0.39207500000000001</v>
      </c>
      <c r="R442" s="28">
        <v>0.32200000000000001</v>
      </c>
      <c r="S442" s="28">
        <v>0.32522000000000001</v>
      </c>
      <c r="T442" s="28">
        <v>0.32847219999999999</v>
      </c>
      <c r="U442" s="28">
        <v>0.33175692200000001</v>
      </c>
      <c r="V442" s="28">
        <v>0.33507449121999999</v>
      </c>
      <c r="W442" s="28">
        <v>0.33842523613219999</v>
      </c>
      <c r="X442" s="28">
        <v>0.341809488493522</v>
      </c>
    </row>
    <row r="443" spans="1:24" x14ac:dyDescent="0.2">
      <c r="A443" s="11" t="s">
        <v>118</v>
      </c>
      <c r="B443" s="11" t="s">
        <v>80</v>
      </c>
      <c r="C443" s="11" t="s">
        <v>181</v>
      </c>
      <c r="D443" s="11" t="s">
        <v>190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8">
        <v>0</v>
      </c>
      <c r="T443" s="28">
        <v>0</v>
      </c>
      <c r="U443" s="28">
        <v>0</v>
      </c>
      <c r="V443" s="28">
        <v>0</v>
      </c>
      <c r="W443" s="28">
        <v>0</v>
      </c>
      <c r="X443" s="28">
        <v>0</v>
      </c>
    </row>
    <row r="444" spans="1:24" x14ac:dyDescent="0.2">
      <c r="A444" s="11" t="s">
        <v>118</v>
      </c>
      <c r="B444" s="11" t="s">
        <v>80</v>
      </c>
      <c r="C444" s="11" t="s">
        <v>191</v>
      </c>
      <c r="D444" s="11" t="s">
        <v>182</v>
      </c>
      <c r="E444" s="28">
        <v>0.22477473661245589</v>
      </c>
      <c r="F444" s="28">
        <v>0.2489452059741884</v>
      </c>
      <c r="G444" s="28">
        <v>0.27495648552836849</v>
      </c>
      <c r="H444" s="28">
        <v>0.30295723250073925</v>
      </c>
      <c r="I444" s="28">
        <v>0.33310797580894819</v>
      </c>
      <c r="J444" s="28">
        <v>0.36558206611119159</v>
      </c>
      <c r="K444" s="28">
        <v>0.40056670185405158</v>
      </c>
      <c r="L444" s="28">
        <v>0.4382640373995309</v>
      </c>
      <c r="M444" s="28">
        <v>0.47670708799402672</v>
      </c>
      <c r="N444" s="28">
        <v>0.51007179171405626</v>
      </c>
      <c r="O444" s="28">
        <v>0.54617724968148051</v>
      </c>
      <c r="P444" s="28">
        <v>0.58524164856684413</v>
      </c>
      <c r="Q444" s="28">
        <v>0.62750064607937428</v>
      </c>
      <c r="R444" s="28">
        <v>0.67320876840849897</v>
      </c>
      <c r="S444" s="28">
        <v>0.72264091946431219</v>
      </c>
      <c r="T444" s="28">
        <v>0.7760940108608434</v>
      </c>
      <c r="U444" s="28">
        <v>0.83388872230150635</v>
      </c>
      <c r="V444" s="28">
        <v>0.89637140279884531</v>
      </c>
      <c r="W444" s="28">
        <v>0.96391612399527316</v>
      </c>
      <c r="X444" s="28">
        <v>1.0369268977528274</v>
      </c>
    </row>
    <row r="445" spans="1:24" x14ac:dyDescent="0.2">
      <c r="A445" s="11" t="s">
        <v>118</v>
      </c>
      <c r="B445" s="11" t="s">
        <v>80</v>
      </c>
      <c r="C445" s="11" t="s">
        <v>191</v>
      </c>
      <c r="D445" s="11" t="s">
        <v>183</v>
      </c>
      <c r="E445" s="28">
        <v>2.5501935565666056E-2</v>
      </c>
      <c r="F445" s="28">
        <v>2.7542090410919342E-2</v>
      </c>
      <c r="G445" s="28">
        <v>2.974545764379289E-2</v>
      </c>
      <c r="H445" s="28">
        <v>3.2125094255296326E-2</v>
      </c>
      <c r="I445" s="28">
        <v>3.4695101795720031E-2</v>
      </c>
      <c r="J445" s="28">
        <v>3.7470709939377636E-2</v>
      </c>
      <c r="K445" s="28">
        <v>4.0468366734527847E-2</v>
      </c>
      <c r="L445" s="28">
        <v>4.370583607329008E-2</v>
      </c>
      <c r="M445" s="28">
        <v>4.5017011155488784E-2</v>
      </c>
      <c r="N445" s="28">
        <v>4.0515310039939904E-2</v>
      </c>
      <c r="O445" s="28">
        <v>4.3756534843135096E-2</v>
      </c>
      <c r="P445" s="28">
        <v>4.7257057630585908E-2</v>
      </c>
      <c r="Q445" s="28">
        <v>5.1037622241032782E-2</v>
      </c>
      <c r="R445" s="28">
        <v>5.5120632020315405E-2</v>
      </c>
      <c r="S445" s="28">
        <v>5.9530282581940638E-2</v>
      </c>
      <c r="T445" s="28">
        <v>6.4292705188495891E-2</v>
      </c>
      <c r="U445" s="28">
        <v>6.9436121603575568E-2</v>
      </c>
      <c r="V445" s="28">
        <v>7.4991011331861618E-2</v>
      </c>
      <c r="W445" s="28">
        <v>8.0990292238410547E-2</v>
      </c>
      <c r="X445" s="28">
        <v>8.7469515617483395E-2</v>
      </c>
    </row>
    <row r="446" spans="1:24" x14ac:dyDescent="0.2">
      <c r="A446" s="11" t="s">
        <v>118</v>
      </c>
      <c r="B446" s="11" t="s">
        <v>80</v>
      </c>
      <c r="C446" s="11" t="s">
        <v>191</v>
      </c>
      <c r="D446" s="11" t="s">
        <v>184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8">
        <v>0</v>
      </c>
      <c r="T446" s="28">
        <v>0</v>
      </c>
      <c r="U446" s="28">
        <v>0</v>
      </c>
      <c r="V446" s="28">
        <v>0</v>
      </c>
      <c r="W446" s="28">
        <v>0</v>
      </c>
      <c r="X446" s="28">
        <v>0</v>
      </c>
    </row>
    <row r="447" spans="1:24" x14ac:dyDescent="0.2">
      <c r="A447" s="11" t="s">
        <v>118</v>
      </c>
      <c r="B447" s="11" t="s">
        <v>80</v>
      </c>
      <c r="C447" s="11" t="s">
        <v>191</v>
      </c>
      <c r="D447" s="11" t="s">
        <v>185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8">
        <v>0</v>
      </c>
      <c r="T447" s="28">
        <v>0</v>
      </c>
      <c r="U447" s="28">
        <v>0</v>
      </c>
      <c r="V447" s="28">
        <v>0</v>
      </c>
      <c r="W447" s="28">
        <v>0</v>
      </c>
      <c r="X447" s="28">
        <v>0</v>
      </c>
    </row>
    <row r="448" spans="1:24" x14ac:dyDescent="0.2">
      <c r="A448" s="11" t="s">
        <v>118</v>
      </c>
      <c r="B448" s="11" t="s">
        <v>80</v>
      </c>
      <c r="C448" s="11" t="s">
        <v>191</v>
      </c>
      <c r="D448" s="11" t="s">
        <v>186</v>
      </c>
      <c r="E448" s="28">
        <v>0.35104554595467419</v>
      </c>
      <c r="F448" s="28">
        <v>0.39577744336237469</v>
      </c>
      <c r="G448" s="28">
        <v>0.43593418488061486</v>
      </c>
      <c r="H448" s="28">
        <v>0.48032841978652108</v>
      </c>
      <c r="I448" s="28">
        <v>0.52813140098316802</v>
      </c>
      <c r="J448" s="28">
        <v>0.57961797006134075</v>
      </c>
      <c r="K448" s="28">
        <v>0.63508492381077475</v>
      </c>
      <c r="L448" s="28">
        <v>0.69485277111799526</v>
      </c>
      <c r="M448" s="28">
        <v>0.71506063199104009</v>
      </c>
      <c r="N448" s="28">
        <v>0.66309332922827313</v>
      </c>
      <c r="O448" s="28">
        <v>0.7618120778512768</v>
      </c>
      <c r="P448" s="28">
        <v>0.8425347420675694</v>
      </c>
      <c r="Q448" s="28">
        <v>0.87623613175027215</v>
      </c>
      <c r="R448" s="28">
        <v>0.9498766191352439</v>
      </c>
      <c r="S448" s="28">
        <v>1.0478293332232527</v>
      </c>
      <c r="T448" s="28">
        <v>1.1641410162912651</v>
      </c>
      <c r="U448" s="28">
        <v>1.2508330834522594</v>
      </c>
      <c r="V448" s="28">
        <v>1.344557104198268</v>
      </c>
      <c r="W448" s="28">
        <v>1.4458741859929098</v>
      </c>
      <c r="X448" s="28">
        <v>1.5553903466292411</v>
      </c>
    </row>
    <row r="449" spans="1:24" x14ac:dyDescent="0.2">
      <c r="A449" s="11" t="s">
        <v>118</v>
      </c>
      <c r="B449" s="11" t="s">
        <v>80</v>
      </c>
      <c r="C449" s="11" t="s">
        <v>191</v>
      </c>
      <c r="D449" s="11" t="s">
        <v>187</v>
      </c>
      <c r="E449" s="28">
        <v>0.35104554595467419</v>
      </c>
      <c r="F449" s="28">
        <v>0.39577744336237469</v>
      </c>
      <c r="G449" s="28">
        <v>0.43593418488061486</v>
      </c>
      <c r="H449" s="28">
        <v>0.48032841978652108</v>
      </c>
      <c r="I449" s="28">
        <v>0.52813140098316802</v>
      </c>
      <c r="J449" s="28">
        <v>0.57961797006134075</v>
      </c>
      <c r="K449" s="28">
        <v>0.63508492381077475</v>
      </c>
      <c r="L449" s="28">
        <v>0.69485277111799526</v>
      </c>
      <c r="M449" s="28">
        <v>0.71506063199104009</v>
      </c>
      <c r="N449" s="28">
        <v>0.66309332922827313</v>
      </c>
      <c r="O449" s="28">
        <v>0.7618120778512768</v>
      </c>
      <c r="P449" s="28">
        <v>0.8425347420675694</v>
      </c>
      <c r="Q449" s="28">
        <v>0.87623613175027215</v>
      </c>
      <c r="R449" s="28">
        <v>0.9498766191352439</v>
      </c>
      <c r="S449" s="28">
        <v>1.0478293332232527</v>
      </c>
      <c r="T449" s="28">
        <v>1.1641410162912651</v>
      </c>
      <c r="U449" s="28">
        <v>1.2508330834522594</v>
      </c>
      <c r="V449" s="28">
        <v>1.344557104198268</v>
      </c>
      <c r="W449" s="28">
        <v>1.4458741859929098</v>
      </c>
      <c r="X449" s="28">
        <v>1.5553903466292411</v>
      </c>
    </row>
    <row r="450" spans="1:24" x14ac:dyDescent="0.2">
      <c r="A450" s="11" t="s">
        <v>118</v>
      </c>
      <c r="B450" s="11" t="s">
        <v>80</v>
      </c>
      <c r="C450" s="11" t="s">
        <v>191</v>
      </c>
      <c r="D450" s="11" t="s">
        <v>188</v>
      </c>
      <c r="E450" s="28">
        <v>0.57225000000000004</v>
      </c>
      <c r="F450" s="28">
        <v>0.69</v>
      </c>
      <c r="G450" s="28">
        <v>0.95099999999999996</v>
      </c>
      <c r="H450" s="28">
        <v>1.1835</v>
      </c>
      <c r="I450" s="28">
        <v>1.3845000000000001</v>
      </c>
      <c r="J450" s="28">
        <v>1.1145</v>
      </c>
      <c r="K450" s="28">
        <v>1.0927500000000001</v>
      </c>
      <c r="L450" s="28">
        <v>0.82650000000000012</v>
      </c>
      <c r="M450" s="28">
        <v>0.71550000000000002</v>
      </c>
      <c r="N450" s="28">
        <v>0.61574999999999991</v>
      </c>
      <c r="O450" s="28">
        <v>0.76968749999999997</v>
      </c>
      <c r="P450" s="28">
        <v>0.6</v>
      </c>
      <c r="Q450" s="28">
        <v>0.78</v>
      </c>
      <c r="R450" s="28">
        <v>0.89</v>
      </c>
      <c r="S450" s="28">
        <v>0.99680000000000013</v>
      </c>
      <c r="T450" s="28">
        <v>1.1263840000000001</v>
      </c>
      <c r="U450" s="28">
        <v>1.21649472</v>
      </c>
      <c r="V450" s="28">
        <v>1.3016493504000002</v>
      </c>
      <c r="W450" s="28">
        <v>1.4187977919360002</v>
      </c>
      <c r="X450" s="28">
        <v>1.5323016152908804</v>
      </c>
    </row>
    <row r="451" spans="1:24" x14ac:dyDescent="0.2">
      <c r="A451" s="11" t="s">
        <v>118</v>
      </c>
      <c r="B451" s="11" t="s">
        <v>80</v>
      </c>
      <c r="C451" s="11" t="s">
        <v>191</v>
      </c>
      <c r="D451" s="11" t="s">
        <v>189</v>
      </c>
      <c r="E451" s="28">
        <v>3.0750000000000006E-2</v>
      </c>
      <c r="F451" s="28">
        <v>4.725E-2</v>
      </c>
      <c r="G451" s="28">
        <v>0.1515</v>
      </c>
      <c r="H451" s="28">
        <v>0.18224999999999997</v>
      </c>
      <c r="I451" s="28">
        <v>0.24</v>
      </c>
      <c r="J451" s="28">
        <v>0.20925000000000002</v>
      </c>
      <c r="K451" s="28">
        <v>0.19724999999999998</v>
      </c>
      <c r="L451" s="28">
        <v>4.3500000000000004E-2</v>
      </c>
      <c r="M451" s="28">
        <v>3.4500000000000003E-2</v>
      </c>
      <c r="N451" s="28">
        <v>0.3</v>
      </c>
      <c r="O451" s="28">
        <v>9.1799999999999979E-2</v>
      </c>
      <c r="P451" s="28">
        <v>9.3635999999999983E-2</v>
      </c>
      <c r="Q451" s="28">
        <v>9.5508719999999978E-2</v>
      </c>
      <c r="R451" s="28">
        <v>9.7418894399999983E-2</v>
      </c>
      <c r="S451" s="28">
        <v>9.9367272287999991E-2</v>
      </c>
      <c r="T451" s="28">
        <v>0.10135461773375999</v>
      </c>
      <c r="U451" s="28">
        <v>0.10338171008843519</v>
      </c>
      <c r="V451" s="28">
        <v>0.1054493442902039</v>
      </c>
      <c r="W451" s="28">
        <v>0.10755833117600798</v>
      </c>
      <c r="X451" s="28">
        <v>0.10970949779952814</v>
      </c>
    </row>
    <row r="452" spans="1:24" x14ac:dyDescent="0.2">
      <c r="A452" s="11" t="s">
        <v>118</v>
      </c>
      <c r="B452" s="11" t="s">
        <v>80</v>
      </c>
      <c r="C452" s="11" t="s">
        <v>191</v>
      </c>
      <c r="D452" s="11" t="s">
        <v>190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28">
        <v>0</v>
      </c>
      <c r="S452" s="28">
        <v>0</v>
      </c>
      <c r="T452" s="28">
        <v>0</v>
      </c>
      <c r="U452" s="28">
        <v>0</v>
      </c>
      <c r="V452" s="28">
        <v>0</v>
      </c>
      <c r="W452" s="28">
        <v>0</v>
      </c>
      <c r="X452" s="28">
        <v>0</v>
      </c>
    </row>
    <row r="453" spans="1:24" x14ac:dyDescent="0.2">
      <c r="A453" s="11" t="s">
        <v>118</v>
      </c>
      <c r="B453" s="11" t="s">
        <v>80</v>
      </c>
      <c r="C453" s="11" t="s">
        <v>192</v>
      </c>
      <c r="D453" s="11" t="s">
        <v>182</v>
      </c>
      <c r="E453" s="28">
        <v>6.6201719051395796E-2</v>
      </c>
      <c r="F453" s="28">
        <v>7.2072329902465787E-2</v>
      </c>
      <c r="G453" s="28">
        <v>7.8383865955273455E-2</v>
      </c>
      <c r="H453" s="28">
        <v>8.5173037409275218E-2</v>
      </c>
      <c r="I453" s="28">
        <v>9.2479419470718138E-2</v>
      </c>
      <c r="J453" s="28">
        <v>9.9883083786365179E-2</v>
      </c>
      <c r="K453" s="28">
        <v>0.10739767029779718</v>
      </c>
      <c r="L453" s="28">
        <v>0.10966699359679773</v>
      </c>
      <c r="M453" s="28">
        <v>0.11196956637247384</v>
      </c>
      <c r="N453" s="28">
        <v>0.11138802744351115</v>
      </c>
      <c r="O453" s="28">
        <v>0.11171387582410751</v>
      </c>
      <c r="P453" s="28">
        <v>0.11292431145664004</v>
      </c>
      <c r="Q453" s="28">
        <v>0.11500424938311481</v>
      </c>
      <c r="R453" s="28">
        <v>0.11794598304271317</v>
      </c>
      <c r="S453" s="28">
        <v>0.12174891602418449</v>
      </c>
      <c r="T453" s="28">
        <v>0.12641935821036807</v>
      </c>
      <c r="U453" s="28">
        <v>0.13197038288102148</v>
      </c>
      <c r="V453" s="28">
        <v>0.13842174192394474</v>
      </c>
      <c r="W453" s="28">
        <v>0.14579983684905773</v>
      </c>
      <c r="X453" s="28">
        <v>0.15413774381106002</v>
      </c>
    </row>
    <row r="454" spans="1:24" x14ac:dyDescent="0.2">
      <c r="A454" s="11" t="s">
        <v>118</v>
      </c>
      <c r="B454" s="11" t="s">
        <v>80</v>
      </c>
      <c r="C454" s="11" t="s">
        <v>192</v>
      </c>
      <c r="D454" s="11" t="s">
        <v>183</v>
      </c>
      <c r="E454" s="28">
        <v>8.5006451885553513E-3</v>
      </c>
      <c r="F454" s="28">
        <v>9.1806968036397801E-3</v>
      </c>
      <c r="G454" s="28">
        <v>9.9151525479309627E-3</v>
      </c>
      <c r="H454" s="28">
        <v>1.0708364751765441E-2</v>
      </c>
      <c r="I454" s="28">
        <v>1.1565033931906677E-2</v>
      </c>
      <c r="J454" s="28">
        <v>1.2027635289182945E-2</v>
      </c>
      <c r="K454" s="28">
        <v>1.2508740700750262E-2</v>
      </c>
      <c r="L454" s="28">
        <v>1.3009090328780273E-2</v>
      </c>
      <c r="M454" s="28">
        <v>1.3269272135355878E-2</v>
      </c>
      <c r="N454" s="28">
        <v>1.0615417708284704E-2</v>
      </c>
      <c r="O454" s="28">
        <v>1.146465112494748E-2</v>
      </c>
      <c r="P454" s="28">
        <v>1.238182321494328E-2</v>
      </c>
      <c r="Q454" s="28">
        <v>1.3372369072138743E-2</v>
      </c>
      <c r="R454" s="28">
        <v>1.4442158597909843E-2</v>
      </c>
      <c r="S454" s="28">
        <v>1.5597531285742632E-2</v>
      </c>
      <c r="T454" s="28">
        <v>1.6845333788602045E-2</v>
      </c>
      <c r="U454" s="28">
        <v>1.819296049169021E-2</v>
      </c>
      <c r="V454" s="28">
        <v>1.9648397331025427E-2</v>
      </c>
      <c r="W454" s="28">
        <v>2.1220269117507462E-2</v>
      </c>
      <c r="X454" s="28">
        <v>2.2917890646908062E-2</v>
      </c>
    </row>
    <row r="455" spans="1:24" x14ac:dyDescent="0.2">
      <c r="A455" s="11" t="s">
        <v>118</v>
      </c>
      <c r="B455" s="11" t="s">
        <v>80</v>
      </c>
      <c r="C455" s="11" t="s">
        <v>192</v>
      </c>
      <c r="D455" s="11" t="s">
        <v>184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8">
        <v>0</v>
      </c>
      <c r="T455" s="28">
        <v>0</v>
      </c>
      <c r="U455" s="28">
        <v>0</v>
      </c>
      <c r="V455" s="28">
        <v>0</v>
      </c>
      <c r="W455" s="28">
        <v>0</v>
      </c>
      <c r="X455" s="28">
        <v>0</v>
      </c>
    </row>
    <row r="456" spans="1:24" x14ac:dyDescent="0.2">
      <c r="A456" s="11" t="s">
        <v>118</v>
      </c>
      <c r="B456" s="11" t="s">
        <v>80</v>
      </c>
      <c r="C456" s="11" t="s">
        <v>192</v>
      </c>
      <c r="D456" s="11" t="s">
        <v>185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8">
        <v>0</v>
      </c>
      <c r="T456" s="28">
        <v>0</v>
      </c>
      <c r="U456" s="28">
        <v>0</v>
      </c>
      <c r="V456" s="28">
        <v>0</v>
      </c>
      <c r="W456" s="28">
        <v>0</v>
      </c>
      <c r="X456" s="28">
        <v>0</v>
      </c>
    </row>
    <row r="457" spans="1:24" x14ac:dyDescent="0.2">
      <c r="A457" s="11" t="s">
        <v>118</v>
      </c>
      <c r="B457" s="11" t="s">
        <v>80</v>
      </c>
      <c r="C457" s="11" t="s">
        <v>192</v>
      </c>
      <c r="D457" s="11" t="s">
        <v>186</v>
      </c>
      <c r="E457" s="28">
        <v>0.21515558691703635</v>
      </c>
      <c r="F457" s="28">
        <v>0.23423507218301381</v>
      </c>
      <c r="G457" s="28">
        <v>0.25474756435463874</v>
      </c>
      <c r="H457" s="28">
        <v>0.27681237158014443</v>
      </c>
      <c r="I457" s="28">
        <v>0.30055811327983395</v>
      </c>
      <c r="J457" s="28">
        <v>0.30963755973773205</v>
      </c>
      <c r="K457" s="28">
        <v>0.33293277792317127</v>
      </c>
      <c r="L457" s="28">
        <v>0.33996768015007295</v>
      </c>
      <c r="M457" s="28">
        <v>0.3471056557546689</v>
      </c>
      <c r="N457" s="28">
        <v>0.28960887135312896</v>
      </c>
      <c r="O457" s="28">
        <v>0.31279885230750099</v>
      </c>
      <c r="P457" s="28">
        <v>0.33877293436992012</v>
      </c>
      <c r="Q457" s="28">
        <v>0.34893612240101773</v>
      </c>
      <c r="R457" s="28">
        <v>0.35786168073319119</v>
      </c>
      <c r="S457" s="28">
        <v>0.37742163967497194</v>
      </c>
      <c r="T457" s="28">
        <v>0.39190001045214101</v>
      </c>
      <c r="U457" s="28">
        <v>0.40910818693116657</v>
      </c>
      <c r="V457" s="28">
        <v>0.4291073999642287</v>
      </c>
      <c r="W457" s="28">
        <v>0.45197949423207895</v>
      </c>
      <c r="X457" s="28">
        <v>0.47782700581428605</v>
      </c>
    </row>
    <row r="458" spans="1:24" x14ac:dyDescent="0.2">
      <c r="A458" s="11" t="s">
        <v>118</v>
      </c>
      <c r="B458" s="11" t="s">
        <v>80</v>
      </c>
      <c r="C458" s="11" t="s">
        <v>192</v>
      </c>
      <c r="D458" s="11" t="s">
        <v>187</v>
      </c>
      <c r="E458" s="28">
        <v>0.21515558691703635</v>
      </c>
      <c r="F458" s="28">
        <v>0.23423507218301381</v>
      </c>
      <c r="G458" s="28">
        <v>0.25474756435463874</v>
      </c>
      <c r="H458" s="28">
        <v>0.27681237158014443</v>
      </c>
      <c r="I458" s="28">
        <v>0.30055811327983395</v>
      </c>
      <c r="J458" s="28">
        <v>0.30963755973773205</v>
      </c>
      <c r="K458" s="28">
        <v>0.33293277792317127</v>
      </c>
      <c r="L458" s="28">
        <v>0.33996768015007295</v>
      </c>
      <c r="M458" s="28">
        <v>0.3471056557546689</v>
      </c>
      <c r="N458" s="28">
        <v>0.28960887135312896</v>
      </c>
      <c r="O458" s="28">
        <v>0.31279885230750099</v>
      </c>
      <c r="P458" s="28">
        <v>0.33877293436992012</v>
      </c>
      <c r="Q458" s="28">
        <v>0.34893612240101773</v>
      </c>
      <c r="R458" s="28">
        <v>0.35786168073319119</v>
      </c>
      <c r="S458" s="28">
        <v>0.37742163967497194</v>
      </c>
      <c r="T458" s="28">
        <v>0.39190001045214101</v>
      </c>
      <c r="U458" s="28">
        <v>0.40910818693116657</v>
      </c>
      <c r="V458" s="28">
        <v>0.4291073999642287</v>
      </c>
      <c r="W458" s="28">
        <v>0.45197949423207895</v>
      </c>
      <c r="X458" s="28">
        <v>0.47782700581428605</v>
      </c>
    </row>
    <row r="459" spans="1:24" x14ac:dyDescent="0.2">
      <c r="A459" s="11" t="s">
        <v>118</v>
      </c>
      <c r="B459" s="11" t="s">
        <v>80</v>
      </c>
      <c r="C459" s="11" t="s">
        <v>192</v>
      </c>
      <c r="D459" s="11" t="s">
        <v>188</v>
      </c>
      <c r="E459" s="28">
        <v>0.19075</v>
      </c>
      <c r="F459" s="28">
        <v>0.23</v>
      </c>
      <c r="G459" s="28">
        <v>0.317</v>
      </c>
      <c r="H459" s="28">
        <v>0.39450000000000002</v>
      </c>
      <c r="I459" s="28">
        <v>0.46149999999999997</v>
      </c>
      <c r="J459" s="28">
        <v>0.3715</v>
      </c>
      <c r="K459" s="28">
        <v>0.36425000000000002</v>
      </c>
      <c r="L459" s="28">
        <v>0.27550000000000002</v>
      </c>
      <c r="M459" s="28">
        <v>0.23849999999999999</v>
      </c>
      <c r="N459" s="28">
        <v>0.20524999999999999</v>
      </c>
      <c r="O459" s="28">
        <v>0.26682499999999998</v>
      </c>
      <c r="P459" s="28">
        <v>0.29350749999999998</v>
      </c>
      <c r="Q459" s="28">
        <v>0.31405302499999999</v>
      </c>
      <c r="R459" s="28">
        <v>0.33603673675000001</v>
      </c>
      <c r="S459" s="28">
        <v>0.35955930832250005</v>
      </c>
      <c r="T459" s="28">
        <v>0.38472845990507509</v>
      </c>
      <c r="U459" s="28">
        <v>0.4078121674993796</v>
      </c>
      <c r="V459" s="28">
        <v>0.4322808975493424</v>
      </c>
      <c r="W459" s="28">
        <v>0.46686336935328981</v>
      </c>
      <c r="X459" s="28">
        <v>0.49487517151448723</v>
      </c>
    </row>
    <row r="460" spans="1:24" x14ac:dyDescent="0.2">
      <c r="A460" s="11" t="s">
        <v>118</v>
      </c>
      <c r="B460" s="11" t="s">
        <v>80</v>
      </c>
      <c r="C460" s="11" t="s">
        <v>192</v>
      </c>
      <c r="D460" s="11" t="s">
        <v>189</v>
      </c>
      <c r="E460" s="28">
        <v>1.025E-2</v>
      </c>
      <c r="F460" s="28">
        <v>1.575E-2</v>
      </c>
      <c r="G460" s="28">
        <v>5.0500000000000003E-2</v>
      </c>
      <c r="H460" s="28">
        <v>6.0749999999999992E-2</v>
      </c>
      <c r="I460" s="28">
        <v>0.08</v>
      </c>
      <c r="J460" s="28">
        <v>6.9750000000000006E-2</v>
      </c>
      <c r="K460" s="28">
        <v>6.5750000000000003E-2</v>
      </c>
      <c r="L460" s="28">
        <v>1.4500000000000001E-2</v>
      </c>
      <c r="M460" s="28">
        <v>1.15E-2</v>
      </c>
      <c r="N460" s="28">
        <v>1.4999999999999999E-2</v>
      </c>
      <c r="O460" s="28">
        <v>0.02</v>
      </c>
      <c r="P460" s="28">
        <v>2.0500000000000001E-2</v>
      </c>
      <c r="Q460" s="28">
        <v>2.10125E-2</v>
      </c>
      <c r="R460" s="28">
        <v>2.15378125E-2</v>
      </c>
      <c r="S460" s="28">
        <v>2.2076257812499996E-2</v>
      </c>
      <c r="T460" s="28">
        <v>2.2628164257812493E-2</v>
      </c>
      <c r="U460" s="28">
        <v>2.3193868364257804E-2</v>
      </c>
      <c r="V460" s="28">
        <v>2.3773715073364246E-2</v>
      </c>
      <c r="W460" s="28">
        <v>2.4368057950198349E-2</v>
      </c>
      <c r="X460" s="28">
        <v>2.4977259398953306E-2</v>
      </c>
    </row>
    <row r="461" spans="1:24" x14ac:dyDescent="0.2">
      <c r="A461" s="11" t="s">
        <v>118</v>
      </c>
      <c r="B461" s="11" t="s">
        <v>80</v>
      </c>
      <c r="C461" s="11" t="s">
        <v>192</v>
      </c>
      <c r="D461" s="11" t="s">
        <v>190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8">
        <v>0</v>
      </c>
      <c r="T461" s="28">
        <v>0</v>
      </c>
      <c r="U461" s="28">
        <v>0</v>
      </c>
      <c r="V461" s="28">
        <v>0</v>
      </c>
      <c r="W461" s="28">
        <v>0</v>
      </c>
      <c r="X461" s="28">
        <v>0</v>
      </c>
    </row>
    <row r="462" spans="1:24" x14ac:dyDescent="0.2">
      <c r="A462" s="11" t="s">
        <v>119</v>
      </c>
      <c r="B462" s="11" t="s">
        <v>82</v>
      </c>
      <c r="C462" s="11" t="s">
        <v>181</v>
      </c>
      <c r="D462" s="11" t="s">
        <v>182</v>
      </c>
      <c r="E462" s="28">
        <v>52.437375000000003</v>
      </c>
      <c r="F462" s="28">
        <v>53.540516000000004</v>
      </c>
      <c r="G462" s="28">
        <v>54.539839000000001</v>
      </c>
      <c r="H462" s="28">
        <v>55.212589999999999</v>
      </c>
      <c r="I462" s="28">
        <v>56.795000000000002</v>
      </c>
      <c r="J462" s="28">
        <v>57.091000000000001</v>
      </c>
      <c r="K462" s="28">
        <v>57.521000000000001</v>
      </c>
      <c r="L462" s="28">
        <v>57.624000000000002</v>
      </c>
      <c r="M462" s="28">
        <v>57.865000000000002</v>
      </c>
      <c r="N462" s="28">
        <v>58.02</v>
      </c>
      <c r="O462" s="28">
        <v>58.347000000000001</v>
      </c>
      <c r="P462" s="28">
        <v>58.67</v>
      </c>
      <c r="Q462" s="28">
        <v>59.826079999999997</v>
      </c>
      <c r="R462" s="28">
        <v>60.655620039999988</v>
      </c>
      <c r="S462" s="28">
        <v>61.478669977479989</v>
      </c>
      <c r="T462" s="28">
        <v>61.794443098921263</v>
      </c>
      <c r="U462" s="28">
        <v>61.759137297491385</v>
      </c>
      <c r="V462" s="28">
        <v>61.472832235856949</v>
      </c>
      <c r="W462" s="28">
        <v>61.061217308290388</v>
      </c>
      <c r="X462" s="28">
        <v>60.673035965943214</v>
      </c>
    </row>
    <row r="463" spans="1:24" x14ac:dyDescent="0.2">
      <c r="A463" s="11" t="s">
        <v>119</v>
      </c>
      <c r="B463" s="11" t="s">
        <v>82</v>
      </c>
      <c r="C463" s="11" t="s">
        <v>181</v>
      </c>
      <c r="D463" s="11" t="s">
        <v>183</v>
      </c>
      <c r="E463" s="28">
        <v>4.2522796999999999</v>
      </c>
      <c r="F463" s="28">
        <v>4.290673</v>
      </c>
      <c r="G463" s="28">
        <v>4.7714049000000003</v>
      </c>
      <c r="H463" s="28">
        <v>4.7119999999999997</v>
      </c>
      <c r="I463" s="28">
        <v>4.7549999999999999</v>
      </c>
      <c r="J463" s="28">
        <v>4.74</v>
      </c>
      <c r="K463" s="28">
        <v>4.5789999999999997</v>
      </c>
      <c r="L463" s="28">
        <v>4.3380000000000001</v>
      </c>
      <c r="M463" s="28">
        <v>4.2039999999999997</v>
      </c>
      <c r="N463" s="28">
        <v>3.9251080000000003</v>
      </c>
      <c r="O463" s="28">
        <v>4.215109</v>
      </c>
      <c r="P463" s="28">
        <v>3.521598</v>
      </c>
      <c r="Q463" s="28">
        <v>4.5589399999999998</v>
      </c>
      <c r="R463" s="28">
        <v>4.5387569999999995</v>
      </c>
      <c r="S463" s="28">
        <v>4.6443540000000008</v>
      </c>
      <c r="T463" s="28">
        <v>4.2504080000000002</v>
      </c>
      <c r="U463" s="28">
        <v>3.9813330000000002</v>
      </c>
      <c r="V463" s="28">
        <v>3.7897979999999998</v>
      </c>
      <c r="W463" s="28">
        <v>3.6455920000000002</v>
      </c>
      <c r="X463" s="28">
        <v>3.6418590000000002</v>
      </c>
    </row>
    <row r="464" spans="1:24" x14ac:dyDescent="0.2">
      <c r="A464" s="11" t="s">
        <v>119</v>
      </c>
      <c r="B464" s="11" t="s">
        <v>82</v>
      </c>
      <c r="C464" s="11" t="s">
        <v>181</v>
      </c>
      <c r="D464" s="11" t="s">
        <v>184</v>
      </c>
      <c r="E464" s="28">
        <v>8.3630589999999998</v>
      </c>
      <c r="F464" s="28">
        <v>8.1122014643756604</v>
      </c>
      <c r="G464" s="28">
        <v>8.5972829999999991</v>
      </c>
      <c r="H464" s="28">
        <v>8.4789999999999992</v>
      </c>
      <c r="I464" s="28">
        <v>8.8379999999999992</v>
      </c>
      <c r="J464" s="28">
        <v>9.1560000000000006</v>
      </c>
      <c r="K464" s="28">
        <v>9.8740000000000006</v>
      </c>
      <c r="L464" s="28">
        <v>9.9920000000000009</v>
      </c>
      <c r="M464" s="28">
        <v>9.9570000000000007</v>
      </c>
      <c r="N464" s="28">
        <v>6.8328959999999999</v>
      </c>
      <c r="O464" s="28">
        <v>8.2827929999999999</v>
      </c>
      <c r="P464" s="28">
        <v>7.1395400000000002</v>
      </c>
      <c r="Q464" s="28">
        <v>8.5489130000000007</v>
      </c>
      <c r="R464" s="28">
        <v>8.1856390000000001</v>
      </c>
      <c r="S464" s="28">
        <v>8.2484789999999997</v>
      </c>
      <c r="T464" s="28">
        <v>7.9766310000000002</v>
      </c>
      <c r="U464" s="28">
        <v>7.5534300000000005</v>
      </c>
      <c r="V464" s="28">
        <v>7.3604260000000004</v>
      </c>
      <c r="W464" s="28">
        <v>7.3658960000000002</v>
      </c>
      <c r="X464" s="28">
        <v>7.4045900000000007</v>
      </c>
    </row>
    <row r="465" spans="1:24" x14ac:dyDescent="0.2">
      <c r="A465" s="11" t="s">
        <v>119</v>
      </c>
      <c r="B465" s="11" t="s">
        <v>82</v>
      </c>
      <c r="C465" s="11" t="s">
        <v>181</v>
      </c>
      <c r="D465" s="11" t="s">
        <v>185</v>
      </c>
      <c r="E465" s="28">
        <v>41.815294999999999</v>
      </c>
      <c r="F465" s="28">
        <v>40.5610073218783</v>
      </c>
      <c r="G465" s="28">
        <v>42.986414999999994</v>
      </c>
      <c r="H465" s="28">
        <v>42.395000000000003</v>
      </c>
      <c r="I465" s="28">
        <v>44.19</v>
      </c>
      <c r="J465" s="28">
        <v>45.78</v>
      </c>
      <c r="K465" s="28">
        <v>49.37</v>
      </c>
      <c r="L465" s="28">
        <v>49.96</v>
      </c>
      <c r="M465" s="28">
        <v>49.784999999999997</v>
      </c>
      <c r="N465" s="28">
        <v>34.164479999999998</v>
      </c>
      <c r="O465" s="28">
        <v>40.916997420000001</v>
      </c>
      <c r="P465" s="28">
        <v>34.769559800000003</v>
      </c>
      <c r="Q465" s="28">
        <v>41.291249790000002</v>
      </c>
      <c r="R465" s="28">
        <v>39.291067200000001</v>
      </c>
      <c r="S465" s="28">
        <v>39.262760039999996</v>
      </c>
      <c r="T465" s="28">
        <v>37.888997250000003</v>
      </c>
      <c r="U465" s="28">
        <v>35.878792500000003</v>
      </c>
      <c r="V465" s="28">
        <v>34.814814980000001</v>
      </c>
      <c r="W465" s="28">
        <v>34.840688080000007</v>
      </c>
      <c r="X465" s="28">
        <v>35.023710700000009</v>
      </c>
    </row>
    <row r="466" spans="1:24" x14ac:dyDescent="0.2">
      <c r="A466" s="11" t="s">
        <v>119</v>
      </c>
      <c r="B466" s="11" t="s">
        <v>82</v>
      </c>
      <c r="C466" s="11" t="s">
        <v>181</v>
      </c>
      <c r="D466" s="11" t="s">
        <v>186</v>
      </c>
      <c r="E466" s="28">
        <v>52.864503999999997</v>
      </c>
      <c r="F466" s="28">
        <v>56.358770678121701</v>
      </c>
      <c r="G466" s="28">
        <v>59.072018000000007</v>
      </c>
      <c r="H466" s="28">
        <v>54.482710000000004</v>
      </c>
      <c r="I466" s="28">
        <v>54.564999999999998</v>
      </c>
      <c r="J466" s="28">
        <v>57.158899999999996</v>
      </c>
      <c r="K466" s="28">
        <v>58.265000000000001</v>
      </c>
      <c r="L466" s="28">
        <v>56.231000000000002</v>
      </c>
      <c r="M466" s="28">
        <v>53.332500000000003</v>
      </c>
      <c r="N466" s="28">
        <v>49.45900000000001</v>
      </c>
      <c r="O466" s="28">
        <v>53.006039999999999</v>
      </c>
      <c r="P466" s="28">
        <v>57.006239999999998</v>
      </c>
      <c r="Q466" s="28">
        <v>56.63447</v>
      </c>
      <c r="R466" s="28">
        <v>58.88317</v>
      </c>
      <c r="S466" s="28">
        <v>60.970280000000002</v>
      </c>
      <c r="T466" s="28">
        <v>61.242723633093014</v>
      </c>
      <c r="U466" s="28">
        <v>61.096050988122421</v>
      </c>
      <c r="V466" s="28">
        <v>60.839844257773144</v>
      </c>
      <c r="W466" s="28">
        <v>60.450998506999674</v>
      </c>
      <c r="X466" s="28">
        <v>60.064631731253812</v>
      </c>
    </row>
    <row r="467" spans="1:24" x14ac:dyDescent="0.2">
      <c r="A467" s="11" t="s">
        <v>119</v>
      </c>
      <c r="B467" s="11" t="s">
        <v>82</v>
      </c>
      <c r="C467" s="11" t="s">
        <v>181</v>
      </c>
      <c r="D467" s="11" t="s">
        <v>187</v>
      </c>
      <c r="E467" s="28">
        <v>94.679799000000003</v>
      </c>
      <c r="F467" s="28">
        <v>96.919778000000008</v>
      </c>
      <c r="G467" s="28">
        <v>102.05843300000001</v>
      </c>
      <c r="H467" s="28">
        <v>96.877710000000008</v>
      </c>
      <c r="I467" s="28">
        <v>98.754999999999995</v>
      </c>
      <c r="J467" s="28">
        <v>102.93889999999999</v>
      </c>
      <c r="K467" s="28">
        <v>107.63500000000001</v>
      </c>
      <c r="L467" s="28">
        <v>106.191</v>
      </c>
      <c r="M467" s="28">
        <v>103.11750000000001</v>
      </c>
      <c r="N467" s="28">
        <v>83.623480000000001</v>
      </c>
      <c r="O467" s="28">
        <v>93.92303742</v>
      </c>
      <c r="P467" s="28">
        <v>91.775799800000001</v>
      </c>
      <c r="Q467" s="28">
        <v>97.925719790000002</v>
      </c>
      <c r="R467" s="28">
        <v>98.174237199999993</v>
      </c>
      <c r="S467" s="28">
        <v>100.23304003999999</v>
      </c>
      <c r="T467" s="28">
        <v>99.13172088309301</v>
      </c>
      <c r="U467" s="28">
        <v>96.974843488122417</v>
      </c>
      <c r="V467" s="28">
        <v>95.654659237773146</v>
      </c>
      <c r="W467" s="28">
        <v>95.291686586999674</v>
      </c>
      <c r="X467" s="28">
        <v>95.088342431253821</v>
      </c>
    </row>
    <row r="468" spans="1:24" x14ac:dyDescent="0.2">
      <c r="A468" s="11" t="s">
        <v>119</v>
      </c>
      <c r="B468" s="11" t="s">
        <v>82</v>
      </c>
      <c r="C468" s="11" t="s">
        <v>181</v>
      </c>
      <c r="D468" s="11" t="s">
        <v>188</v>
      </c>
      <c r="E468" s="28">
        <v>10.547219999999999</v>
      </c>
      <c r="F468" s="28">
        <v>11.321244</v>
      </c>
      <c r="G468" s="28">
        <v>13.617907000000001</v>
      </c>
      <c r="H468" s="28">
        <v>14.173467</v>
      </c>
      <c r="I468" s="28">
        <v>18.829000000000001</v>
      </c>
      <c r="J468" s="28">
        <v>23.809000000000001</v>
      </c>
      <c r="K468" s="28">
        <v>26.41</v>
      </c>
      <c r="L468" s="28">
        <v>25.592200999999999</v>
      </c>
      <c r="M468" s="28">
        <v>25.506796999999999</v>
      </c>
      <c r="N468" s="28">
        <v>21.315562000000003</v>
      </c>
      <c r="O468" s="28">
        <v>21.591503257852004</v>
      </c>
      <c r="P468" s="28">
        <v>21.424863250010002</v>
      </c>
      <c r="Q468" s="28">
        <v>21.598150136354004</v>
      </c>
      <c r="R468" s="28">
        <v>21.669985558342002</v>
      </c>
      <c r="S468" s="28">
        <v>21.539740216753923</v>
      </c>
      <c r="T468" s="28">
        <v>21.377132165275345</v>
      </c>
      <c r="U468" s="28">
        <v>21.874255227785682</v>
      </c>
      <c r="V468" s="28">
        <v>22.546121206740295</v>
      </c>
      <c r="W468" s="28">
        <v>23.606749879106591</v>
      </c>
      <c r="X468" s="28">
        <v>24.798256636516506</v>
      </c>
    </row>
    <row r="469" spans="1:24" x14ac:dyDescent="0.2">
      <c r="A469" s="11" t="s">
        <v>119</v>
      </c>
      <c r="B469" s="11" t="s">
        <v>82</v>
      </c>
      <c r="C469" s="11" t="s">
        <v>181</v>
      </c>
      <c r="D469" s="11" t="s">
        <v>189</v>
      </c>
      <c r="E469" s="28">
        <v>40.447775999999998</v>
      </c>
      <c r="F469" s="28">
        <v>38.855972999999999</v>
      </c>
      <c r="G469" s="28">
        <v>42.277290000000001</v>
      </c>
      <c r="H469" s="28">
        <v>47.781999999999996</v>
      </c>
      <c r="I469" s="28">
        <v>51.741</v>
      </c>
      <c r="J469" s="28">
        <v>57.13</v>
      </c>
      <c r="K469" s="28">
        <v>57.814</v>
      </c>
      <c r="L469" s="28">
        <v>60.399557000000001</v>
      </c>
      <c r="M469" s="28">
        <v>60.911450000000002</v>
      </c>
      <c r="N469" s="28">
        <v>48.701096</v>
      </c>
      <c r="O469" s="28">
        <v>58.982748000000001</v>
      </c>
      <c r="P469" s="28">
        <v>55.287551000000001</v>
      </c>
      <c r="Q469" s="28">
        <v>44.146693999999997</v>
      </c>
      <c r="R469" s="28">
        <v>42.065688000000002</v>
      </c>
      <c r="S469" s="28">
        <v>42.850605999999999</v>
      </c>
      <c r="T469" s="28">
        <v>42.993706019669197</v>
      </c>
      <c r="U469" s="28">
        <v>43.237777447590354</v>
      </c>
      <c r="V469" s="28">
        <v>42.833886825568101</v>
      </c>
      <c r="W469" s="28">
        <v>42.399418331733472</v>
      </c>
      <c r="X469" s="28">
        <v>41.975424148416131</v>
      </c>
    </row>
    <row r="470" spans="1:24" x14ac:dyDescent="0.2">
      <c r="A470" s="11" t="s">
        <v>119</v>
      </c>
      <c r="B470" s="11" t="s">
        <v>82</v>
      </c>
      <c r="C470" s="11" t="s">
        <v>181</v>
      </c>
      <c r="D470" s="11" t="s">
        <v>190</v>
      </c>
      <c r="E470" s="28">
        <v>121.726</v>
      </c>
      <c r="F470" s="28">
        <v>122.44799999999999</v>
      </c>
      <c r="G470" s="28">
        <v>127.441</v>
      </c>
      <c r="H470" s="28">
        <v>130.328</v>
      </c>
      <c r="I470" s="28">
        <v>132.386</v>
      </c>
      <c r="J470" s="28">
        <v>134.80600000000001</v>
      </c>
      <c r="K470" s="28">
        <v>134.59399999999999</v>
      </c>
      <c r="L470" s="28">
        <v>136.73099999999999</v>
      </c>
      <c r="M470" s="28">
        <v>134.78700000000001</v>
      </c>
      <c r="N470" s="28">
        <v>104.88500000000001</v>
      </c>
      <c r="O470" s="28">
        <v>125.45699999999999</v>
      </c>
      <c r="P470" s="28">
        <v>126.998</v>
      </c>
      <c r="Q470" s="28">
        <v>120.60899999999999</v>
      </c>
      <c r="R470" s="28">
        <v>119.395</v>
      </c>
      <c r="S470" s="28">
        <v>120.005</v>
      </c>
      <c r="T470" s="28">
        <v>119.9152642570382</v>
      </c>
      <c r="U470" s="28">
        <v>118.42759563902601</v>
      </c>
      <c r="V470" s="28">
        <v>116.05713797361069</v>
      </c>
      <c r="W470" s="28">
        <v>114.09778003379527</v>
      </c>
      <c r="X470" s="28">
        <v>112.23433982598971</v>
      </c>
    </row>
    <row r="471" spans="1:24" x14ac:dyDescent="0.2">
      <c r="A471" s="11" t="s">
        <v>119</v>
      </c>
      <c r="B471" s="11" t="s">
        <v>82</v>
      </c>
      <c r="C471" s="11" t="s">
        <v>191</v>
      </c>
      <c r="D471" s="11" t="s">
        <v>182</v>
      </c>
      <c r="E471" s="28">
        <v>18.758901999999999</v>
      </c>
      <c r="F471" s="28">
        <v>18.434968000000001</v>
      </c>
      <c r="G471" s="28">
        <v>18.057416999999997</v>
      </c>
      <c r="H471" s="28">
        <v>17.641682000000003</v>
      </c>
      <c r="I471" s="28">
        <v>17.316546000000002</v>
      </c>
      <c r="J471" s="28">
        <v>17.245935000000003</v>
      </c>
      <c r="K471" s="28">
        <v>16.990596</v>
      </c>
      <c r="L471" s="28">
        <v>16.746973000000001</v>
      </c>
      <c r="M471" s="28">
        <v>16.354776999999999</v>
      </c>
      <c r="N471" s="28">
        <v>16.000033000000002</v>
      </c>
      <c r="O471" s="28">
        <v>15.730933</v>
      </c>
      <c r="P471" s="28">
        <v>15.320894355000002</v>
      </c>
      <c r="Q471" s="28">
        <v>15.019756327570001</v>
      </c>
      <c r="R471" s="28">
        <v>14.714763897295239</v>
      </c>
      <c r="S471" s="28">
        <v>14.439253952279161</v>
      </c>
      <c r="T471" s="28">
        <v>14.105095683524176</v>
      </c>
      <c r="U471" s="28">
        <v>13.792144177044532</v>
      </c>
      <c r="V471" s="28">
        <v>13.482968373005503</v>
      </c>
      <c r="W471" s="28">
        <v>13.187032523641129</v>
      </c>
      <c r="X471" s="28">
        <v>12.906238312033532</v>
      </c>
    </row>
    <row r="472" spans="1:24" x14ac:dyDescent="0.2">
      <c r="A472" s="11" t="s">
        <v>119</v>
      </c>
      <c r="B472" s="11" t="s">
        <v>82</v>
      </c>
      <c r="C472" s="11" t="s">
        <v>191</v>
      </c>
      <c r="D472" s="11" t="s">
        <v>183</v>
      </c>
      <c r="E472" s="28">
        <v>1.601146</v>
      </c>
      <c r="F472" s="28">
        <v>1.5228440720000003</v>
      </c>
      <c r="G472" s="28">
        <v>0.93106558799999983</v>
      </c>
      <c r="H472" s="28">
        <v>0.98899999999999999</v>
      </c>
      <c r="I472" s="28">
        <v>0.97</v>
      </c>
      <c r="J472" s="28">
        <v>0.98799999999999999</v>
      </c>
      <c r="K472" s="28">
        <v>0.999</v>
      </c>
      <c r="L472" s="28">
        <v>0.88400000000000001</v>
      </c>
      <c r="M472" s="28">
        <v>0.77900000000000003</v>
      </c>
      <c r="N472" s="28">
        <v>0.622062</v>
      </c>
      <c r="O472" s="28">
        <v>0.67203500000000005</v>
      </c>
      <c r="P472" s="28">
        <v>0.61247200000000002</v>
      </c>
      <c r="Q472" s="28">
        <v>0.71004100000000003</v>
      </c>
      <c r="R472" s="28">
        <v>0.71635099999999996</v>
      </c>
      <c r="S472" s="28">
        <v>0.72509400000000002</v>
      </c>
      <c r="T472" s="28">
        <v>0.64771100000000004</v>
      </c>
      <c r="U472" s="28">
        <v>0.64619500000000007</v>
      </c>
      <c r="V472" s="28">
        <v>0.62869000000000008</v>
      </c>
      <c r="W472" s="28">
        <v>0.62090599999999996</v>
      </c>
      <c r="X472" s="28">
        <v>0.61592400000000003</v>
      </c>
    </row>
    <row r="473" spans="1:24" x14ac:dyDescent="0.2">
      <c r="A473" s="11" t="s">
        <v>119</v>
      </c>
      <c r="B473" s="11" t="s">
        <v>82</v>
      </c>
      <c r="C473" s="11" t="s">
        <v>191</v>
      </c>
      <c r="D473" s="11" t="s">
        <v>184</v>
      </c>
      <c r="E473" s="28">
        <v>1.590856</v>
      </c>
      <c r="F473" s="28">
        <v>1.4834890000000001</v>
      </c>
      <c r="G473" s="28">
        <v>1.420126</v>
      </c>
      <c r="H473" s="28">
        <v>1.504</v>
      </c>
      <c r="I473" s="28">
        <v>1.304</v>
      </c>
      <c r="J473" s="28">
        <v>1.2989999999999999</v>
      </c>
      <c r="K473" s="28">
        <v>1.264</v>
      </c>
      <c r="L473" s="28">
        <v>1.0649999999999999</v>
      </c>
      <c r="M473" s="28">
        <v>1.139</v>
      </c>
      <c r="N473" s="28">
        <v>0.80700899999999998</v>
      </c>
      <c r="O473" s="28">
        <v>0.97076600000000002</v>
      </c>
      <c r="P473" s="28">
        <v>0.95571799999999996</v>
      </c>
      <c r="Q473" s="28">
        <v>1.053469</v>
      </c>
      <c r="R473" s="28">
        <v>1.0710440000000001</v>
      </c>
      <c r="S473" s="28">
        <v>1.0309790000000001</v>
      </c>
      <c r="T473" s="28">
        <v>0.85712500000000003</v>
      </c>
      <c r="U473" s="28">
        <v>0.84067499999999995</v>
      </c>
      <c r="V473" s="28">
        <v>0.83222799999999997</v>
      </c>
      <c r="W473" s="28">
        <v>0.82936800000000011</v>
      </c>
      <c r="X473" s="28">
        <v>0.82581100000000007</v>
      </c>
    </row>
    <row r="474" spans="1:24" x14ac:dyDescent="0.2">
      <c r="A474" s="11" t="s">
        <v>119</v>
      </c>
      <c r="B474" s="11" t="s">
        <v>82</v>
      </c>
      <c r="C474" s="11" t="s">
        <v>191</v>
      </c>
      <c r="D474" s="11" t="s">
        <v>185</v>
      </c>
      <c r="E474" s="28">
        <v>7.2587999999999999</v>
      </c>
      <c r="F474" s="28">
        <v>6.9773999999999994</v>
      </c>
      <c r="G474" s="28">
        <v>6.7031999999999998</v>
      </c>
      <c r="H474" s="28">
        <v>7.3965999999999994</v>
      </c>
      <c r="I474" s="28">
        <v>7.2794000000000008</v>
      </c>
      <c r="J474" s="28">
        <v>6.4950000000000001</v>
      </c>
      <c r="K474" s="28">
        <v>6.32</v>
      </c>
      <c r="L474" s="28">
        <v>5.3250000000000002</v>
      </c>
      <c r="M474" s="28">
        <v>5.6950000000000003</v>
      </c>
      <c r="N474" s="28">
        <v>4.0350450000000002</v>
      </c>
      <c r="O474" s="28">
        <v>4.8538300000000003</v>
      </c>
      <c r="P474" s="28">
        <v>4.7785899999999994</v>
      </c>
      <c r="Q474" s="28">
        <v>5.2673449999999997</v>
      </c>
      <c r="R474" s="28">
        <v>5.355220000000001</v>
      </c>
      <c r="S474" s="28">
        <v>5.1548950000000007</v>
      </c>
      <c r="T474" s="28">
        <v>4.2856249999999996</v>
      </c>
      <c r="U474" s="28">
        <v>4.2033749999999994</v>
      </c>
      <c r="V474" s="28">
        <v>4.1611399999999996</v>
      </c>
      <c r="W474" s="28">
        <v>4.146840000000001</v>
      </c>
      <c r="X474" s="28">
        <v>4.1290550000000001</v>
      </c>
    </row>
    <row r="475" spans="1:24" x14ac:dyDescent="0.2">
      <c r="A475" s="11" t="s">
        <v>119</v>
      </c>
      <c r="B475" s="11" t="s">
        <v>82</v>
      </c>
      <c r="C475" s="11" t="s">
        <v>191</v>
      </c>
      <c r="D475" s="11" t="s">
        <v>186</v>
      </c>
      <c r="E475" s="28">
        <v>17.487578027433702</v>
      </c>
      <c r="F475" s="28">
        <v>16.297026483084284</v>
      </c>
      <c r="G475" s="28">
        <v>15.369176581970848</v>
      </c>
      <c r="H475" s="28">
        <v>14.196248657840973</v>
      </c>
      <c r="I475" s="28">
        <v>14.801178194086079</v>
      </c>
      <c r="J475" s="28">
        <v>14.817545288042837</v>
      </c>
      <c r="K475" s="28">
        <v>15.173706249664198</v>
      </c>
      <c r="L475" s="28">
        <v>14.900474479923535</v>
      </c>
      <c r="M475" s="28">
        <v>13.927167832665887</v>
      </c>
      <c r="N475" s="28">
        <v>12.711722727725956</v>
      </c>
      <c r="O475" s="28">
        <v>13.53514</v>
      </c>
      <c r="P475" s="28">
        <v>14.55486</v>
      </c>
      <c r="Q475" s="28">
        <v>14.6492</v>
      </c>
      <c r="R475" s="28">
        <v>15.12832</v>
      </c>
      <c r="S475" s="28">
        <v>15.491899999999999</v>
      </c>
      <c r="T475" s="28">
        <v>15.110695593467524</v>
      </c>
      <c r="U475" s="28">
        <v>14.684541949455365</v>
      </c>
      <c r="V475" s="28">
        <v>14.295913520350247</v>
      </c>
      <c r="W475" s="28">
        <v>13.974566234799406</v>
      </c>
      <c r="X475" s="28">
        <v>13.676730936854943</v>
      </c>
    </row>
    <row r="476" spans="1:24" x14ac:dyDescent="0.2">
      <c r="A476" s="11" t="s">
        <v>119</v>
      </c>
      <c r="B476" s="11" t="s">
        <v>82</v>
      </c>
      <c r="C476" s="11" t="s">
        <v>191</v>
      </c>
      <c r="D476" s="11" t="s">
        <v>187</v>
      </c>
      <c r="E476" s="28">
        <v>24.746378027433703</v>
      </c>
      <c r="F476" s="28">
        <v>23.274426483084284</v>
      </c>
      <c r="G476" s="28">
        <v>22.072376581970847</v>
      </c>
      <c r="H476" s="28">
        <v>21.592848657840975</v>
      </c>
      <c r="I476" s="28">
        <v>22.08057819408608</v>
      </c>
      <c r="J476" s="28">
        <v>21.312545288042834</v>
      </c>
      <c r="K476" s="28">
        <v>21.4937062496642</v>
      </c>
      <c r="L476" s="28">
        <v>20.225474479923534</v>
      </c>
      <c r="M476" s="28">
        <v>19.622167832665887</v>
      </c>
      <c r="N476" s="28">
        <v>16.746767727725956</v>
      </c>
      <c r="O476" s="28">
        <v>18.38897</v>
      </c>
      <c r="P476" s="28">
        <v>19.333449999999999</v>
      </c>
      <c r="Q476" s="28">
        <v>19.916544999999999</v>
      </c>
      <c r="R476" s="28">
        <v>20.483540000000001</v>
      </c>
      <c r="S476" s="28">
        <v>20.646795000000001</v>
      </c>
      <c r="T476" s="28">
        <v>19.396320593467522</v>
      </c>
      <c r="U476" s="28">
        <v>18.887916949455366</v>
      </c>
      <c r="V476" s="28">
        <v>18.457053520350247</v>
      </c>
      <c r="W476" s="28">
        <v>18.121406234799409</v>
      </c>
      <c r="X476" s="28">
        <v>17.805785936854942</v>
      </c>
    </row>
    <row r="477" spans="1:24" x14ac:dyDescent="0.2">
      <c r="A477" s="11" t="s">
        <v>119</v>
      </c>
      <c r="B477" s="11" t="s">
        <v>82</v>
      </c>
      <c r="C477" s="11" t="s">
        <v>191</v>
      </c>
      <c r="D477" s="11" t="s">
        <v>188</v>
      </c>
      <c r="E477" s="28">
        <v>0.81144506858424492</v>
      </c>
      <c r="F477" s="28">
        <v>0.83006620771071382</v>
      </c>
      <c r="G477" s="28">
        <v>0.85544145492712231</v>
      </c>
      <c r="H477" s="28">
        <v>1.2381216446024377</v>
      </c>
      <c r="I477" s="28">
        <v>1.0829454852151965</v>
      </c>
      <c r="J477" s="28">
        <v>1.0888632201070827</v>
      </c>
      <c r="K477" s="28">
        <v>1.7792656241604865</v>
      </c>
      <c r="L477" s="28">
        <v>2.1088466361770051</v>
      </c>
      <c r="M477" s="28">
        <v>2.0680346487320613</v>
      </c>
      <c r="N477" s="28">
        <v>1.8936311111549826</v>
      </c>
      <c r="O477" s="28">
        <v>1.7206991169876862</v>
      </c>
      <c r="P477" s="28">
        <v>1.6946393851021162</v>
      </c>
      <c r="Q477" s="28">
        <v>1.4270860976440527</v>
      </c>
      <c r="R477" s="28">
        <v>1.4759849985818083</v>
      </c>
      <c r="S477" s="28">
        <v>1.7347662303517986</v>
      </c>
      <c r="T477" s="28">
        <v>1.2953825044542131</v>
      </c>
      <c r="U477" s="28">
        <v>1.2553892822104804</v>
      </c>
      <c r="V477" s="28">
        <v>1.239227601031776</v>
      </c>
      <c r="W477" s="28">
        <v>1.2268353250214583</v>
      </c>
      <c r="X477" s="28">
        <v>1.2145669717712435</v>
      </c>
    </row>
    <row r="478" spans="1:24" x14ac:dyDescent="0.2">
      <c r="A478" s="11" t="s">
        <v>119</v>
      </c>
      <c r="B478" s="11" t="s">
        <v>82</v>
      </c>
      <c r="C478" s="11" t="s">
        <v>191</v>
      </c>
      <c r="D478" s="11" t="s">
        <v>189</v>
      </c>
      <c r="E478" s="28">
        <v>5.6926768471737352</v>
      </c>
      <c r="F478" s="28">
        <v>6.3061994950987232</v>
      </c>
      <c r="G478" s="28">
        <v>7.3554276599706778</v>
      </c>
      <c r="H478" s="28">
        <v>7.4045985523247015</v>
      </c>
      <c r="I478" s="28">
        <v>7.2467430558922823</v>
      </c>
      <c r="J478" s="28">
        <v>7.1179547840766899</v>
      </c>
      <c r="K478" s="28">
        <v>6.1784731743771264</v>
      </c>
      <c r="L478" s="28">
        <v>5.8143094386676939</v>
      </c>
      <c r="M478" s="28">
        <v>5.5490022348548038</v>
      </c>
      <c r="N478" s="28">
        <v>4.3733570539264113</v>
      </c>
      <c r="O478" s="28">
        <v>5.3061974176689164</v>
      </c>
      <c r="P478" s="28">
        <v>5.3829835803129393</v>
      </c>
      <c r="Q478" s="28">
        <v>4.7826322457120254</v>
      </c>
      <c r="R478" s="28">
        <v>4.2793161461786182</v>
      </c>
      <c r="S478" s="28">
        <v>4.3677225670344786</v>
      </c>
      <c r="T478" s="28">
        <v>4.3403619641663083</v>
      </c>
      <c r="U478" s="28">
        <v>4.2865587281183801</v>
      </c>
      <c r="V478" s="28">
        <v>4.2447117083300911</v>
      </c>
      <c r="W478" s="28">
        <v>4.1820759231364368</v>
      </c>
      <c r="X478" s="28">
        <v>4.1015473055843668</v>
      </c>
    </row>
    <row r="479" spans="1:24" x14ac:dyDescent="0.2">
      <c r="A479" s="11" t="s">
        <v>119</v>
      </c>
      <c r="B479" s="11" t="s">
        <v>82</v>
      </c>
      <c r="C479" s="11" t="s">
        <v>191</v>
      </c>
      <c r="D479" s="11" t="s">
        <v>190</v>
      </c>
      <c r="E479" s="28">
        <v>30.905999999999999</v>
      </c>
      <c r="F479" s="28">
        <v>29.303000000000001</v>
      </c>
      <c r="G479" s="28">
        <v>28.385999999999999</v>
      </c>
      <c r="H479" s="28">
        <v>26.628</v>
      </c>
      <c r="I479" s="28">
        <v>26.681000000000001</v>
      </c>
      <c r="J479" s="28">
        <v>26.771000000000001</v>
      </c>
      <c r="K479" s="28">
        <v>26.484999999999999</v>
      </c>
      <c r="L479" s="28">
        <v>25.082000000000001</v>
      </c>
      <c r="M479" s="28">
        <v>23.986000000000001</v>
      </c>
      <c r="N479" s="28">
        <v>18.914999999999999</v>
      </c>
      <c r="O479" s="28">
        <v>22.175999999999998</v>
      </c>
      <c r="P479" s="28">
        <v>22.603999999999999</v>
      </c>
      <c r="Q479" s="28">
        <v>23.193999999999999</v>
      </c>
      <c r="R479" s="28">
        <v>24.681999999999999</v>
      </c>
      <c r="S479" s="28">
        <v>24.649000000000001</v>
      </c>
      <c r="T479" s="28">
        <v>22.55635909127793</v>
      </c>
      <c r="U479" s="28">
        <v>21.899132611244404</v>
      </c>
      <c r="V479" s="28">
        <v>21.462647211807965</v>
      </c>
      <c r="W479" s="28">
        <v>21.070204484005075</v>
      </c>
      <c r="X479" s="28">
        <v>20.684257492068493</v>
      </c>
    </row>
    <row r="480" spans="1:24" x14ac:dyDescent="0.2">
      <c r="A480" s="11" t="s">
        <v>119</v>
      </c>
      <c r="B480" s="11" t="s">
        <v>82</v>
      </c>
      <c r="C480" s="11" t="s">
        <v>192</v>
      </c>
      <c r="D480" s="11" t="s">
        <v>182</v>
      </c>
      <c r="E480" s="28">
        <v>0.74455899999999997</v>
      </c>
      <c r="F480" s="28">
        <v>0.74077300000000013</v>
      </c>
      <c r="G480" s="28">
        <v>0.73038399999999992</v>
      </c>
      <c r="H480" s="28">
        <v>0.71753000000000011</v>
      </c>
      <c r="I480" s="28">
        <v>0.75677700000000003</v>
      </c>
      <c r="J480" s="28">
        <v>0.79409930000000006</v>
      </c>
      <c r="K480" s="28">
        <v>0.83068937000000009</v>
      </c>
      <c r="L480" s="28">
        <v>0.842620433</v>
      </c>
      <c r="M480" s="28">
        <v>0.8393583897000001</v>
      </c>
      <c r="N480" s="28">
        <v>0.83300700000000005</v>
      </c>
      <c r="O480" s="28">
        <v>0.81491700000000011</v>
      </c>
      <c r="P480" s="28">
        <v>0.81711381000000005</v>
      </c>
      <c r="Q480" s="28">
        <v>0.82828870520000009</v>
      </c>
      <c r="R480" s="28">
        <v>0.83266272173200007</v>
      </c>
      <c r="S480" s="28">
        <v>0.8366514495588</v>
      </c>
      <c r="T480" s="28">
        <v>0.83763730460292007</v>
      </c>
      <c r="U480" s="28">
        <v>0.83764657414262811</v>
      </c>
      <c r="V480" s="28">
        <v>0.84412691672836537</v>
      </c>
      <c r="W480" s="28">
        <v>0.85279222505552887</v>
      </c>
      <c r="X480" s="28">
        <v>0.86302000254997602</v>
      </c>
    </row>
    <row r="481" spans="1:24" x14ac:dyDescent="0.2">
      <c r="A481" s="11" t="s">
        <v>119</v>
      </c>
      <c r="B481" s="11" t="s">
        <v>82</v>
      </c>
      <c r="C481" s="11" t="s">
        <v>192</v>
      </c>
      <c r="D481" s="11" t="s">
        <v>183</v>
      </c>
      <c r="E481" s="28">
        <v>8.1864000000000006E-2</v>
      </c>
      <c r="F481" s="28">
        <v>8.1561999999999996E-2</v>
      </c>
      <c r="G481" s="28">
        <v>7.7909999999999993E-2</v>
      </c>
      <c r="H481" s="28">
        <v>0.11700000000000001</v>
      </c>
      <c r="I481" s="28">
        <v>0.111</v>
      </c>
      <c r="J481" s="28">
        <v>0.113</v>
      </c>
      <c r="K481" s="28">
        <v>0.11600000000000001</v>
      </c>
      <c r="L481" s="28">
        <v>9.5000000000000001E-2</v>
      </c>
      <c r="M481" s="28">
        <v>8.1000000000000003E-2</v>
      </c>
      <c r="N481" s="28">
        <v>4.6211000000000002E-2</v>
      </c>
      <c r="O481" s="28">
        <v>5.5865999999999999E-2</v>
      </c>
      <c r="P481" s="28">
        <v>5.9241000000000002E-2</v>
      </c>
      <c r="Q481" s="28">
        <v>7.6544000000000001E-2</v>
      </c>
      <c r="R481" s="28">
        <v>7.8920000000000004E-2</v>
      </c>
      <c r="S481" s="28">
        <v>8.7254999999999999E-2</v>
      </c>
      <c r="T481" s="28">
        <v>8.4651000000000004E-2</v>
      </c>
      <c r="U481" s="28">
        <v>8.3773E-2</v>
      </c>
      <c r="V481" s="28">
        <v>9.0245000000000006E-2</v>
      </c>
      <c r="W481" s="28">
        <v>9.3078000000000008E-2</v>
      </c>
      <c r="X481" s="28">
        <v>9.5507000000000009E-2</v>
      </c>
    </row>
    <row r="482" spans="1:24" x14ac:dyDescent="0.2">
      <c r="A482" s="11" t="s">
        <v>119</v>
      </c>
      <c r="B482" s="11" t="s">
        <v>82</v>
      </c>
      <c r="C482" s="11" t="s">
        <v>192</v>
      </c>
      <c r="D482" s="11" t="s">
        <v>184</v>
      </c>
      <c r="E482" s="28">
        <v>0.19050600000000001</v>
      </c>
      <c r="F482" s="28">
        <v>0.17613900000000002</v>
      </c>
      <c r="G482" s="28">
        <v>0.18080399999999999</v>
      </c>
      <c r="H482" s="28">
        <v>0.255</v>
      </c>
      <c r="I482" s="28">
        <v>0.26800000000000002</v>
      </c>
      <c r="J482" s="28">
        <v>0.28799999999999998</v>
      </c>
      <c r="K482" s="28">
        <v>0.32300000000000001</v>
      </c>
      <c r="L482" s="28">
        <v>0.33300000000000002</v>
      </c>
      <c r="M482" s="28">
        <v>0.33400000000000002</v>
      </c>
      <c r="N482" s="28">
        <v>0.16526099999999999</v>
      </c>
      <c r="O482" s="28">
        <v>0.25656099999999998</v>
      </c>
      <c r="P482" s="28">
        <v>0.25422100000000003</v>
      </c>
      <c r="Q482" s="28">
        <v>0.30706900000000004</v>
      </c>
      <c r="R482" s="28">
        <v>0.31952700000000001</v>
      </c>
      <c r="S482" s="28">
        <v>0.31856499999999999</v>
      </c>
      <c r="T482" s="28">
        <v>0.35124500000000003</v>
      </c>
      <c r="U482" s="28">
        <v>0.35505700000000001</v>
      </c>
      <c r="V482" s="28">
        <v>0.37718599999999997</v>
      </c>
      <c r="W482" s="28">
        <v>0.39454300000000003</v>
      </c>
      <c r="X482" s="28">
        <v>0.41242600000000001</v>
      </c>
    </row>
    <row r="483" spans="1:24" x14ac:dyDescent="0.2">
      <c r="A483" s="11" t="s">
        <v>119</v>
      </c>
      <c r="B483" s="11" t="s">
        <v>82</v>
      </c>
      <c r="C483" s="11" t="s">
        <v>192</v>
      </c>
      <c r="D483" s="11" t="s">
        <v>185</v>
      </c>
      <c r="E483" s="28">
        <v>1.0466000000000002</v>
      </c>
      <c r="F483" s="28">
        <v>0.98039999999999994</v>
      </c>
      <c r="G483" s="28">
        <v>1.0362</v>
      </c>
      <c r="H483" s="28">
        <v>1.6126</v>
      </c>
      <c r="I483" s="28">
        <v>1.4444000000000001</v>
      </c>
      <c r="J483" s="28">
        <v>1.5382</v>
      </c>
      <c r="K483" s="28">
        <v>1.8231999999999999</v>
      </c>
      <c r="L483" s="28">
        <v>1.8900759036144579</v>
      </c>
      <c r="M483" s="28">
        <v>1.899</v>
      </c>
      <c r="N483" s="28">
        <v>0.93961269161676642</v>
      </c>
      <c r="O483" s="28">
        <v>1.458710595808383</v>
      </c>
      <c r="P483" s="28">
        <v>1.4454062245508983</v>
      </c>
      <c r="Q483" s="28">
        <v>1.7458803323353296</v>
      </c>
      <c r="R483" s="28">
        <v>1.8167118952095809</v>
      </c>
      <c r="S483" s="28">
        <v>1.8112423203592813</v>
      </c>
      <c r="T483" s="28">
        <v>1.9970486676646708</v>
      </c>
      <c r="U483" s="28">
        <v>2.0187222844311372</v>
      </c>
      <c r="V483" s="28">
        <v>2.1445395628742512</v>
      </c>
      <c r="W483" s="28">
        <v>2.2432250209580835</v>
      </c>
      <c r="X483" s="28">
        <v>2.344901119760479</v>
      </c>
    </row>
    <row r="484" spans="1:24" x14ac:dyDescent="0.2">
      <c r="A484" s="11" t="s">
        <v>119</v>
      </c>
      <c r="B484" s="11" t="s">
        <v>82</v>
      </c>
      <c r="C484" s="11" t="s">
        <v>192</v>
      </c>
      <c r="D484" s="11" t="s">
        <v>186</v>
      </c>
      <c r="E484" s="28">
        <v>4.4065285862831507</v>
      </c>
      <c r="F484" s="28">
        <v>5.4614683584578572</v>
      </c>
      <c r="G484" s="28">
        <v>5.2891117090145761</v>
      </c>
      <c r="H484" s="28">
        <v>5.018975671079513</v>
      </c>
      <c r="I484" s="28">
        <v>5.5138109029569602</v>
      </c>
      <c r="J484" s="28">
        <v>5.607427355978583</v>
      </c>
      <c r="K484" s="28">
        <v>5.7933468751679014</v>
      </c>
      <c r="L484" s="28">
        <v>5.8076627600382338</v>
      </c>
      <c r="M484" s="28">
        <v>5.306416083667056</v>
      </c>
      <c r="N484" s="28">
        <v>4.2380286361370194</v>
      </c>
      <c r="O484" s="28">
        <v>4.8440604401170306</v>
      </c>
      <c r="P484" s="28">
        <v>5.1701432965837819</v>
      </c>
      <c r="Q484" s="28">
        <v>4.9562497187084853</v>
      </c>
      <c r="R484" s="28">
        <v>5.2697506000061018</v>
      </c>
      <c r="S484" s="28">
        <v>5.5769604937191533</v>
      </c>
      <c r="T484" s="28">
        <v>5.6697677140877385</v>
      </c>
      <c r="U484" s="28">
        <v>5.6402870910422962</v>
      </c>
      <c r="V484" s="28">
        <v>5.7369396341924892</v>
      </c>
      <c r="W484" s="28">
        <v>5.8043083287109134</v>
      </c>
      <c r="X484" s="28">
        <v>5.8763602193755471</v>
      </c>
    </row>
    <row r="485" spans="1:24" x14ac:dyDescent="0.2">
      <c r="A485" s="11" t="s">
        <v>119</v>
      </c>
      <c r="B485" s="11" t="s">
        <v>82</v>
      </c>
      <c r="C485" s="11" t="s">
        <v>192</v>
      </c>
      <c r="D485" s="11" t="s">
        <v>187</v>
      </c>
      <c r="E485" s="28">
        <v>5.4531285862831513</v>
      </c>
      <c r="F485" s="28">
        <v>6.4418683584578567</v>
      </c>
      <c r="G485" s="28">
        <v>6.3253117090145761</v>
      </c>
      <c r="H485" s="28">
        <v>6.6315756710795135</v>
      </c>
      <c r="I485" s="28">
        <v>6.9582109029569601</v>
      </c>
      <c r="J485" s="28">
        <v>7.1456273559785828</v>
      </c>
      <c r="K485" s="28">
        <v>7.6165468751679013</v>
      </c>
      <c r="L485" s="28">
        <v>7.6977386636526912</v>
      </c>
      <c r="M485" s="28">
        <v>7.205416083667056</v>
      </c>
      <c r="N485" s="28">
        <v>5.1776413277537863</v>
      </c>
      <c r="O485" s="28">
        <v>6.3027710359254137</v>
      </c>
      <c r="P485" s="28">
        <v>6.61554952113468</v>
      </c>
      <c r="Q485" s="28">
        <v>6.7021300510438149</v>
      </c>
      <c r="R485" s="28">
        <v>7.0864624952156827</v>
      </c>
      <c r="S485" s="28">
        <v>7.3882028140784346</v>
      </c>
      <c r="T485" s="28">
        <v>7.6668163817524091</v>
      </c>
      <c r="U485" s="28">
        <v>7.659009375473433</v>
      </c>
      <c r="V485" s="28">
        <v>7.8814791970667404</v>
      </c>
      <c r="W485" s="28">
        <v>8.0475333496689974</v>
      </c>
      <c r="X485" s="28">
        <v>8.2212613391360261</v>
      </c>
    </row>
    <row r="486" spans="1:24" x14ac:dyDescent="0.2">
      <c r="A486" s="11" t="s">
        <v>119</v>
      </c>
      <c r="B486" s="11" t="s">
        <v>82</v>
      </c>
      <c r="C486" s="11" t="s">
        <v>192</v>
      </c>
      <c r="D486" s="11" t="s">
        <v>188</v>
      </c>
      <c r="E486" s="28">
        <v>0.4226429314157551</v>
      </c>
      <c r="F486" s="28">
        <v>0.43234179228928615</v>
      </c>
      <c r="G486" s="28">
        <v>0.44555854507287762</v>
      </c>
      <c r="H486" s="28">
        <v>0.64487835539756233</v>
      </c>
      <c r="I486" s="28">
        <v>0.56405451478480362</v>
      </c>
      <c r="J486" s="28">
        <v>0.56713677989291722</v>
      </c>
      <c r="K486" s="28">
        <v>0.92673437583951335</v>
      </c>
      <c r="L486" s="28">
        <v>1.0983973638229947</v>
      </c>
      <c r="M486" s="28">
        <v>1.0771403512679385</v>
      </c>
      <c r="N486" s="28">
        <v>0.98630188884501746</v>
      </c>
      <c r="O486" s="28">
        <v>0.89622988301231388</v>
      </c>
      <c r="P486" s="28">
        <v>0.88265661489788405</v>
      </c>
      <c r="Q486" s="28">
        <v>0.74330090235594748</v>
      </c>
      <c r="R486" s="28">
        <v>0.76877000141819174</v>
      </c>
      <c r="S486" s="28">
        <v>0.9035567696482012</v>
      </c>
      <c r="T486" s="28">
        <v>0.97012518637287248</v>
      </c>
      <c r="U486" s="28">
        <v>1.0049806503053096</v>
      </c>
      <c r="V486" s="28">
        <v>1.0454054365700458</v>
      </c>
      <c r="W486" s="28">
        <v>1.0770267590759988</v>
      </c>
      <c r="X486" s="28">
        <v>1.1000323404993757</v>
      </c>
    </row>
    <row r="487" spans="1:24" x14ac:dyDescent="0.2">
      <c r="A487" s="11" t="s">
        <v>119</v>
      </c>
      <c r="B487" s="11" t="s">
        <v>82</v>
      </c>
      <c r="C487" s="11" t="s">
        <v>192</v>
      </c>
      <c r="D487" s="11" t="s">
        <v>189</v>
      </c>
      <c r="E487" s="28">
        <v>6.4324111528262629</v>
      </c>
      <c r="F487" s="28">
        <v>5.2552085049012769</v>
      </c>
      <c r="G487" s="28">
        <v>6.1295723400293216</v>
      </c>
      <c r="H487" s="28">
        <v>8.0038884476752976</v>
      </c>
      <c r="I487" s="28">
        <v>7.8332569441077178</v>
      </c>
      <c r="J487" s="28">
        <v>7.6940452159233095</v>
      </c>
      <c r="K487" s="28">
        <v>6.6785268256228729</v>
      </c>
      <c r="L487" s="28">
        <v>6.2848895613323039</v>
      </c>
      <c r="M487" s="28">
        <v>5.9981097651451964</v>
      </c>
      <c r="N487" s="28">
        <v>4.7273139460735889</v>
      </c>
      <c r="O487" s="28">
        <v>5.7356535823310839</v>
      </c>
      <c r="P487" s="28">
        <v>5.8186544196870615</v>
      </c>
      <c r="Q487" s="28">
        <v>5.169713754287975</v>
      </c>
      <c r="R487" s="28">
        <v>4.6256618538213816</v>
      </c>
      <c r="S487" s="28">
        <v>4.7212234329655214</v>
      </c>
      <c r="T487" s="28">
        <v>4.6194076886963682</v>
      </c>
      <c r="U487" s="28">
        <v>4.5718444438845776</v>
      </c>
      <c r="V487" s="28">
        <v>4.5261259994457319</v>
      </c>
      <c r="W487" s="28">
        <v>4.4808647394512739</v>
      </c>
      <c r="X487" s="28">
        <v>4.4360560920567611</v>
      </c>
    </row>
    <row r="488" spans="1:24" x14ac:dyDescent="0.2">
      <c r="A488" s="11" t="s">
        <v>119</v>
      </c>
      <c r="B488" s="11" t="s">
        <v>82</v>
      </c>
      <c r="C488" s="11" t="s">
        <v>192</v>
      </c>
      <c r="D488" s="11" t="s">
        <v>190</v>
      </c>
      <c r="E488" s="28">
        <v>11.802</v>
      </c>
      <c r="F488" s="28">
        <v>11.324999999999999</v>
      </c>
      <c r="G488" s="28">
        <v>12.183999999999999</v>
      </c>
      <c r="H488" s="28">
        <v>13.256</v>
      </c>
      <c r="I488" s="28">
        <v>14.022</v>
      </c>
      <c r="J488" s="28">
        <v>14.638999999999999</v>
      </c>
      <c r="K488" s="28">
        <v>14.837</v>
      </c>
      <c r="L488" s="28">
        <v>14.394</v>
      </c>
      <c r="M488" s="28">
        <v>14.14</v>
      </c>
      <c r="N488" s="28">
        <v>9.4499999999999993</v>
      </c>
      <c r="O488" s="28">
        <v>11.208</v>
      </c>
      <c r="P488" s="28">
        <v>11.045</v>
      </c>
      <c r="Q488" s="28">
        <v>10.843</v>
      </c>
      <c r="R488" s="28">
        <v>10.808</v>
      </c>
      <c r="S488" s="28">
        <v>11.000999999999999</v>
      </c>
      <c r="T488" s="28">
        <v>11.202756921151131</v>
      </c>
      <c r="U488" s="28">
        <v>11.282479889326829</v>
      </c>
      <c r="V488" s="28">
        <v>11.39130244683799</v>
      </c>
      <c r="W488" s="28">
        <v>11.488067767055592</v>
      </c>
      <c r="X488" s="28">
        <v>11.596026617353859</v>
      </c>
    </row>
    <row r="489" spans="1:24" x14ac:dyDescent="0.2">
      <c r="A489" s="11" t="s">
        <v>120</v>
      </c>
      <c r="B489" s="11" t="s">
        <v>82</v>
      </c>
      <c r="C489" s="11" t="s">
        <v>181</v>
      </c>
      <c r="D489" s="11" t="s">
        <v>182</v>
      </c>
      <c r="E489" s="28">
        <v>8.0840049999999994</v>
      </c>
      <c r="F489" s="28">
        <v>8.8893489999999993</v>
      </c>
      <c r="G489" s="28">
        <v>9.7374299999999998</v>
      </c>
      <c r="H489" s="28">
        <v>10.27894</v>
      </c>
      <c r="I489" s="28">
        <v>10.772</v>
      </c>
      <c r="J489" s="28">
        <v>11.122</v>
      </c>
      <c r="K489" s="28">
        <v>11.606999999999999</v>
      </c>
      <c r="L489" s="28">
        <v>12.099793</v>
      </c>
      <c r="M489" s="28">
        <v>12.483808999999999</v>
      </c>
      <c r="N489" s="28">
        <v>13.023999999999999</v>
      </c>
      <c r="O489" s="28">
        <v>13.632</v>
      </c>
      <c r="P489" s="28">
        <v>14.135999999999999</v>
      </c>
      <c r="Q489" s="28">
        <v>14.676627999999999</v>
      </c>
      <c r="R489" s="28">
        <v>15.168394459999998</v>
      </c>
      <c r="S489" s="28">
        <v>15.723969764699998</v>
      </c>
      <c r="T489" s="28">
        <v>16.253862427641497</v>
      </c>
      <c r="U489" s="28">
        <v>16.765361848451239</v>
      </c>
      <c r="V489" s="28">
        <v>17.254659946786418</v>
      </c>
      <c r="W489" s="28">
        <v>17.716653649713166</v>
      </c>
      <c r="X489" s="28">
        <v>18.147778698978939</v>
      </c>
    </row>
    <row r="490" spans="1:24" x14ac:dyDescent="0.2">
      <c r="A490" s="11" t="s">
        <v>120</v>
      </c>
      <c r="B490" s="11" t="s">
        <v>82</v>
      </c>
      <c r="C490" s="11" t="s">
        <v>181</v>
      </c>
      <c r="D490" s="11" t="s">
        <v>183</v>
      </c>
      <c r="E490" s="28">
        <v>1.0576199999999998</v>
      </c>
      <c r="F490" s="28">
        <v>1.0725789999999999</v>
      </c>
      <c r="G490" s="28">
        <v>1.2442610000000001</v>
      </c>
      <c r="H490" s="28">
        <v>1.0549999999999999</v>
      </c>
      <c r="I490" s="28">
        <v>0.91300000000000003</v>
      </c>
      <c r="J490" s="28">
        <v>0.95699999999999996</v>
      </c>
      <c r="K490" s="28">
        <v>1</v>
      </c>
      <c r="L490" s="28">
        <v>1.06</v>
      </c>
      <c r="M490" s="28">
        <v>1.0389999999999999</v>
      </c>
      <c r="N490" s="28">
        <v>1.260273</v>
      </c>
      <c r="O490" s="28">
        <v>1.329334</v>
      </c>
      <c r="P490" s="28">
        <v>1.3428740000000001</v>
      </c>
      <c r="Q490" s="28">
        <v>1.3181080000000001</v>
      </c>
      <c r="R490" s="28">
        <v>1.2989809999999999</v>
      </c>
      <c r="S490" s="28">
        <v>1.389837</v>
      </c>
      <c r="T490" s="28">
        <v>1.394711</v>
      </c>
      <c r="U490" s="28">
        <v>1.405461854330023</v>
      </c>
      <c r="V490" s="28">
        <v>1.4113930000000001</v>
      </c>
      <c r="W490" s="28">
        <v>1.411</v>
      </c>
      <c r="X490" s="28">
        <v>1.4055409999999999</v>
      </c>
    </row>
    <row r="491" spans="1:24" x14ac:dyDescent="0.2">
      <c r="A491" s="11" t="s">
        <v>120</v>
      </c>
      <c r="B491" s="11" t="s">
        <v>82</v>
      </c>
      <c r="C491" s="11" t="s">
        <v>181</v>
      </c>
      <c r="D491" s="11" t="s">
        <v>184</v>
      </c>
      <c r="E491" s="28">
        <v>2.6020079999999997</v>
      </c>
      <c r="F491" s="28">
        <v>2.4638580000000001</v>
      </c>
      <c r="G491" s="28">
        <v>2.6458330000000001</v>
      </c>
      <c r="H491" s="28">
        <v>2.73</v>
      </c>
      <c r="I491" s="28">
        <v>3.1579999999999999</v>
      </c>
      <c r="J491" s="28">
        <v>3.4009999999999998</v>
      </c>
      <c r="K491" s="28">
        <v>3.5259999999999998</v>
      </c>
      <c r="L491" s="28">
        <v>3.7589999999999999</v>
      </c>
      <c r="M491" s="28">
        <v>3.49</v>
      </c>
      <c r="N491" s="28">
        <v>3.2054050000000003</v>
      </c>
      <c r="O491" s="28">
        <v>3.9162840000000001</v>
      </c>
      <c r="P491" s="28">
        <v>4.2806430000000004</v>
      </c>
      <c r="Q491" s="28">
        <v>4.1940479999999996</v>
      </c>
      <c r="R491" s="28">
        <v>4.14595</v>
      </c>
      <c r="S491" s="28">
        <v>4.1988090000000007</v>
      </c>
      <c r="T491" s="28">
        <v>4.2057549999999999</v>
      </c>
      <c r="U491" s="28">
        <v>4.14628</v>
      </c>
      <c r="V491" s="28">
        <v>4.083107</v>
      </c>
      <c r="W491" s="28">
        <v>4.0580910000000001</v>
      </c>
      <c r="X491" s="28">
        <v>4.1272859999999998</v>
      </c>
    </row>
    <row r="492" spans="1:24" x14ac:dyDescent="0.2">
      <c r="A492" s="11" t="s">
        <v>120</v>
      </c>
      <c r="B492" s="11" t="s">
        <v>82</v>
      </c>
      <c r="C492" s="11" t="s">
        <v>181</v>
      </c>
      <c r="D492" s="11" t="s">
        <v>185</v>
      </c>
      <c r="E492" s="28">
        <v>13.010039999999998</v>
      </c>
      <c r="F492" s="28">
        <v>12.319290000000001</v>
      </c>
      <c r="G492" s="28">
        <v>13.229165</v>
      </c>
      <c r="H492" s="28">
        <v>13.65</v>
      </c>
      <c r="I492" s="28">
        <v>15.79</v>
      </c>
      <c r="J492" s="28">
        <v>17.004999999999999</v>
      </c>
      <c r="K492" s="28">
        <v>17.63</v>
      </c>
      <c r="L492" s="28">
        <v>18.795000000000002</v>
      </c>
      <c r="M492" s="28">
        <v>17.45</v>
      </c>
      <c r="N492" s="28">
        <v>16.027025000000002</v>
      </c>
      <c r="O492" s="28">
        <v>19.581420000000001</v>
      </c>
      <c r="P492" s="28">
        <v>21.189182850000002</v>
      </c>
      <c r="Q492" s="28">
        <v>20.550835199999998</v>
      </c>
      <c r="R492" s="28">
        <v>20.315155000000001</v>
      </c>
      <c r="S492" s="28">
        <v>20.490187920000004</v>
      </c>
      <c r="T492" s="28">
        <v>20.397911749999999</v>
      </c>
      <c r="U492" s="28">
        <v>20.026532400000001</v>
      </c>
      <c r="V492" s="28">
        <v>19.598913599999999</v>
      </c>
      <c r="W492" s="28">
        <v>19.4788368</v>
      </c>
      <c r="X492" s="28">
        <v>19.810972799999998</v>
      </c>
    </row>
    <row r="493" spans="1:24" x14ac:dyDescent="0.2">
      <c r="A493" s="11" t="s">
        <v>120</v>
      </c>
      <c r="B493" s="11" t="s">
        <v>82</v>
      </c>
      <c r="C493" s="11" t="s">
        <v>181</v>
      </c>
      <c r="D493" s="11" t="s">
        <v>186</v>
      </c>
      <c r="E493" s="28">
        <v>8.1880000000000006</v>
      </c>
      <c r="F493" s="28">
        <v>8.5540000000000003</v>
      </c>
      <c r="G493" s="28">
        <v>9.2769999999999992</v>
      </c>
      <c r="H493" s="28">
        <v>8.9540000000000006</v>
      </c>
      <c r="I493" s="28">
        <v>8.9410000000000007</v>
      </c>
      <c r="J493" s="28">
        <v>9.8230000000000004</v>
      </c>
      <c r="K493" s="28">
        <v>10.098000000000001</v>
      </c>
      <c r="L493" s="28">
        <v>9.9369999999999994</v>
      </c>
      <c r="M493" s="28">
        <v>9.0449999999999999</v>
      </c>
      <c r="N493" s="28">
        <v>9.1419999999999995</v>
      </c>
      <c r="O493" s="28">
        <v>11.94</v>
      </c>
      <c r="P493" s="28">
        <v>11.827</v>
      </c>
      <c r="Q493" s="28">
        <v>12.420999999999999</v>
      </c>
      <c r="R493" s="28">
        <v>13.407</v>
      </c>
      <c r="S493" s="28">
        <v>13.297000000000001</v>
      </c>
      <c r="T493" s="28">
        <v>13.75508345766837</v>
      </c>
      <c r="U493" s="28">
        <v>14.392559904691273</v>
      </c>
      <c r="V493" s="28">
        <v>14.979197222065762</v>
      </c>
      <c r="W493" s="28">
        <v>15.403454265210708</v>
      </c>
      <c r="X493" s="28">
        <v>15.778586740377422</v>
      </c>
    </row>
    <row r="494" spans="1:24" x14ac:dyDescent="0.2">
      <c r="A494" s="11" t="s">
        <v>120</v>
      </c>
      <c r="B494" s="11" t="s">
        <v>82</v>
      </c>
      <c r="C494" s="11" t="s">
        <v>181</v>
      </c>
      <c r="D494" s="11" t="s">
        <v>187</v>
      </c>
      <c r="E494" s="28">
        <v>21.198039999999999</v>
      </c>
      <c r="F494" s="28">
        <v>20.873290000000001</v>
      </c>
      <c r="G494" s="28">
        <v>22.506164999999999</v>
      </c>
      <c r="H494" s="28">
        <v>22.603999999999999</v>
      </c>
      <c r="I494" s="28">
        <v>24.731000000000002</v>
      </c>
      <c r="J494" s="28">
        <v>26.827999999999999</v>
      </c>
      <c r="K494" s="28">
        <v>27.728000000000002</v>
      </c>
      <c r="L494" s="28">
        <v>28.731999999999999</v>
      </c>
      <c r="M494" s="28">
        <v>26.495000000000001</v>
      </c>
      <c r="N494" s="28">
        <v>25.169025000000001</v>
      </c>
      <c r="O494" s="28">
        <v>31.521419999999999</v>
      </c>
      <c r="P494" s="28">
        <v>33.01618285</v>
      </c>
      <c r="Q494" s="28">
        <v>32.971835200000001</v>
      </c>
      <c r="R494" s="28">
        <v>33.722155000000001</v>
      </c>
      <c r="S494" s="28">
        <v>33.787187920000008</v>
      </c>
      <c r="T494" s="28">
        <v>34.152995207668368</v>
      </c>
      <c r="U494" s="28">
        <v>34.419092304691276</v>
      </c>
      <c r="V494" s="28">
        <v>34.57811082206576</v>
      </c>
      <c r="W494" s="28">
        <v>34.882291065210708</v>
      </c>
      <c r="X494" s="28">
        <v>35.589559540377422</v>
      </c>
    </row>
    <row r="495" spans="1:24" x14ac:dyDescent="0.2">
      <c r="A495" s="11" t="s">
        <v>120</v>
      </c>
      <c r="B495" s="11" t="s">
        <v>82</v>
      </c>
      <c r="C495" s="11" t="s">
        <v>181</v>
      </c>
      <c r="D495" s="11" t="s">
        <v>188</v>
      </c>
      <c r="E495" s="28">
        <v>1.7308829999999999</v>
      </c>
      <c r="F495" s="28">
        <v>2.1410360000000002</v>
      </c>
      <c r="G495" s="28">
        <v>2.8047089999999999</v>
      </c>
      <c r="H495" s="28">
        <v>3.2875019999999999</v>
      </c>
      <c r="I495" s="28">
        <v>4.032</v>
      </c>
      <c r="J495" s="28">
        <v>4.9770000000000003</v>
      </c>
      <c r="K495" s="28">
        <v>6.2050000000000001</v>
      </c>
      <c r="L495" s="28">
        <v>6.61</v>
      </c>
      <c r="M495" s="28">
        <v>6.83</v>
      </c>
      <c r="N495" s="28">
        <v>4.3374030000000001</v>
      </c>
      <c r="O495" s="28">
        <v>5.7127749999999997</v>
      </c>
      <c r="P495" s="28">
        <v>5.8125540000000004</v>
      </c>
      <c r="Q495" s="28">
        <v>5.4881859999999998</v>
      </c>
      <c r="R495" s="28">
        <v>5.0998950000000001</v>
      </c>
      <c r="S495" s="28">
        <v>5.231509</v>
      </c>
      <c r="T495" s="28">
        <v>5.2173907863453151</v>
      </c>
      <c r="U495" s="28">
        <v>5.1445069669915773</v>
      </c>
      <c r="V495" s="28">
        <v>5.2258351236720992</v>
      </c>
      <c r="W495" s="28">
        <v>5.3394660184495946</v>
      </c>
      <c r="X495" s="28">
        <v>5.5154606840506437</v>
      </c>
    </row>
    <row r="496" spans="1:24" x14ac:dyDescent="0.2">
      <c r="A496" s="11" t="s">
        <v>120</v>
      </c>
      <c r="B496" s="11" t="s">
        <v>82</v>
      </c>
      <c r="C496" s="11" t="s">
        <v>181</v>
      </c>
      <c r="D496" s="11" t="s">
        <v>189</v>
      </c>
      <c r="E496" s="28">
        <v>33.090591999999994</v>
      </c>
      <c r="F496" s="28">
        <v>31.962478000000001</v>
      </c>
      <c r="G496" s="28">
        <v>33.454563</v>
      </c>
      <c r="H496" s="28">
        <v>35.198723999999999</v>
      </c>
      <c r="I496" s="28">
        <v>39.118196000000005</v>
      </c>
      <c r="J496" s="28">
        <v>42.508000000000003</v>
      </c>
      <c r="K496" s="28">
        <v>44.231000000000002</v>
      </c>
      <c r="L496" s="28">
        <v>43.594999999999999</v>
      </c>
      <c r="M496" s="28">
        <v>44.115000000000002</v>
      </c>
      <c r="N496" s="28">
        <v>41.359547999999997</v>
      </c>
      <c r="O496" s="28">
        <v>48.749558999999998</v>
      </c>
      <c r="P496" s="28">
        <v>49.402161</v>
      </c>
      <c r="Q496" s="28">
        <v>50.733497999999997</v>
      </c>
      <c r="R496" s="28">
        <v>50.222555999999997</v>
      </c>
      <c r="S496" s="28">
        <v>51.804188000000003</v>
      </c>
      <c r="T496" s="28">
        <v>53.290475402955686</v>
      </c>
      <c r="U496" s="28">
        <v>54.27814583709376</v>
      </c>
      <c r="V496" s="28">
        <v>55.378214755088308</v>
      </c>
      <c r="W496" s="28">
        <v>56.608492977833635</v>
      </c>
      <c r="X496" s="28">
        <v>57.887865013797224</v>
      </c>
    </row>
    <row r="497" spans="1:24" x14ac:dyDescent="0.2">
      <c r="A497" s="11" t="s">
        <v>120</v>
      </c>
      <c r="B497" s="11" t="s">
        <v>82</v>
      </c>
      <c r="C497" s="11" t="s">
        <v>181</v>
      </c>
      <c r="D497" s="11" t="s">
        <v>190</v>
      </c>
      <c r="E497" s="28">
        <v>52.767000000000003</v>
      </c>
      <c r="F497" s="28">
        <v>50.51</v>
      </c>
      <c r="G497" s="28">
        <v>53.691000000000003</v>
      </c>
      <c r="H497" s="28">
        <v>55.243000000000002</v>
      </c>
      <c r="I497" s="28">
        <v>61.164999999999999</v>
      </c>
      <c r="J497" s="28">
        <v>65.655000000000001</v>
      </c>
      <c r="K497" s="28">
        <v>65.230999999999995</v>
      </c>
      <c r="L497" s="28">
        <v>68.673000000000002</v>
      </c>
      <c r="M497" s="28">
        <v>72.284000000000006</v>
      </c>
      <c r="N497" s="28">
        <v>58.2</v>
      </c>
      <c r="O497" s="28">
        <v>73.213999999999999</v>
      </c>
      <c r="P497" s="28">
        <v>75.411000000000001</v>
      </c>
      <c r="Q497" s="28">
        <v>77.228999999999999</v>
      </c>
      <c r="R497" s="28">
        <v>77.525999999999996</v>
      </c>
      <c r="S497" s="28">
        <v>78.605000000000004</v>
      </c>
      <c r="T497" s="28">
        <v>82.413568091136923</v>
      </c>
      <c r="U497" s="28">
        <v>83.77354394300697</v>
      </c>
      <c r="V497" s="28">
        <v>84.955370387978363</v>
      </c>
      <c r="W497" s="28">
        <v>86.370225132288908</v>
      </c>
      <c r="X497" s="28">
        <v>88.139074662735894</v>
      </c>
    </row>
    <row r="498" spans="1:24" x14ac:dyDescent="0.2">
      <c r="A498" s="11" t="s">
        <v>120</v>
      </c>
      <c r="B498" s="11" t="s">
        <v>82</v>
      </c>
      <c r="C498" s="11" t="s">
        <v>191</v>
      </c>
      <c r="D498" s="11" t="s">
        <v>182</v>
      </c>
      <c r="E498" s="28">
        <v>3.6935668652892306</v>
      </c>
      <c r="F498" s="28">
        <v>3.7262922680317492</v>
      </c>
      <c r="G498" s="28">
        <v>3.9006420000000004</v>
      </c>
      <c r="H498" s="28">
        <v>3.9827580000000005</v>
      </c>
      <c r="I498" s="28">
        <v>3.9860876808922097</v>
      </c>
      <c r="J498" s="28">
        <v>3.9489978011445364</v>
      </c>
      <c r="K498" s="28">
        <v>3.9601995053806718</v>
      </c>
      <c r="L498" s="28">
        <v>3.9951994591586844</v>
      </c>
      <c r="M498" s="28">
        <v>3.9523455043888465</v>
      </c>
      <c r="N498" s="28">
        <v>3.9558156842132921</v>
      </c>
      <c r="O498" s="28">
        <v>3.9874310568447604</v>
      </c>
      <c r="P498" s="28">
        <v>4.0257423835141255</v>
      </c>
      <c r="Q498" s="28">
        <v>4.0536339457900459</v>
      </c>
      <c r="R498" s="28">
        <v>4.0964389540126538</v>
      </c>
      <c r="S498" s="28">
        <v>4.1329549278679698</v>
      </c>
      <c r="T498" s="28">
        <v>4.1704768315736773</v>
      </c>
      <c r="U498" s="28">
        <v>4.2139565276708879</v>
      </c>
      <c r="V498" s="28">
        <v>4.2594843100363819</v>
      </c>
      <c r="W498" s="28">
        <v>4.3035134533248902</v>
      </c>
      <c r="X498" s="28">
        <v>4.3455404017385693</v>
      </c>
    </row>
    <row r="499" spans="1:24" x14ac:dyDescent="0.2">
      <c r="A499" s="11" t="s">
        <v>120</v>
      </c>
      <c r="B499" s="11" t="s">
        <v>82</v>
      </c>
      <c r="C499" s="11" t="s">
        <v>191</v>
      </c>
      <c r="D499" s="11" t="s">
        <v>183</v>
      </c>
      <c r="E499" s="28">
        <v>0.33418300000000001</v>
      </c>
      <c r="F499" s="28">
        <v>0.34710292499999995</v>
      </c>
      <c r="G499" s="28">
        <v>0.35243599999999997</v>
      </c>
      <c r="H499" s="28">
        <v>0.23599999999999999</v>
      </c>
      <c r="I499" s="28">
        <v>0.159</v>
      </c>
      <c r="J499" s="28">
        <v>0.154</v>
      </c>
      <c r="K499" s="28">
        <v>0.161</v>
      </c>
      <c r="L499" s="28">
        <v>0.16</v>
      </c>
      <c r="M499" s="28">
        <v>0.13700000000000001</v>
      </c>
      <c r="N499" s="28">
        <v>0.16156399999999999</v>
      </c>
      <c r="O499" s="28">
        <v>0.18984800000000002</v>
      </c>
      <c r="P499" s="28">
        <v>0.201796</v>
      </c>
      <c r="Q499" s="28">
        <v>0.19294700000000001</v>
      </c>
      <c r="R499" s="28">
        <v>0.209004</v>
      </c>
      <c r="S499" s="28">
        <v>0.20446997096983463</v>
      </c>
      <c r="T499" s="28">
        <v>0.20697305574829486</v>
      </c>
      <c r="U499" s="28">
        <v>0.21446924619173199</v>
      </c>
      <c r="V499" s="28">
        <v>0.21830000000000002</v>
      </c>
      <c r="W499" s="28">
        <v>0.218668</v>
      </c>
      <c r="X499" s="28">
        <v>0.218471</v>
      </c>
    </row>
    <row r="500" spans="1:24" x14ac:dyDescent="0.2">
      <c r="A500" s="11" t="s">
        <v>120</v>
      </c>
      <c r="B500" s="11" t="s">
        <v>82</v>
      </c>
      <c r="C500" s="11" t="s">
        <v>191</v>
      </c>
      <c r="D500" s="11" t="s">
        <v>184</v>
      </c>
      <c r="E500" s="28">
        <v>0.45838499999999999</v>
      </c>
      <c r="F500" s="28">
        <v>0.43885800000000003</v>
      </c>
      <c r="G500" s="28">
        <v>0.44437400000000005</v>
      </c>
      <c r="H500" s="28">
        <v>0.39100000000000001</v>
      </c>
      <c r="I500" s="28">
        <v>0.25900000000000001</v>
      </c>
      <c r="J500" s="28">
        <v>0.23499999999999999</v>
      </c>
      <c r="K500" s="28">
        <v>0.251</v>
      </c>
      <c r="L500" s="28">
        <v>0.254</v>
      </c>
      <c r="M500" s="28">
        <v>0.26300000000000001</v>
      </c>
      <c r="N500" s="28">
        <v>0.25458700000000001</v>
      </c>
      <c r="O500" s="28">
        <v>0.29567000000000004</v>
      </c>
      <c r="P500" s="28">
        <v>0.32053900000000002</v>
      </c>
      <c r="Q500" s="28">
        <v>0.31340699999999999</v>
      </c>
      <c r="R500" s="28">
        <v>0.33007100000000006</v>
      </c>
      <c r="S500" s="28">
        <v>0.32869600000000004</v>
      </c>
      <c r="T500" s="28">
        <v>0.31840200000000002</v>
      </c>
      <c r="U500" s="28">
        <v>0.326214</v>
      </c>
      <c r="V500" s="28">
        <v>0.32856000000000002</v>
      </c>
      <c r="W500" s="28">
        <v>0.32862200000000003</v>
      </c>
      <c r="X500" s="28">
        <v>0.32785199999999998</v>
      </c>
    </row>
    <row r="501" spans="1:24" x14ac:dyDescent="0.2">
      <c r="A501" s="11" t="s">
        <v>120</v>
      </c>
      <c r="B501" s="11" t="s">
        <v>82</v>
      </c>
      <c r="C501" s="11" t="s">
        <v>191</v>
      </c>
      <c r="D501" s="11" t="s">
        <v>185</v>
      </c>
      <c r="E501" s="28">
        <v>2.6378430000000002</v>
      </c>
      <c r="F501" s="28">
        <v>1.746291</v>
      </c>
      <c r="G501" s="28">
        <v>1.9810000000000001</v>
      </c>
      <c r="H501" s="28">
        <v>1.8639999999999997</v>
      </c>
      <c r="I501" s="28">
        <v>1.92</v>
      </c>
      <c r="J501" s="28">
        <v>1.4311959237278928</v>
      </c>
      <c r="K501" s="28">
        <v>1.6946670155723862</v>
      </c>
      <c r="L501" s="28">
        <v>1.6309158182662018</v>
      </c>
      <c r="M501" s="28">
        <v>1.732195563301701</v>
      </c>
      <c r="N501" s="28">
        <v>1.6557349837042921</v>
      </c>
      <c r="O501" s="28">
        <v>1.9351463400571745</v>
      </c>
      <c r="P501" s="28">
        <v>2.0912869819607924</v>
      </c>
      <c r="Q501" s="28">
        <v>2.0479949879605925</v>
      </c>
      <c r="R501" s="28">
        <v>2.1551821514924052</v>
      </c>
      <c r="S501" s="28">
        <v>2.1470534591588981</v>
      </c>
      <c r="T501" s="28">
        <v>2.079401349052477</v>
      </c>
      <c r="U501" s="28">
        <v>2.1306302285468113</v>
      </c>
      <c r="V501" s="28">
        <v>2.1458467461808093</v>
      </c>
      <c r="W501" s="28">
        <v>2.1463047416204093</v>
      </c>
      <c r="X501" s="28">
        <v>2.1412492246246981</v>
      </c>
    </row>
    <row r="502" spans="1:24" x14ac:dyDescent="0.2">
      <c r="A502" s="11" t="s">
        <v>120</v>
      </c>
      <c r="B502" s="11" t="s">
        <v>82</v>
      </c>
      <c r="C502" s="11" t="s">
        <v>191</v>
      </c>
      <c r="D502" s="11" t="s">
        <v>186</v>
      </c>
      <c r="E502" s="28">
        <v>2.5569999999999999</v>
      </c>
      <c r="F502" s="28">
        <v>2.7639999999999998</v>
      </c>
      <c r="G502" s="28">
        <v>3.1219999999999999</v>
      </c>
      <c r="H502" s="28">
        <v>2.9710000000000001</v>
      </c>
      <c r="I502" s="28">
        <v>2.8860000000000001</v>
      </c>
      <c r="J502" s="28">
        <v>2.7970000000000002</v>
      </c>
      <c r="K502" s="28">
        <v>2.806</v>
      </c>
      <c r="L502" s="28">
        <v>3.9649999999999999</v>
      </c>
      <c r="M502" s="28">
        <v>3.9910000000000001</v>
      </c>
      <c r="N502" s="28">
        <v>3.0880000000000001</v>
      </c>
      <c r="O502" s="28">
        <v>3.4359999999999999</v>
      </c>
      <c r="P502" s="28">
        <v>3.0270000000000001</v>
      </c>
      <c r="Q502" s="28">
        <v>3.0430000000000001</v>
      </c>
      <c r="R502" s="28">
        <v>3.2930000000000001</v>
      </c>
      <c r="S502" s="28">
        <v>3.3860000000000001</v>
      </c>
      <c r="T502" s="28">
        <v>3.593180958769651</v>
      </c>
      <c r="U502" s="28">
        <v>3.6048621760947381</v>
      </c>
      <c r="V502" s="28">
        <v>3.6227333849283707</v>
      </c>
      <c r="W502" s="28">
        <v>3.6574857632542459</v>
      </c>
      <c r="X502" s="28">
        <v>3.6930956486945581</v>
      </c>
    </row>
    <row r="503" spans="1:24" x14ac:dyDescent="0.2">
      <c r="A503" s="11" t="s">
        <v>120</v>
      </c>
      <c r="B503" s="11" t="s">
        <v>82</v>
      </c>
      <c r="C503" s="11" t="s">
        <v>191</v>
      </c>
      <c r="D503" s="11" t="s">
        <v>187</v>
      </c>
      <c r="E503" s="28">
        <v>5.1948430000000005</v>
      </c>
      <c r="F503" s="28">
        <v>4.5102909999999996</v>
      </c>
      <c r="G503" s="28">
        <v>5.1029999999999998</v>
      </c>
      <c r="H503" s="28">
        <v>4.835</v>
      </c>
      <c r="I503" s="28">
        <v>4.806</v>
      </c>
      <c r="J503" s="28">
        <v>4.2281959237278928</v>
      </c>
      <c r="K503" s="28">
        <v>4.500667015572386</v>
      </c>
      <c r="L503" s="28">
        <v>5.5959158182662012</v>
      </c>
      <c r="M503" s="28">
        <v>5.7231955633017009</v>
      </c>
      <c r="N503" s="28">
        <v>4.7437349837042921</v>
      </c>
      <c r="O503" s="28">
        <v>5.3711463400571748</v>
      </c>
      <c r="P503" s="28">
        <v>5.118286981960793</v>
      </c>
      <c r="Q503" s="28">
        <v>5.0909949879605927</v>
      </c>
      <c r="R503" s="28">
        <v>5.4481821514924054</v>
      </c>
      <c r="S503" s="28">
        <v>5.5330534591588982</v>
      </c>
      <c r="T503" s="28">
        <v>5.672582307822128</v>
      </c>
      <c r="U503" s="28">
        <v>5.7354924046415494</v>
      </c>
      <c r="V503" s="28">
        <v>5.7685801311091804</v>
      </c>
      <c r="W503" s="28">
        <v>5.8037905048746552</v>
      </c>
      <c r="X503" s="28">
        <v>5.8343448733192567</v>
      </c>
    </row>
    <row r="504" spans="1:24" x14ac:dyDescent="0.2">
      <c r="A504" s="11" t="s">
        <v>120</v>
      </c>
      <c r="B504" s="11" t="s">
        <v>82</v>
      </c>
      <c r="C504" s="11" t="s">
        <v>191</v>
      </c>
      <c r="D504" s="11" t="s">
        <v>188</v>
      </c>
      <c r="E504" s="28">
        <v>0.16384299999999999</v>
      </c>
      <c r="F504" s="28">
        <v>0.262291</v>
      </c>
      <c r="G504" s="28">
        <v>0.28999999999999998</v>
      </c>
      <c r="H504" s="28">
        <v>0.31900000000000001</v>
      </c>
      <c r="I504" s="28">
        <v>0.432</v>
      </c>
      <c r="J504" s="28">
        <v>0.45100000000000001</v>
      </c>
      <c r="K504" s="28">
        <v>0.45300000000000001</v>
      </c>
      <c r="L504" s="28">
        <v>0.36699999999999999</v>
      </c>
      <c r="M504" s="28">
        <v>0.34200000000000003</v>
      </c>
      <c r="N504" s="28">
        <v>0.14588499999999999</v>
      </c>
      <c r="O504" s="28">
        <v>3.2910000000000002E-2</v>
      </c>
      <c r="P504" s="28">
        <v>0.3936384</v>
      </c>
      <c r="Q504" s="28">
        <v>0.48990158000000006</v>
      </c>
      <c r="R504" s="28">
        <v>0.48258171999999999</v>
      </c>
      <c r="S504" s="28">
        <v>0.42885050000000008</v>
      </c>
      <c r="T504" s="28">
        <v>0.43926933461983725</v>
      </c>
      <c r="U504" s="28">
        <v>0.45525261976769787</v>
      </c>
      <c r="V504" s="28">
        <v>0.46942839861184543</v>
      </c>
      <c r="W504" s="28">
        <v>0.48351125057020083</v>
      </c>
      <c r="X504" s="28">
        <v>0.49739219370274934</v>
      </c>
    </row>
    <row r="505" spans="1:24" x14ac:dyDescent="0.2">
      <c r="A505" s="11" t="s">
        <v>120</v>
      </c>
      <c r="B505" s="11" t="s">
        <v>82</v>
      </c>
      <c r="C505" s="11" t="s">
        <v>191</v>
      </c>
      <c r="D505" s="11" t="s">
        <v>189</v>
      </c>
      <c r="E505" s="28">
        <v>7.9109999999999996</v>
      </c>
      <c r="F505" s="28">
        <v>8.4359999999999999</v>
      </c>
      <c r="G505" s="28">
        <v>6.02</v>
      </c>
      <c r="H505" s="28">
        <v>6.47</v>
      </c>
      <c r="I505" s="28">
        <v>6.64</v>
      </c>
      <c r="J505" s="28">
        <v>7.0380000000000003</v>
      </c>
      <c r="K505" s="28">
        <v>7.1429999999999998</v>
      </c>
      <c r="L505" s="28">
        <v>7.5990000000000002</v>
      </c>
      <c r="M505" s="28">
        <v>7.8390000000000004</v>
      </c>
      <c r="N505" s="28">
        <v>7.6394120000000001</v>
      </c>
      <c r="O505" s="28">
        <v>8.8791650000000004</v>
      </c>
      <c r="P505" s="28">
        <v>8.8716209999999993</v>
      </c>
      <c r="Q505" s="28">
        <v>8.2989270000000008</v>
      </c>
      <c r="R505" s="28">
        <v>7.8317899999999998</v>
      </c>
      <c r="S505" s="28">
        <v>7.7575159999999999</v>
      </c>
      <c r="T505" s="28">
        <v>7.9105000536700807</v>
      </c>
      <c r="U505" s="28">
        <v>8.119605375270627</v>
      </c>
      <c r="V505" s="28">
        <v>8.2204812874852475</v>
      </c>
      <c r="W505" s="28">
        <v>8.273702987977682</v>
      </c>
      <c r="X505" s="28">
        <v>8.3119607940300604</v>
      </c>
    </row>
    <row r="506" spans="1:24" x14ac:dyDescent="0.2">
      <c r="A506" s="11" t="s">
        <v>120</v>
      </c>
      <c r="B506" s="11" t="s">
        <v>82</v>
      </c>
      <c r="C506" s="11" t="s">
        <v>191</v>
      </c>
      <c r="D506" s="11" t="s">
        <v>190</v>
      </c>
      <c r="E506" s="28">
        <v>13.138</v>
      </c>
      <c r="F506" s="28">
        <v>12.606</v>
      </c>
      <c r="G506" s="28">
        <v>10.933999999999999</v>
      </c>
      <c r="H506" s="28">
        <v>11.291</v>
      </c>
      <c r="I506" s="28">
        <v>11.246</v>
      </c>
      <c r="J506" s="28">
        <v>11.428000000000001</v>
      </c>
      <c r="K506" s="28">
        <v>11.846</v>
      </c>
      <c r="L506" s="28">
        <v>11.86</v>
      </c>
      <c r="M506" s="28">
        <v>14.819000000000001</v>
      </c>
      <c r="N506" s="28">
        <v>13.539</v>
      </c>
      <c r="O506" s="28">
        <v>17.021999999999998</v>
      </c>
      <c r="P506" s="28">
        <v>16.082000000000001</v>
      </c>
      <c r="Q506" s="28">
        <v>14.6</v>
      </c>
      <c r="R506" s="28">
        <v>15.077999999999999</v>
      </c>
      <c r="S506" s="28">
        <v>15.459</v>
      </c>
      <c r="T506" s="28">
        <v>14.338818578150043</v>
      </c>
      <c r="U506" s="28">
        <v>14.271240137973942</v>
      </c>
      <c r="V506" s="28">
        <v>14.344237615773157</v>
      </c>
      <c r="W506" s="28">
        <v>14.354105502712498</v>
      </c>
      <c r="X506" s="28">
        <v>14.354105502712498</v>
      </c>
    </row>
    <row r="507" spans="1:24" x14ac:dyDescent="0.2">
      <c r="A507" s="11" t="s">
        <v>120</v>
      </c>
      <c r="B507" s="11" t="s">
        <v>82</v>
      </c>
      <c r="C507" s="11" t="s">
        <v>192</v>
      </c>
      <c r="D507" s="11" t="s">
        <v>182</v>
      </c>
      <c r="E507" s="28">
        <v>0.24470913471076933</v>
      </c>
      <c r="F507" s="28">
        <v>0.25912073196825103</v>
      </c>
      <c r="G507" s="28">
        <v>0.26908799999999994</v>
      </c>
      <c r="H507" s="28">
        <v>0.28079799999999999</v>
      </c>
      <c r="I507" s="28">
        <v>0.28051231910779051</v>
      </c>
      <c r="J507" s="28">
        <v>0.27790219885546319</v>
      </c>
      <c r="K507" s="28">
        <v>0.28583557619042177</v>
      </c>
      <c r="L507" s="28">
        <v>0.30078344857711181</v>
      </c>
      <c r="M507" s="28">
        <v>0.30522549561115331</v>
      </c>
      <c r="N507" s="28">
        <v>0.31589222083059565</v>
      </c>
      <c r="O507" s="28">
        <v>0.32371876537245392</v>
      </c>
      <c r="P507" s="28">
        <v>0.33219585796951989</v>
      </c>
      <c r="Q507" s="28">
        <v>0.33393818933195835</v>
      </c>
      <c r="R507" s="28">
        <v>0.3321451341854017</v>
      </c>
      <c r="S507" s="28">
        <v>0.33731452345056961</v>
      </c>
      <c r="T507" s="28">
        <v>0.34364736157452408</v>
      </c>
      <c r="U507" s="28">
        <v>0.35306357264856214</v>
      </c>
      <c r="V507" s="28">
        <v>0.36549648683667718</v>
      </c>
      <c r="W507" s="28">
        <v>0.381254767889743</v>
      </c>
      <c r="X507" s="28">
        <v>0.40039338645856354</v>
      </c>
    </row>
    <row r="508" spans="1:24" x14ac:dyDescent="0.2">
      <c r="A508" s="11" t="s">
        <v>120</v>
      </c>
      <c r="B508" s="11" t="s">
        <v>82</v>
      </c>
      <c r="C508" s="11" t="s">
        <v>192</v>
      </c>
      <c r="D508" s="11" t="s">
        <v>183</v>
      </c>
      <c r="E508" s="28">
        <v>2.7734999999999999E-2</v>
      </c>
      <c r="F508" s="28">
        <v>2.6228000000000001E-2</v>
      </c>
      <c r="G508" s="28">
        <v>3.6405E-2</v>
      </c>
      <c r="H508" s="28">
        <v>3.5000000000000003E-2</v>
      </c>
      <c r="I508" s="28">
        <v>2.9000000000000001E-2</v>
      </c>
      <c r="J508" s="28">
        <v>2.5000000000000001E-2</v>
      </c>
      <c r="K508" s="28">
        <v>2.5999999999999999E-2</v>
      </c>
      <c r="L508" s="28">
        <v>3.4000000000000002E-2</v>
      </c>
      <c r="M508" s="28">
        <v>2.4E-2</v>
      </c>
      <c r="N508" s="28">
        <v>2.5928E-2</v>
      </c>
      <c r="O508" s="28">
        <v>2.9939E-2</v>
      </c>
      <c r="P508" s="28">
        <v>3.2756E-2</v>
      </c>
      <c r="Q508" s="28">
        <v>2.8318000000000003E-2</v>
      </c>
      <c r="R508" s="28">
        <v>2.4922E-2</v>
      </c>
      <c r="S508" s="28">
        <v>3.1740999999999998E-2</v>
      </c>
      <c r="T508" s="28">
        <v>3.3318E-2</v>
      </c>
      <c r="U508" s="28">
        <v>3.6908000000000003E-2</v>
      </c>
      <c r="V508" s="28">
        <v>4.0677999999999999E-2</v>
      </c>
      <c r="W508" s="28">
        <v>4.4997999999999996E-2</v>
      </c>
      <c r="X508" s="28">
        <v>4.9639000000000003E-2</v>
      </c>
    </row>
    <row r="509" spans="1:24" x14ac:dyDescent="0.2">
      <c r="A509" s="11" t="s">
        <v>120</v>
      </c>
      <c r="B509" s="11" t="s">
        <v>82</v>
      </c>
      <c r="C509" s="11" t="s">
        <v>192</v>
      </c>
      <c r="D509" s="11" t="s">
        <v>184</v>
      </c>
      <c r="E509" s="28">
        <v>3.4476999999999994E-2</v>
      </c>
      <c r="F509" s="28">
        <v>2.4943999999999997E-2</v>
      </c>
      <c r="G509" s="28">
        <v>3.9036000000000001E-2</v>
      </c>
      <c r="H509" s="28">
        <v>3.9E-2</v>
      </c>
      <c r="I509" s="28">
        <v>3.3000000000000002E-2</v>
      </c>
      <c r="J509" s="28">
        <v>3.9E-2</v>
      </c>
      <c r="K509" s="28">
        <v>0.04</v>
      </c>
      <c r="L509" s="28">
        <v>4.4999999999999998E-2</v>
      </c>
      <c r="M509" s="28">
        <v>4.3999999999999997E-2</v>
      </c>
      <c r="N509" s="28">
        <v>3.7433999999999995E-2</v>
      </c>
      <c r="O509" s="28">
        <v>4.3737999999999999E-2</v>
      </c>
      <c r="P509" s="28">
        <v>4.8454000000000004E-2</v>
      </c>
      <c r="Q509" s="28">
        <v>4.1856999999999998E-2</v>
      </c>
      <c r="R509" s="28">
        <v>3.4447999999999999E-2</v>
      </c>
      <c r="S509" s="28">
        <v>4.3299999999999998E-2</v>
      </c>
      <c r="T509" s="28">
        <v>4.7220999999999999E-2</v>
      </c>
      <c r="U509" s="28">
        <v>5.1301000000000006E-2</v>
      </c>
      <c r="V509" s="28">
        <v>5.5604999999999995E-2</v>
      </c>
      <c r="W509" s="28">
        <v>6.0456000000000003E-2</v>
      </c>
      <c r="X509" s="28">
        <v>6.5641999999999992E-2</v>
      </c>
    </row>
    <row r="510" spans="1:24" x14ac:dyDescent="0.2">
      <c r="A510" s="11" t="s">
        <v>120</v>
      </c>
      <c r="B510" s="11" t="s">
        <v>82</v>
      </c>
      <c r="C510" s="11" t="s">
        <v>192</v>
      </c>
      <c r="D510" s="11" t="s">
        <v>185</v>
      </c>
      <c r="E510" s="28">
        <v>0.20899999999999999</v>
      </c>
      <c r="F510" s="28">
        <v>0.23400000000000001</v>
      </c>
      <c r="G510" s="28">
        <v>0.34799999999999998</v>
      </c>
      <c r="H510" s="28">
        <v>0.39600000000000007</v>
      </c>
      <c r="I510" s="28">
        <v>0.32800000000000001</v>
      </c>
      <c r="J510" s="28">
        <v>0.35499999999999998</v>
      </c>
      <c r="K510" s="28">
        <v>0.36410256410256409</v>
      </c>
      <c r="L510" s="28">
        <v>0.4096153846153846</v>
      </c>
      <c r="M510" s="28">
        <v>0.4005128205128205</v>
      </c>
      <c r="N510" s="28">
        <v>0.34074538461538456</v>
      </c>
      <c r="O510" s="28">
        <v>0.39812794871794871</v>
      </c>
      <c r="P510" s="28">
        <v>0.46031300000000003</v>
      </c>
      <c r="Q510" s="28">
        <v>0.39764149999999998</v>
      </c>
      <c r="R510" s="28">
        <v>0.32725599999999999</v>
      </c>
      <c r="S510" s="28">
        <v>0.41134999999999999</v>
      </c>
      <c r="T510" s="28">
        <v>0.44859949999999998</v>
      </c>
      <c r="U510" s="28">
        <v>0.48735950000000006</v>
      </c>
      <c r="V510" s="28">
        <v>0.52824749999999998</v>
      </c>
      <c r="W510" s="28">
        <v>0.57433200000000006</v>
      </c>
      <c r="X510" s="28">
        <v>0.6235989999999999</v>
      </c>
    </row>
    <row r="511" spans="1:24" x14ac:dyDescent="0.2">
      <c r="A511" s="11" t="s">
        <v>120</v>
      </c>
      <c r="B511" s="11" t="s">
        <v>82</v>
      </c>
      <c r="C511" s="11" t="s">
        <v>192</v>
      </c>
      <c r="D511" s="11" t="s">
        <v>186</v>
      </c>
      <c r="E511" s="28">
        <v>1.082333</v>
      </c>
      <c r="F511" s="28">
        <v>1.074446</v>
      </c>
      <c r="G511" s="28">
        <v>1.2597970000000001</v>
      </c>
      <c r="H511" s="28">
        <v>1.3070459999999999</v>
      </c>
      <c r="I511" s="28">
        <v>1.3580749999999999</v>
      </c>
      <c r="J511" s="28">
        <v>1.3299780000000001</v>
      </c>
      <c r="K511" s="28">
        <v>1.354951</v>
      </c>
      <c r="L511" s="28">
        <v>1.346034</v>
      </c>
      <c r="M511" s="28">
        <v>1.392018</v>
      </c>
      <c r="N511" s="28">
        <v>1.519792</v>
      </c>
      <c r="O511" s="28">
        <v>1.646525</v>
      </c>
      <c r="P511" s="28">
        <v>1.6326769999999999</v>
      </c>
      <c r="Q511" s="28">
        <v>1.5659620000000001</v>
      </c>
      <c r="R511" s="28">
        <v>1.714502</v>
      </c>
      <c r="S511" s="28">
        <v>1.7056910000000001</v>
      </c>
      <c r="T511" s="28">
        <v>1.7322658727144991</v>
      </c>
      <c r="U511" s="28">
        <v>1.7682849930643412</v>
      </c>
      <c r="V511" s="28">
        <v>1.8286269655891032</v>
      </c>
      <c r="W511" s="28">
        <v>1.9072536531211663</v>
      </c>
      <c r="X511" s="28">
        <v>2.000762085045678</v>
      </c>
    </row>
    <row r="512" spans="1:24" x14ac:dyDescent="0.2">
      <c r="A512" s="11" t="s">
        <v>120</v>
      </c>
      <c r="B512" s="11" t="s">
        <v>82</v>
      </c>
      <c r="C512" s="11" t="s">
        <v>192</v>
      </c>
      <c r="D512" s="11" t="s">
        <v>187</v>
      </c>
      <c r="E512" s="28">
        <v>1.2913330000000001</v>
      </c>
      <c r="F512" s="28">
        <v>1.308446</v>
      </c>
      <c r="G512" s="28">
        <v>1.6077970000000001</v>
      </c>
      <c r="H512" s="28">
        <v>1.7030460000000001</v>
      </c>
      <c r="I512" s="28">
        <v>1.686075</v>
      </c>
      <c r="J512" s="28">
        <v>1.6849780000000001</v>
      </c>
      <c r="K512" s="28">
        <v>1.7190535641025642</v>
      </c>
      <c r="L512" s="28">
        <v>1.7556493846153844</v>
      </c>
      <c r="M512" s="28">
        <v>1.7925308205128205</v>
      </c>
      <c r="N512" s="28">
        <v>1.8605373846153845</v>
      </c>
      <c r="O512" s="28">
        <v>2.0446529487179488</v>
      </c>
      <c r="P512" s="28">
        <v>2.0929899999999999</v>
      </c>
      <c r="Q512" s="28">
        <v>1.9636035000000001</v>
      </c>
      <c r="R512" s="28">
        <v>2.0417579999999997</v>
      </c>
      <c r="S512" s="28">
        <v>2.117041</v>
      </c>
      <c r="T512" s="28">
        <v>2.1808653727144991</v>
      </c>
      <c r="U512" s="28">
        <v>2.2556444930643411</v>
      </c>
      <c r="V512" s="28">
        <v>2.3568744655891032</v>
      </c>
      <c r="W512" s="28">
        <v>2.4815856531211664</v>
      </c>
      <c r="X512" s="28">
        <v>2.624361085045678</v>
      </c>
    </row>
    <row r="513" spans="1:24" x14ac:dyDescent="0.2">
      <c r="A513" s="11" t="s">
        <v>120</v>
      </c>
      <c r="B513" s="11" t="s">
        <v>82</v>
      </c>
      <c r="C513" s="11" t="s">
        <v>192</v>
      </c>
      <c r="D513" s="11" t="s">
        <v>188</v>
      </c>
      <c r="E513" s="28">
        <v>0.17230300000000001</v>
      </c>
      <c r="F513" s="28">
        <v>0.13544600000000001</v>
      </c>
      <c r="G513" s="28">
        <v>0.16686539094929564</v>
      </c>
      <c r="H513" s="28">
        <v>0.23400000000000001</v>
      </c>
      <c r="I513" s="28">
        <v>0.34799999999999998</v>
      </c>
      <c r="J513" s="28">
        <v>0.29899999999999999</v>
      </c>
      <c r="K513" s="28">
        <v>0.26800000000000002</v>
      </c>
      <c r="L513" s="28">
        <v>0.27900000000000003</v>
      </c>
      <c r="M513" s="28">
        <v>0.29299999999999998</v>
      </c>
      <c r="N513" s="28">
        <v>0.279505</v>
      </c>
      <c r="O513" s="28">
        <v>0.376191</v>
      </c>
      <c r="P513" s="28">
        <v>9.3314650000000013E-2</v>
      </c>
      <c r="Q513" s="28">
        <v>7.4628532000000011E-2</v>
      </c>
      <c r="R513" s="28">
        <v>8.7643138000000009E-2</v>
      </c>
      <c r="S513" s="28">
        <v>0.13384966099999998</v>
      </c>
      <c r="T513" s="28">
        <v>0.1322088450303143</v>
      </c>
      <c r="U513" s="28">
        <v>0.13362802244491057</v>
      </c>
      <c r="V513" s="28">
        <v>0.13845178879371953</v>
      </c>
      <c r="W513" s="28">
        <v>0.14407065036168579</v>
      </c>
      <c r="X513" s="28">
        <v>0.15037813225797167</v>
      </c>
    </row>
    <row r="514" spans="1:24" x14ac:dyDescent="0.2">
      <c r="A514" s="11" t="s">
        <v>120</v>
      </c>
      <c r="B514" s="11" t="s">
        <v>82</v>
      </c>
      <c r="C514" s="11" t="s">
        <v>192</v>
      </c>
      <c r="D514" s="11" t="s">
        <v>189</v>
      </c>
      <c r="E514" s="28">
        <v>3.2090000000000001</v>
      </c>
      <c r="F514" s="28">
        <v>2.9870000000000001</v>
      </c>
      <c r="G514" s="28">
        <v>2.879</v>
      </c>
      <c r="H514" s="28">
        <v>2.8889999999999998</v>
      </c>
      <c r="I514" s="28">
        <v>3.1960000000000002</v>
      </c>
      <c r="J514" s="28">
        <v>3.4420000000000002</v>
      </c>
      <c r="K514" s="28">
        <v>3.1619999999999999</v>
      </c>
      <c r="L514" s="28">
        <v>3.4340000000000002</v>
      </c>
      <c r="M514" s="28">
        <v>2.9940000000000002</v>
      </c>
      <c r="N514" s="28">
        <v>2.5210699999999999</v>
      </c>
      <c r="O514" s="28">
        <v>2.7386400000000002</v>
      </c>
      <c r="P514" s="28">
        <v>2.9661749999999998</v>
      </c>
      <c r="Q514" s="28">
        <v>3.1266430000000001</v>
      </c>
      <c r="R514" s="28">
        <v>3.012505</v>
      </c>
      <c r="S514" s="28">
        <v>2.7383250000000001</v>
      </c>
      <c r="T514" s="28">
        <v>2.6090883459984218</v>
      </c>
      <c r="U514" s="28">
        <v>2.6869197855388363</v>
      </c>
      <c r="V514" s="28">
        <v>2.7160072232824386</v>
      </c>
      <c r="W514" s="28">
        <v>2.7179987455687495</v>
      </c>
      <c r="X514" s="28">
        <v>2.7179987455687495</v>
      </c>
    </row>
    <row r="515" spans="1:24" x14ac:dyDescent="0.2">
      <c r="A515" s="11" t="s">
        <v>120</v>
      </c>
      <c r="B515" s="11" t="s">
        <v>82</v>
      </c>
      <c r="C515" s="11" t="s">
        <v>192</v>
      </c>
      <c r="D515" s="11" t="s">
        <v>190</v>
      </c>
      <c r="E515" s="28">
        <v>4.2699999999999996</v>
      </c>
      <c r="F515" s="28">
        <v>4.1529999999999996</v>
      </c>
      <c r="G515" s="28">
        <v>4.367</v>
      </c>
      <c r="H515" s="28">
        <v>4.21</v>
      </c>
      <c r="I515" s="28">
        <v>4.1710000000000003</v>
      </c>
      <c r="J515" s="28">
        <v>4.4139999999999997</v>
      </c>
      <c r="K515" s="28">
        <v>4.431</v>
      </c>
      <c r="L515" s="28">
        <v>4.657</v>
      </c>
      <c r="M515" s="28">
        <v>4.5839999999999996</v>
      </c>
      <c r="N515" s="28">
        <v>3.7210000000000001</v>
      </c>
      <c r="O515" s="28">
        <v>4.4560000000000004</v>
      </c>
      <c r="P515" s="28">
        <v>5.0679999999999996</v>
      </c>
      <c r="Q515" s="28">
        <v>5.1859999999999999</v>
      </c>
      <c r="R515" s="28">
        <v>5.1479999999999997</v>
      </c>
      <c r="S515" s="28">
        <v>5.0339999999999998</v>
      </c>
      <c r="T515" s="28">
        <v>4.8344374505986636</v>
      </c>
      <c r="U515" s="28">
        <v>4.8441834810650573</v>
      </c>
      <c r="V515" s="28">
        <v>4.9367848594880979</v>
      </c>
      <c r="W515" s="28">
        <v>5.0583337151657979</v>
      </c>
      <c r="X515" s="28">
        <v>5.1933515951892089</v>
      </c>
    </row>
    <row r="516" spans="1:24" x14ac:dyDescent="0.2">
      <c r="A516" s="11" t="s">
        <v>121</v>
      </c>
      <c r="B516" s="11" t="s">
        <v>82</v>
      </c>
      <c r="C516" s="11" t="s">
        <v>181</v>
      </c>
      <c r="D516" s="11" t="s">
        <v>182</v>
      </c>
      <c r="E516" s="28">
        <v>4.7160000000000002</v>
      </c>
      <c r="F516" s="28">
        <v>4.8259999999999996</v>
      </c>
      <c r="G516" s="28">
        <v>4.9690000000000003</v>
      </c>
      <c r="H516" s="28">
        <v>5.17</v>
      </c>
      <c r="I516" s="28">
        <v>5.391</v>
      </c>
      <c r="J516" s="28">
        <v>5.6340000000000003</v>
      </c>
      <c r="K516" s="28">
        <v>5.6980000000000004</v>
      </c>
      <c r="L516" s="28">
        <v>5.7130000000000001</v>
      </c>
      <c r="M516" s="28">
        <v>5.6740000000000004</v>
      </c>
      <c r="N516" s="28">
        <v>5.7039999999999997</v>
      </c>
      <c r="O516" s="28">
        <v>5.8090000000000002</v>
      </c>
      <c r="P516" s="28">
        <v>5.96</v>
      </c>
      <c r="Q516" s="28">
        <v>6.0349829999999995</v>
      </c>
      <c r="R516" s="28">
        <v>6.1174517479999997</v>
      </c>
      <c r="S516" s="28">
        <v>6.2354154193399998</v>
      </c>
      <c r="T516" s="28">
        <v>6.352789725469699</v>
      </c>
      <c r="U516" s="28">
        <v>6.4788111878235624</v>
      </c>
      <c r="V516" s="28">
        <v>6.6057288731836783</v>
      </c>
      <c r="W516" s="28">
        <v>6.7310573450172289</v>
      </c>
      <c r="X516" s="28">
        <v>6.8481816498014192</v>
      </c>
    </row>
    <row r="517" spans="1:24" x14ac:dyDescent="0.2">
      <c r="A517" s="11" t="s">
        <v>121</v>
      </c>
      <c r="B517" s="11" t="s">
        <v>82</v>
      </c>
      <c r="C517" s="11" t="s">
        <v>181</v>
      </c>
      <c r="D517" s="11" t="s">
        <v>183</v>
      </c>
      <c r="E517" s="28">
        <v>0.35899999999999999</v>
      </c>
      <c r="F517" s="28">
        <v>0.29799999999999999</v>
      </c>
      <c r="G517" s="28">
        <v>0.36</v>
      </c>
      <c r="H517" s="28">
        <v>0.38400000000000001</v>
      </c>
      <c r="I517" s="28">
        <v>0.44700000000000001</v>
      </c>
      <c r="J517" s="28">
        <v>0.47299999999999998</v>
      </c>
      <c r="K517" s="28">
        <v>0.32500000000000001</v>
      </c>
      <c r="L517" s="28">
        <v>0.309</v>
      </c>
      <c r="M517" s="28">
        <v>0.19600000000000001</v>
      </c>
      <c r="N517" s="28">
        <v>0.26669700000000002</v>
      </c>
      <c r="O517" s="28">
        <v>0.30359199999999997</v>
      </c>
      <c r="P517" s="28">
        <v>0.35335300000000003</v>
      </c>
      <c r="Q517" s="28">
        <v>0.33722299999999999</v>
      </c>
      <c r="R517" s="28">
        <v>0.34800799999999998</v>
      </c>
      <c r="S517" s="28">
        <v>0.39324900000000002</v>
      </c>
      <c r="T517" s="28">
        <v>0.39796800000000004</v>
      </c>
      <c r="U517" s="28">
        <v>0.41189700000000001</v>
      </c>
      <c r="V517" s="28">
        <v>0.42494300000000002</v>
      </c>
      <c r="W517" s="28">
        <v>0.42919200000000002</v>
      </c>
      <c r="X517" s="28">
        <v>0.43348399999999998</v>
      </c>
    </row>
    <row r="518" spans="1:24" x14ac:dyDescent="0.2">
      <c r="A518" s="11" t="s">
        <v>121</v>
      </c>
      <c r="B518" s="11" t="s">
        <v>82</v>
      </c>
      <c r="C518" s="11" t="s">
        <v>181</v>
      </c>
      <c r="D518" s="11" t="s">
        <v>184</v>
      </c>
      <c r="E518" s="28">
        <v>0.32205899999999998</v>
      </c>
      <c r="F518" s="28">
        <v>0.230022</v>
      </c>
      <c r="G518" s="28">
        <v>0.30323300000000003</v>
      </c>
      <c r="H518" s="28">
        <v>0.35499999999999998</v>
      </c>
      <c r="I518" s="28">
        <v>0.39900000000000002</v>
      </c>
      <c r="J518" s="28">
        <v>0.41099999999999998</v>
      </c>
      <c r="K518" s="28">
        <v>0.27100000000000002</v>
      </c>
      <c r="L518" s="28">
        <v>0.26200000000000001</v>
      </c>
      <c r="M518" s="28">
        <v>0.16600000000000001</v>
      </c>
      <c r="N518" s="28">
        <v>0.209033</v>
      </c>
      <c r="O518" s="28">
        <v>0.28313700000000003</v>
      </c>
      <c r="P518" s="28">
        <v>0.31964199999999998</v>
      </c>
      <c r="Q518" s="28">
        <v>0.31110300000000002</v>
      </c>
      <c r="R518" s="28">
        <v>0.32186000000000003</v>
      </c>
      <c r="S518" s="28">
        <v>0.35661399999999999</v>
      </c>
      <c r="T518" s="28">
        <v>0.37274400000000002</v>
      </c>
      <c r="U518" s="28">
        <v>0.392202</v>
      </c>
      <c r="V518" s="28">
        <v>0.40582400000000002</v>
      </c>
      <c r="W518" s="28">
        <v>0.41109200000000001</v>
      </c>
      <c r="X518" s="28">
        <v>0.41754800000000003</v>
      </c>
    </row>
    <row r="519" spans="1:24" x14ac:dyDescent="0.2">
      <c r="A519" s="11" t="s">
        <v>121</v>
      </c>
      <c r="B519" s="11" t="s">
        <v>82</v>
      </c>
      <c r="C519" s="11" t="s">
        <v>181</v>
      </c>
      <c r="D519" s="11" t="s">
        <v>185</v>
      </c>
      <c r="E519" s="28">
        <v>1.6102949999999998</v>
      </c>
      <c r="F519" s="28">
        <v>1.15011</v>
      </c>
      <c r="G519" s="28">
        <v>1.5161650000000002</v>
      </c>
      <c r="H519" s="28">
        <v>1.7749999999999999</v>
      </c>
      <c r="I519" s="28">
        <v>1.9950000000000001</v>
      </c>
      <c r="J519" s="28">
        <v>2.0550000000000002</v>
      </c>
      <c r="K519" s="28">
        <v>1.355</v>
      </c>
      <c r="L519" s="28">
        <v>1.31</v>
      </c>
      <c r="M519" s="28">
        <v>0.83</v>
      </c>
      <c r="N519" s="28">
        <v>1.0451649999999999</v>
      </c>
      <c r="O519" s="28">
        <v>1.4156850000000001</v>
      </c>
      <c r="P519" s="28">
        <v>1.5982099999999999</v>
      </c>
      <c r="Q519" s="28">
        <v>1.5555150000000002</v>
      </c>
      <c r="R519" s="28">
        <v>1.6093000000000002</v>
      </c>
      <c r="S519" s="28">
        <v>1.7830699999999999</v>
      </c>
      <c r="T519" s="28">
        <v>1.86372</v>
      </c>
      <c r="U519" s="28">
        <v>1.9610099999999999</v>
      </c>
      <c r="V519" s="28">
        <v>2.0291200000000003</v>
      </c>
      <c r="W519" s="28">
        <v>2.0554600000000001</v>
      </c>
      <c r="X519" s="28">
        <v>2.0877400000000002</v>
      </c>
    </row>
    <row r="520" spans="1:24" x14ac:dyDescent="0.2">
      <c r="A520" s="11" t="s">
        <v>121</v>
      </c>
      <c r="B520" s="11" t="s">
        <v>82</v>
      </c>
      <c r="C520" s="11" t="s">
        <v>181</v>
      </c>
      <c r="D520" s="11" t="s">
        <v>186</v>
      </c>
      <c r="E520" s="28">
        <v>5.0935143599999995</v>
      </c>
      <c r="F520" s="28">
        <v>4.708310429551922</v>
      </c>
      <c r="G520" s="28">
        <v>5.0683800000000003</v>
      </c>
      <c r="H520" s="28">
        <v>5.4285000000000005</v>
      </c>
      <c r="I520" s="28">
        <v>5.8943500000000002</v>
      </c>
      <c r="J520" s="28">
        <v>6.2033861249999989</v>
      </c>
      <c r="K520" s="28">
        <v>6.3397477624999983</v>
      </c>
      <c r="L520" s="28">
        <v>6.4565135209374978</v>
      </c>
      <c r="M520" s="28">
        <v>6.3303431818124976</v>
      </c>
      <c r="N520" s="28">
        <v>6.0965145833281236</v>
      </c>
      <c r="O520" s="28">
        <v>6.2240322878737482</v>
      </c>
      <c r="P520" s="28">
        <v>6.5529999999999999</v>
      </c>
      <c r="Q520" s="28">
        <v>6.633</v>
      </c>
      <c r="R520" s="28">
        <v>6.745760999999999</v>
      </c>
      <c r="S520" s="28">
        <v>6.9481338299999988</v>
      </c>
      <c r="T520" s="28">
        <v>7.0870965065999991</v>
      </c>
      <c r="U520" s="28">
        <v>7.2562685303623908</v>
      </c>
      <c r="V520" s="28">
        <v>7.3984163379657204</v>
      </c>
      <c r="W520" s="28">
        <v>7.5387842264192972</v>
      </c>
      <c r="X520" s="28">
        <v>7.6699634477775902</v>
      </c>
    </row>
    <row r="521" spans="1:24" x14ac:dyDescent="0.2">
      <c r="A521" s="11" t="s">
        <v>121</v>
      </c>
      <c r="B521" s="11" t="s">
        <v>82</v>
      </c>
      <c r="C521" s="11" t="s">
        <v>181</v>
      </c>
      <c r="D521" s="11" t="s">
        <v>187</v>
      </c>
      <c r="E521" s="28">
        <v>6.7038093599999993</v>
      </c>
      <c r="F521" s="28">
        <v>5.8584204295519218</v>
      </c>
      <c r="G521" s="28">
        <v>6.5845450000000003</v>
      </c>
      <c r="H521" s="28">
        <v>7.2035</v>
      </c>
      <c r="I521" s="28">
        <v>7.8893500000000003</v>
      </c>
      <c r="J521" s="28">
        <v>8.2583861249999977</v>
      </c>
      <c r="K521" s="28">
        <v>7.6947477624999987</v>
      </c>
      <c r="L521" s="28">
        <v>7.7665135209374974</v>
      </c>
      <c r="M521" s="28">
        <v>7.1603431818124976</v>
      </c>
      <c r="N521" s="28">
        <v>7.1416795833281235</v>
      </c>
      <c r="O521" s="28">
        <v>7.639717287873748</v>
      </c>
      <c r="P521" s="28">
        <v>8.151209999999999</v>
      </c>
      <c r="Q521" s="28">
        <v>8.1885150000000007</v>
      </c>
      <c r="R521" s="28">
        <v>8.3550609999999992</v>
      </c>
      <c r="S521" s="28">
        <v>8.7312038299999983</v>
      </c>
      <c r="T521" s="28">
        <v>8.9508165065999989</v>
      </c>
      <c r="U521" s="28">
        <v>9.2172785303623908</v>
      </c>
      <c r="V521" s="28">
        <v>9.4275363379657211</v>
      </c>
      <c r="W521" s="28">
        <v>9.5942442264192973</v>
      </c>
      <c r="X521" s="28">
        <v>9.7577034477775904</v>
      </c>
    </row>
    <row r="522" spans="1:24" x14ac:dyDescent="0.2">
      <c r="A522" s="11" t="s">
        <v>121</v>
      </c>
      <c r="B522" s="11" t="s">
        <v>82</v>
      </c>
      <c r="C522" s="11" t="s">
        <v>181</v>
      </c>
      <c r="D522" s="11" t="s">
        <v>188</v>
      </c>
      <c r="E522" s="28">
        <v>2.2765430000000002</v>
      </c>
      <c r="F522" s="28">
        <v>1.9697229999999999</v>
      </c>
      <c r="G522" s="28">
        <v>2.182785</v>
      </c>
      <c r="H522" s="28">
        <v>2.5044780000000002</v>
      </c>
      <c r="I522" s="28">
        <v>2.541534</v>
      </c>
      <c r="J522" s="28">
        <v>2.8119999999999998</v>
      </c>
      <c r="K522" s="28">
        <v>2.3839999999999999</v>
      </c>
      <c r="L522" s="28">
        <v>2.1190000000000002</v>
      </c>
      <c r="M522" s="28">
        <v>2.139983</v>
      </c>
      <c r="N522" s="28">
        <v>1.8074479999999999</v>
      </c>
      <c r="O522" s="28">
        <v>2.2511320000000001</v>
      </c>
      <c r="P522" s="28">
        <v>2.5805600000000002</v>
      </c>
      <c r="Q522" s="28">
        <v>2.6836540000000002</v>
      </c>
      <c r="R522" s="28">
        <v>2.7735029999999998</v>
      </c>
      <c r="S522" s="28">
        <v>3.0775031665993433</v>
      </c>
      <c r="T522" s="28">
        <v>3.1126906314487592</v>
      </c>
      <c r="U522" s="28">
        <v>3.1662420030562308</v>
      </c>
      <c r="V522" s="28">
        <v>3.2319501763355336</v>
      </c>
      <c r="W522" s="28">
        <v>3.2953586596501783</v>
      </c>
      <c r="X522" s="28">
        <v>3.3385579610416407</v>
      </c>
    </row>
    <row r="523" spans="1:24" x14ac:dyDescent="0.2">
      <c r="A523" s="11" t="s">
        <v>121</v>
      </c>
      <c r="B523" s="11" t="s">
        <v>82</v>
      </c>
      <c r="C523" s="11" t="s">
        <v>181</v>
      </c>
      <c r="D523" s="11" t="s">
        <v>189</v>
      </c>
      <c r="E523" s="28">
        <v>9.9262899999999998</v>
      </c>
      <c r="F523" s="28">
        <v>10.044606</v>
      </c>
      <c r="G523" s="28">
        <v>10.814475781545495</v>
      </c>
      <c r="H523" s="28">
        <v>12.122904760000001</v>
      </c>
      <c r="I523" s="28">
        <v>12.154911999999999</v>
      </c>
      <c r="J523" s="28">
        <v>14.54595224</v>
      </c>
      <c r="K523" s="28">
        <v>14.2838903448</v>
      </c>
      <c r="L523" s="28">
        <v>16.106068151696</v>
      </c>
      <c r="M523" s="28">
        <v>15.186289514729921</v>
      </c>
      <c r="N523" s="28">
        <v>12.762295</v>
      </c>
      <c r="O523" s="28">
        <v>17.859905083999998</v>
      </c>
      <c r="P523" s="28">
        <v>16.004492681999995</v>
      </c>
      <c r="Q523" s="28">
        <v>15.885692499999999</v>
      </c>
      <c r="R523" s="28">
        <v>16.640862998000003</v>
      </c>
      <c r="S523" s="28">
        <v>16.370450901819005</v>
      </c>
      <c r="T523" s="28">
        <v>16.958466093428509</v>
      </c>
      <c r="U523" s="28">
        <v>17.271927699622331</v>
      </c>
      <c r="V523" s="28">
        <v>17.630716556847169</v>
      </c>
      <c r="W523" s="28">
        <v>18.098154026893432</v>
      </c>
      <c r="X523" s="28">
        <v>18.328486569877303</v>
      </c>
    </row>
    <row r="524" spans="1:24" x14ac:dyDescent="0.2">
      <c r="A524" s="11" t="s">
        <v>121</v>
      </c>
      <c r="B524" s="11" t="s">
        <v>82</v>
      </c>
      <c r="C524" s="11" t="s">
        <v>181</v>
      </c>
      <c r="D524" s="11" t="s">
        <v>190</v>
      </c>
      <c r="E524" s="28">
        <v>14.026258939237902</v>
      </c>
      <c r="F524" s="28">
        <v>13.729663374742536</v>
      </c>
      <c r="G524" s="28">
        <v>14.82803644472194</v>
      </c>
      <c r="H524" s="28">
        <v>16.607400818088575</v>
      </c>
      <c r="I524" s="28">
        <v>17.218274750651894</v>
      </c>
      <c r="J524" s="28">
        <v>19.456650468236639</v>
      </c>
      <c r="K524" s="28">
        <v>19.262083963554272</v>
      </c>
      <c r="L524" s="28">
        <v>21.188292359909699</v>
      </c>
      <c r="M524" s="28">
        <v>20.128877741914213</v>
      </c>
      <c r="N524" s="28">
        <v>18.115989967722793</v>
      </c>
      <c r="O524" s="28">
        <v>23.015000000000001</v>
      </c>
      <c r="P524" s="28">
        <v>21.864249999999998</v>
      </c>
      <c r="Q524" s="28">
        <v>21.56</v>
      </c>
      <c r="R524" s="28">
        <v>22.034319999999997</v>
      </c>
      <c r="S524" s="28">
        <v>22.100422959999996</v>
      </c>
      <c r="T524" s="28">
        <v>22.829736917679995</v>
      </c>
      <c r="U524" s="28">
        <v>23.354820866786632</v>
      </c>
      <c r="V524" s="28">
        <v>23.868626925855938</v>
      </c>
      <c r="W524" s="28">
        <v>24.44147397207648</v>
      </c>
      <c r="X524" s="28">
        <v>24.783654607685552</v>
      </c>
    </row>
    <row r="525" spans="1:24" x14ac:dyDescent="0.2">
      <c r="A525" s="11" t="s">
        <v>121</v>
      </c>
      <c r="B525" s="11" t="s">
        <v>82</v>
      </c>
      <c r="C525" s="11" t="s">
        <v>191</v>
      </c>
      <c r="D525" s="11" t="s">
        <v>182</v>
      </c>
      <c r="E525" s="28">
        <v>0.65296299999999996</v>
      </c>
      <c r="F525" s="28">
        <v>0.67553300000000005</v>
      </c>
      <c r="G525" s="28">
        <v>0.70097799999999999</v>
      </c>
      <c r="H525" s="28">
        <v>0.72862400000000005</v>
      </c>
      <c r="I525" s="28">
        <v>0.75879999999999992</v>
      </c>
      <c r="J525" s="28">
        <v>0.78920000000000001</v>
      </c>
      <c r="K525" s="28">
        <v>0.80937599999999998</v>
      </c>
      <c r="L525" s="28">
        <v>0.81499999999999995</v>
      </c>
      <c r="M525" s="28">
        <v>0.81200000000000006</v>
      </c>
      <c r="N525" s="28">
        <v>0.82799999999999996</v>
      </c>
      <c r="O525" s="28">
        <v>0.83199999999999996</v>
      </c>
      <c r="P525" s="28">
        <v>0.84899999999999998</v>
      </c>
      <c r="Q525" s="28">
        <v>0.86283299999999996</v>
      </c>
      <c r="R525" s="28">
        <v>0.87327666999999998</v>
      </c>
      <c r="S525" s="28">
        <v>0.88345862662999997</v>
      </c>
      <c r="T525" s="28">
        <v>0.89491458173706995</v>
      </c>
      <c r="U525" s="28">
        <v>0.90714860675622511</v>
      </c>
      <c r="V525" s="28">
        <v>0.92038482347515038</v>
      </c>
      <c r="W525" s="28">
        <v>0.93343582076997345</v>
      </c>
      <c r="X525" s="28">
        <v>0.94656815509996384</v>
      </c>
    </row>
    <row r="526" spans="1:24" x14ac:dyDescent="0.2">
      <c r="A526" s="11" t="s">
        <v>121</v>
      </c>
      <c r="B526" s="11" t="s">
        <v>82</v>
      </c>
      <c r="C526" s="11" t="s">
        <v>191</v>
      </c>
      <c r="D526" s="11" t="s">
        <v>183</v>
      </c>
      <c r="E526" s="28">
        <v>4.7046999999999999E-2</v>
      </c>
      <c r="F526" s="28">
        <v>3.8299999999999994E-2</v>
      </c>
      <c r="G526" s="28">
        <v>2.64E-2</v>
      </c>
      <c r="H526" s="28">
        <v>2.5999999999999999E-2</v>
      </c>
      <c r="I526" s="28">
        <v>3.3000000000000002E-2</v>
      </c>
      <c r="J526" s="28">
        <v>3.3000000000000002E-2</v>
      </c>
      <c r="K526" s="28">
        <v>0.03</v>
      </c>
      <c r="L526" s="28">
        <v>1.6E-2</v>
      </c>
      <c r="M526" s="28">
        <v>1.4999999999999999E-2</v>
      </c>
      <c r="N526" s="28">
        <v>1.5913E-2</v>
      </c>
      <c r="O526" s="28">
        <v>1.8716999999999998E-2</v>
      </c>
      <c r="P526" s="28">
        <v>1.9636000000000001E-2</v>
      </c>
      <c r="Q526" s="28">
        <v>2.2323000000000003E-2</v>
      </c>
      <c r="R526" s="28">
        <v>1.9071999999999999E-2</v>
      </c>
      <c r="S526" s="28">
        <v>1.9788E-2</v>
      </c>
      <c r="T526" s="28">
        <v>2.1173999999999998E-2</v>
      </c>
      <c r="U526" s="28">
        <v>2.2973E-2</v>
      </c>
      <c r="V526" s="28">
        <v>2.4122000000000001E-2</v>
      </c>
      <c r="W526" s="28">
        <v>2.5016E-2</v>
      </c>
      <c r="X526" s="28">
        <v>2.5267000000000001E-2</v>
      </c>
    </row>
    <row r="527" spans="1:24" x14ac:dyDescent="0.2">
      <c r="A527" s="11" t="s">
        <v>121</v>
      </c>
      <c r="B527" s="11" t="s">
        <v>82</v>
      </c>
      <c r="C527" s="11" t="s">
        <v>191</v>
      </c>
      <c r="D527" s="11" t="s">
        <v>184</v>
      </c>
      <c r="E527" s="28">
        <v>4.7046999999999999E-2</v>
      </c>
      <c r="F527" s="28">
        <v>3.8299999999999994E-2</v>
      </c>
      <c r="G527" s="28">
        <v>2.64E-2</v>
      </c>
      <c r="H527" s="28">
        <v>2.8000000000000001E-2</v>
      </c>
      <c r="I527" s="28">
        <v>3.2000000000000001E-2</v>
      </c>
      <c r="J527" s="28">
        <v>3.3000000000000002E-2</v>
      </c>
      <c r="K527" s="28">
        <v>0.03</v>
      </c>
      <c r="L527" s="28">
        <v>1.6E-2</v>
      </c>
      <c r="M527" s="28">
        <v>1.6E-2</v>
      </c>
      <c r="N527" s="28">
        <v>1.4837999999999999E-2</v>
      </c>
      <c r="O527" s="28">
        <v>1.7467E-2</v>
      </c>
      <c r="P527" s="28">
        <v>2.0094999999999998E-2</v>
      </c>
      <c r="Q527" s="28">
        <v>2.3370999999999999E-2</v>
      </c>
      <c r="R527" s="28">
        <v>1.4598000000000002E-2</v>
      </c>
      <c r="S527" s="28">
        <v>1.6420000000000001E-2</v>
      </c>
      <c r="T527" s="28">
        <v>1.8622E-2</v>
      </c>
      <c r="U527" s="28">
        <v>2.0199999999999999E-2</v>
      </c>
      <c r="V527" s="28">
        <v>2.1128000000000001E-2</v>
      </c>
      <c r="W527" s="28">
        <v>2.2013999999999999E-2</v>
      </c>
      <c r="X527" s="28">
        <v>2.2207000000000001E-2</v>
      </c>
    </row>
    <row r="528" spans="1:24" x14ac:dyDescent="0.2">
      <c r="A528" s="11" t="s">
        <v>121</v>
      </c>
      <c r="B528" s="11" t="s">
        <v>82</v>
      </c>
      <c r="C528" s="11" t="s">
        <v>191</v>
      </c>
      <c r="D528" s="11" t="s">
        <v>185</v>
      </c>
      <c r="E528" s="28">
        <v>0.235235</v>
      </c>
      <c r="F528" s="28">
        <v>0.19149999999999998</v>
      </c>
      <c r="G528" s="28">
        <v>0.13200000000000001</v>
      </c>
      <c r="H528" s="28">
        <v>0.14000000000000001</v>
      </c>
      <c r="I528" s="28">
        <v>0.16</v>
      </c>
      <c r="J528" s="28">
        <v>0.16500000000000001</v>
      </c>
      <c r="K528" s="28">
        <v>0.15</v>
      </c>
      <c r="L528" s="28">
        <v>0.08</v>
      </c>
      <c r="M528" s="28">
        <v>0.08</v>
      </c>
      <c r="N528" s="28">
        <v>7.4189999999999992E-2</v>
      </c>
      <c r="O528" s="28">
        <v>8.7334999999999996E-2</v>
      </c>
      <c r="P528" s="28">
        <v>0.10047499999999999</v>
      </c>
      <c r="Q528" s="28">
        <v>0.116855</v>
      </c>
      <c r="R528" s="28">
        <v>7.2990000000000013E-2</v>
      </c>
      <c r="S528" s="28">
        <v>8.2100000000000006E-2</v>
      </c>
      <c r="T528" s="28">
        <v>9.3109999999999998E-2</v>
      </c>
      <c r="U528" s="28">
        <v>0.10099999999999998</v>
      </c>
      <c r="V528" s="28">
        <v>0.10564000000000001</v>
      </c>
      <c r="W528" s="28">
        <v>0.11007</v>
      </c>
      <c r="X528" s="28">
        <v>0.11103500000000001</v>
      </c>
    </row>
    <row r="529" spans="1:24" x14ac:dyDescent="0.2">
      <c r="A529" s="11" t="s">
        <v>121</v>
      </c>
      <c r="B529" s="11" t="s">
        <v>82</v>
      </c>
      <c r="C529" s="11" t="s">
        <v>191</v>
      </c>
      <c r="D529" s="11" t="s">
        <v>186</v>
      </c>
      <c r="E529" s="28">
        <v>1.2667572</v>
      </c>
      <c r="F529" s="28">
        <v>1.3188725699157429</v>
      </c>
      <c r="G529" s="28">
        <v>1.3864946563015126</v>
      </c>
      <c r="H529" s="28">
        <v>1.451561743608327</v>
      </c>
      <c r="I529" s="28">
        <v>1.5116782470108017</v>
      </c>
      <c r="J529" s="28">
        <v>1.5722410022943132</v>
      </c>
      <c r="K529" s="28">
        <v>1.617404361603249</v>
      </c>
      <c r="L529" s="28">
        <v>1.6342575141883366</v>
      </c>
      <c r="M529" s="28">
        <v>1.6305901609248139</v>
      </c>
      <c r="N529" s="28">
        <v>1.5800838569004478</v>
      </c>
      <c r="O529" s="28">
        <v>1.6586665896163182</v>
      </c>
      <c r="P529" s="28">
        <v>1.725013253200971</v>
      </c>
      <c r="Q529" s="28">
        <v>1.7077631206689612</v>
      </c>
      <c r="R529" s="28">
        <v>1.7419183830823404</v>
      </c>
      <c r="S529" s="28">
        <v>1.7941759345748107</v>
      </c>
      <c r="T529" s="28">
        <v>1.80444483793609</v>
      </c>
      <c r="U529" s="28">
        <v>1.8072177327880097</v>
      </c>
      <c r="V529" s="28">
        <v>1.8335868694336606</v>
      </c>
      <c r="W529" s="28">
        <v>1.8595870127024809</v>
      </c>
      <c r="X529" s="28">
        <v>1.885749195279075</v>
      </c>
    </row>
    <row r="530" spans="1:24" x14ac:dyDescent="0.2">
      <c r="A530" s="11" t="s">
        <v>121</v>
      </c>
      <c r="B530" s="11" t="s">
        <v>82</v>
      </c>
      <c r="C530" s="11" t="s">
        <v>191</v>
      </c>
      <c r="D530" s="11" t="s">
        <v>187</v>
      </c>
      <c r="E530" s="28">
        <v>1.5019922000000001</v>
      </c>
      <c r="F530" s="28">
        <v>1.5103725699157429</v>
      </c>
      <c r="G530" s="28">
        <v>1.5184946563015127</v>
      </c>
      <c r="H530" s="28">
        <v>1.5915617436083269</v>
      </c>
      <c r="I530" s="28">
        <v>1.6716782470108016</v>
      </c>
      <c r="J530" s="28">
        <v>1.7372410022943132</v>
      </c>
      <c r="K530" s="28">
        <v>1.7674043616032489</v>
      </c>
      <c r="L530" s="28">
        <v>1.7142575141883367</v>
      </c>
      <c r="M530" s="28">
        <v>1.710590160924814</v>
      </c>
      <c r="N530" s="28">
        <v>1.6542738569004478</v>
      </c>
      <c r="O530" s="28">
        <v>1.7460015896163181</v>
      </c>
      <c r="P530" s="28">
        <v>1.8254882532009711</v>
      </c>
      <c r="Q530" s="28">
        <v>1.8246181206689611</v>
      </c>
      <c r="R530" s="28">
        <v>1.8149083830823405</v>
      </c>
      <c r="S530" s="28">
        <v>1.8762759345748108</v>
      </c>
      <c r="T530" s="28">
        <v>1.89755483793609</v>
      </c>
      <c r="U530" s="28">
        <v>1.9082177327880097</v>
      </c>
      <c r="V530" s="28">
        <v>1.9392268694336605</v>
      </c>
      <c r="W530" s="28">
        <v>1.9696570127024811</v>
      </c>
      <c r="X530" s="28">
        <v>1.996784195279075</v>
      </c>
    </row>
    <row r="531" spans="1:24" x14ac:dyDescent="0.2">
      <c r="A531" s="11" t="s">
        <v>121</v>
      </c>
      <c r="B531" s="11" t="s">
        <v>82</v>
      </c>
      <c r="C531" s="11" t="s">
        <v>191</v>
      </c>
      <c r="D531" s="11" t="s">
        <v>188</v>
      </c>
      <c r="E531" s="28">
        <v>5.2827477418796016E-2</v>
      </c>
      <c r="F531" s="28">
        <v>5.1215363014291901E-2</v>
      </c>
      <c r="G531" s="28">
        <v>6.1149883066262456E-2</v>
      </c>
      <c r="H531" s="28">
        <v>6.3849094967518338E-2</v>
      </c>
      <c r="I531" s="28">
        <v>6.3849094967518338E-2</v>
      </c>
      <c r="J531" s="28">
        <v>6.7041549715894239E-2</v>
      </c>
      <c r="K531" s="28">
        <v>7.0393627201688971E-2</v>
      </c>
      <c r="L531" s="28">
        <v>7.0393627201688971E-2</v>
      </c>
      <c r="M531" s="28">
        <v>7.0393627201688971E-2</v>
      </c>
      <c r="N531" s="28">
        <v>7.0393627201688971E-2</v>
      </c>
      <c r="O531" s="28">
        <v>8.4472352642026766E-2</v>
      </c>
      <c r="P531" s="28">
        <v>9.1230140853388916E-2</v>
      </c>
      <c r="Q531" s="28">
        <v>6.9463902676484127E-2</v>
      </c>
      <c r="R531" s="28">
        <v>7.2242458783543489E-2</v>
      </c>
      <c r="S531" s="28">
        <v>7.8744280074062409E-2</v>
      </c>
      <c r="T531" s="28">
        <v>8.0870375636062086E-2</v>
      </c>
      <c r="U531" s="28">
        <v>8.2083431270603024E-2</v>
      </c>
      <c r="V531" s="28">
        <v>8.4545934208721099E-2</v>
      </c>
      <c r="W531" s="28">
        <v>8.7082312234982737E-2</v>
      </c>
      <c r="X531" s="28">
        <v>8.7953135357332568E-2</v>
      </c>
    </row>
    <row r="532" spans="1:24" x14ac:dyDescent="0.2">
      <c r="A532" s="11" t="s">
        <v>121</v>
      </c>
      <c r="B532" s="11" t="s">
        <v>82</v>
      </c>
      <c r="C532" s="11" t="s">
        <v>191</v>
      </c>
      <c r="D532" s="11" t="s">
        <v>189</v>
      </c>
      <c r="E532" s="28">
        <v>0.65167717536351477</v>
      </c>
      <c r="F532" s="28">
        <v>0.70460519690900991</v>
      </c>
      <c r="G532" s="28">
        <v>1.1760182184545049</v>
      </c>
      <c r="H532" s="28">
        <v>1.28843124</v>
      </c>
      <c r="I532" s="28">
        <v>1.5093380000000001</v>
      </c>
      <c r="J532" s="28">
        <v>1.39324476</v>
      </c>
      <c r="K532" s="28">
        <v>1.2551096552000001</v>
      </c>
      <c r="L532" s="28">
        <v>1.3399318483040001</v>
      </c>
      <c r="M532" s="28">
        <v>0.87571048527008</v>
      </c>
      <c r="N532" s="28">
        <v>0.816697339689056</v>
      </c>
      <c r="O532" s="28">
        <v>1.0617065415957729</v>
      </c>
      <c r="P532" s="28">
        <v>1.1147918686755616</v>
      </c>
      <c r="Q532" s="28">
        <v>0.98461197598542116</v>
      </c>
      <c r="R532" s="28">
        <v>0.98756581191337744</v>
      </c>
      <c r="S532" s="28">
        <v>0.93818752131770855</v>
      </c>
      <c r="T532" s="28">
        <v>0.94756939653088568</v>
      </c>
      <c r="U532" s="28">
        <v>0.95704509049619457</v>
      </c>
      <c r="V532" s="28">
        <v>0.96661554140115657</v>
      </c>
      <c r="W532" s="28">
        <v>0.97628169681516819</v>
      </c>
      <c r="X532" s="28">
        <v>0.98604451378331992</v>
      </c>
    </row>
    <row r="533" spans="1:24" x14ac:dyDescent="0.2">
      <c r="A533" s="11" t="s">
        <v>121</v>
      </c>
      <c r="B533" s="11" t="s">
        <v>82</v>
      </c>
      <c r="C533" s="11" t="s">
        <v>191</v>
      </c>
      <c r="D533" s="11" t="s">
        <v>190</v>
      </c>
      <c r="E533" s="28">
        <v>2.5013793047705435</v>
      </c>
      <c r="F533" s="28">
        <v>2.4484857990874271</v>
      </c>
      <c r="G533" s="28">
        <v>2.6443646630144215</v>
      </c>
      <c r="H533" s="28">
        <v>2.9616884225761524</v>
      </c>
      <c r="I533" s="28">
        <v>3.0209221910276756</v>
      </c>
      <c r="J533" s="28">
        <v>3.0209221910276756</v>
      </c>
      <c r="K533" s="28">
        <v>3.0209221910276756</v>
      </c>
      <c r="L533" s="28">
        <v>3.0209221910276756</v>
      </c>
      <c r="M533" s="28">
        <v>2.5073654185529706</v>
      </c>
      <c r="N533" s="28">
        <v>2.4321444559963812</v>
      </c>
      <c r="O533" s="28">
        <v>2.7240017907159473</v>
      </c>
      <c r="P533" s="28">
        <v>2.8057218444374259</v>
      </c>
      <c r="Q533" s="28">
        <v>2.7496074075486772</v>
      </c>
      <c r="R533" s="28">
        <v>2.7661050519939692</v>
      </c>
      <c r="S533" s="28">
        <v>2.7522745267339994</v>
      </c>
      <c r="T533" s="28">
        <v>2.7660358993676692</v>
      </c>
      <c r="U533" s="28">
        <v>2.7881641865626108</v>
      </c>
      <c r="V533" s="28">
        <v>2.8244103209879245</v>
      </c>
      <c r="W533" s="28">
        <v>2.8611276551607672</v>
      </c>
      <c r="X533" s="28">
        <v>2.8983223146778569</v>
      </c>
    </row>
    <row r="534" spans="1:24" x14ac:dyDescent="0.2">
      <c r="A534" s="11" t="s">
        <v>121</v>
      </c>
      <c r="B534" s="11" t="s">
        <v>82</v>
      </c>
      <c r="C534" s="11" t="s">
        <v>192</v>
      </c>
      <c r="D534" s="11" t="s">
        <v>182</v>
      </c>
      <c r="E534" s="28">
        <v>0.17954599999999998</v>
      </c>
      <c r="F534" s="28">
        <v>0.17919299999999999</v>
      </c>
      <c r="G534" s="28">
        <v>0.18088400000000002</v>
      </c>
      <c r="H534" s="28">
        <v>0.182784</v>
      </c>
      <c r="I534" s="28">
        <v>0.18691300000000002</v>
      </c>
      <c r="J534" s="28">
        <v>0.19121499999999997</v>
      </c>
      <c r="K534" s="28">
        <v>0.18962399999999999</v>
      </c>
      <c r="L534" s="28">
        <v>0.188</v>
      </c>
      <c r="M534" s="28">
        <v>0.188</v>
      </c>
      <c r="N534" s="28">
        <v>0.187</v>
      </c>
      <c r="O534" s="28">
        <v>0.19</v>
      </c>
      <c r="P534" s="28">
        <v>0.19400000000000001</v>
      </c>
      <c r="Q534" s="28">
        <v>0.20310700000000001</v>
      </c>
      <c r="R534" s="28">
        <v>0.21221090500000001</v>
      </c>
      <c r="S534" s="28">
        <v>0.22176697807500001</v>
      </c>
      <c r="T534" s="28">
        <v>0.23177178493862502</v>
      </c>
      <c r="U534" s="28">
        <v>0.24214518321884193</v>
      </c>
      <c r="V534" s="28">
        <v>0.25287484264524035</v>
      </c>
      <c r="W534" s="28">
        <v>0.26391448102039494</v>
      </c>
      <c r="X534" s="28">
        <v>0.27515675013366137</v>
      </c>
    </row>
    <row r="535" spans="1:24" x14ac:dyDescent="0.2">
      <c r="A535" s="11" t="s">
        <v>121</v>
      </c>
      <c r="B535" s="11" t="s">
        <v>82</v>
      </c>
      <c r="C535" s="11" t="s">
        <v>192</v>
      </c>
      <c r="D535" s="11" t="s">
        <v>183</v>
      </c>
      <c r="E535" s="28">
        <v>1.2503E-2</v>
      </c>
      <c r="F535" s="28">
        <v>1.3025999999999999E-2</v>
      </c>
      <c r="G535" s="28">
        <v>1.4069000000000002E-2</v>
      </c>
      <c r="H535" s="28">
        <v>1.4E-2</v>
      </c>
      <c r="I535" s="28">
        <v>1.7000000000000001E-2</v>
      </c>
      <c r="J535" s="28">
        <v>1.7999999999999999E-2</v>
      </c>
      <c r="K535" s="28">
        <v>1.9E-2</v>
      </c>
      <c r="L535" s="28">
        <v>0.02</v>
      </c>
      <c r="M535" s="28">
        <v>2.1999999999999999E-2</v>
      </c>
      <c r="N535" s="28">
        <v>1.6237999999999999E-2</v>
      </c>
      <c r="O535" s="28">
        <v>2.0726999999999999E-2</v>
      </c>
      <c r="P535" s="28">
        <v>2.4902999999999998E-2</v>
      </c>
      <c r="Q535" s="28">
        <v>2.5597000000000002E-2</v>
      </c>
      <c r="R535" s="28">
        <v>2.6367999999999999E-2</v>
      </c>
      <c r="S535" s="28">
        <v>2.7594E-2</v>
      </c>
      <c r="T535" s="28">
        <v>2.8855000000000002E-2</v>
      </c>
      <c r="U535" s="28">
        <v>3.0074000000000004E-2</v>
      </c>
      <c r="V535" s="28">
        <v>3.1312E-2</v>
      </c>
      <c r="W535" s="28">
        <v>3.2534E-2</v>
      </c>
      <c r="X535" s="28">
        <v>3.3674999999999997E-2</v>
      </c>
    </row>
    <row r="536" spans="1:24" x14ac:dyDescent="0.2">
      <c r="A536" s="11" t="s">
        <v>121</v>
      </c>
      <c r="B536" s="11" t="s">
        <v>82</v>
      </c>
      <c r="C536" s="11" t="s">
        <v>192</v>
      </c>
      <c r="D536" s="11" t="s">
        <v>184</v>
      </c>
      <c r="E536" s="28">
        <v>1.1502999999999999E-2</v>
      </c>
      <c r="F536" s="28">
        <v>1.2026E-2</v>
      </c>
      <c r="G536" s="28">
        <v>1.3069000000000001E-2</v>
      </c>
      <c r="H536" s="28">
        <v>1.2999999999999999E-2</v>
      </c>
      <c r="I536" s="28">
        <v>1.6E-2</v>
      </c>
      <c r="J536" s="28">
        <v>1.7000000000000001E-2</v>
      </c>
      <c r="K536" s="28">
        <v>1.7999999999999999E-2</v>
      </c>
      <c r="L536" s="28">
        <v>1.9E-2</v>
      </c>
      <c r="M536" s="28">
        <v>2.1000000000000001E-2</v>
      </c>
      <c r="N536" s="28">
        <v>1.5238E-2</v>
      </c>
      <c r="O536" s="28">
        <v>1.9727000000000001E-2</v>
      </c>
      <c r="P536" s="28">
        <v>2.3903000000000001E-2</v>
      </c>
      <c r="Q536" s="28">
        <v>2.4597000000000001E-2</v>
      </c>
      <c r="R536" s="28">
        <v>2.5367999999999998E-2</v>
      </c>
      <c r="S536" s="28">
        <v>2.6594000000000003E-2</v>
      </c>
      <c r="T536" s="28">
        <v>2.7855000000000001E-2</v>
      </c>
      <c r="U536" s="28">
        <v>2.9074000000000003E-2</v>
      </c>
      <c r="V536" s="28">
        <v>3.0312000000000002E-2</v>
      </c>
      <c r="W536" s="28">
        <v>3.1534E-2</v>
      </c>
      <c r="X536" s="28">
        <v>3.2674999999999996E-2</v>
      </c>
    </row>
    <row r="537" spans="1:24" x14ac:dyDescent="0.2">
      <c r="A537" s="11" t="s">
        <v>121</v>
      </c>
      <c r="B537" s="11" t="s">
        <v>82</v>
      </c>
      <c r="C537" s="11" t="s">
        <v>192</v>
      </c>
      <c r="D537" s="11" t="s">
        <v>185</v>
      </c>
      <c r="E537" s="28">
        <v>9.2023999999999995E-2</v>
      </c>
      <c r="F537" s="28">
        <v>9.6208000000000002E-2</v>
      </c>
      <c r="G537" s="28">
        <v>0.10455200000000001</v>
      </c>
      <c r="H537" s="28">
        <v>0.104</v>
      </c>
      <c r="I537" s="28">
        <v>0.128</v>
      </c>
      <c r="J537" s="28">
        <v>0.13600000000000001</v>
      </c>
      <c r="K537" s="28">
        <v>0.14399999999999999</v>
      </c>
      <c r="L537" s="28">
        <v>0.152</v>
      </c>
      <c r="M537" s="28">
        <v>0.16800000000000001</v>
      </c>
      <c r="N537" s="28">
        <v>0.121904</v>
      </c>
      <c r="O537" s="28">
        <v>0.15781600000000001</v>
      </c>
      <c r="P537" s="28">
        <v>0.19122400000000001</v>
      </c>
      <c r="Q537" s="28">
        <v>0.19677600000000001</v>
      </c>
      <c r="R537" s="28">
        <v>0.20294400000000001</v>
      </c>
      <c r="S537" s="28">
        <v>0.21275200000000002</v>
      </c>
      <c r="T537" s="28">
        <v>0.22284000000000001</v>
      </c>
      <c r="U537" s="28">
        <v>0.23259200000000002</v>
      </c>
      <c r="V537" s="28">
        <v>0.24249600000000002</v>
      </c>
      <c r="W537" s="28">
        <v>0.252272</v>
      </c>
      <c r="X537" s="28">
        <v>0.26139999999999997</v>
      </c>
    </row>
    <row r="538" spans="1:24" x14ac:dyDescent="0.2">
      <c r="A538" s="11" t="s">
        <v>121</v>
      </c>
      <c r="B538" s="11" t="s">
        <v>82</v>
      </c>
      <c r="C538" s="11" t="s">
        <v>192</v>
      </c>
      <c r="D538" s="11" t="s">
        <v>186</v>
      </c>
      <c r="E538" s="28">
        <v>0.54682767475638561</v>
      </c>
      <c r="F538" s="28">
        <v>0.58237724999999996</v>
      </c>
      <c r="G538" s="28">
        <v>0.63309400000000005</v>
      </c>
      <c r="H538" s="28">
        <v>0.64934015999999994</v>
      </c>
      <c r="I538" s="28">
        <v>0.67396855898749997</v>
      </c>
      <c r="J538" s="28">
        <v>0.68948065681249981</v>
      </c>
      <c r="K538" s="28">
        <v>0.71325538487979867</v>
      </c>
      <c r="L538" s="28">
        <v>0.7426991239561348</v>
      </c>
      <c r="M538" s="28">
        <v>0.71894369650841072</v>
      </c>
      <c r="N538" s="28">
        <v>0.60671973529652024</v>
      </c>
      <c r="O538" s="28">
        <v>0.69014219100892593</v>
      </c>
      <c r="P538" s="28">
        <v>0.71084645673919378</v>
      </c>
      <c r="Q538" s="28">
        <v>0.6824125984696261</v>
      </c>
      <c r="R538" s="28">
        <v>0.69947291343136653</v>
      </c>
      <c r="S538" s="28">
        <v>0.74843601737156218</v>
      </c>
      <c r="T538" s="28">
        <v>0.79319680289352579</v>
      </c>
      <c r="U538" s="28">
        <v>0.85477249676251199</v>
      </c>
      <c r="V538" s="28">
        <v>0.91793567880222249</v>
      </c>
      <c r="W538" s="28">
        <v>0.9764835797754613</v>
      </c>
      <c r="X538" s="28">
        <v>1.0180799754945471</v>
      </c>
    </row>
    <row r="539" spans="1:24" x14ac:dyDescent="0.2">
      <c r="A539" s="11" t="s">
        <v>121</v>
      </c>
      <c r="B539" s="11" t="s">
        <v>82</v>
      </c>
      <c r="C539" s="11" t="s">
        <v>192</v>
      </c>
      <c r="D539" s="11" t="s">
        <v>187</v>
      </c>
      <c r="E539" s="28">
        <v>0.6388516747563856</v>
      </c>
      <c r="F539" s="28">
        <v>0.67858524999999992</v>
      </c>
      <c r="G539" s="28">
        <v>0.73764600000000002</v>
      </c>
      <c r="H539" s="28">
        <v>0.75334015999999993</v>
      </c>
      <c r="I539" s="28">
        <v>0.80196855898749997</v>
      </c>
      <c r="J539" s="28">
        <v>0.82548065681249982</v>
      </c>
      <c r="K539" s="28">
        <v>0.85725538487979869</v>
      </c>
      <c r="L539" s="28">
        <v>0.89469912395613482</v>
      </c>
      <c r="M539" s="28">
        <v>0.88694369650841076</v>
      </c>
      <c r="N539" s="28">
        <v>0.72862373529652025</v>
      </c>
      <c r="O539" s="28">
        <v>0.847958191008926</v>
      </c>
      <c r="P539" s="28">
        <v>0.90207045673919373</v>
      </c>
      <c r="Q539" s="28">
        <v>0.87918859846962616</v>
      </c>
      <c r="R539" s="28">
        <v>0.90241691343136654</v>
      </c>
      <c r="S539" s="28">
        <v>0.96118801737156223</v>
      </c>
      <c r="T539" s="28">
        <v>1.0160368028935258</v>
      </c>
      <c r="U539" s="28">
        <v>1.087364496762512</v>
      </c>
      <c r="V539" s="28">
        <v>1.1604316788022224</v>
      </c>
      <c r="W539" s="28">
        <v>1.2287555797754612</v>
      </c>
      <c r="X539" s="28">
        <v>1.2794799754945472</v>
      </c>
    </row>
    <row r="540" spans="1:24" x14ac:dyDescent="0.2">
      <c r="A540" s="11" t="s">
        <v>121</v>
      </c>
      <c r="B540" s="11" t="s">
        <v>82</v>
      </c>
      <c r="C540" s="11" t="s">
        <v>192</v>
      </c>
      <c r="D540" s="11" t="s">
        <v>188</v>
      </c>
      <c r="E540" s="28">
        <v>0.45601052258120395</v>
      </c>
      <c r="F540" s="28">
        <v>0.44209463698570811</v>
      </c>
      <c r="G540" s="28">
        <v>0.52785011693373751</v>
      </c>
      <c r="H540" s="28">
        <v>0.55114990503248162</v>
      </c>
      <c r="I540" s="28">
        <v>0.59248614790991772</v>
      </c>
      <c r="J540" s="28">
        <v>0.60795845028410578</v>
      </c>
      <c r="K540" s="28">
        <v>0.64160637279831101</v>
      </c>
      <c r="L540" s="28">
        <v>0.55860637279831105</v>
      </c>
      <c r="M540" s="28">
        <v>0.59560637279831108</v>
      </c>
      <c r="N540" s="28">
        <v>0.44160637279831105</v>
      </c>
      <c r="O540" s="28">
        <v>0.57408828463780437</v>
      </c>
      <c r="P540" s="28">
        <v>0.64871976164071887</v>
      </c>
      <c r="Q540" s="28">
        <v>0.59682218070946136</v>
      </c>
      <c r="R540" s="28">
        <v>0.60875862432365058</v>
      </c>
      <c r="S540" s="28">
        <v>0.65745931426954263</v>
      </c>
      <c r="T540" s="28">
        <v>0.70019416969706283</v>
      </c>
      <c r="U540" s="28">
        <v>0.7597106741213131</v>
      </c>
      <c r="V540" s="28">
        <v>0.82048752805101821</v>
      </c>
      <c r="W540" s="28">
        <v>0.87381921737433432</v>
      </c>
      <c r="X540" s="28">
        <v>0.91314108215617928</v>
      </c>
    </row>
    <row r="541" spans="1:24" x14ac:dyDescent="0.2">
      <c r="A541" s="11" t="s">
        <v>121</v>
      </c>
      <c r="B541" s="11" t="s">
        <v>82</v>
      </c>
      <c r="C541" s="11" t="s">
        <v>192</v>
      </c>
      <c r="D541" s="11" t="s">
        <v>189</v>
      </c>
      <c r="E541" s="28">
        <v>9.1807824636485194E-2</v>
      </c>
      <c r="F541" s="28">
        <v>9.5394803090990132E-2</v>
      </c>
      <c r="G541" s="28">
        <v>9.8981781545495071E-2</v>
      </c>
      <c r="H541" s="28">
        <v>0.10256876000000001</v>
      </c>
      <c r="I541" s="28">
        <v>0.10466200000000001</v>
      </c>
      <c r="J541" s="28">
        <v>0.10675524</v>
      </c>
      <c r="K541" s="28">
        <v>0.1088903448</v>
      </c>
      <c r="L541" s="28">
        <v>0.111068151696</v>
      </c>
      <c r="M541" s="28">
        <v>0.11328951472991999</v>
      </c>
      <c r="N541" s="28">
        <v>7.930266031094399E-2</v>
      </c>
      <c r="O541" s="28">
        <v>9.9128325388679994E-2</v>
      </c>
      <c r="P541" s="28">
        <v>0.1110237244353216</v>
      </c>
      <c r="Q541" s="28">
        <v>9.9921351991789448E-2</v>
      </c>
      <c r="R541" s="28">
        <v>9.9921351991789448E-2</v>
      </c>
      <c r="S541" s="28">
        <v>8.4933149193021029E-2</v>
      </c>
      <c r="T541" s="28">
        <v>8.4933149193021029E-2</v>
      </c>
      <c r="U541" s="28">
        <v>8.4933149193021029E-2</v>
      </c>
      <c r="V541" s="28">
        <v>8.4933149193021029E-2</v>
      </c>
      <c r="W541" s="28">
        <v>8.4933149193021029E-2</v>
      </c>
      <c r="X541" s="28">
        <v>8.4933149193021029E-2</v>
      </c>
    </row>
    <row r="542" spans="1:24" x14ac:dyDescent="0.2">
      <c r="A542" s="11" t="s">
        <v>121</v>
      </c>
      <c r="B542" s="11" t="s">
        <v>82</v>
      </c>
      <c r="C542" s="11" t="s">
        <v>192</v>
      </c>
      <c r="D542" s="11" t="s">
        <v>190</v>
      </c>
      <c r="E542" s="28">
        <v>0.27471678681771372</v>
      </c>
      <c r="F542" s="28">
        <v>0.26890769824922761</v>
      </c>
      <c r="G542" s="28">
        <v>0.282353083161689</v>
      </c>
      <c r="H542" s="28">
        <v>0.28517661399330591</v>
      </c>
      <c r="I542" s="28">
        <v>0.29088014627317205</v>
      </c>
      <c r="J542" s="28">
        <v>0.29378894773590375</v>
      </c>
      <c r="K542" s="28">
        <v>0.314354174077417</v>
      </c>
      <c r="L542" s="28">
        <v>0.36150730018902955</v>
      </c>
      <c r="M542" s="28">
        <v>0.34343193517957804</v>
      </c>
      <c r="N542" s="28">
        <v>0.32282601906880332</v>
      </c>
      <c r="O542" s="28">
        <v>0.35188036078499563</v>
      </c>
      <c r="P542" s="28">
        <v>0.33428634274574581</v>
      </c>
      <c r="Q542" s="28">
        <v>0.33428634274574581</v>
      </c>
      <c r="R542" s="28">
        <v>0.35100065988303314</v>
      </c>
      <c r="S542" s="28">
        <v>0.37206069947601517</v>
      </c>
      <c r="T542" s="28">
        <v>0.3888034309524358</v>
      </c>
      <c r="U542" s="28">
        <v>0.40629958534529537</v>
      </c>
      <c r="V542" s="28">
        <v>0.42255156875910721</v>
      </c>
      <c r="W542" s="28">
        <v>0.43945363150947153</v>
      </c>
      <c r="X542" s="28">
        <v>0.45043997229720828</v>
      </c>
    </row>
    <row r="543" spans="1:24" x14ac:dyDescent="0.2">
      <c r="A543" s="11" t="s">
        <v>122</v>
      </c>
      <c r="B543" s="11" t="s">
        <v>85</v>
      </c>
      <c r="C543" s="11" t="s">
        <v>181</v>
      </c>
      <c r="D543" s="11" t="s">
        <v>182</v>
      </c>
      <c r="E543" s="28">
        <v>20.353017000000001</v>
      </c>
      <c r="F543" s="28">
        <v>20.6</v>
      </c>
      <c r="G543" s="28">
        <v>21.75</v>
      </c>
      <c r="H543" s="28">
        <v>23.025485</v>
      </c>
      <c r="I543" s="28">
        <v>23.35</v>
      </c>
      <c r="J543" s="28">
        <v>23.791</v>
      </c>
      <c r="K543" s="28">
        <v>25.57</v>
      </c>
      <c r="L543" s="28">
        <v>27.754000000000001</v>
      </c>
      <c r="M543" s="28">
        <v>32.021000000000001</v>
      </c>
      <c r="N543" s="28">
        <v>33.084000000000003</v>
      </c>
      <c r="O543" s="28">
        <v>33.908909999999999</v>
      </c>
      <c r="P543" s="28">
        <v>35.359995839409393</v>
      </c>
      <c r="Q543" s="28">
        <v>37.125258944108573</v>
      </c>
      <c r="R543" s="28">
        <v>38.513818753363608</v>
      </c>
      <c r="S543" s="28">
        <v>39.542689017060276</v>
      </c>
      <c r="T543" s="28">
        <v>40.183976350856945</v>
      </c>
      <c r="U543" s="28">
        <v>40.660131137153272</v>
      </c>
      <c r="V543" s="28">
        <v>41.219943392320282</v>
      </c>
      <c r="W543" s="28">
        <v>41.857876502999808</v>
      </c>
      <c r="X543" s="28">
        <v>42.559395677555898</v>
      </c>
    </row>
    <row r="544" spans="1:24" x14ac:dyDescent="0.2">
      <c r="A544" s="11" t="s">
        <v>122</v>
      </c>
      <c r="B544" s="11" t="s">
        <v>85</v>
      </c>
      <c r="C544" s="11" t="s">
        <v>181</v>
      </c>
      <c r="D544" s="11" t="s">
        <v>183</v>
      </c>
      <c r="E544" s="28">
        <v>0.91350599999999993</v>
      </c>
      <c r="F544" s="28">
        <v>0.99258199999999996</v>
      </c>
      <c r="G544" s="28">
        <v>0.96686899999999998</v>
      </c>
      <c r="H544" s="28">
        <v>1.028</v>
      </c>
      <c r="I544" s="28">
        <v>1.2430000000000001</v>
      </c>
      <c r="J544" s="28">
        <v>1.385</v>
      </c>
      <c r="K544" s="28">
        <v>1.7270000000000001</v>
      </c>
      <c r="L544" s="28">
        <v>2.3730000000000002</v>
      </c>
      <c r="M544" s="28">
        <v>2.7130000000000001</v>
      </c>
      <c r="N544" s="28">
        <v>1.365634</v>
      </c>
      <c r="O544" s="28">
        <v>1.7379100000000001</v>
      </c>
      <c r="P544" s="28">
        <v>2.4624270000000004</v>
      </c>
      <c r="Q544" s="28">
        <v>2.7455080000000001</v>
      </c>
      <c r="R544" s="28">
        <v>2.5957089999999998</v>
      </c>
      <c r="S544" s="28">
        <v>2.2862279999999999</v>
      </c>
      <c r="T544" s="28">
        <v>1.9735579999999999</v>
      </c>
      <c r="U544" s="28">
        <v>2.0386730000000002</v>
      </c>
      <c r="V544" s="28">
        <v>2.165095</v>
      </c>
      <c r="W544" s="28">
        <v>2.2900810000000003</v>
      </c>
      <c r="X544" s="28">
        <v>2.4045670000000001</v>
      </c>
    </row>
    <row r="545" spans="1:24" x14ac:dyDescent="0.2">
      <c r="A545" s="11" t="s">
        <v>122</v>
      </c>
      <c r="B545" s="11" t="s">
        <v>85</v>
      </c>
      <c r="C545" s="11" t="s">
        <v>181</v>
      </c>
      <c r="D545" s="11" t="s">
        <v>184</v>
      </c>
      <c r="E545" s="28">
        <v>0.9698730000000001</v>
      </c>
      <c r="F545" s="28">
        <v>1.0212399999999999</v>
      </c>
      <c r="G545" s="28">
        <v>0.98006100000000007</v>
      </c>
      <c r="H545" s="28">
        <v>1.01</v>
      </c>
      <c r="I545" s="28">
        <v>1.1100000000000001</v>
      </c>
      <c r="J545" s="28">
        <v>1.069</v>
      </c>
      <c r="K545" s="28">
        <v>1.1759999999999999</v>
      </c>
      <c r="L545" s="28">
        <v>1.288</v>
      </c>
      <c r="M545" s="28">
        <v>1.47</v>
      </c>
      <c r="N545" s="28">
        <v>0.59913899999999998</v>
      </c>
      <c r="O545" s="28">
        <v>1.20648</v>
      </c>
      <c r="P545" s="28">
        <v>1.744551</v>
      </c>
      <c r="Q545" s="28">
        <v>1.9700920000000002</v>
      </c>
      <c r="R545" s="28">
        <v>1.9262460000000001</v>
      </c>
      <c r="S545" s="28">
        <v>1.7642800000000001</v>
      </c>
      <c r="T545" s="28">
        <v>1.712507</v>
      </c>
      <c r="U545" s="28">
        <v>1.791042</v>
      </c>
      <c r="V545" s="28">
        <v>1.8568469999999999</v>
      </c>
      <c r="W545" s="28">
        <v>1.9869410000000001</v>
      </c>
      <c r="X545" s="28">
        <v>2.0913470000000003</v>
      </c>
    </row>
    <row r="546" spans="1:24" x14ac:dyDescent="0.2">
      <c r="A546" s="11" t="s">
        <v>122</v>
      </c>
      <c r="B546" s="11" t="s">
        <v>85</v>
      </c>
      <c r="C546" s="11" t="s">
        <v>181</v>
      </c>
      <c r="D546" s="11" t="s">
        <v>185</v>
      </c>
      <c r="E546" s="28">
        <v>4.8493650000000006</v>
      </c>
      <c r="F546" s="28">
        <v>5.1061999999999994</v>
      </c>
      <c r="G546" s="28">
        <v>4.9003050000000004</v>
      </c>
      <c r="H546" s="28">
        <v>5.05</v>
      </c>
      <c r="I546" s="28">
        <v>5.55</v>
      </c>
      <c r="J546" s="28">
        <v>5.3449999999999998</v>
      </c>
      <c r="K546" s="28">
        <v>5.88</v>
      </c>
      <c r="L546" s="28">
        <v>6.44</v>
      </c>
      <c r="M546" s="28">
        <v>7.35</v>
      </c>
      <c r="N546" s="28">
        <v>2.995695</v>
      </c>
      <c r="O546" s="28">
        <v>6.0324</v>
      </c>
      <c r="P546" s="28">
        <v>8.7227549999999994</v>
      </c>
      <c r="Q546" s="28">
        <v>9.8504600000000018</v>
      </c>
      <c r="R546" s="28">
        <v>9.6312300000000004</v>
      </c>
      <c r="S546" s="28">
        <v>8.8214000000000006</v>
      </c>
      <c r="T546" s="28">
        <v>8.5625350000000005</v>
      </c>
      <c r="U546" s="28">
        <v>8.955210000000001</v>
      </c>
      <c r="V546" s="28">
        <v>9.2842349999999989</v>
      </c>
      <c r="W546" s="28">
        <v>9.934705000000001</v>
      </c>
      <c r="X546" s="28">
        <v>10.456735000000002</v>
      </c>
    </row>
    <row r="547" spans="1:24" x14ac:dyDescent="0.2">
      <c r="A547" s="11" t="s">
        <v>122</v>
      </c>
      <c r="B547" s="11" t="s">
        <v>85</v>
      </c>
      <c r="C547" s="11" t="s">
        <v>181</v>
      </c>
      <c r="D547" s="11" t="s">
        <v>186</v>
      </c>
      <c r="E547" s="28">
        <v>15.06123258</v>
      </c>
      <c r="F547" s="28">
        <v>16.274000000000001</v>
      </c>
      <c r="G547" s="28">
        <v>18.27</v>
      </c>
      <c r="H547" s="28">
        <v>19.801917100000001</v>
      </c>
      <c r="I547" s="28">
        <v>22.416</v>
      </c>
      <c r="J547" s="28">
        <v>24.742640000000002</v>
      </c>
      <c r="K547" s="28">
        <v>26.848500000000001</v>
      </c>
      <c r="L547" s="28">
        <v>29.558009999999999</v>
      </c>
      <c r="M547" s="28">
        <v>30.259844999999999</v>
      </c>
      <c r="N547" s="28">
        <v>21.835440000000002</v>
      </c>
      <c r="O547" s="28">
        <v>25.219933200000003</v>
      </c>
      <c r="P547" s="28">
        <v>31.020517836000003</v>
      </c>
      <c r="Q547" s="28">
        <v>34.432774797960008</v>
      </c>
      <c r="R547" s="28">
        <v>33.227627680031404</v>
      </c>
      <c r="S547" s="28">
        <v>32.23079884963046</v>
      </c>
      <c r="T547" s="28">
        <v>31.263874884141547</v>
      </c>
      <c r="U547" s="28">
        <v>32.934706221094153</v>
      </c>
      <c r="V547" s="28">
        <v>35.44915131739544</v>
      </c>
      <c r="W547" s="28">
        <v>38.509246382759827</v>
      </c>
      <c r="X547" s="28">
        <v>41.708207764004776</v>
      </c>
    </row>
    <row r="548" spans="1:24" x14ac:dyDescent="0.2">
      <c r="A548" s="11" t="s">
        <v>122</v>
      </c>
      <c r="B548" s="11" t="s">
        <v>85</v>
      </c>
      <c r="C548" s="11" t="s">
        <v>181</v>
      </c>
      <c r="D548" s="11" t="s">
        <v>187</v>
      </c>
      <c r="E548" s="28">
        <v>19.910597580000001</v>
      </c>
      <c r="F548" s="28">
        <v>21.380200000000002</v>
      </c>
      <c r="G548" s="28">
        <v>23.170304999999999</v>
      </c>
      <c r="H548" s="28">
        <v>24.851917100000001</v>
      </c>
      <c r="I548" s="28">
        <v>27.966000000000001</v>
      </c>
      <c r="J548" s="28">
        <v>30.08764</v>
      </c>
      <c r="K548" s="28">
        <v>32.728500000000004</v>
      </c>
      <c r="L548" s="28">
        <v>35.998010000000001</v>
      </c>
      <c r="M548" s="28">
        <v>37.609845</v>
      </c>
      <c r="N548" s="28">
        <v>24.831135000000003</v>
      </c>
      <c r="O548" s="28">
        <v>31.252333200000002</v>
      </c>
      <c r="P548" s="28">
        <v>39.743272836000003</v>
      </c>
      <c r="Q548" s="28">
        <v>44.283234797960006</v>
      </c>
      <c r="R548" s="28">
        <v>42.858857680031406</v>
      </c>
      <c r="S548" s="28">
        <v>41.052198849630457</v>
      </c>
      <c r="T548" s="28">
        <v>39.826409884141547</v>
      </c>
      <c r="U548" s="28">
        <v>41.889916221094154</v>
      </c>
      <c r="V548" s="28">
        <v>44.733386317395443</v>
      </c>
      <c r="W548" s="28">
        <v>48.443951382759828</v>
      </c>
      <c r="X548" s="28">
        <v>52.164942764004778</v>
      </c>
    </row>
    <row r="549" spans="1:24" x14ac:dyDescent="0.2">
      <c r="A549" s="11" t="s">
        <v>122</v>
      </c>
      <c r="B549" s="11" t="s">
        <v>85</v>
      </c>
      <c r="C549" s="11" t="s">
        <v>181</v>
      </c>
      <c r="D549" s="11" t="s">
        <v>188</v>
      </c>
      <c r="E549" s="28">
        <v>4.0838660000000004</v>
      </c>
      <c r="F549" s="28">
        <v>4.0145980000000003</v>
      </c>
      <c r="G549" s="28">
        <v>5.2820619999999998</v>
      </c>
      <c r="H549" s="28">
        <v>4.5217260000000001</v>
      </c>
      <c r="I549" s="28">
        <v>6.891413</v>
      </c>
      <c r="J549" s="28">
        <v>8.85</v>
      </c>
      <c r="K549" s="28">
        <v>10.718</v>
      </c>
      <c r="L549" s="28">
        <v>13.146000000000001</v>
      </c>
      <c r="M549" s="28">
        <v>17.196000000000002</v>
      </c>
      <c r="N549" s="28">
        <v>9.3487969999999994</v>
      </c>
      <c r="O549" s="28">
        <v>11.855459</v>
      </c>
      <c r="P549" s="28">
        <v>19.104437999999998</v>
      </c>
      <c r="Q549" s="28">
        <v>22.471751999999999</v>
      </c>
      <c r="R549" s="28">
        <v>20.015135999999998</v>
      </c>
      <c r="S549" s="28">
        <v>20.088607750615118</v>
      </c>
      <c r="T549" s="28">
        <v>18.879176787842329</v>
      </c>
      <c r="U549" s="28">
        <v>19.712443885332025</v>
      </c>
      <c r="V549" s="28">
        <v>21.231980974700587</v>
      </c>
      <c r="W549" s="28">
        <v>22.911194411719062</v>
      </c>
      <c r="X549" s="28">
        <v>24.547867220981956</v>
      </c>
    </row>
    <row r="550" spans="1:24" x14ac:dyDescent="0.2">
      <c r="A550" s="11" t="s">
        <v>122</v>
      </c>
      <c r="B550" s="11" t="s">
        <v>85</v>
      </c>
      <c r="C550" s="11" t="s">
        <v>181</v>
      </c>
      <c r="D550" s="11" t="s">
        <v>189</v>
      </c>
      <c r="E550" s="28">
        <v>2.2444220000000001</v>
      </c>
      <c r="F550" s="28">
        <v>2.4271940000000001</v>
      </c>
      <c r="G550" s="28">
        <v>3.0750000000000002</v>
      </c>
      <c r="H550" s="28">
        <v>3.6113240000000002</v>
      </c>
      <c r="I550" s="28">
        <v>3.9843329999999999</v>
      </c>
      <c r="J550" s="28">
        <v>5.609</v>
      </c>
      <c r="K550" s="28">
        <v>5.8019999999999996</v>
      </c>
      <c r="L550" s="28">
        <v>6.1859999999999999</v>
      </c>
      <c r="M550" s="28">
        <v>5.0949999999999998</v>
      </c>
      <c r="N550" s="28">
        <v>6.0485389999999999</v>
      </c>
      <c r="O550" s="28">
        <v>7.4059150000000002</v>
      </c>
      <c r="P550" s="28">
        <v>8.5810490000000001</v>
      </c>
      <c r="Q550" s="28">
        <v>7.3949720000000001</v>
      </c>
      <c r="R550" s="28">
        <v>8.713711</v>
      </c>
      <c r="S550" s="28">
        <v>9.3891314899000164</v>
      </c>
      <c r="T550" s="28">
        <v>9.1310939446642028</v>
      </c>
      <c r="U550" s="28">
        <v>9.4374598314617355</v>
      </c>
      <c r="V550" s="28">
        <v>9.7919574672045417</v>
      </c>
      <c r="W550" s="28">
        <v>10.121831636338682</v>
      </c>
      <c r="X550" s="28">
        <v>10.604489698197963</v>
      </c>
    </row>
    <row r="551" spans="1:24" x14ac:dyDescent="0.2">
      <c r="A551" s="11" t="s">
        <v>122</v>
      </c>
      <c r="B551" s="11" t="s">
        <v>85</v>
      </c>
      <c r="C551" s="11" t="s">
        <v>181</v>
      </c>
      <c r="D551" s="11" t="s">
        <v>190</v>
      </c>
      <c r="E551" s="28">
        <v>17.54</v>
      </c>
      <c r="F551" s="28">
        <v>19.731999999999999</v>
      </c>
      <c r="G551" s="28">
        <v>22.175000000000001</v>
      </c>
      <c r="H551" s="28">
        <v>24.131</v>
      </c>
      <c r="I551" s="28">
        <v>25.185253456221201</v>
      </c>
      <c r="J551" s="28">
        <v>27.326000000000001</v>
      </c>
      <c r="K551" s="28">
        <v>27.6</v>
      </c>
      <c r="L551" s="28">
        <v>29.3</v>
      </c>
      <c r="M551" s="28">
        <v>25.491</v>
      </c>
      <c r="N551" s="28">
        <v>21.41244</v>
      </c>
      <c r="O551" s="28">
        <v>25.92</v>
      </c>
      <c r="P551" s="28">
        <v>29.53</v>
      </c>
      <c r="Q551" s="28">
        <v>29.6</v>
      </c>
      <c r="R551" s="28">
        <v>31.376000000000005</v>
      </c>
      <c r="S551" s="28">
        <v>31.846640000000001</v>
      </c>
      <c r="T551" s="28">
        <v>30.254308000000002</v>
      </c>
      <c r="U551" s="28">
        <v>31.555243243999996</v>
      </c>
      <c r="V551" s="28">
        <v>33.196115892687999</v>
      </c>
      <c r="W551" s="28">
        <v>35.685824584639597</v>
      </c>
      <c r="X551" s="28">
        <v>38.362261428487564</v>
      </c>
    </row>
    <row r="552" spans="1:24" x14ac:dyDescent="0.2">
      <c r="A552" s="11" t="s">
        <v>122</v>
      </c>
      <c r="B552" s="11" t="s">
        <v>85</v>
      </c>
      <c r="C552" s="11" t="s">
        <v>191</v>
      </c>
      <c r="D552" s="11" t="s">
        <v>182</v>
      </c>
      <c r="E552" s="28">
        <v>6.5852013619458898</v>
      </c>
      <c r="F552" s="28">
        <v>6.5984973347069715</v>
      </c>
      <c r="G552" s="28">
        <v>6.6215273880128329</v>
      </c>
      <c r="H552" s="28">
        <v>6.6530968402525756</v>
      </c>
      <c r="I552" s="28">
        <v>6.6770349034475247</v>
      </c>
      <c r="J552" s="28">
        <v>6.7024942053785743</v>
      </c>
      <c r="K552" s="28">
        <v>6.7574443212710031</v>
      </c>
      <c r="L552" s="28">
        <v>6.843295434845583</v>
      </c>
      <c r="M552" s="28">
        <v>6.910429526148671</v>
      </c>
      <c r="N552" s="28">
        <v>6.8762209356256978</v>
      </c>
      <c r="O552" s="28">
        <v>6.8625555169131838</v>
      </c>
      <c r="P552" s="28">
        <v>6.8924024042812846</v>
      </c>
      <c r="Q552" s="28">
        <v>6.9415250624961473</v>
      </c>
      <c r="R552" s="28">
        <v>6.9786195612462247</v>
      </c>
      <c r="S552" s="28">
        <v>6.9930341700212999</v>
      </c>
      <c r="T552" s="28">
        <v>6.9959134866208741</v>
      </c>
      <c r="U552" s="28">
        <v>7.0037772168884569</v>
      </c>
      <c r="V552" s="28">
        <v>7.0170118953337992</v>
      </c>
      <c r="W552" s="28">
        <v>7.0351286336364556</v>
      </c>
      <c r="X552" s="28">
        <v>7.0568106750628168</v>
      </c>
    </row>
    <row r="553" spans="1:24" x14ac:dyDescent="0.2">
      <c r="A553" s="11" t="s">
        <v>122</v>
      </c>
      <c r="B553" s="11" t="s">
        <v>85</v>
      </c>
      <c r="C553" s="11" t="s">
        <v>191</v>
      </c>
      <c r="D553" s="11" t="s">
        <v>183</v>
      </c>
      <c r="E553" s="28">
        <v>0.159</v>
      </c>
      <c r="F553" s="28">
        <v>0.14499999999999999</v>
      </c>
      <c r="G553" s="28">
        <v>0.155</v>
      </c>
      <c r="H553" s="28">
        <v>0.16400000000000001</v>
      </c>
      <c r="I553" s="28">
        <v>0.157</v>
      </c>
      <c r="J553" s="28">
        <v>0.159</v>
      </c>
      <c r="K553" s="28">
        <v>0.189</v>
      </c>
      <c r="L553" s="28">
        <v>0.221</v>
      </c>
      <c r="M553" s="28">
        <v>0.20400000000000001</v>
      </c>
      <c r="N553" s="28">
        <v>0.103809</v>
      </c>
      <c r="O553" s="28">
        <v>0.14085900000000001</v>
      </c>
      <c r="P553" s="28">
        <v>0.18310699999999999</v>
      </c>
      <c r="Q553" s="28">
        <v>0.18897999999999998</v>
      </c>
      <c r="R553" s="28">
        <v>0.17592500000000003</v>
      </c>
      <c r="S553" s="28">
        <v>0.15398699999999999</v>
      </c>
      <c r="T553" s="28">
        <v>0.14274000000000001</v>
      </c>
      <c r="U553" s="28">
        <v>0.14778200000000002</v>
      </c>
      <c r="V553" s="28">
        <v>0.16031399999999998</v>
      </c>
      <c r="W553" s="28">
        <v>0.17249100000000001</v>
      </c>
      <c r="X553" s="28">
        <v>0.18349000000000001</v>
      </c>
    </row>
    <row r="554" spans="1:24" x14ac:dyDescent="0.2">
      <c r="A554" s="11" t="s">
        <v>122</v>
      </c>
      <c r="B554" s="11" t="s">
        <v>85</v>
      </c>
      <c r="C554" s="11" t="s">
        <v>191</v>
      </c>
      <c r="D554" s="11" t="s">
        <v>184</v>
      </c>
      <c r="E554" s="28">
        <v>0.15234299999999998</v>
      </c>
      <c r="F554" s="28">
        <v>0.160995</v>
      </c>
      <c r="G554" s="28">
        <v>0.17313900000000002</v>
      </c>
      <c r="H554" s="28">
        <v>0.19</v>
      </c>
      <c r="I554" s="28">
        <v>0.187</v>
      </c>
      <c r="J554" s="28">
        <v>0.192</v>
      </c>
      <c r="K554" s="28">
        <v>0.218</v>
      </c>
      <c r="L554" s="28">
        <v>0.23</v>
      </c>
      <c r="M554" s="28">
        <v>0.188</v>
      </c>
      <c r="N554" s="28">
        <v>7.0120000000000002E-2</v>
      </c>
      <c r="O554" s="28">
        <v>0.121919</v>
      </c>
      <c r="P554" s="28">
        <v>0.14508799999999999</v>
      </c>
      <c r="Q554" s="28">
        <v>0.16200600000000001</v>
      </c>
      <c r="R554" s="28">
        <v>0.16012299999999999</v>
      </c>
      <c r="S554" s="28">
        <v>0.12553300000000001</v>
      </c>
      <c r="T554" s="28">
        <v>0.13236500000000001</v>
      </c>
      <c r="U554" s="28">
        <v>0.14160700000000001</v>
      </c>
      <c r="V554" s="28">
        <v>0.152004</v>
      </c>
      <c r="W554" s="28">
        <v>0.16073400000000002</v>
      </c>
      <c r="X554" s="28">
        <v>0.16747000000000001</v>
      </c>
    </row>
    <row r="555" spans="1:24" x14ac:dyDescent="0.2">
      <c r="A555" s="11" t="s">
        <v>122</v>
      </c>
      <c r="B555" s="11" t="s">
        <v>85</v>
      </c>
      <c r="C555" s="11" t="s">
        <v>191</v>
      </c>
      <c r="D555" s="11" t="s">
        <v>185</v>
      </c>
      <c r="E555" s="28">
        <v>0.76171499999999992</v>
      </c>
      <c r="F555" s="28">
        <v>0.804975</v>
      </c>
      <c r="G555" s="28">
        <v>0.8656950000000001</v>
      </c>
      <c r="H555" s="28">
        <v>0.95</v>
      </c>
      <c r="I555" s="28">
        <v>0.93500000000000005</v>
      </c>
      <c r="J555" s="28">
        <v>0.96</v>
      </c>
      <c r="K555" s="28">
        <v>1.0900000000000001</v>
      </c>
      <c r="L555" s="28">
        <v>1.1499999999999999</v>
      </c>
      <c r="M555" s="28">
        <v>0.94</v>
      </c>
      <c r="N555" s="28">
        <v>0.35060000000000002</v>
      </c>
      <c r="O555" s="28">
        <v>0.609595</v>
      </c>
      <c r="P555" s="28">
        <v>0.72543999999999997</v>
      </c>
      <c r="Q555" s="28">
        <v>0.81003000000000003</v>
      </c>
      <c r="R555" s="28">
        <v>0.80061499999999997</v>
      </c>
      <c r="S555" s="28">
        <v>0.62766500000000003</v>
      </c>
      <c r="T555" s="28">
        <v>0.66182500000000011</v>
      </c>
      <c r="U555" s="28">
        <v>0.70803500000000008</v>
      </c>
      <c r="V555" s="28">
        <v>0.76002000000000003</v>
      </c>
      <c r="W555" s="28">
        <v>0.80367000000000011</v>
      </c>
      <c r="X555" s="28">
        <v>0.83735000000000004</v>
      </c>
    </row>
    <row r="556" spans="1:24" x14ac:dyDescent="0.2">
      <c r="A556" s="11" t="s">
        <v>122</v>
      </c>
      <c r="B556" s="11" t="s">
        <v>85</v>
      </c>
      <c r="C556" s="11" t="s">
        <v>191</v>
      </c>
      <c r="D556" s="11" t="s">
        <v>186</v>
      </c>
      <c r="E556" s="28">
        <v>3.3229545049645761</v>
      </c>
      <c r="F556" s="28">
        <v>3.5744018235388837</v>
      </c>
      <c r="G556" s="28">
        <v>3.7021187501296859</v>
      </c>
      <c r="H556" s="28">
        <v>3.9253271357490194</v>
      </c>
      <c r="I556" s="28">
        <v>4.2065319891719408</v>
      </c>
      <c r="J556" s="28">
        <v>4.3566212334960737</v>
      </c>
      <c r="K556" s="28">
        <v>4.4801855850026753</v>
      </c>
      <c r="L556" s="28">
        <v>4.7218738500434521</v>
      </c>
      <c r="M556" s="28">
        <v>4.6990920777810965</v>
      </c>
      <c r="N556" s="28">
        <v>3.6443970958816201</v>
      </c>
      <c r="O556" s="28">
        <v>3.957731542496965</v>
      </c>
      <c r="P556" s="28">
        <v>4.9471644281212059</v>
      </c>
      <c r="Q556" s="28">
        <v>5.3429375823709027</v>
      </c>
      <c r="R556" s="28">
        <v>5.1826494548997752</v>
      </c>
      <c r="S556" s="28">
        <v>4.8198639930567904</v>
      </c>
      <c r="T556" s="28">
        <v>4.6752680732650864</v>
      </c>
      <c r="U556" s="28">
        <v>4.9026440518219196</v>
      </c>
      <c r="V556" s="28">
        <v>5.1925888025470117</v>
      </c>
      <c r="W556" s="28">
        <v>5.4874003342364359</v>
      </c>
      <c r="X556" s="28">
        <v>5.716016646800882</v>
      </c>
    </row>
    <row r="557" spans="1:24" x14ac:dyDescent="0.2">
      <c r="A557" s="11" t="s">
        <v>122</v>
      </c>
      <c r="B557" s="11" t="s">
        <v>85</v>
      </c>
      <c r="C557" s="11" t="s">
        <v>191</v>
      </c>
      <c r="D557" s="11" t="s">
        <v>187</v>
      </c>
      <c r="E557" s="28">
        <v>4.0846695049645758</v>
      </c>
      <c r="F557" s="28">
        <v>4.3793768235388839</v>
      </c>
      <c r="G557" s="28">
        <v>4.5678137501296856</v>
      </c>
      <c r="H557" s="28">
        <v>4.8753271357490195</v>
      </c>
      <c r="I557" s="28">
        <v>5.1415319891719413</v>
      </c>
      <c r="J557" s="28">
        <v>5.3166212334960736</v>
      </c>
      <c r="K557" s="28">
        <v>5.5701855850026751</v>
      </c>
      <c r="L557" s="28">
        <v>5.8718738500434524</v>
      </c>
      <c r="M557" s="28">
        <v>5.6390920777810969</v>
      </c>
      <c r="N557" s="28">
        <v>3.9949970958816201</v>
      </c>
      <c r="O557" s="28">
        <v>4.5673265424969651</v>
      </c>
      <c r="P557" s="28">
        <v>5.6726044281212058</v>
      </c>
      <c r="Q557" s="28">
        <v>6.1529675823709029</v>
      </c>
      <c r="R557" s="28">
        <v>5.9832644548997749</v>
      </c>
      <c r="S557" s="28">
        <v>5.4475289930567907</v>
      </c>
      <c r="T557" s="28">
        <v>5.3370930732650868</v>
      </c>
      <c r="U557" s="28">
        <v>5.6106790518219194</v>
      </c>
      <c r="V557" s="28">
        <v>5.9526088025470116</v>
      </c>
      <c r="W557" s="28">
        <v>6.2910703342364362</v>
      </c>
      <c r="X557" s="28">
        <v>6.5533666468008818</v>
      </c>
    </row>
    <row r="558" spans="1:24" x14ac:dyDescent="0.2">
      <c r="A558" s="11" t="s">
        <v>122</v>
      </c>
      <c r="B558" s="11" t="s">
        <v>85</v>
      </c>
      <c r="C558" s="11" t="s">
        <v>191</v>
      </c>
      <c r="D558" s="11" t="s">
        <v>188</v>
      </c>
      <c r="E558" s="28">
        <v>0.111675</v>
      </c>
      <c r="F558" s="28">
        <v>7.5873999999999997E-2</v>
      </c>
      <c r="G558" s="28">
        <v>0.123085</v>
      </c>
      <c r="H558" s="28">
        <v>0.52431399999999995</v>
      </c>
      <c r="I558" s="28">
        <v>0.55153200000000002</v>
      </c>
      <c r="J558" s="28">
        <v>0.20599999999999999</v>
      </c>
      <c r="K558" s="28">
        <v>0.318</v>
      </c>
      <c r="L558" s="28">
        <v>0.53800000000000003</v>
      </c>
      <c r="M558" s="28">
        <v>0.82699999999999996</v>
      </c>
      <c r="N558" s="28">
        <v>0.509687</v>
      </c>
      <c r="O558" s="28">
        <v>0.67199500000000001</v>
      </c>
      <c r="P558" s="28">
        <v>1.1995199999999999</v>
      </c>
      <c r="Q558" s="28">
        <v>1.5217400000000001</v>
      </c>
      <c r="R558" s="28">
        <v>2.207443</v>
      </c>
      <c r="S558" s="28">
        <v>2.2626316629957333</v>
      </c>
      <c r="T558" s="28">
        <v>2.0690501448784016</v>
      </c>
      <c r="U558" s="28">
        <v>2.071597834558617</v>
      </c>
      <c r="V558" s="28">
        <v>2.2007152045214098</v>
      </c>
      <c r="W558" s="28">
        <v>2.2944063436312381</v>
      </c>
      <c r="X558" s="28">
        <v>2.3443308445060853</v>
      </c>
    </row>
    <row r="559" spans="1:24" x14ac:dyDescent="0.2">
      <c r="A559" s="11" t="s">
        <v>122</v>
      </c>
      <c r="B559" s="11" t="s">
        <v>85</v>
      </c>
      <c r="C559" s="11" t="s">
        <v>191</v>
      </c>
      <c r="D559" s="11" t="s">
        <v>189</v>
      </c>
      <c r="E559" s="28">
        <v>0.36246899999999999</v>
      </c>
      <c r="F559" s="28">
        <v>0.44417200000000001</v>
      </c>
      <c r="G559" s="28">
        <v>0.48156199999999999</v>
      </c>
      <c r="H559" s="28">
        <v>0.52905899999999995</v>
      </c>
      <c r="I559" s="28">
        <v>0.59721000000000002</v>
      </c>
      <c r="J559" s="28">
        <v>0.58599999999999997</v>
      </c>
      <c r="K559" s="28">
        <v>0.70499999999999996</v>
      </c>
      <c r="L559" s="28">
        <v>0.68799999999999994</v>
      </c>
      <c r="M559" s="28">
        <v>0.53300000000000003</v>
      </c>
      <c r="N559" s="28">
        <v>0.50513200000000003</v>
      </c>
      <c r="O559" s="28">
        <v>0.41741699999999998</v>
      </c>
      <c r="P559" s="28">
        <v>0.311193</v>
      </c>
      <c r="Q559" s="28">
        <v>0.54928500000000002</v>
      </c>
      <c r="R559" s="28">
        <v>0.64461199999999996</v>
      </c>
      <c r="S559" s="28">
        <v>0.81990964344684836</v>
      </c>
      <c r="T559" s="28">
        <v>0.7107316360807161</v>
      </c>
      <c r="U559" s="28">
        <v>0.72312166341325257</v>
      </c>
      <c r="V559" s="28">
        <v>0.73844681513070598</v>
      </c>
      <c r="W559" s="28">
        <v>0.75966967083619741</v>
      </c>
      <c r="X559" s="28">
        <v>0.78245976096128345</v>
      </c>
    </row>
    <row r="560" spans="1:24" x14ac:dyDescent="0.2">
      <c r="A560" s="11" t="s">
        <v>122</v>
      </c>
      <c r="B560" s="11" t="s">
        <v>85</v>
      </c>
      <c r="C560" s="11" t="s">
        <v>191</v>
      </c>
      <c r="D560" s="11" t="s">
        <v>190</v>
      </c>
      <c r="E560" s="28">
        <v>4.02658776</v>
      </c>
      <c r="F560" s="28">
        <v>4.9154171479999995</v>
      </c>
      <c r="G560" s="28">
        <v>4.6901019681559033</v>
      </c>
      <c r="H560" s="28">
        <v>4.9000000000000004</v>
      </c>
      <c r="I560" s="28">
        <v>5.0700750834429051</v>
      </c>
      <c r="J560" s="28">
        <v>5.7853418803418801</v>
      </c>
      <c r="K560" s="28">
        <v>5.9589021367521369</v>
      </c>
      <c r="L560" s="28">
        <v>6.0780801794871797</v>
      </c>
      <c r="M560" s="28">
        <v>5.2879297561538463</v>
      </c>
      <c r="N560" s="28">
        <v>3.9659473171153845</v>
      </c>
      <c r="O560" s="28">
        <v>4.4140993639494228</v>
      </c>
      <c r="P560" s="28">
        <v>4.8113683067048711</v>
      </c>
      <c r="Q560" s="28">
        <v>5.1481640881742123</v>
      </c>
      <c r="R560" s="28">
        <v>4.556125218034178</v>
      </c>
      <c r="S560" s="28">
        <v>4.282757704952127</v>
      </c>
      <c r="T560" s="28">
        <v>4.0686198197045202</v>
      </c>
      <c r="U560" s="28">
        <v>4.312737008886792</v>
      </c>
      <c r="V560" s="28">
        <v>4.549937544375565</v>
      </c>
      <c r="W560" s="28">
        <v>4.7774344215943438</v>
      </c>
      <c r="X560" s="28">
        <v>5.0163061426740612</v>
      </c>
    </row>
    <row r="561" spans="1:24" x14ac:dyDescent="0.2">
      <c r="A561" s="11" t="s">
        <v>122</v>
      </c>
      <c r="B561" s="11" t="s">
        <v>85</v>
      </c>
      <c r="C561" s="11" t="s">
        <v>192</v>
      </c>
      <c r="D561" s="11" t="s">
        <v>182</v>
      </c>
      <c r="E561" s="28">
        <v>2.9148527330361267</v>
      </c>
      <c r="F561" s="28">
        <v>2.928916975268256</v>
      </c>
      <c r="G561" s="28">
        <v>2.9402864094259806</v>
      </c>
      <c r="H561" s="28">
        <v>2.9662768624451146</v>
      </c>
      <c r="I561" s="28">
        <v>3.0034009670302777</v>
      </c>
      <c r="J561" s="28">
        <v>2.9902876014626019</v>
      </c>
      <c r="K561" s="28">
        <v>3.010611348080515</v>
      </c>
      <c r="L561" s="28">
        <v>3.0672576364778315</v>
      </c>
      <c r="M561" s="28">
        <v>3.1060157152619041</v>
      </c>
      <c r="N561" s="28">
        <v>3.048481858086507</v>
      </c>
      <c r="O561" s="28">
        <v>3.056138811634344</v>
      </c>
      <c r="P561" s="28">
        <v>3.0949206472853139</v>
      </c>
      <c r="Q561" s="28">
        <v>3.1278422659248983</v>
      </c>
      <c r="R561" s="28">
        <v>3.1360544711493765</v>
      </c>
      <c r="S561" s="28">
        <v>3.1274710063109343</v>
      </c>
      <c r="T561" s="28">
        <v>3.1098912067261502</v>
      </c>
      <c r="U561" s="28">
        <v>3.1018966522436298</v>
      </c>
      <c r="V561" s="28">
        <v>3.1154930605848832</v>
      </c>
      <c r="W561" s="28">
        <v>3.1391716494947044</v>
      </c>
      <c r="X561" s="28">
        <v>3.1709344111347146</v>
      </c>
    </row>
    <row r="562" spans="1:24" x14ac:dyDescent="0.2">
      <c r="A562" s="11" t="s">
        <v>122</v>
      </c>
      <c r="B562" s="11" t="s">
        <v>85</v>
      </c>
      <c r="C562" s="11" t="s">
        <v>192</v>
      </c>
      <c r="D562" s="11" t="s">
        <v>183</v>
      </c>
      <c r="E562" s="28">
        <v>0.10907397000000001</v>
      </c>
      <c r="F562" s="28">
        <v>0.11122600000000001</v>
      </c>
      <c r="G562" s="28">
        <v>0.109</v>
      </c>
      <c r="H562" s="28">
        <v>0.124</v>
      </c>
      <c r="I562" s="28">
        <v>0.13600000000000001</v>
      </c>
      <c r="J562" s="28">
        <v>8.6999999999999994E-2</v>
      </c>
      <c r="K562" s="28">
        <v>0.12</v>
      </c>
      <c r="L562" s="28">
        <v>0.157</v>
      </c>
      <c r="M562" s="28">
        <v>0.14100000000000001</v>
      </c>
      <c r="N562" s="28">
        <v>4.5651000000000004E-2</v>
      </c>
      <c r="O562" s="28">
        <v>8.3868999999999999E-2</v>
      </c>
      <c r="P562" s="28">
        <v>0.130466</v>
      </c>
      <c r="Q562" s="28">
        <v>0.13505400000000001</v>
      </c>
      <c r="R562" s="28">
        <v>0.111431</v>
      </c>
      <c r="S562" s="28">
        <v>9.3896000000000007E-2</v>
      </c>
      <c r="T562" s="28">
        <v>8.8668000000000011E-2</v>
      </c>
      <c r="U562" s="28">
        <v>9.7209999999999991E-2</v>
      </c>
      <c r="V562" s="28">
        <v>0.118113</v>
      </c>
      <c r="W562" s="28">
        <v>0.12825800000000001</v>
      </c>
      <c r="X562" s="28">
        <v>0.13675999999999999</v>
      </c>
    </row>
    <row r="563" spans="1:24" x14ac:dyDescent="0.2">
      <c r="A563" s="11" t="s">
        <v>122</v>
      </c>
      <c r="B563" s="11" t="s">
        <v>85</v>
      </c>
      <c r="C563" s="11" t="s">
        <v>192</v>
      </c>
      <c r="D563" s="11" t="s">
        <v>184</v>
      </c>
      <c r="E563" s="28">
        <v>0.10340600000000001</v>
      </c>
      <c r="F563" s="28">
        <v>0.104</v>
      </c>
      <c r="G563" s="28">
        <v>0.11619700000000001</v>
      </c>
      <c r="H563" s="28">
        <v>0.129</v>
      </c>
      <c r="I563" s="28">
        <v>0.13800000000000001</v>
      </c>
      <c r="J563" s="28">
        <v>0.14599999999999999</v>
      </c>
      <c r="K563" s="28">
        <v>0.16800000000000001</v>
      </c>
      <c r="L563" s="28">
        <v>0.19600000000000001</v>
      </c>
      <c r="M563" s="28">
        <v>0.184</v>
      </c>
      <c r="N563" s="28">
        <v>0.118663</v>
      </c>
      <c r="O563" s="28">
        <v>0.14205300000000001</v>
      </c>
      <c r="P563" s="28">
        <v>0.16918800000000001</v>
      </c>
      <c r="Q563" s="28">
        <v>0.18743899999999999</v>
      </c>
      <c r="R563" s="28">
        <v>0.18811800000000001</v>
      </c>
      <c r="S563" s="28">
        <v>0.18523900000000001</v>
      </c>
      <c r="T563" s="28">
        <v>0.18351200000000001</v>
      </c>
      <c r="U563" s="28">
        <v>0.19453600000000001</v>
      </c>
      <c r="V563" s="28">
        <v>0.21799100000000002</v>
      </c>
      <c r="W563" s="28">
        <v>0.23144600000000001</v>
      </c>
      <c r="X563" s="28">
        <v>0.24382400000000001</v>
      </c>
    </row>
    <row r="564" spans="1:24" x14ac:dyDescent="0.2">
      <c r="A564" s="11" t="s">
        <v>122</v>
      </c>
      <c r="B564" s="11" t="s">
        <v>85</v>
      </c>
      <c r="C564" s="11" t="s">
        <v>192</v>
      </c>
      <c r="D564" s="11" t="s">
        <v>185</v>
      </c>
      <c r="E564" s="28">
        <v>0.82724800000000009</v>
      </c>
      <c r="F564" s="28">
        <v>0.83199999999999996</v>
      </c>
      <c r="G564" s="28">
        <v>0.92957600000000007</v>
      </c>
      <c r="H564" s="28">
        <v>1.032</v>
      </c>
      <c r="I564" s="28">
        <v>1.1040000000000001</v>
      </c>
      <c r="J564" s="28">
        <v>1.1679999999999999</v>
      </c>
      <c r="K564" s="28">
        <v>1.3440000000000001</v>
      </c>
      <c r="L564" s="28">
        <v>1.5680000000000001</v>
      </c>
      <c r="M564" s="28">
        <v>1.472</v>
      </c>
      <c r="N564" s="28">
        <v>0.94930400000000004</v>
      </c>
      <c r="O564" s="28">
        <v>1.1364240000000001</v>
      </c>
      <c r="P564" s="28">
        <v>1.353504</v>
      </c>
      <c r="Q564" s="28">
        <v>1.499512</v>
      </c>
      <c r="R564" s="28">
        <v>1.5049440000000001</v>
      </c>
      <c r="S564" s="28">
        <v>1.4819120000000003</v>
      </c>
      <c r="T564" s="28">
        <v>1.4680960000000001</v>
      </c>
      <c r="U564" s="28">
        <v>1.5562879999999999</v>
      </c>
      <c r="V564" s="28">
        <v>1.7439280000000001</v>
      </c>
      <c r="W564" s="28">
        <v>1.8515680000000001</v>
      </c>
      <c r="X564" s="28">
        <v>1.9505920000000001</v>
      </c>
    </row>
    <row r="565" spans="1:24" x14ac:dyDescent="0.2">
      <c r="A565" s="11" t="s">
        <v>122</v>
      </c>
      <c r="B565" s="11" t="s">
        <v>85</v>
      </c>
      <c r="C565" s="11" t="s">
        <v>192</v>
      </c>
      <c r="D565" s="11" t="s">
        <v>186</v>
      </c>
      <c r="E565" s="28">
        <v>3.9705923448428533</v>
      </c>
      <c r="F565" s="28">
        <v>4.0853585715540408</v>
      </c>
      <c r="G565" s="28">
        <v>4.0283750250330419</v>
      </c>
      <c r="H565" s="28">
        <v>4.1527876074231598</v>
      </c>
      <c r="I565" s="28">
        <v>4.6552714988969299</v>
      </c>
      <c r="J565" s="28">
        <v>5.0236831704571712</v>
      </c>
      <c r="K565" s="28">
        <v>5.3588881995833164</v>
      </c>
      <c r="L565" s="28">
        <v>5.8277895093078795</v>
      </c>
      <c r="M565" s="28">
        <v>5.9014298589976173</v>
      </c>
      <c r="N565" s="28">
        <v>3.3533300438951579</v>
      </c>
      <c r="O565" s="28">
        <v>4.7281953618921717</v>
      </c>
      <c r="P565" s="28">
        <v>6.0520900632219812</v>
      </c>
      <c r="Q565" s="28">
        <v>5.6284437587964424</v>
      </c>
      <c r="R565" s="28">
        <v>5.6847281963844072</v>
      </c>
      <c r="S565" s="28">
        <v>5.1731026587098103</v>
      </c>
      <c r="T565" s="28">
        <v>4.9144475257743201</v>
      </c>
      <c r="U565" s="28">
        <v>5.1181294762019887</v>
      </c>
      <c r="V565" s="28">
        <v>5.4521128560235459</v>
      </c>
      <c r="W565" s="28">
        <v>5.9016427010500436</v>
      </c>
      <c r="X565" s="28">
        <v>6.3418688222694293</v>
      </c>
    </row>
    <row r="566" spans="1:24" x14ac:dyDescent="0.2">
      <c r="A566" s="11" t="s">
        <v>122</v>
      </c>
      <c r="B566" s="11" t="s">
        <v>85</v>
      </c>
      <c r="C566" s="11" t="s">
        <v>192</v>
      </c>
      <c r="D566" s="11" t="s">
        <v>187</v>
      </c>
      <c r="E566" s="28">
        <v>4.7978403448428537</v>
      </c>
      <c r="F566" s="28">
        <v>4.9173585715540407</v>
      </c>
      <c r="G566" s="28">
        <v>4.9579510250330419</v>
      </c>
      <c r="H566" s="28">
        <v>5.1847876074231598</v>
      </c>
      <c r="I566" s="28">
        <v>5.75927149889693</v>
      </c>
      <c r="J566" s="28">
        <v>6.1916831704571713</v>
      </c>
      <c r="K566" s="28">
        <v>6.7028881995833167</v>
      </c>
      <c r="L566" s="28">
        <v>7.39578950930788</v>
      </c>
      <c r="M566" s="28">
        <v>7.3734298589976177</v>
      </c>
      <c r="N566" s="28">
        <v>4.302634043895158</v>
      </c>
      <c r="O566" s="28">
        <v>5.8646193618921716</v>
      </c>
      <c r="P566" s="28">
        <v>7.4055940632219812</v>
      </c>
      <c r="Q566" s="28">
        <v>7.1279557587964426</v>
      </c>
      <c r="R566" s="28">
        <v>7.1896721963844072</v>
      </c>
      <c r="S566" s="28">
        <v>6.6550146587098107</v>
      </c>
      <c r="T566" s="28">
        <v>6.3825435257743202</v>
      </c>
      <c r="U566" s="28">
        <v>6.6744174762019881</v>
      </c>
      <c r="V566" s="28">
        <v>7.1960408560235463</v>
      </c>
      <c r="W566" s="28">
        <v>7.753210701050044</v>
      </c>
      <c r="X566" s="28">
        <v>8.2924608222694296</v>
      </c>
    </row>
    <row r="567" spans="1:24" x14ac:dyDescent="0.2">
      <c r="A567" s="11" t="s">
        <v>122</v>
      </c>
      <c r="B567" s="11" t="s">
        <v>85</v>
      </c>
      <c r="C567" s="11" t="s">
        <v>192</v>
      </c>
      <c r="D567" s="11" t="s">
        <v>188</v>
      </c>
      <c r="E567" s="28">
        <v>0.20961099999999999</v>
      </c>
      <c r="F567" s="28">
        <v>0.19580900000000001</v>
      </c>
      <c r="G567" s="28">
        <v>0.13333400000000001</v>
      </c>
      <c r="H567" s="28">
        <v>0.260409</v>
      </c>
      <c r="I567" s="28">
        <v>0.43030499999999999</v>
      </c>
      <c r="J567" s="28">
        <v>0.624</v>
      </c>
      <c r="K567" s="28">
        <v>0.825457</v>
      </c>
      <c r="L567" s="28">
        <v>1.2310000000000001</v>
      </c>
      <c r="M567" s="28">
        <v>1.581</v>
      </c>
      <c r="N567" s="28">
        <v>0.94585699999999995</v>
      </c>
      <c r="O567" s="28">
        <v>1.992029</v>
      </c>
      <c r="P567" s="28">
        <v>3.2012550000000002</v>
      </c>
      <c r="Q567" s="28">
        <v>3.0252340000000002</v>
      </c>
      <c r="R567" s="28">
        <v>3.0761229999999999</v>
      </c>
      <c r="S567" s="28">
        <v>3.0175298609533763</v>
      </c>
      <c r="T567" s="28">
        <v>2.7075635657718258</v>
      </c>
      <c r="U567" s="28">
        <v>2.8775521496791354</v>
      </c>
      <c r="V567" s="28">
        <v>3.0467493879230161</v>
      </c>
      <c r="W567" s="28">
        <v>3.3302895430086963</v>
      </c>
      <c r="X567" s="28">
        <v>3.5926149973445005</v>
      </c>
    </row>
    <row r="568" spans="1:24" x14ac:dyDescent="0.2">
      <c r="A568" s="11" t="s">
        <v>122</v>
      </c>
      <c r="B568" s="11" t="s">
        <v>85</v>
      </c>
      <c r="C568" s="11" t="s">
        <v>192</v>
      </c>
      <c r="D568" s="11" t="s">
        <v>189</v>
      </c>
      <c r="E568" s="28">
        <v>1.2448760000000001</v>
      </c>
      <c r="F568" s="28">
        <v>1.5534920000000001</v>
      </c>
      <c r="G568" s="28">
        <v>1.956885</v>
      </c>
      <c r="H568" s="28">
        <v>2.1266509999999998</v>
      </c>
      <c r="I568" s="28">
        <v>2.0775039999999998</v>
      </c>
      <c r="J568" s="28">
        <v>2.1059999999999999</v>
      </c>
      <c r="K568" s="28">
        <v>2.0680000000000001</v>
      </c>
      <c r="L568" s="28">
        <v>2.0110000000000001</v>
      </c>
      <c r="M568" s="28">
        <v>1.53</v>
      </c>
      <c r="N568" s="28">
        <v>1.263897</v>
      </c>
      <c r="O568" s="28">
        <v>1.1577759999999999</v>
      </c>
      <c r="P568" s="28">
        <v>0.96146399999999999</v>
      </c>
      <c r="Q568" s="28">
        <v>0.92925999999999997</v>
      </c>
      <c r="R568" s="28">
        <v>1.000305</v>
      </c>
      <c r="S568" s="28">
        <v>0.92413246990920472</v>
      </c>
      <c r="T568" s="28">
        <v>1.0025548161648186</v>
      </c>
      <c r="U568" s="28">
        <v>1.0203322436151505</v>
      </c>
      <c r="V568" s="28">
        <v>1.0419092428563921</v>
      </c>
      <c r="W568" s="28">
        <v>1.0722480420168732</v>
      </c>
      <c r="X568" s="28">
        <v>1.10632342685187</v>
      </c>
    </row>
    <row r="569" spans="1:24" x14ac:dyDescent="0.2">
      <c r="A569" s="11" t="s">
        <v>122</v>
      </c>
      <c r="B569" s="11" t="s">
        <v>85</v>
      </c>
      <c r="C569" s="11" t="s">
        <v>192</v>
      </c>
      <c r="D569" s="11" t="s">
        <v>190</v>
      </c>
      <c r="E569" s="28">
        <v>6.14341224</v>
      </c>
      <c r="F569" s="28">
        <v>6.4505828520000001</v>
      </c>
      <c r="G569" s="28">
        <v>6.1548980318440973</v>
      </c>
      <c r="H569" s="28">
        <v>7</v>
      </c>
      <c r="I569" s="28">
        <v>7.3535430070093559</v>
      </c>
      <c r="J569" s="28">
        <v>7.7796581196581194</v>
      </c>
      <c r="K569" s="28">
        <v>8.0144890224705261</v>
      </c>
      <c r="L569" s="28">
        <v>8.3350685833693472</v>
      </c>
      <c r="M569" s="28">
        <v>7.251509667531332</v>
      </c>
      <c r="N569" s="28">
        <v>4.7134812838953657</v>
      </c>
      <c r="O569" s="28">
        <v>5.57</v>
      </c>
      <c r="P569" s="28">
        <v>6.0713000000000008</v>
      </c>
      <c r="Q569" s="28">
        <v>5.1606050000000003</v>
      </c>
      <c r="R569" s="28">
        <v>5.0573929</v>
      </c>
      <c r="S569" s="28">
        <v>4.7286623615000005</v>
      </c>
      <c r="T569" s="28">
        <v>4.7759489851150008</v>
      </c>
      <c r="U569" s="28">
        <v>4.9192274546684507</v>
      </c>
      <c r="V569" s="28">
        <v>5.2881695137685849</v>
      </c>
      <c r="W569" s="28">
        <v>5.6054596845946989</v>
      </c>
      <c r="X569" s="28">
        <v>5.8296780719784866</v>
      </c>
    </row>
    <row r="570" spans="1:24" x14ac:dyDescent="0.2">
      <c r="A570" s="11" t="s">
        <v>123</v>
      </c>
      <c r="B570" s="11" t="s">
        <v>85</v>
      </c>
      <c r="C570" s="11" t="s">
        <v>181</v>
      </c>
      <c r="D570" s="11" t="s">
        <v>182</v>
      </c>
      <c r="E570" s="28">
        <v>5.3264849999999999</v>
      </c>
      <c r="F570" s="28">
        <v>5.3951099999999999</v>
      </c>
      <c r="G570" s="28">
        <v>5.4631099999999995</v>
      </c>
      <c r="H570" s="28">
        <v>5.5421100000000001</v>
      </c>
      <c r="I570" s="28">
        <v>5.8929999999999998</v>
      </c>
      <c r="J570" s="28">
        <v>6.07</v>
      </c>
      <c r="K570" s="28">
        <v>6.4610000000000003</v>
      </c>
      <c r="L570" s="28">
        <v>6.7750000000000004</v>
      </c>
      <c r="M570" s="28">
        <v>7.5</v>
      </c>
      <c r="N570" s="28">
        <v>7.8079999999999998</v>
      </c>
      <c r="O570" s="28">
        <v>8.0556199999999993</v>
      </c>
      <c r="P570" s="28">
        <v>8.3032870999999968</v>
      </c>
      <c r="Q570" s="28">
        <v>8.5133323994862362</v>
      </c>
      <c r="R570" s="28">
        <v>8.6452762337591267</v>
      </c>
      <c r="S570" s="28">
        <v>8.6083762350314341</v>
      </c>
      <c r="T570" s="28">
        <v>8.5340830361203022</v>
      </c>
      <c r="U570" s="28">
        <v>8.4711323753978949</v>
      </c>
      <c r="V570" s="28">
        <v>8.4097214631391424</v>
      </c>
      <c r="W570" s="28">
        <v>8.3487399605939636</v>
      </c>
      <c r="X570" s="28">
        <v>8.2761804668526899</v>
      </c>
    </row>
    <row r="571" spans="1:24" x14ac:dyDescent="0.2">
      <c r="A571" s="11" t="s">
        <v>123</v>
      </c>
      <c r="B571" s="11" t="s">
        <v>85</v>
      </c>
      <c r="C571" s="11" t="s">
        <v>181</v>
      </c>
      <c r="D571" s="11" t="s">
        <v>183</v>
      </c>
      <c r="E571" s="28">
        <v>3.9860999999999994E-2</v>
      </c>
      <c r="F571" s="28">
        <v>5.79E-2</v>
      </c>
      <c r="G571" s="28">
        <v>0.11</v>
      </c>
      <c r="H571" s="28">
        <v>0.155</v>
      </c>
      <c r="I571" s="28">
        <v>0.21199999999999999</v>
      </c>
      <c r="J571" s="28">
        <v>0.26500000000000001</v>
      </c>
      <c r="K571" s="28">
        <v>0.371</v>
      </c>
      <c r="L571" s="28">
        <v>0.54200000000000004</v>
      </c>
      <c r="M571" s="28">
        <v>0.623</v>
      </c>
      <c r="N571" s="28">
        <v>0.16229099999999999</v>
      </c>
      <c r="O571" s="28">
        <v>0.16954</v>
      </c>
      <c r="P571" s="28">
        <v>0.20738900000000002</v>
      </c>
      <c r="Q571" s="28">
        <v>0.23746899999999999</v>
      </c>
      <c r="R571" s="28">
        <v>0.21320700000000001</v>
      </c>
      <c r="S571" s="28">
        <v>9.7189999999999999E-2</v>
      </c>
      <c r="T571" s="28">
        <v>9.5693E-2</v>
      </c>
      <c r="U571" s="28">
        <v>0.10773099999999999</v>
      </c>
      <c r="V571" s="28">
        <v>0.124954</v>
      </c>
      <c r="W571" s="28">
        <v>0.14763999999999999</v>
      </c>
      <c r="X571" s="28">
        <v>0.17100100000000001</v>
      </c>
    </row>
    <row r="572" spans="1:24" x14ac:dyDescent="0.2">
      <c r="A572" s="11" t="s">
        <v>123</v>
      </c>
      <c r="B572" s="11" t="s">
        <v>85</v>
      </c>
      <c r="C572" s="11" t="s">
        <v>181</v>
      </c>
      <c r="D572" s="11" t="s">
        <v>184</v>
      </c>
      <c r="E572" s="28">
        <v>1.1683000000000001E-2</v>
      </c>
      <c r="F572" s="28">
        <v>1.4825E-2</v>
      </c>
      <c r="G572" s="28">
        <v>3.8619999999999995E-2</v>
      </c>
      <c r="H572" s="28">
        <v>9.9000000000000005E-2</v>
      </c>
      <c r="I572" s="28">
        <v>0.182</v>
      </c>
      <c r="J572" s="28">
        <v>0.20599999999999999</v>
      </c>
      <c r="K572" s="28">
        <v>0.26600000000000001</v>
      </c>
      <c r="L572" s="28">
        <v>0.38</v>
      </c>
      <c r="M572" s="28">
        <v>0.41499999999999998</v>
      </c>
      <c r="N572" s="28">
        <v>6.0832999999999998E-2</v>
      </c>
      <c r="O572" s="28">
        <v>7.5329999999999994E-2</v>
      </c>
      <c r="P572" s="28">
        <v>9.758E-2</v>
      </c>
      <c r="Q572" s="28">
        <v>6.8665000000000004E-2</v>
      </c>
      <c r="R572" s="28">
        <v>4.5749000000000005E-2</v>
      </c>
      <c r="S572" s="28">
        <v>2.7732E-2</v>
      </c>
      <c r="T572" s="28">
        <v>2.2418E-2</v>
      </c>
      <c r="U572" s="28">
        <v>2.1931000000000003E-2</v>
      </c>
      <c r="V572" s="28">
        <v>2.3698E-2</v>
      </c>
      <c r="W572" s="28">
        <v>2.503E-2</v>
      </c>
      <c r="X572" s="28">
        <v>2.8736999999999999E-2</v>
      </c>
    </row>
    <row r="573" spans="1:24" x14ac:dyDescent="0.2">
      <c r="A573" s="11" t="s">
        <v>123</v>
      </c>
      <c r="B573" s="11" t="s">
        <v>85</v>
      </c>
      <c r="C573" s="11" t="s">
        <v>181</v>
      </c>
      <c r="D573" s="11" t="s">
        <v>185</v>
      </c>
      <c r="E573" s="28">
        <v>5.8415000000000002E-2</v>
      </c>
      <c r="F573" s="28">
        <v>7.4124999999999996E-2</v>
      </c>
      <c r="G573" s="28">
        <v>0.19309999999999997</v>
      </c>
      <c r="H573" s="28">
        <v>0.495</v>
      </c>
      <c r="I573" s="28">
        <v>0.91</v>
      </c>
      <c r="J573" s="28">
        <v>1.03</v>
      </c>
      <c r="K573" s="28">
        <v>1.33</v>
      </c>
      <c r="L573" s="28">
        <v>1.9</v>
      </c>
      <c r="M573" s="28">
        <v>2.0750000000000002</v>
      </c>
      <c r="N573" s="28">
        <v>0.30416500000000002</v>
      </c>
      <c r="O573" s="28">
        <v>0.37664999999999998</v>
      </c>
      <c r="P573" s="28">
        <v>0.4879</v>
      </c>
      <c r="Q573" s="28">
        <v>0.34332499999999999</v>
      </c>
      <c r="R573" s="28">
        <v>0.22874500000000003</v>
      </c>
      <c r="S573" s="28">
        <v>0.13866000000000001</v>
      </c>
      <c r="T573" s="28">
        <v>0.11209</v>
      </c>
      <c r="U573" s="28">
        <v>0.10965500000000002</v>
      </c>
      <c r="V573" s="28">
        <v>0.11849</v>
      </c>
      <c r="W573" s="28">
        <v>0.12515000000000001</v>
      </c>
      <c r="X573" s="28">
        <v>0.14368499999999998</v>
      </c>
    </row>
    <row r="574" spans="1:24" x14ac:dyDescent="0.2">
      <c r="A574" s="11" t="s">
        <v>123</v>
      </c>
      <c r="B574" s="11" t="s">
        <v>85</v>
      </c>
      <c r="C574" s="11" t="s">
        <v>181</v>
      </c>
      <c r="D574" s="11" t="s">
        <v>186</v>
      </c>
      <c r="E574" s="28">
        <v>3.195891</v>
      </c>
      <c r="F574" s="28">
        <v>3.3449681999999998</v>
      </c>
      <c r="G574" s="28">
        <v>3.3871281999999998</v>
      </c>
      <c r="H574" s="28">
        <v>3.6023715000000003</v>
      </c>
      <c r="I574" s="28">
        <v>3.8893800000000001</v>
      </c>
      <c r="J574" s="28">
        <v>3.9455000000000005</v>
      </c>
      <c r="K574" s="28">
        <v>4.1996500000000001</v>
      </c>
      <c r="L574" s="28">
        <v>4.0650000000000004</v>
      </c>
      <c r="M574" s="28">
        <v>5.0999999999999996</v>
      </c>
      <c r="N574" s="28">
        <v>3.9039999999999999</v>
      </c>
      <c r="O574" s="28">
        <v>5.2905201781432005</v>
      </c>
      <c r="P574" s="28">
        <v>5.5550461870503609</v>
      </c>
      <c r="Q574" s="28">
        <v>5.2217434158273388</v>
      </c>
      <c r="R574" s="28">
        <v>5.5872654549352525</v>
      </c>
      <c r="S574" s="28">
        <v>4.5815576730469072</v>
      </c>
      <c r="T574" s="28">
        <v>4.3524797893945619</v>
      </c>
      <c r="U574" s="28">
        <v>4.6591228064688428</v>
      </c>
      <c r="V574" s="28">
        <v>5.0458328778834849</v>
      </c>
      <c r="W574" s="28">
        <v>5.5101683739920162</v>
      </c>
      <c r="X574" s="28">
        <v>5.4622791081227753</v>
      </c>
    </row>
    <row r="575" spans="1:24" x14ac:dyDescent="0.2">
      <c r="A575" s="11" t="s">
        <v>123</v>
      </c>
      <c r="B575" s="11" t="s">
        <v>85</v>
      </c>
      <c r="C575" s="11" t="s">
        <v>181</v>
      </c>
      <c r="D575" s="11" t="s">
        <v>187</v>
      </c>
      <c r="E575" s="28">
        <v>3.2543060000000001</v>
      </c>
      <c r="F575" s="28">
        <v>3.4190931999999998</v>
      </c>
      <c r="G575" s="28">
        <v>3.5802281999999996</v>
      </c>
      <c r="H575" s="28">
        <v>4.0973715000000004</v>
      </c>
      <c r="I575" s="28">
        <v>4.7993800000000002</v>
      </c>
      <c r="J575" s="28">
        <v>4.9755000000000003</v>
      </c>
      <c r="K575" s="28">
        <v>5.5296500000000002</v>
      </c>
      <c r="L575" s="28">
        <v>5.9649999999999999</v>
      </c>
      <c r="M575" s="28">
        <v>7.1749999999999998</v>
      </c>
      <c r="N575" s="28">
        <v>4.2081650000000002</v>
      </c>
      <c r="O575" s="28">
        <v>5.6671701781432002</v>
      </c>
      <c r="P575" s="28">
        <v>6.0429461870503607</v>
      </c>
      <c r="Q575" s="28">
        <v>5.5650684158273389</v>
      </c>
      <c r="R575" s="28">
        <v>5.8160104549352525</v>
      </c>
      <c r="S575" s="28">
        <v>4.720217673046907</v>
      </c>
      <c r="T575" s="28">
        <v>4.4645697893945622</v>
      </c>
      <c r="U575" s="28">
        <v>4.7687778064688429</v>
      </c>
      <c r="V575" s="28">
        <v>5.1643228778834853</v>
      </c>
      <c r="W575" s="28">
        <v>5.6353183739920159</v>
      </c>
      <c r="X575" s="28">
        <v>5.6059641081227749</v>
      </c>
    </row>
    <row r="576" spans="1:24" x14ac:dyDescent="0.2">
      <c r="A576" s="11" t="s">
        <v>123</v>
      </c>
      <c r="B576" s="11" t="s">
        <v>85</v>
      </c>
      <c r="C576" s="11" t="s">
        <v>181</v>
      </c>
      <c r="D576" s="11" t="s">
        <v>188</v>
      </c>
      <c r="E576" s="28">
        <v>0.54800000000000004</v>
      </c>
      <c r="F576" s="28">
        <v>0.68959700000000002</v>
      </c>
      <c r="G576" s="28">
        <v>0.53996100000000002</v>
      </c>
      <c r="H576" s="28">
        <v>0.65501200000000004</v>
      </c>
      <c r="I576" s="28">
        <v>0.98</v>
      </c>
      <c r="J576" s="28">
        <v>1.7109780000000001</v>
      </c>
      <c r="K576" s="28">
        <v>3.8490000000000002</v>
      </c>
      <c r="L576" s="28">
        <v>4.4390000000000001</v>
      </c>
      <c r="M576" s="28">
        <v>4.6870000000000003</v>
      </c>
      <c r="N576" s="28">
        <v>2.9999099999999999</v>
      </c>
      <c r="O576" s="28">
        <v>4.4141180000000002</v>
      </c>
      <c r="P576" s="28">
        <v>5.2191380000000001</v>
      </c>
      <c r="Q576" s="28">
        <v>4.3033140000000003</v>
      </c>
      <c r="R576" s="28">
        <v>4.7771100000000004</v>
      </c>
      <c r="S576" s="28">
        <v>2.8214952962943833</v>
      </c>
      <c r="T576" s="28">
        <v>2.8490477969521057</v>
      </c>
      <c r="U576" s="28">
        <v>3.0920264410952125</v>
      </c>
      <c r="V576" s="28">
        <v>3.4012290852047329</v>
      </c>
      <c r="W576" s="28">
        <v>3.6972700354652628</v>
      </c>
      <c r="X576" s="28">
        <v>3.7387000450800008</v>
      </c>
    </row>
    <row r="577" spans="1:24" x14ac:dyDescent="0.2">
      <c r="A577" s="11" t="s">
        <v>123</v>
      </c>
      <c r="B577" s="11" t="s">
        <v>85</v>
      </c>
      <c r="C577" s="11" t="s">
        <v>181</v>
      </c>
      <c r="D577" s="11" t="s">
        <v>189</v>
      </c>
      <c r="E577" s="28">
        <v>3.5055762000000001</v>
      </c>
      <c r="F577" s="28">
        <v>2.9542099999999998</v>
      </c>
      <c r="G577" s="28">
        <v>2.5249139999999999</v>
      </c>
      <c r="H577" s="28">
        <v>2.0098410000000002</v>
      </c>
      <c r="I577" s="28">
        <v>2.205254</v>
      </c>
      <c r="J577" s="28">
        <v>2.2142010000000001</v>
      </c>
      <c r="K577" s="28">
        <v>2.2839999999999998</v>
      </c>
      <c r="L577" s="28">
        <v>2.149</v>
      </c>
      <c r="M577" s="28">
        <v>2.02</v>
      </c>
      <c r="N577" s="28">
        <v>1.2961450000000001</v>
      </c>
      <c r="O577" s="28">
        <v>1.708097</v>
      </c>
      <c r="P577" s="28">
        <v>1.6999930000000001</v>
      </c>
      <c r="Q577" s="28">
        <v>1.9061250000000001</v>
      </c>
      <c r="R577" s="28">
        <v>2.0889030000000002</v>
      </c>
      <c r="S577" s="28">
        <v>1.3853551143461296</v>
      </c>
      <c r="T577" s="28">
        <v>1.362557209472798</v>
      </c>
      <c r="U577" s="28">
        <v>1.3980275082860587</v>
      </c>
      <c r="V577" s="28">
        <v>1.4399683335346403</v>
      </c>
      <c r="W577" s="28">
        <v>1.4831673835406798</v>
      </c>
      <c r="X577" s="28">
        <v>1.5276624050469001</v>
      </c>
    </row>
    <row r="578" spans="1:24" x14ac:dyDescent="0.2">
      <c r="A578" s="11" t="s">
        <v>123</v>
      </c>
      <c r="B578" s="11" t="s">
        <v>85</v>
      </c>
      <c r="C578" s="11" t="s">
        <v>181</v>
      </c>
      <c r="D578" s="11" t="s">
        <v>190</v>
      </c>
      <c r="E578" s="28">
        <v>5.2567212193160904</v>
      </c>
      <c r="F578" s="28">
        <v>5.2244918264379416</v>
      </c>
      <c r="G578" s="28">
        <v>5.5242000000000004</v>
      </c>
      <c r="H578" s="28">
        <v>5.3288000000000002</v>
      </c>
      <c r="I578" s="28">
        <v>6.0279999999999996</v>
      </c>
      <c r="J578" s="28">
        <v>5.7174896725440796</v>
      </c>
      <c r="K578" s="28">
        <v>5.1360000000000001</v>
      </c>
      <c r="L578" s="28">
        <v>3.9780000000000002</v>
      </c>
      <c r="M578" s="28">
        <v>4</v>
      </c>
      <c r="N578" s="28">
        <v>2.9267228439740522</v>
      </c>
      <c r="O578" s="28">
        <v>3.13</v>
      </c>
      <c r="P578" s="28">
        <v>2.98</v>
      </c>
      <c r="Q578" s="28">
        <v>2.68</v>
      </c>
      <c r="R578" s="28">
        <v>3.1356000000000002</v>
      </c>
      <c r="S578" s="28">
        <v>2.7906840000000002</v>
      </c>
      <c r="T578" s="28">
        <v>2.7627771600000002</v>
      </c>
      <c r="U578" s="28">
        <v>2.9561715612000001</v>
      </c>
      <c r="V578" s="28">
        <v>3.192665286096001</v>
      </c>
      <c r="W578" s="28">
        <v>3.472023498629401</v>
      </c>
      <c r="X578" s="28">
        <v>3.472023498629401</v>
      </c>
    </row>
    <row r="579" spans="1:24" x14ac:dyDescent="0.2">
      <c r="A579" s="11" t="s">
        <v>123</v>
      </c>
      <c r="B579" s="11" t="s">
        <v>85</v>
      </c>
      <c r="C579" s="11" t="s">
        <v>191</v>
      </c>
      <c r="D579" s="11" t="s">
        <v>182</v>
      </c>
      <c r="E579" s="28">
        <v>0.37089286272344091</v>
      </c>
      <c r="F579" s="28">
        <v>0.38152976729932619</v>
      </c>
      <c r="G579" s="28">
        <v>0.39681210838934861</v>
      </c>
      <c r="H579" s="28">
        <v>0.41658503810970365</v>
      </c>
      <c r="I579" s="28">
        <v>0.43769887017271347</v>
      </c>
      <c r="J579" s="28">
        <v>0.46910890783362302</v>
      </c>
      <c r="K579" s="28">
        <v>0.4884719442391689</v>
      </c>
      <c r="L579" s="28">
        <v>0.50418954609786326</v>
      </c>
      <c r="M579" s="28">
        <v>0.52638322789460124</v>
      </c>
      <c r="N579" s="28">
        <v>0.52083712029811458</v>
      </c>
      <c r="O579" s="28">
        <v>0.51431788295484415</v>
      </c>
      <c r="P579" s="28">
        <v>0.51221595352301597</v>
      </c>
      <c r="Q579" s="28">
        <v>0.51199608840558208</v>
      </c>
      <c r="R579" s="28">
        <v>0.50758355212539608</v>
      </c>
      <c r="S579" s="28">
        <v>0.49627410038788294</v>
      </c>
      <c r="T579" s="28">
        <v>0.48559563037495357</v>
      </c>
      <c r="U579" s="28">
        <v>0.47706897457258007</v>
      </c>
      <c r="V579" s="28">
        <v>0.47062469841168492</v>
      </c>
      <c r="W579" s="28">
        <v>0.46612808336409928</v>
      </c>
      <c r="X579" s="28">
        <v>0.46361085661308399</v>
      </c>
    </row>
    <row r="580" spans="1:24" x14ac:dyDescent="0.2">
      <c r="A580" s="11" t="s">
        <v>123</v>
      </c>
      <c r="B580" s="11" t="s">
        <v>85</v>
      </c>
      <c r="C580" s="11" t="s">
        <v>191</v>
      </c>
      <c r="D580" s="11" t="s">
        <v>183</v>
      </c>
      <c r="E580" s="28">
        <v>1.4999999999999999E-2</v>
      </c>
      <c r="F580" s="28">
        <v>2.3E-2</v>
      </c>
      <c r="G580" s="28">
        <v>2.8000000000000001E-2</v>
      </c>
      <c r="H580" s="28">
        <v>3.3000000000000002E-2</v>
      </c>
      <c r="I580" s="28">
        <v>3.5000000000000003E-2</v>
      </c>
      <c r="J580" s="28">
        <v>4.5999999999999999E-2</v>
      </c>
      <c r="K580" s="28">
        <v>3.5000000000000003E-2</v>
      </c>
      <c r="L580" s="28">
        <v>3.2000000000000001E-2</v>
      </c>
      <c r="M580" s="28">
        <v>3.9E-2</v>
      </c>
      <c r="N580" s="28">
        <v>1.2874E-2</v>
      </c>
      <c r="O580" s="28">
        <v>1.0842000000000001E-2</v>
      </c>
      <c r="P580" s="28">
        <v>1.5042E-2</v>
      </c>
      <c r="Q580" s="28">
        <v>1.6854000000000001E-2</v>
      </c>
      <c r="R580" s="28">
        <v>1.2654E-2</v>
      </c>
      <c r="S580" s="28">
        <v>5.6100000000000004E-3</v>
      </c>
      <c r="T580" s="28">
        <v>5.8640000000000003E-3</v>
      </c>
      <c r="U580" s="28">
        <v>7.4980000000000003E-3</v>
      </c>
      <c r="V580" s="28">
        <v>9.299E-3</v>
      </c>
      <c r="W580" s="28">
        <v>1.1034E-2</v>
      </c>
      <c r="X580" s="28">
        <v>1.2865E-2</v>
      </c>
    </row>
    <row r="581" spans="1:24" x14ac:dyDescent="0.2">
      <c r="A581" s="11" t="s">
        <v>123</v>
      </c>
      <c r="B581" s="11" t="s">
        <v>85</v>
      </c>
      <c r="C581" s="11" t="s">
        <v>191</v>
      </c>
      <c r="D581" s="11" t="s">
        <v>184</v>
      </c>
      <c r="E581" s="28">
        <v>6.0530000000000002E-3</v>
      </c>
      <c r="F581" s="28">
        <v>5.9999999999999995E-5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1E-3</v>
      </c>
      <c r="M581" s="28">
        <v>0</v>
      </c>
      <c r="N581" s="28">
        <v>1.738E-3</v>
      </c>
      <c r="O581" s="28">
        <v>3.7429999999999998E-3</v>
      </c>
      <c r="P581" s="28">
        <v>1.5590000000000001E-3</v>
      </c>
      <c r="Q581" s="28">
        <v>1.663E-3</v>
      </c>
      <c r="R581" s="28">
        <v>8.7000000000000001E-4</v>
      </c>
      <c r="S581" s="28">
        <v>3.7600000000000003E-4</v>
      </c>
      <c r="T581" s="28">
        <v>4.9399999999999997E-4</v>
      </c>
      <c r="U581" s="28">
        <v>4.4799999999999999E-4</v>
      </c>
      <c r="V581" s="28">
        <v>4.0899999999999997E-4</v>
      </c>
      <c r="W581" s="28">
        <v>4.7100000000000001E-4</v>
      </c>
      <c r="X581" s="28">
        <v>5.2500000000000008E-4</v>
      </c>
    </row>
    <row r="582" spans="1:24" x14ac:dyDescent="0.2">
      <c r="A582" s="11" t="s">
        <v>123</v>
      </c>
      <c r="B582" s="11" t="s">
        <v>85</v>
      </c>
      <c r="C582" s="11" t="s">
        <v>191</v>
      </c>
      <c r="D582" s="11" t="s">
        <v>185</v>
      </c>
      <c r="E582" s="28">
        <v>3.0265E-2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0</v>
      </c>
      <c r="R582" s="28">
        <v>0</v>
      </c>
      <c r="S582" s="28">
        <v>0</v>
      </c>
      <c r="T582" s="28">
        <v>0</v>
      </c>
      <c r="U582" s="28">
        <v>0</v>
      </c>
      <c r="V582" s="28">
        <v>0</v>
      </c>
      <c r="W582" s="28">
        <v>0</v>
      </c>
      <c r="X582" s="28">
        <v>0</v>
      </c>
    </row>
    <row r="583" spans="1:24" x14ac:dyDescent="0.2">
      <c r="A583" s="11" t="s">
        <v>123</v>
      </c>
      <c r="B583" s="11" t="s">
        <v>85</v>
      </c>
      <c r="C583" s="11" t="s">
        <v>191</v>
      </c>
      <c r="D583" s="11" t="s">
        <v>186</v>
      </c>
      <c r="E583" s="28">
        <v>0.37089286272344091</v>
      </c>
      <c r="F583" s="28">
        <v>0.40060625566429253</v>
      </c>
      <c r="G583" s="28">
        <v>0.39681210838934861</v>
      </c>
      <c r="H583" s="28">
        <v>0.41658503810970365</v>
      </c>
      <c r="I583" s="28">
        <v>0.43769887017271347</v>
      </c>
      <c r="J583" s="28">
        <v>0.46910890783362302</v>
      </c>
      <c r="K583" s="28">
        <v>0.4884719442391689</v>
      </c>
      <c r="L583" s="28">
        <v>0.50418954609786326</v>
      </c>
      <c r="M583" s="28">
        <v>0.52638322789460112</v>
      </c>
      <c r="N583" s="28">
        <v>0.4166696962384917</v>
      </c>
      <c r="O583" s="28">
        <v>0.46</v>
      </c>
      <c r="P583" s="28">
        <v>0.48</v>
      </c>
      <c r="Q583" s="28">
        <v>0.49</v>
      </c>
      <c r="R583" s="28">
        <v>0.51449999999999996</v>
      </c>
      <c r="S583" s="28">
        <v>0.47333999999999998</v>
      </c>
      <c r="T583" s="28">
        <v>0.45913979999999999</v>
      </c>
      <c r="U583" s="28">
        <v>0.4913810438097575</v>
      </c>
      <c r="V583" s="28">
        <v>0.51768716825285344</v>
      </c>
      <c r="W583" s="28">
        <v>0.51274089170050929</v>
      </c>
      <c r="X583" s="28">
        <v>0.50997194227439246</v>
      </c>
    </row>
    <row r="584" spans="1:24" x14ac:dyDescent="0.2">
      <c r="A584" s="11" t="s">
        <v>123</v>
      </c>
      <c r="B584" s="11" t="s">
        <v>85</v>
      </c>
      <c r="C584" s="11" t="s">
        <v>191</v>
      </c>
      <c r="D584" s="11" t="s">
        <v>187</v>
      </c>
      <c r="E584" s="28">
        <v>0.40115786272344089</v>
      </c>
      <c r="F584" s="28">
        <v>0.40060625566429253</v>
      </c>
      <c r="G584" s="28">
        <v>0.39681210838934861</v>
      </c>
      <c r="H584" s="28">
        <v>0.41658503810970365</v>
      </c>
      <c r="I584" s="28">
        <v>0.43769887017271347</v>
      </c>
      <c r="J584" s="28">
        <v>0.46910890783362302</v>
      </c>
      <c r="K584" s="28">
        <v>0.4884719442391689</v>
      </c>
      <c r="L584" s="28">
        <v>0.50418954609786326</v>
      </c>
      <c r="M584" s="28">
        <v>0.52638322789460112</v>
      </c>
      <c r="N584" s="28">
        <v>0.4166696962384917</v>
      </c>
      <c r="O584" s="28">
        <v>0.46</v>
      </c>
      <c r="P584" s="28">
        <v>0.48</v>
      </c>
      <c r="Q584" s="28">
        <v>0.49</v>
      </c>
      <c r="R584" s="28">
        <v>0.51449999999999996</v>
      </c>
      <c r="S584" s="28">
        <v>0.47333999999999998</v>
      </c>
      <c r="T584" s="28">
        <v>0.45913979999999999</v>
      </c>
      <c r="U584" s="28">
        <v>0.4913810438097575</v>
      </c>
      <c r="V584" s="28">
        <v>0.51768716825285344</v>
      </c>
      <c r="W584" s="28">
        <v>0.51274089170050929</v>
      </c>
      <c r="X584" s="28">
        <v>0.50997194227439246</v>
      </c>
    </row>
    <row r="585" spans="1:24" x14ac:dyDescent="0.2">
      <c r="A585" s="11" t="s">
        <v>123</v>
      </c>
      <c r="B585" s="11" t="s">
        <v>85</v>
      </c>
      <c r="C585" s="11" t="s">
        <v>191</v>
      </c>
      <c r="D585" s="11" t="s">
        <v>188</v>
      </c>
      <c r="E585" s="28">
        <v>0.18335403726708072</v>
      </c>
      <c r="F585" s="28">
        <v>0.18444642857142862</v>
      </c>
      <c r="G585" s="28">
        <v>0.18202699999999999</v>
      </c>
      <c r="H585" s="28">
        <v>0.22576499999999999</v>
      </c>
      <c r="I585" s="28">
        <v>0.17134099999999999</v>
      </c>
      <c r="J585" s="28">
        <v>0.47099999999999997</v>
      </c>
      <c r="K585" s="28">
        <v>0.44</v>
      </c>
      <c r="L585" s="28">
        <v>0.51400000000000001</v>
      </c>
      <c r="M585" s="28">
        <v>0.53500000000000003</v>
      </c>
      <c r="N585" s="28">
        <v>0.33419520547945203</v>
      </c>
      <c r="O585" s="28">
        <v>0.30187000000000003</v>
      </c>
      <c r="P585" s="28">
        <v>0.225552</v>
      </c>
      <c r="Q585" s="28">
        <v>0.22067999999999999</v>
      </c>
      <c r="R585" s="28">
        <v>0.20139799999999999</v>
      </c>
      <c r="S585" s="28">
        <v>0.1140109583347254</v>
      </c>
      <c r="T585" s="28">
        <v>0.15521843940482311</v>
      </c>
      <c r="U585" s="28">
        <v>0.16371553473425496</v>
      </c>
      <c r="V585" s="28">
        <v>0.17249684399861215</v>
      </c>
      <c r="W585" s="28">
        <v>0.17360346481600003</v>
      </c>
      <c r="X585" s="28">
        <v>0.17360346481600003</v>
      </c>
    </row>
    <row r="586" spans="1:24" x14ac:dyDescent="0.2">
      <c r="A586" s="11" t="s">
        <v>123</v>
      </c>
      <c r="B586" s="11" t="s">
        <v>85</v>
      </c>
      <c r="C586" s="11" t="s">
        <v>191</v>
      </c>
      <c r="D586" s="11" t="s">
        <v>189</v>
      </c>
      <c r="E586" s="28">
        <v>7.6898815511427882E-2</v>
      </c>
      <c r="F586" s="28">
        <v>6.1519052409142308E-2</v>
      </c>
      <c r="G586" s="28">
        <v>6.5862000000000004E-2</v>
      </c>
      <c r="H586" s="28">
        <v>4.1966999999999997E-2</v>
      </c>
      <c r="I586" s="28">
        <v>8.1481999999999999E-2</v>
      </c>
      <c r="J586" s="28">
        <v>9.6477999999999994E-2</v>
      </c>
      <c r="K586" s="28">
        <v>9.1660000000000005E-2</v>
      </c>
      <c r="L586" s="28">
        <v>9.2761999999999997E-2</v>
      </c>
      <c r="M586" s="28">
        <v>8.9520000000000002E-2</v>
      </c>
      <c r="N586" s="28">
        <v>0.10570400000000001</v>
      </c>
      <c r="O586" s="28">
        <v>0.109128</v>
      </c>
      <c r="P586" s="28">
        <v>0.104989</v>
      </c>
      <c r="Q586" s="28">
        <v>8.6934999999999998E-2</v>
      </c>
      <c r="R586" s="28">
        <v>7.5983999999999996E-2</v>
      </c>
      <c r="S586" s="28">
        <v>5.29422513802262E-2</v>
      </c>
      <c r="T586" s="28">
        <v>5.3412607012038364E-2</v>
      </c>
      <c r="U586" s="28">
        <v>5.527120698140163E-2</v>
      </c>
      <c r="V586" s="28">
        <v>5.7421537844602535E-2</v>
      </c>
      <c r="W586" s="28">
        <v>5.9278772039368183E-2</v>
      </c>
      <c r="X586" s="28">
        <v>6.1509951339138239E-2</v>
      </c>
    </row>
    <row r="587" spans="1:24" x14ac:dyDescent="0.2">
      <c r="A587" s="11" t="s">
        <v>123</v>
      </c>
      <c r="B587" s="11" t="s">
        <v>85</v>
      </c>
      <c r="C587" s="11" t="s">
        <v>191</v>
      </c>
      <c r="D587" s="11" t="s">
        <v>190</v>
      </c>
      <c r="E587" s="28">
        <v>0.38880337961439049</v>
      </c>
      <c r="F587" s="28">
        <v>0.38120817356205861</v>
      </c>
      <c r="G587" s="28">
        <v>0.12470000000000003</v>
      </c>
      <c r="H587" s="28">
        <v>0.13549999999999995</v>
      </c>
      <c r="I587" s="28">
        <v>0.19413999999999987</v>
      </c>
      <c r="J587" s="28">
        <v>7.7042287153652245E-2</v>
      </c>
      <c r="K587" s="28">
        <v>8.8453999999999811E-2</v>
      </c>
      <c r="L587" s="28">
        <v>7.755583999999982E-2</v>
      </c>
      <c r="M587" s="28">
        <v>8.5311423999999789E-2</v>
      </c>
      <c r="N587" s="28">
        <v>0.1791539903999996</v>
      </c>
      <c r="O587" s="28">
        <v>0.25</v>
      </c>
      <c r="P587" s="28">
        <v>0.36</v>
      </c>
      <c r="Q587" s="28">
        <v>0.36</v>
      </c>
      <c r="R587" s="28">
        <v>0.38519999999999999</v>
      </c>
      <c r="S587" s="28">
        <v>0.37364399999999998</v>
      </c>
      <c r="T587" s="28">
        <v>0.38485332</v>
      </c>
      <c r="U587" s="28">
        <v>0.39447465299999995</v>
      </c>
      <c r="V587" s="28">
        <v>0.40236414605999998</v>
      </c>
      <c r="W587" s="28">
        <v>0.4003523253297</v>
      </c>
      <c r="X587" s="28">
        <v>0.4003523253297</v>
      </c>
    </row>
    <row r="588" spans="1:24" x14ac:dyDescent="0.2">
      <c r="A588" s="11" t="s">
        <v>123</v>
      </c>
      <c r="B588" s="11" t="s">
        <v>85</v>
      </c>
      <c r="C588" s="11" t="s">
        <v>192</v>
      </c>
      <c r="D588" s="11" t="s">
        <v>182</v>
      </c>
      <c r="E588" s="28">
        <v>0.3569060303444605</v>
      </c>
      <c r="F588" s="28">
        <v>0.36665316266631182</v>
      </c>
      <c r="G588" s="28">
        <v>0.38426439057743472</v>
      </c>
      <c r="H588" s="28">
        <v>0.40345557755818684</v>
      </c>
      <c r="I588" s="28">
        <v>0.4250070583062473</v>
      </c>
      <c r="J588" s="28">
        <v>0.44884015636270574</v>
      </c>
      <c r="K588" s="28">
        <v>0.4758788178172822</v>
      </c>
      <c r="L588" s="28">
        <v>0.50901619055670611</v>
      </c>
      <c r="M588" s="28">
        <v>0.53904898420481595</v>
      </c>
      <c r="N588" s="28">
        <v>0.5540806847313221</v>
      </c>
      <c r="O588" s="28">
        <v>0.53464061625818993</v>
      </c>
      <c r="P588" s="28">
        <v>0.51426455463237097</v>
      </c>
      <c r="Q588" s="28">
        <v>0.5138790358081049</v>
      </c>
      <c r="R588" s="28">
        <v>0.52728608401769961</v>
      </c>
      <c r="S588" s="28">
        <v>0.54490088121710967</v>
      </c>
      <c r="T588" s="28">
        <v>0.5548905185098727</v>
      </c>
      <c r="U588" s="28">
        <v>0.56620314308183273</v>
      </c>
      <c r="V588" s="28">
        <v>0.58021236180818359</v>
      </c>
      <c r="W588" s="28">
        <v>0.59537605287833117</v>
      </c>
      <c r="X588" s="28">
        <v>0.61161836479671994</v>
      </c>
    </row>
    <row r="589" spans="1:24" x14ac:dyDescent="0.2">
      <c r="A589" s="11" t="s">
        <v>123</v>
      </c>
      <c r="B589" s="11" t="s">
        <v>85</v>
      </c>
      <c r="C589" s="11" t="s">
        <v>192</v>
      </c>
      <c r="D589" s="11" t="s">
        <v>183</v>
      </c>
      <c r="E589" s="28">
        <v>1.15E-2</v>
      </c>
      <c r="F589" s="28">
        <v>2.1644E-2</v>
      </c>
      <c r="G589" s="28">
        <v>2.9832999999999998E-2</v>
      </c>
      <c r="H589" s="28">
        <v>3.2000000000000001E-2</v>
      </c>
      <c r="I589" s="28">
        <v>3.5000000000000003E-2</v>
      </c>
      <c r="J589" s="28">
        <v>3.7999999999999999E-2</v>
      </c>
      <c r="K589" s="28">
        <v>4.2000000000000003E-2</v>
      </c>
      <c r="L589" s="28">
        <v>4.9000000000000002E-2</v>
      </c>
      <c r="M589" s="28">
        <v>4.7E-2</v>
      </c>
      <c r="N589" s="28">
        <v>3.2593000000000004E-2</v>
      </c>
      <c r="O589" s="28">
        <v>3.5968000000000007E-2</v>
      </c>
      <c r="P589" s="28">
        <v>3.3087999999999999E-2</v>
      </c>
      <c r="Q589" s="28">
        <v>3.5612999999999999E-2</v>
      </c>
      <c r="R589" s="28">
        <v>3.9100999999999997E-2</v>
      </c>
      <c r="S589" s="28">
        <v>3.5191E-2</v>
      </c>
      <c r="T589" s="28">
        <v>2.8153000000000001E-2</v>
      </c>
      <c r="U589" s="28">
        <v>2.9561E-2</v>
      </c>
      <c r="V589" s="28">
        <v>3.2517000000000004E-2</v>
      </c>
      <c r="W589" s="28">
        <v>3.4143E-2</v>
      </c>
      <c r="X589" s="28">
        <v>3.585E-2</v>
      </c>
    </row>
    <row r="590" spans="1:24" x14ac:dyDescent="0.2">
      <c r="A590" s="11" t="s">
        <v>123</v>
      </c>
      <c r="B590" s="11" t="s">
        <v>85</v>
      </c>
      <c r="C590" s="11" t="s">
        <v>192</v>
      </c>
      <c r="D590" s="11" t="s">
        <v>184</v>
      </c>
      <c r="E590" s="28">
        <v>2.4970000000000001E-3</v>
      </c>
      <c r="F590" s="28">
        <v>6.0000000000000001E-3</v>
      </c>
      <c r="G590" s="28">
        <v>1.9810000000000001E-3</v>
      </c>
      <c r="H590" s="28">
        <v>1E-3</v>
      </c>
      <c r="I590" s="28">
        <v>3.0000000000000001E-3</v>
      </c>
      <c r="J590" s="28">
        <v>5.0000000000000001E-3</v>
      </c>
      <c r="K590" s="28">
        <v>6.0000000000000001E-3</v>
      </c>
      <c r="L590" s="28">
        <v>7.0000000000000001E-3</v>
      </c>
      <c r="M590" s="28">
        <v>7.0000000000000001E-3</v>
      </c>
      <c r="N590" s="28">
        <v>3.2799999999999999E-3</v>
      </c>
      <c r="O590" s="28">
        <v>4.5919999999999997E-3</v>
      </c>
      <c r="P590" s="28">
        <v>5.0179999999999999E-3</v>
      </c>
      <c r="Q590" s="28">
        <v>5.4009999999999996E-3</v>
      </c>
      <c r="R590" s="28">
        <v>5.9299999999999995E-3</v>
      </c>
      <c r="S590" s="28">
        <v>6.0949999999999997E-3</v>
      </c>
      <c r="T590" s="28">
        <v>6.228E-3</v>
      </c>
      <c r="U590" s="28">
        <v>6.6210000000000001E-3</v>
      </c>
      <c r="V590" s="28">
        <v>7.0800000000000004E-3</v>
      </c>
      <c r="W590" s="28">
        <v>7.3800000000000003E-3</v>
      </c>
      <c r="X590" s="28">
        <v>7.6609999999999994E-3</v>
      </c>
    </row>
    <row r="591" spans="1:24" x14ac:dyDescent="0.2">
      <c r="A591" s="11" t="s">
        <v>123</v>
      </c>
      <c r="B591" s="11" t="s">
        <v>85</v>
      </c>
      <c r="C591" s="11" t="s">
        <v>192</v>
      </c>
      <c r="D591" s="11" t="s">
        <v>185</v>
      </c>
      <c r="E591" s="28">
        <v>1.9976000000000001E-2</v>
      </c>
      <c r="F591" s="28">
        <v>4.8000000000000001E-2</v>
      </c>
      <c r="G591" s="28">
        <v>1.5848000000000001E-2</v>
      </c>
      <c r="H591" s="28">
        <v>8.0000000000000002E-3</v>
      </c>
      <c r="I591" s="28">
        <v>2.4E-2</v>
      </c>
      <c r="J591" s="28">
        <v>0.04</v>
      </c>
      <c r="K591" s="28">
        <v>4.8000000000000001E-2</v>
      </c>
      <c r="L591" s="28">
        <v>5.6000000000000001E-2</v>
      </c>
      <c r="M591" s="28">
        <v>5.6000000000000001E-2</v>
      </c>
      <c r="N591" s="28">
        <v>2.6239999999999999E-2</v>
      </c>
      <c r="O591" s="28">
        <v>3.6735999999999998E-2</v>
      </c>
      <c r="P591" s="28">
        <v>4.0143999999999999E-2</v>
      </c>
      <c r="Q591" s="28">
        <v>4.3208000000000003E-2</v>
      </c>
      <c r="R591" s="28">
        <v>4.7439999999999996E-2</v>
      </c>
      <c r="S591" s="28">
        <v>4.8759999999999998E-2</v>
      </c>
      <c r="T591" s="28">
        <v>4.9824E-2</v>
      </c>
      <c r="U591" s="28">
        <v>5.2968000000000001E-2</v>
      </c>
      <c r="V591" s="28">
        <v>5.6640000000000003E-2</v>
      </c>
      <c r="W591" s="28">
        <v>5.9040000000000002E-2</v>
      </c>
      <c r="X591" s="28">
        <v>6.1287999999999995E-2</v>
      </c>
    </row>
    <row r="592" spans="1:24" x14ac:dyDescent="0.2">
      <c r="A592" s="11" t="s">
        <v>123</v>
      </c>
      <c r="B592" s="11" t="s">
        <v>85</v>
      </c>
      <c r="C592" s="11" t="s">
        <v>192</v>
      </c>
      <c r="D592" s="11" t="s">
        <v>186</v>
      </c>
      <c r="E592" s="28">
        <v>0.7851932667578132</v>
      </c>
      <c r="F592" s="28">
        <v>0.87996759039914829</v>
      </c>
      <c r="G592" s="28">
        <v>0.90302131785697159</v>
      </c>
      <c r="H592" s="28">
        <v>0.94812060726173908</v>
      </c>
      <c r="I592" s="28">
        <v>1.0200169399349934</v>
      </c>
      <c r="J592" s="28">
        <v>1.0772163752704937</v>
      </c>
      <c r="K592" s="28">
        <v>1.1421091627614772</v>
      </c>
      <c r="L592" s="28">
        <v>1.170737238280424</v>
      </c>
      <c r="M592" s="28">
        <v>1.2020792347767395</v>
      </c>
      <c r="N592" s="28">
        <v>0.8311210270969831</v>
      </c>
      <c r="O592" s="28">
        <v>0.8</v>
      </c>
      <c r="P592" s="28">
        <v>0.97</v>
      </c>
      <c r="Q592" s="28">
        <v>1</v>
      </c>
      <c r="R592" s="28">
        <v>0.97</v>
      </c>
      <c r="S592" s="28">
        <v>0.7954</v>
      </c>
      <c r="T592" s="28">
        <v>0.83517000000000008</v>
      </c>
      <c r="U592" s="28">
        <v>0.90592502893093241</v>
      </c>
      <c r="V592" s="28">
        <v>0.98636101507391205</v>
      </c>
      <c r="W592" s="28">
        <v>1.0716768951809961</v>
      </c>
      <c r="X592" s="28">
        <v>1.1620748931137679</v>
      </c>
    </row>
    <row r="593" spans="1:24" x14ac:dyDescent="0.2">
      <c r="A593" s="11" t="s">
        <v>123</v>
      </c>
      <c r="B593" s="11" t="s">
        <v>85</v>
      </c>
      <c r="C593" s="11" t="s">
        <v>192</v>
      </c>
      <c r="D593" s="11" t="s">
        <v>187</v>
      </c>
      <c r="E593" s="28">
        <v>0.8051692667578132</v>
      </c>
      <c r="F593" s="28">
        <v>0.92796759039914833</v>
      </c>
      <c r="G593" s="28">
        <v>0.91886931785697157</v>
      </c>
      <c r="H593" s="28">
        <v>0.95612060726173909</v>
      </c>
      <c r="I593" s="28">
        <v>1.0440169399349934</v>
      </c>
      <c r="J593" s="28">
        <v>1.1172163752704938</v>
      </c>
      <c r="K593" s="28">
        <v>1.1901091627614773</v>
      </c>
      <c r="L593" s="28">
        <v>1.226737238280424</v>
      </c>
      <c r="M593" s="28">
        <v>1.2580792347767396</v>
      </c>
      <c r="N593" s="28">
        <v>0.85736102709698314</v>
      </c>
      <c r="O593" s="28">
        <v>0.83673600000000004</v>
      </c>
      <c r="P593" s="28">
        <v>1.0101439999999999</v>
      </c>
      <c r="Q593" s="28">
        <v>1.0432079999999999</v>
      </c>
      <c r="R593" s="28">
        <v>1.0174399999999999</v>
      </c>
      <c r="S593" s="28">
        <v>0.84416000000000002</v>
      </c>
      <c r="T593" s="28">
        <v>0.88499400000000006</v>
      </c>
      <c r="U593" s="28">
        <v>0.95889302893093242</v>
      </c>
      <c r="V593" s="28">
        <v>1.043001015073912</v>
      </c>
      <c r="W593" s="28">
        <v>1.1307168951809961</v>
      </c>
      <c r="X593" s="28">
        <v>1.2233628931137679</v>
      </c>
    </row>
    <row r="594" spans="1:24" x14ac:dyDescent="0.2">
      <c r="A594" s="11" t="s">
        <v>123</v>
      </c>
      <c r="B594" s="11" t="s">
        <v>85</v>
      </c>
      <c r="C594" s="11" t="s">
        <v>192</v>
      </c>
      <c r="D594" s="11" t="s">
        <v>188</v>
      </c>
      <c r="E594" s="28">
        <v>0.35664596273291932</v>
      </c>
      <c r="F594" s="28">
        <v>0.44155357142857138</v>
      </c>
      <c r="G594" s="28">
        <v>0.44080900000000001</v>
      </c>
      <c r="H594" s="28">
        <v>0.48076099999999999</v>
      </c>
      <c r="I594" s="28">
        <v>0.51338200000000001</v>
      </c>
      <c r="J594" s="28">
        <v>0.34862799999999999</v>
      </c>
      <c r="K594" s="28">
        <v>0.77154999999999996</v>
      </c>
      <c r="L594" s="28">
        <v>0.77900000000000003</v>
      </c>
      <c r="M594" s="28">
        <v>0.79100000000000004</v>
      </c>
      <c r="N594" s="28">
        <v>0.5070547945205478</v>
      </c>
      <c r="O594" s="28">
        <v>0.81830700000000001</v>
      </c>
      <c r="P594" s="28">
        <v>0.95841100000000001</v>
      </c>
      <c r="Q594" s="28">
        <v>0.97260999999999997</v>
      </c>
      <c r="R594" s="28">
        <v>0.96279000000000003</v>
      </c>
      <c r="S594" s="28">
        <v>0.79134446794021573</v>
      </c>
      <c r="T594" s="28">
        <v>0.84451665806062948</v>
      </c>
      <c r="U594" s="28">
        <v>0.89986745301343696</v>
      </c>
      <c r="V594" s="28">
        <v>0.98125274307449739</v>
      </c>
      <c r="W594" s="28">
        <v>1.0645794693429869</v>
      </c>
      <c r="X594" s="28">
        <v>1.1509713437327376</v>
      </c>
    </row>
    <row r="595" spans="1:24" x14ac:dyDescent="0.2">
      <c r="A595" s="11" t="s">
        <v>123</v>
      </c>
      <c r="B595" s="11" t="s">
        <v>85</v>
      </c>
      <c r="C595" s="11" t="s">
        <v>192</v>
      </c>
      <c r="D595" s="11" t="s">
        <v>189</v>
      </c>
      <c r="E595" s="28">
        <v>0.15590118448857213</v>
      </c>
      <c r="F595" s="28">
        <v>0.12472094759085771</v>
      </c>
      <c r="G595" s="28">
        <v>0.103241</v>
      </c>
      <c r="H595" s="28">
        <v>0.124782</v>
      </c>
      <c r="I595" s="28">
        <v>0.212205</v>
      </c>
      <c r="J595" s="28">
        <v>0.139518</v>
      </c>
      <c r="K595" s="28">
        <v>0.35799999999999998</v>
      </c>
      <c r="L595" s="28">
        <v>0.34200000000000003</v>
      </c>
      <c r="M595" s="28">
        <v>0.30359000000000003</v>
      </c>
      <c r="N595" s="28">
        <v>0.15535499999999999</v>
      </c>
      <c r="O595" s="28">
        <v>8.1495999999999999E-2</v>
      </c>
      <c r="P595" s="28">
        <v>4.0032999999999999E-2</v>
      </c>
      <c r="Q595" s="28">
        <v>4.8936E-2</v>
      </c>
      <c r="R595" s="28">
        <v>4.1542999999999997E-2</v>
      </c>
      <c r="S595" s="28">
        <v>3.1531743996020857E-2</v>
      </c>
      <c r="T595" s="28">
        <v>4.1587425861664487E-2</v>
      </c>
      <c r="U595" s="28">
        <v>4.194913131429754E-2</v>
      </c>
      <c r="V595" s="28">
        <v>4.2459260270408396E-2</v>
      </c>
      <c r="W595" s="28">
        <v>4.3530260318176882E-2</v>
      </c>
      <c r="X595" s="28">
        <v>4.4076078119326366E-2</v>
      </c>
    </row>
    <row r="596" spans="1:24" x14ac:dyDescent="0.2">
      <c r="A596" s="11" t="s">
        <v>123</v>
      </c>
      <c r="B596" s="11" t="s">
        <v>85</v>
      </c>
      <c r="C596" s="11" t="s">
        <v>192</v>
      </c>
      <c r="D596" s="11" t="s">
        <v>190</v>
      </c>
      <c r="E596" s="28">
        <v>0.85</v>
      </c>
      <c r="F596" s="28">
        <v>0.85</v>
      </c>
      <c r="G596" s="28">
        <v>0.59499999999999997</v>
      </c>
      <c r="H596" s="28">
        <v>0.64260000000000017</v>
      </c>
      <c r="I596" s="28">
        <v>0.70686000000000015</v>
      </c>
      <c r="J596" s="28">
        <v>0.77754600000000018</v>
      </c>
      <c r="K596" s="28">
        <v>0.77754600000000018</v>
      </c>
      <c r="L596" s="28">
        <v>0.74644416000000013</v>
      </c>
      <c r="M596" s="28">
        <v>0.78376636800000021</v>
      </c>
      <c r="N596" s="28">
        <v>0.28999999999999998</v>
      </c>
      <c r="O596" s="28">
        <v>0.11600000000000001</v>
      </c>
      <c r="P596" s="28">
        <v>8.1000000000000003E-2</v>
      </c>
      <c r="Q596" s="28">
        <v>0.105</v>
      </c>
      <c r="R596" s="28">
        <v>9.4500000000000001E-2</v>
      </c>
      <c r="S596" s="28">
        <v>9.6390000000000003E-2</v>
      </c>
      <c r="T596" s="28">
        <v>9.2534400000000003E-2</v>
      </c>
      <c r="U596" s="28">
        <v>0.10271318400000001</v>
      </c>
      <c r="V596" s="28">
        <v>0.10784884320000002</v>
      </c>
      <c r="W596" s="28">
        <v>0.11324128536000003</v>
      </c>
      <c r="X596" s="28">
        <v>0.11890334962800002</v>
      </c>
    </row>
    <row r="597" spans="1:24" x14ac:dyDescent="0.2">
      <c r="A597" s="11" t="s">
        <v>124</v>
      </c>
      <c r="B597" s="11" t="s">
        <v>85</v>
      </c>
      <c r="C597" s="11" t="s">
        <v>181</v>
      </c>
      <c r="D597" s="11" t="s">
        <v>182</v>
      </c>
      <c r="E597" s="28">
        <v>2.7775940000000001</v>
      </c>
      <c r="F597" s="28">
        <v>2.8811909999999998</v>
      </c>
      <c r="G597" s="28">
        <v>2.9733899999999998</v>
      </c>
      <c r="H597" s="28">
        <v>3.087628</v>
      </c>
      <c r="I597" s="28">
        <v>3.2250000000000001</v>
      </c>
      <c r="J597" s="28">
        <v>3.3639999999999999</v>
      </c>
      <c r="K597" s="28">
        <v>3.6030000000000002</v>
      </c>
      <c r="L597" s="28">
        <v>3.8090000000000002</v>
      </c>
      <c r="M597" s="28">
        <v>4.0140000000000002</v>
      </c>
      <c r="N597" s="28">
        <v>4.2450000000000001</v>
      </c>
      <c r="O597" s="28">
        <v>4.319</v>
      </c>
      <c r="P597" s="28">
        <v>4.3339999999999996</v>
      </c>
      <c r="Q597" s="28">
        <v>4.4870000000000001</v>
      </c>
      <c r="R597" s="28">
        <v>4.4928470000000003</v>
      </c>
      <c r="S597" s="28">
        <v>4.5075472950000002</v>
      </c>
      <c r="T597" s="28">
        <v>4.5207909909849997</v>
      </c>
      <c r="U597" s="28">
        <v>4.5369299621562842</v>
      </c>
      <c r="V597" s="28">
        <v>4.5581184329510016</v>
      </c>
      <c r="W597" s="28">
        <v>4.5845857089931288</v>
      </c>
      <c r="X597" s="28">
        <v>4.6177820662683002</v>
      </c>
    </row>
    <row r="598" spans="1:24" x14ac:dyDescent="0.2">
      <c r="A598" s="11" t="s">
        <v>124</v>
      </c>
      <c r="B598" s="11" t="s">
        <v>85</v>
      </c>
      <c r="C598" s="11" t="s">
        <v>181</v>
      </c>
      <c r="D598" s="11" t="s">
        <v>183</v>
      </c>
      <c r="E598" s="28">
        <v>6.6276000000000002E-2</v>
      </c>
      <c r="F598" s="28">
        <v>7.2156999999999999E-2</v>
      </c>
      <c r="G598" s="28">
        <v>8.8804000000000008E-2</v>
      </c>
      <c r="H598" s="28">
        <v>0.107</v>
      </c>
      <c r="I598" s="28">
        <v>0.14499999999999999</v>
      </c>
      <c r="J598" s="28">
        <v>0.216</v>
      </c>
      <c r="K598" s="28">
        <v>0.25600000000000001</v>
      </c>
      <c r="L598" s="28">
        <v>0.316</v>
      </c>
      <c r="M598" s="28">
        <v>0.27100000000000002</v>
      </c>
      <c r="N598" s="28">
        <v>0.13014799999999999</v>
      </c>
      <c r="O598" s="28">
        <v>0.10620499999999999</v>
      </c>
      <c r="P598" s="28">
        <v>9.4614000000000004E-2</v>
      </c>
      <c r="Q598" s="28">
        <v>7.2156000000000012E-2</v>
      </c>
      <c r="R598" s="28">
        <v>6.8665000000000004E-2</v>
      </c>
      <c r="S598" s="28">
        <v>8.2092999999999999E-2</v>
      </c>
      <c r="T598" s="28">
        <v>8.9872000000000007E-2</v>
      </c>
      <c r="U598" s="28">
        <v>0.10203400000000001</v>
      </c>
      <c r="V598" s="28">
        <v>0.116464</v>
      </c>
      <c r="W598" s="28">
        <v>0.131304</v>
      </c>
      <c r="X598" s="28">
        <v>0.147811</v>
      </c>
    </row>
    <row r="599" spans="1:24" x14ac:dyDescent="0.2">
      <c r="A599" s="11" t="s">
        <v>124</v>
      </c>
      <c r="B599" s="11" t="s">
        <v>85</v>
      </c>
      <c r="C599" s="11" t="s">
        <v>181</v>
      </c>
      <c r="D599" s="11" t="s">
        <v>184</v>
      </c>
      <c r="E599" s="28">
        <v>6.4181000000000002E-2</v>
      </c>
      <c r="F599" s="28">
        <v>5.6769E-2</v>
      </c>
      <c r="G599" s="28">
        <v>6.5266000000000005E-2</v>
      </c>
      <c r="H599" s="28">
        <v>7.2999999999999995E-2</v>
      </c>
      <c r="I599" s="28">
        <v>9.7000000000000003E-2</v>
      </c>
      <c r="J599" s="28">
        <v>0.17399999999999999</v>
      </c>
      <c r="K599" s="28">
        <v>0.20200000000000001</v>
      </c>
      <c r="L599" s="28">
        <v>0.23400000000000001</v>
      </c>
      <c r="M599" s="28">
        <v>0.23100000000000001</v>
      </c>
      <c r="N599" s="28">
        <v>0.27932000000000001</v>
      </c>
      <c r="O599" s="28">
        <v>0.32358700000000001</v>
      </c>
      <c r="P599" s="28">
        <v>0.31024299999999999</v>
      </c>
      <c r="Q599" s="28">
        <v>0.32655600000000001</v>
      </c>
      <c r="R599" s="28">
        <v>0.40204600000000001</v>
      </c>
      <c r="S599" s="28">
        <v>0.391183</v>
      </c>
      <c r="T599" s="28">
        <v>0.374836</v>
      </c>
      <c r="U599" s="28">
        <v>0.35414299999999999</v>
      </c>
      <c r="V599" s="28">
        <v>0.32577999999999996</v>
      </c>
      <c r="W599" s="28">
        <v>0.36327199999999998</v>
      </c>
      <c r="X599" s="28">
        <v>0.42739900000000003</v>
      </c>
    </row>
    <row r="600" spans="1:24" x14ac:dyDescent="0.2">
      <c r="A600" s="11" t="s">
        <v>124</v>
      </c>
      <c r="B600" s="11" t="s">
        <v>85</v>
      </c>
      <c r="C600" s="11" t="s">
        <v>181</v>
      </c>
      <c r="D600" s="11" t="s">
        <v>185</v>
      </c>
      <c r="E600" s="28">
        <v>0.320905</v>
      </c>
      <c r="F600" s="28">
        <v>0.28384500000000001</v>
      </c>
      <c r="G600" s="28">
        <v>0.32633000000000001</v>
      </c>
      <c r="H600" s="28">
        <v>0.36499999999999999</v>
      </c>
      <c r="I600" s="28">
        <v>0.48499999999999999</v>
      </c>
      <c r="J600" s="28">
        <v>0.87</v>
      </c>
      <c r="K600" s="28">
        <v>1.01</v>
      </c>
      <c r="L600" s="28">
        <v>1.17</v>
      </c>
      <c r="M600" s="28">
        <v>1.155</v>
      </c>
      <c r="N600" s="28">
        <v>1.3966000000000001</v>
      </c>
      <c r="O600" s="28">
        <v>1.6179350000000001</v>
      </c>
      <c r="P600" s="28">
        <v>1.551215</v>
      </c>
      <c r="Q600" s="28">
        <v>1.6327800000000003</v>
      </c>
      <c r="R600" s="28">
        <v>2.01023</v>
      </c>
      <c r="S600" s="28">
        <v>1.9559150000000001</v>
      </c>
      <c r="T600" s="28">
        <v>1.8741799999999997</v>
      </c>
      <c r="U600" s="28">
        <v>1.770715</v>
      </c>
      <c r="V600" s="28">
        <v>1.6288999999999998</v>
      </c>
      <c r="W600" s="28">
        <v>1.81636</v>
      </c>
      <c r="X600" s="28">
        <v>2.1369950000000002</v>
      </c>
    </row>
    <row r="601" spans="1:24" x14ac:dyDescent="0.2">
      <c r="A601" s="11" t="s">
        <v>124</v>
      </c>
      <c r="B601" s="11" t="s">
        <v>85</v>
      </c>
      <c r="C601" s="11" t="s">
        <v>181</v>
      </c>
      <c r="D601" s="11" t="s">
        <v>186</v>
      </c>
      <c r="E601" s="28">
        <v>1.4241600000000001</v>
      </c>
      <c r="F601" s="28">
        <v>1.5162199999999999</v>
      </c>
      <c r="G601" s="28">
        <v>1.6089797279999998</v>
      </c>
      <c r="H601" s="28">
        <v>1.7908242399999998</v>
      </c>
      <c r="I601" s="28">
        <v>1.9995000000000001</v>
      </c>
      <c r="J601" s="28">
        <v>2.0184407806197671</v>
      </c>
      <c r="K601" s="28">
        <v>2.2590208999205976</v>
      </c>
      <c r="L601" s="28">
        <v>2.1381818885788824</v>
      </c>
      <c r="M601" s="28">
        <v>2.2818851189271752</v>
      </c>
      <c r="N601" s="28">
        <v>2.1853884866328608</v>
      </c>
      <c r="O601" s="28">
        <v>2.8802020691995653</v>
      </c>
      <c r="P601" s="28">
        <v>3.1698162527840106</v>
      </c>
      <c r="Q601" s="28">
        <v>2.1801397125000004</v>
      </c>
      <c r="R601" s="28">
        <v>1.5279218774999999</v>
      </c>
      <c r="S601" s="28">
        <v>2.0080462722892447</v>
      </c>
      <c r="T601" s="28">
        <v>2.1696320588537645</v>
      </c>
      <c r="U601" s="28">
        <v>2.3592035803212683</v>
      </c>
      <c r="V601" s="28">
        <v>2.5525463224525611</v>
      </c>
      <c r="W601" s="28">
        <v>2.7507514253958774</v>
      </c>
      <c r="X601" s="28">
        <v>2.8630248810863468</v>
      </c>
    </row>
    <row r="602" spans="1:24" x14ac:dyDescent="0.2">
      <c r="A602" s="11" t="s">
        <v>124</v>
      </c>
      <c r="B602" s="11" t="s">
        <v>85</v>
      </c>
      <c r="C602" s="11" t="s">
        <v>181</v>
      </c>
      <c r="D602" s="11" t="s">
        <v>187</v>
      </c>
      <c r="E602" s="28">
        <v>1.7450650000000001</v>
      </c>
      <c r="F602" s="28">
        <v>1.800065</v>
      </c>
      <c r="G602" s="28">
        <v>1.9353097279999998</v>
      </c>
      <c r="H602" s="28">
        <v>2.1558242399999998</v>
      </c>
      <c r="I602" s="28">
        <v>2.4845000000000002</v>
      </c>
      <c r="J602" s="28">
        <v>2.8884407806197672</v>
      </c>
      <c r="K602" s="28">
        <v>3.2690208999205979</v>
      </c>
      <c r="L602" s="28">
        <v>3.3081818885788827</v>
      </c>
      <c r="M602" s="28">
        <v>3.436885118927175</v>
      </c>
      <c r="N602" s="28">
        <v>3.5819884866328611</v>
      </c>
      <c r="O602" s="28">
        <v>4.498137069199565</v>
      </c>
      <c r="P602" s="28">
        <v>4.7210312527840106</v>
      </c>
      <c r="Q602" s="28">
        <v>3.8129197125000007</v>
      </c>
      <c r="R602" s="28">
        <v>3.5381518774999998</v>
      </c>
      <c r="S602" s="28">
        <v>3.9639612722892448</v>
      </c>
      <c r="T602" s="28">
        <v>4.0438120588537645</v>
      </c>
      <c r="U602" s="28">
        <v>4.1299185803212684</v>
      </c>
      <c r="V602" s="28">
        <v>4.1814463224525609</v>
      </c>
      <c r="W602" s="28">
        <v>4.5671114253958773</v>
      </c>
      <c r="X602" s="28">
        <v>5.000019881086347</v>
      </c>
    </row>
    <row r="603" spans="1:24" x14ac:dyDescent="0.2">
      <c r="A603" s="11" t="s">
        <v>124</v>
      </c>
      <c r="B603" s="11" t="s">
        <v>85</v>
      </c>
      <c r="C603" s="11" t="s">
        <v>181</v>
      </c>
      <c r="D603" s="11" t="s">
        <v>188</v>
      </c>
      <c r="E603" s="28">
        <v>0.65258000000000005</v>
      </c>
      <c r="F603" s="28">
        <v>0.87758700000000001</v>
      </c>
      <c r="G603" s="28">
        <v>1.072446</v>
      </c>
      <c r="H603" s="28">
        <v>1.3659539999999999</v>
      </c>
      <c r="I603" s="28">
        <v>1.586635</v>
      </c>
      <c r="J603" s="28">
        <v>1.8049999999999999</v>
      </c>
      <c r="K603" s="28">
        <v>1.976</v>
      </c>
      <c r="L603" s="28">
        <v>3.0550000000000002</v>
      </c>
      <c r="M603" s="28">
        <v>3.2010000000000001</v>
      </c>
      <c r="N603" s="28">
        <v>3.2124730000000001</v>
      </c>
      <c r="O603" s="28">
        <v>3.996337</v>
      </c>
      <c r="P603" s="28">
        <v>4.7858830000000001</v>
      </c>
      <c r="Q603" s="28">
        <v>3.9674900000000002</v>
      </c>
      <c r="R603" s="28">
        <v>3.4860419999999999</v>
      </c>
      <c r="S603" s="28">
        <v>3.5394079165803651</v>
      </c>
      <c r="T603" s="28">
        <v>3.613631368110986</v>
      </c>
      <c r="U603" s="28">
        <v>3.8488843845218565</v>
      </c>
      <c r="V603" s="28">
        <v>4.0160895031873398</v>
      </c>
      <c r="W603" s="28">
        <v>4.1767330833148346</v>
      </c>
      <c r="X603" s="28">
        <v>4.3388951821149764</v>
      </c>
    </row>
    <row r="604" spans="1:24" x14ac:dyDescent="0.2">
      <c r="A604" s="11" t="s">
        <v>124</v>
      </c>
      <c r="B604" s="11" t="s">
        <v>85</v>
      </c>
      <c r="C604" s="11" t="s">
        <v>181</v>
      </c>
      <c r="D604" s="11" t="s">
        <v>189</v>
      </c>
      <c r="E604" s="28">
        <v>1.2138949999999999</v>
      </c>
      <c r="F604" s="28">
        <v>1.2927740000000001</v>
      </c>
      <c r="G604" s="28">
        <v>4.5401249999999997</v>
      </c>
      <c r="H604" s="28">
        <v>9.7874949999999998</v>
      </c>
      <c r="I604" s="28">
        <v>11.05204</v>
      </c>
      <c r="J604" s="28">
        <v>12.38</v>
      </c>
      <c r="K604" s="28">
        <v>12.933</v>
      </c>
      <c r="L604" s="28">
        <v>15.583</v>
      </c>
      <c r="M604" s="28">
        <v>18.172000000000001</v>
      </c>
      <c r="N604" s="28">
        <v>20.095692</v>
      </c>
      <c r="O604" s="28">
        <v>22.383679000000001</v>
      </c>
      <c r="P604" s="28">
        <v>23.850079999999998</v>
      </c>
      <c r="Q604" s="28">
        <v>21.581983000000001</v>
      </c>
      <c r="R604" s="28">
        <v>24.027412000000002</v>
      </c>
      <c r="S604" s="28">
        <v>25.207467490350513</v>
      </c>
      <c r="T604" s="28">
        <v>26.194885760829038</v>
      </c>
      <c r="U604" s="28">
        <v>27.684778192661515</v>
      </c>
      <c r="V604" s="28">
        <v>29.075321684176341</v>
      </c>
      <c r="W604" s="28">
        <v>30.530330804310111</v>
      </c>
      <c r="X604" s="28">
        <v>32.056847344525615</v>
      </c>
    </row>
    <row r="605" spans="1:24" x14ac:dyDescent="0.2">
      <c r="A605" s="11" t="s">
        <v>124</v>
      </c>
      <c r="B605" s="11" t="s">
        <v>85</v>
      </c>
      <c r="C605" s="11" t="s">
        <v>181</v>
      </c>
      <c r="D605" s="11" t="s">
        <v>190</v>
      </c>
      <c r="E605" s="28">
        <v>2.2730000000000001</v>
      </c>
      <c r="F605" s="28">
        <v>1.9279999999999999</v>
      </c>
      <c r="G605" s="28">
        <v>6.593</v>
      </c>
      <c r="H605" s="28">
        <v>10.55</v>
      </c>
      <c r="I605" s="28">
        <v>11.807</v>
      </c>
      <c r="J605" s="28">
        <v>13.441000000000001</v>
      </c>
      <c r="K605" s="28">
        <v>14.209</v>
      </c>
      <c r="L605" s="28">
        <v>15.985125</v>
      </c>
      <c r="M605" s="28">
        <v>18.862447499999998</v>
      </c>
      <c r="N605" s="28">
        <v>20.371443299999999</v>
      </c>
      <c r="O605" s="28">
        <v>22.8975022692</v>
      </c>
      <c r="P605" s="28">
        <v>24.1</v>
      </c>
      <c r="Q605" s="28">
        <v>21.931000000000001</v>
      </c>
      <c r="R605" s="28">
        <v>24.124100000000002</v>
      </c>
      <c r="S605" s="28">
        <v>25.812787000000004</v>
      </c>
      <c r="T605" s="28">
        <v>26.845298480000004</v>
      </c>
      <c r="U605" s="28">
        <v>28.080182210080004</v>
      </c>
      <c r="V605" s="28">
        <v>29.428030956163845</v>
      </c>
      <c r="W605" s="28">
        <v>31.076000689709023</v>
      </c>
      <c r="X605" s="28">
        <v>32.816256728332732</v>
      </c>
    </row>
    <row r="606" spans="1:24" x14ac:dyDescent="0.2">
      <c r="A606" s="11" t="s">
        <v>124</v>
      </c>
      <c r="B606" s="11" t="s">
        <v>85</v>
      </c>
      <c r="C606" s="11" t="s">
        <v>191</v>
      </c>
      <c r="D606" s="11" t="s">
        <v>182</v>
      </c>
      <c r="E606" s="28">
        <v>0.41752750307090541</v>
      </c>
      <c r="F606" s="28">
        <v>0.41995591963520862</v>
      </c>
      <c r="G606" s="28">
        <v>0.42616038898070163</v>
      </c>
      <c r="H606" s="28">
        <v>0.43695504268134489</v>
      </c>
      <c r="I606" s="28">
        <v>0.45338987459196672</v>
      </c>
      <c r="J606" s="28">
        <v>0.47427687877223446</v>
      </c>
      <c r="K606" s="28">
        <v>0.49146764947982668</v>
      </c>
      <c r="L606" s="28">
        <v>0.52490787613585488</v>
      </c>
      <c r="M606" s="28">
        <v>0.57850342555827827</v>
      </c>
      <c r="N606" s="28">
        <v>0.5927532881349461</v>
      </c>
      <c r="O606" s="28">
        <v>0.59726675525359663</v>
      </c>
      <c r="P606" s="28">
        <v>0.60117702068004619</v>
      </c>
      <c r="Q606" s="28">
        <v>0.60251759402270311</v>
      </c>
      <c r="R606" s="28">
        <v>0.59694645848693617</v>
      </c>
      <c r="S606" s="28">
        <v>0.59158042132866617</v>
      </c>
      <c r="T606" s="28">
        <v>0.58571007395104391</v>
      </c>
      <c r="U606" s="28">
        <v>0.58250958920353668</v>
      </c>
      <c r="V606" s="28">
        <v>0.58251310666937273</v>
      </c>
      <c r="W606" s="28">
        <v>0.58464739617891404</v>
      </c>
      <c r="X606" s="28">
        <v>0.58887366910051164</v>
      </c>
    </row>
    <row r="607" spans="1:24" x14ac:dyDescent="0.2">
      <c r="A607" s="11" t="s">
        <v>124</v>
      </c>
      <c r="B607" s="11" t="s">
        <v>85</v>
      </c>
      <c r="C607" s="11" t="s">
        <v>191</v>
      </c>
      <c r="D607" s="11" t="s">
        <v>183</v>
      </c>
      <c r="E607" s="28">
        <v>1.4912000000000002E-2</v>
      </c>
      <c r="F607" s="28">
        <v>1.6345999999999999E-2</v>
      </c>
      <c r="G607" s="28">
        <v>2.0202999999999999E-2</v>
      </c>
      <c r="H607" s="28">
        <v>2.5000000000000001E-2</v>
      </c>
      <c r="I607" s="28">
        <v>3.1E-2</v>
      </c>
      <c r="J607" s="28">
        <v>3.5999999999999997E-2</v>
      </c>
      <c r="K607" s="28">
        <v>3.3000000000000002E-2</v>
      </c>
      <c r="L607" s="28">
        <v>3.6999999999999998E-2</v>
      </c>
      <c r="M607" s="28">
        <v>4.1000000000000002E-2</v>
      </c>
      <c r="N607" s="28">
        <v>1.5445E-2</v>
      </c>
      <c r="O607" s="28">
        <v>1.0441000000000001E-2</v>
      </c>
      <c r="P607" s="28">
        <v>1.2272E-2</v>
      </c>
      <c r="Q607" s="28">
        <v>1.2267E-2</v>
      </c>
      <c r="R607" s="28">
        <v>1.0000999999999999E-2</v>
      </c>
      <c r="S607" s="28">
        <v>1.2339000000000001E-2</v>
      </c>
      <c r="T607" s="28">
        <v>1.3849E-2</v>
      </c>
      <c r="U607" s="28">
        <v>1.6050999999999999E-2</v>
      </c>
      <c r="V607" s="28">
        <v>1.9019999999999999E-2</v>
      </c>
      <c r="W607" s="28">
        <v>2.1157000000000002E-2</v>
      </c>
      <c r="X607" s="28">
        <v>2.3455E-2</v>
      </c>
    </row>
    <row r="608" spans="1:24" x14ac:dyDescent="0.2">
      <c r="A608" s="11" t="s">
        <v>124</v>
      </c>
      <c r="B608" s="11" t="s">
        <v>85</v>
      </c>
      <c r="C608" s="11" t="s">
        <v>191</v>
      </c>
      <c r="D608" s="11" t="s">
        <v>184</v>
      </c>
      <c r="E608" s="28">
        <v>1.3192000000000001E-2</v>
      </c>
      <c r="F608" s="28">
        <v>1.1614000000000001E-2</v>
      </c>
      <c r="G608" s="28">
        <v>1.3726E-2</v>
      </c>
      <c r="H608" s="28">
        <v>1.9E-2</v>
      </c>
      <c r="I608" s="28">
        <v>2.3E-2</v>
      </c>
      <c r="J608" s="28">
        <v>0.02</v>
      </c>
      <c r="K608" s="28">
        <v>1.0999999999999999E-2</v>
      </c>
      <c r="L608" s="28">
        <v>7.0000000000000001E-3</v>
      </c>
      <c r="M608" s="28">
        <v>1.4E-2</v>
      </c>
      <c r="N608" s="28">
        <v>1.6989999999999998E-2</v>
      </c>
      <c r="O608" s="28">
        <v>2.7269999999999999E-2</v>
      </c>
      <c r="P608" s="28">
        <v>2.4924000000000002E-2</v>
      </c>
      <c r="Q608" s="28">
        <v>1.1186E-2</v>
      </c>
      <c r="R608" s="28">
        <v>0</v>
      </c>
      <c r="S608" s="28">
        <v>0</v>
      </c>
      <c r="T608" s="28">
        <v>0</v>
      </c>
      <c r="U608" s="28">
        <v>0</v>
      </c>
      <c r="V608" s="28">
        <v>0</v>
      </c>
      <c r="W608" s="28">
        <v>0</v>
      </c>
      <c r="X608" s="28">
        <v>0</v>
      </c>
    </row>
    <row r="609" spans="1:24" x14ac:dyDescent="0.2">
      <c r="A609" s="11" t="s">
        <v>124</v>
      </c>
      <c r="B609" s="11" t="s">
        <v>85</v>
      </c>
      <c r="C609" s="11" t="s">
        <v>191</v>
      </c>
      <c r="D609" s="11" t="s">
        <v>185</v>
      </c>
      <c r="E609" s="28">
        <v>6.5960000000000005E-2</v>
      </c>
      <c r="F609" s="28">
        <v>5.8069999999999997E-2</v>
      </c>
      <c r="G609" s="28">
        <v>6.8629999999999997E-2</v>
      </c>
      <c r="H609" s="28">
        <v>9.5000000000000001E-2</v>
      </c>
      <c r="I609" s="28">
        <v>0.115</v>
      </c>
      <c r="J609" s="28">
        <v>0.1</v>
      </c>
      <c r="K609" s="28">
        <v>5.5E-2</v>
      </c>
      <c r="L609" s="28">
        <v>3.5000000000000003E-2</v>
      </c>
      <c r="M609" s="28">
        <v>7.0000000000000007E-2</v>
      </c>
      <c r="N609" s="28">
        <v>8.4949999999999998E-2</v>
      </c>
      <c r="O609" s="28">
        <v>0.13635</v>
      </c>
      <c r="P609" s="28">
        <v>0.12462000000000001</v>
      </c>
      <c r="Q609" s="28">
        <v>5.5930000000000001E-2</v>
      </c>
      <c r="R609" s="28">
        <v>0</v>
      </c>
      <c r="S609" s="28">
        <v>0</v>
      </c>
      <c r="T609" s="28">
        <v>0</v>
      </c>
      <c r="U609" s="28">
        <v>0</v>
      </c>
      <c r="V609" s="28">
        <v>0</v>
      </c>
      <c r="W609" s="28">
        <v>0</v>
      </c>
      <c r="X609" s="28">
        <v>0</v>
      </c>
    </row>
    <row r="610" spans="1:24" x14ac:dyDescent="0.2">
      <c r="A610" s="11" t="s">
        <v>124</v>
      </c>
      <c r="B610" s="11" t="s">
        <v>85</v>
      </c>
      <c r="C610" s="11" t="s">
        <v>191</v>
      </c>
      <c r="D610" s="11" t="s">
        <v>186</v>
      </c>
      <c r="E610" s="28">
        <v>0.22010295224797549</v>
      </c>
      <c r="F610" s="28">
        <v>0.24681548513011148</v>
      </c>
      <c r="G610" s="28">
        <v>0.26421944116803503</v>
      </c>
      <c r="H610" s="28">
        <v>0.2927598785965011</v>
      </c>
      <c r="I610" s="28">
        <v>0.32190681096029639</v>
      </c>
      <c r="J610" s="28">
        <v>0.34622212150373111</v>
      </c>
      <c r="K610" s="28">
        <v>0.36860073710987001</v>
      </c>
      <c r="L610" s="28">
        <v>0.38790468633160319</v>
      </c>
      <c r="M610" s="28">
        <v>0.42345254626433565</v>
      </c>
      <c r="N610" s="28">
        <v>0.35187813229955189</v>
      </c>
      <c r="O610" s="28">
        <v>0.40140191007619996</v>
      </c>
      <c r="P610" s="28">
        <v>0.46161219658763003</v>
      </c>
      <c r="Q610" s="28">
        <v>0.45774419999999999</v>
      </c>
      <c r="R610" s="28">
        <v>0.28317379999999998</v>
      </c>
      <c r="S610" s="28">
        <v>0.33958170259773096</v>
      </c>
      <c r="T610" s="28">
        <v>0.36663328877768842</v>
      </c>
      <c r="U610" s="28">
        <v>0.39610652065840496</v>
      </c>
      <c r="V610" s="28">
        <v>0.42523456786864205</v>
      </c>
      <c r="W610" s="28">
        <v>0.44433202109597481</v>
      </c>
      <c r="X610" s="28">
        <v>0.44754398851638888</v>
      </c>
    </row>
    <row r="611" spans="1:24" x14ac:dyDescent="0.2">
      <c r="A611" s="11" t="s">
        <v>124</v>
      </c>
      <c r="B611" s="11" t="s">
        <v>85</v>
      </c>
      <c r="C611" s="11" t="s">
        <v>191</v>
      </c>
      <c r="D611" s="11" t="s">
        <v>187</v>
      </c>
      <c r="E611" s="28">
        <v>0.28606295224797551</v>
      </c>
      <c r="F611" s="28">
        <v>0.30488548513011149</v>
      </c>
      <c r="G611" s="28">
        <v>0.33284944116803505</v>
      </c>
      <c r="H611" s="28">
        <v>0.38775987859650107</v>
      </c>
      <c r="I611" s="28">
        <v>0.43690681096029638</v>
      </c>
      <c r="J611" s="28">
        <v>0.44622212150373108</v>
      </c>
      <c r="K611" s="28">
        <v>0.42360073710987001</v>
      </c>
      <c r="L611" s="28">
        <v>0.42290468633160316</v>
      </c>
      <c r="M611" s="28">
        <v>0.49345254626433566</v>
      </c>
      <c r="N611" s="28">
        <v>0.43682813229955186</v>
      </c>
      <c r="O611" s="28">
        <v>0.53775191007619993</v>
      </c>
      <c r="P611" s="28">
        <v>0.58623219658763004</v>
      </c>
      <c r="Q611" s="28">
        <v>0.51367419999999997</v>
      </c>
      <c r="R611" s="28">
        <v>0.28317379999999998</v>
      </c>
      <c r="S611" s="28">
        <v>0.33958170259773096</v>
      </c>
      <c r="T611" s="28">
        <v>0.36663328877768842</v>
      </c>
      <c r="U611" s="28">
        <v>0.39610652065840496</v>
      </c>
      <c r="V611" s="28">
        <v>0.42523456786864205</v>
      </c>
      <c r="W611" s="28">
        <v>0.44433202109597481</v>
      </c>
      <c r="X611" s="28">
        <v>0.44754398851638888</v>
      </c>
    </row>
    <row r="612" spans="1:24" x14ac:dyDescent="0.2">
      <c r="A612" s="11" t="s">
        <v>124</v>
      </c>
      <c r="B612" s="11" t="s">
        <v>85</v>
      </c>
      <c r="C612" s="11" t="s">
        <v>191</v>
      </c>
      <c r="D612" s="11" t="s">
        <v>188</v>
      </c>
      <c r="E612" s="28">
        <v>0.10552400000000001</v>
      </c>
      <c r="F612" s="28">
        <v>0.148983</v>
      </c>
      <c r="G612" s="28">
        <v>0.16792199999999999</v>
      </c>
      <c r="H612" s="28">
        <v>0.19180800000000001</v>
      </c>
      <c r="I612" s="28">
        <v>0.27045999999999998</v>
      </c>
      <c r="J612" s="28">
        <v>0.34731699999999999</v>
      </c>
      <c r="K612" s="28">
        <v>0.36</v>
      </c>
      <c r="L612" s="28">
        <v>0.41799999999999998</v>
      </c>
      <c r="M612" s="28">
        <v>0.49399999999999999</v>
      </c>
      <c r="N612" s="28">
        <v>0.410327</v>
      </c>
      <c r="O612" s="28">
        <v>0.37640099999999999</v>
      </c>
      <c r="P612" s="28">
        <v>0.58219200000000004</v>
      </c>
      <c r="Q612" s="28">
        <v>0.550423</v>
      </c>
      <c r="R612" s="28">
        <v>0.41510200000000003</v>
      </c>
      <c r="S612" s="28">
        <v>0.41943292554274025</v>
      </c>
      <c r="T612" s="28">
        <v>0.43140143552257276</v>
      </c>
      <c r="U612" s="28">
        <v>0.4474530202449436</v>
      </c>
      <c r="V612" s="28">
        <v>0.45595050689962746</v>
      </c>
      <c r="W612" s="28">
        <v>0.46087372120513043</v>
      </c>
      <c r="X612" s="28">
        <v>0.46572293163891992</v>
      </c>
    </row>
    <row r="613" spans="1:24" x14ac:dyDescent="0.2">
      <c r="A613" s="11" t="s">
        <v>124</v>
      </c>
      <c r="B613" s="11" t="s">
        <v>85</v>
      </c>
      <c r="C613" s="11" t="s">
        <v>191</v>
      </c>
      <c r="D613" s="11" t="s">
        <v>189</v>
      </c>
      <c r="E613" s="28">
        <v>1.5999999999999999E-5</v>
      </c>
      <c r="F613" s="28">
        <v>6.8999999999999997E-5</v>
      </c>
      <c r="G613" s="28">
        <v>9.8999999999999994E-5</v>
      </c>
      <c r="H613" s="28">
        <v>4.5469999999999998E-3</v>
      </c>
      <c r="I613" s="28">
        <v>1.5479999999999999E-3</v>
      </c>
      <c r="J613" s="28">
        <v>2.7060000000000001E-3</v>
      </c>
      <c r="K613" s="28">
        <v>0.1</v>
      </c>
      <c r="L613" s="28">
        <v>0.06</v>
      </c>
      <c r="M613" s="28">
        <v>6.5000000000000002E-2</v>
      </c>
      <c r="N613" s="28">
        <v>0.13181300000000001</v>
      </c>
      <c r="O613" s="28">
        <v>0.17544399999999999</v>
      </c>
      <c r="P613" s="28">
        <v>1.603915</v>
      </c>
      <c r="Q613" s="28">
        <v>1.7708809999999999</v>
      </c>
      <c r="R613" s="28">
        <v>1.7521640000000001</v>
      </c>
      <c r="S613" s="28">
        <v>1.8960952297403195</v>
      </c>
      <c r="T613" s="28">
        <v>2.0969333247440129</v>
      </c>
      <c r="U613" s="28">
        <v>2.1191926631405118</v>
      </c>
      <c r="V613" s="28">
        <v>2.2008466031223679</v>
      </c>
      <c r="W613" s="28">
        <v>2.251241671810738</v>
      </c>
      <c r="X613" s="28">
        <v>2.2942861786381252</v>
      </c>
    </row>
    <row r="614" spans="1:24" x14ac:dyDescent="0.2">
      <c r="A614" s="11" t="s">
        <v>124</v>
      </c>
      <c r="B614" s="11" t="s">
        <v>85</v>
      </c>
      <c r="C614" s="11" t="s">
        <v>191</v>
      </c>
      <c r="D614" s="11" t="s">
        <v>190</v>
      </c>
      <c r="E614" s="28">
        <v>0.24</v>
      </c>
      <c r="F614" s="28">
        <v>0.1972145037022105</v>
      </c>
      <c r="G614" s="28">
        <v>0.16763232814687892</v>
      </c>
      <c r="H614" s="28">
        <v>0.16763232814687892</v>
      </c>
      <c r="I614" s="28">
        <v>0.16763232814687892</v>
      </c>
      <c r="J614" s="28">
        <v>0.15086909533219103</v>
      </c>
      <c r="K614" s="28">
        <v>0.15086909533219103</v>
      </c>
      <c r="L614" s="28">
        <v>0.15086909533219103</v>
      </c>
      <c r="M614" s="28">
        <v>0.15086909533219103</v>
      </c>
      <c r="N614" s="28">
        <v>0.15086909533219103</v>
      </c>
      <c r="O614" s="28">
        <v>0.31682510019760118</v>
      </c>
      <c r="P614" s="28">
        <v>1.85</v>
      </c>
      <c r="Q614" s="28">
        <v>1.68</v>
      </c>
      <c r="R614" s="28">
        <v>1.68</v>
      </c>
      <c r="S614" s="28">
        <v>1.9655999999999998</v>
      </c>
      <c r="T614" s="28">
        <v>2.0638799999999997</v>
      </c>
      <c r="U614" s="28">
        <v>2.0948381999999994</v>
      </c>
      <c r="V614" s="28">
        <v>2.1723472133999993</v>
      </c>
      <c r="W614" s="28">
        <v>2.2375176298019994</v>
      </c>
      <c r="X614" s="28">
        <v>2.2777929471384355</v>
      </c>
    </row>
    <row r="615" spans="1:24" x14ac:dyDescent="0.2">
      <c r="A615" s="11" t="s">
        <v>124</v>
      </c>
      <c r="B615" s="11" t="s">
        <v>85</v>
      </c>
      <c r="C615" s="11" t="s">
        <v>192</v>
      </c>
      <c r="D615" s="11" t="s">
        <v>182</v>
      </c>
      <c r="E615" s="28">
        <v>0.10497082647686595</v>
      </c>
      <c r="F615" s="28">
        <v>0.10449379892763709</v>
      </c>
      <c r="G615" s="28">
        <v>0.10400367229671585</v>
      </c>
      <c r="H615" s="28">
        <v>0.10353688322015865</v>
      </c>
      <c r="I615" s="28">
        <v>0.1050856537794867</v>
      </c>
      <c r="J615" s="28">
        <v>0.10658279865350381</v>
      </c>
      <c r="K615" s="28">
        <v>0.11103003869838701</v>
      </c>
      <c r="L615" s="28">
        <v>0.12539212386414511</v>
      </c>
      <c r="M615" s="28">
        <v>0.1394965744417217</v>
      </c>
      <c r="N615" s="28">
        <v>0.14224671186505394</v>
      </c>
      <c r="O615" s="28">
        <v>0.1442662447464034</v>
      </c>
      <c r="P615" s="28">
        <v>0.14712751731995374</v>
      </c>
      <c r="Q615" s="28">
        <v>0.1488788703180805</v>
      </c>
      <c r="R615" s="28">
        <v>0.15074808726594521</v>
      </c>
      <c r="S615" s="28">
        <v>0.15300663888663907</v>
      </c>
      <c r="T615" s="28">
        <v>0.1553138704548257</v>
      </c>
      <c r="U615" s="28">
        <v>0.15792452026972803</v>
      </c>
      <c r="V615" s="28">
        <v>0.16063501910506647</v>
      </c>
      <c r="W615" s="28">
        <v>0.16344900625037453</v>
      </c>
      <c r="X615" s="28">
        <v>0.1663318522393159</v>
      </c>
    </row>
    <row r="616" spans="1:24" x14ac:dyDescent="0.2">
      <c r="A616" s="11" t="s">
        <v>124</v>
      </c>
      <c r="B616" s="11" t="s">
        <v>85</v>
      </c>
      <c r="C616" s="11" t="s">
        <v>192</v>
      </c>
      <c r="D616" s="11" t="s">
        <v>183</v>
      </c>
      <c r="E616" s="28">
        <v>2.993E-3</v>
      </c>
      <c r="F616" s="28">
        <v>3.0219999999999999E-3</v>
      </c>
      <c r="G616" s="28">
        <v>2.993E-3</v>
      </c>
      <c r="H616" s="28">
        <v>3.0000000000000001E-3</v>
      </c>
      <c r="I616" s="28">
        <v>5.0000000000000001E-3</v>
      </c>
      <c r="J616" s="28">
        <v>5.0000000000000001E-3</v>
      </c>
      <c r="K616" s="28">
        <v>8.0000000000000002E-3</v>
      </c>
      <c r="L616" s="28">
        <v>1.4999999999999999E-2</v>
      </c>
      <c r="M616" s="28">
        <v>1.0999999999999999E-2</v>
      </c>
      <c r="N616" s="28">
        <v>2.9720000000000002E-3</v>
      </c>
      <c r="O616" s="28">
        <v>3.4420000000000002E-3</v>
      </c>
      <c r="P616" s="28">
        <v>4.8809999999999999E-3</v>
      </c>
      <c r="Q616" s="28">
        <v>4.3819999999999996E-3</v>
      </c>
      <c r="R616" s="28">
        <v>4.6280000000000002E-3</v>
      </c>
      <c r="S616" s="28">
        <v>5.1840000000000002E-3</v>
      </c>
      <c r="T616" s="28">
        <v>5.4180000000000001E-3</v>
      </c>
      <c r="U616" s="28">
        <v>6.2050000000000004E-3</v>
      </c>
      <c r="V616" s="28">
        <v>6.7880000000000006E-3</v>
      </c>
      <c r="W616" s="28">
        <v>7.3750000000000005E-3</v>
      </c>
      <c r="X616" s="28">
        <v>7.9319999999999998E-3</v>
      </c>
    </row>
    <row r="617" spans="1:24" x14ac:dyDescent="0.2">
      <c r="A617" s="11" t="s">
        <v>124</v>
      </c>
      <c r="B617" s="11" t="s">
        <v>85</v>
      </c>
      <c r="C617" s="11" t="s">
        <v>192</v>
      </c>
      <c r="D617" s="11" t="s">
        <v>184</v>
      </c>
      <c r="E617" s="28">
        <v>7.9200000000000006E-4</v>
      </c>
      <c r="F617" s="28">
        <v>0</v>
      </c>
      <c r="G617" s="28">
        <v>4.64E-4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1.9800000000000002E-4</v>
      </c>
      <c r="O617" s="28">
        <v>6.5000000000000008E-5</v>
      </c>
      <c r="P617" s="28">
        <v>7.4999999999999993E-5</v>
      </c>
      <c r="Q617" s="28">
        <v>5.5000000000000002E-5</v>
      </c>
      <c r="R617" s="28">
        <v>2.5900000000000001E-4</v>
      </c>
      <c r="S617" s="28">
        <v>2.8100000000000005E-4</v>
      </c>
      <c r="T617" s="28">
        <v>2.9299999999999997E-4</v>
      </c>
      <c r="U617" s="28">
        <v>3.1700000000000001E-4</v>
      </c>
      <c r="V617" s="28">
        <v>3.3500000000000001E-4</v>
      </c>
      <c r="W617" s="28">
        <v>3.57E-4</v>
      </c>
      <c r="X617" s="28">
        <v>3.68E-4</v>
      </c>
    </row>
    <row r="618" spans="1:24" x14ac:dyDescent="0.2">
      <c r="A618" s="11" t="s">
        <v>124</v>
      </c>
      <c r="B618" s="11" t="s">
        <v>85</v>
      </c>
      <c r="C618" s="11" t="s">
        <v>192</v>
      </c>
      <c r="D618" s="11" t="s">
        <v>185</v>
      </c>
      <c r="E618" s="28">
        <v>6.3360000000000005E-3</v>
      </c>
      <c r="F618" s="28">
        <v>0</v>
      </c>
      <c r="G618" s="28">
        <v>3.712E-3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0</v>
      </c>
      <c r="R618" s="28">
        <v>0</v>
      </c>
      <c r="S618" s="28">
        <v>0</v>
      </c>
      <c r="T618" s="28">
        <v>0</v>
      </c>
      <c r="U618" s="28">
        <v>0</v>
      </c>
      <c r="V618" s="28">
        <v>0</v>
      </c>
      <c r="W618" s="28">
        <v>0</v>
      </c>
      <c r="X618" s="28">
        <v>0</v>
      </c>
    </row>
    <row r="619" spans="1:24" x14ac:dyDescent="0.2">
      <c r="A619" s="11" t="s">
        <v>124</v>
      </c>
      <c r="B619" s="11" t="s">
        <v>85</v>
      </c>
      <c r="C619" s="11" t="s">
        <v>192</v>
      </c>
      <c r="D619" s="11" t="s">
        <v>186</v>
      </c>
      <c r="E619" s="28">
        <v>0.33132785814018417</v>
      </c>
      <c r="F619" s="28">
        <v>0.35852547397769519</v>
      </c>
      <c r="G619" s="28">
        <v>0.3640128530385055</v>
      </c>
      <c r="H619" s="28">
        <v>0.36237909127055529</v>
      </c>
      <c r="I619" s="28">
        <v>0.34678265747230613</v>
      </c>
      <c r="J619" s="28">
        <v>0.33786747173160703</v>
      </c>
      <c r="K619" s="28">
        <v>0.3519652226738868</v>
      </c>
      <c r="L619" s="28">
        <v>0.38778304858475726</v>
      </c>
      <c r="M619" s="28">
        <v>0.36190392791884635</v>
      </c>
      <c r="N619" s="28">
        <v>0.25972433614979146</v>
      </c>
      <c r="O619" s="28">
        <v>0.32</v>
      </c>
      <c r="P619" s="28">
        <v>0.39200000000000007</v>
      </c>
      <c r="Q619" s="28">
        <v>0.32373482999999997</v>
      </c>
      <c r="R619" s="28">
        <v>0.32094384300000001</v>
      </c>
      <c r="S619" s="28">
        <v>0.3601039799736892</v>
      </c>
      <c r="T619" s="28">
        <v>0.40637665584255489</v>
      </c>
      <c r="U619" s="28">
        <v>0.4421886567552385</v>
      </c>
      <c r="V619" s="28">
        <v>0.4658415554046928</v>
      </c>
      <c r="W619" s="28">
        <v>0.49034701875112369</v>
      </c>
      <c r="X619" s="28">
        <v>0.49899555671794771</v>
      </c>
    </row>
    <row r="620" spans="1:24" x14ac:dyDescent="0.2">
      <c r="A620" s="11" t="s">
        <v>124</v>
      </c>
      <c r="B620" s="11" t="s">
        <v>85</v>
      </c>
      <c r="C620" s="11" t="s">
        <v>192</v>
      </c>
      <c r="D620" s="11" t="s">
        <v>187</v>
      </c>
      <c r="E620" s="28">
        <v>0.33766385814018418</v>
      </c>
      <c r="F620" s="28">
        <v>0.35852547397769519</v>
      </c>
      <c r="G620" s="28">
        <v>0.36772485303850549</v>
      </c>
      <c r="H620" s="28">
        <v>0.36237909127055529</v>
      </c>
      <c r="I620" s="28">
        <v>0.34678265747230613</v>
      </c>
      <c r="J620" s="28">
        <v>0.33786747173160703</v>
      </c>
      <c r="K620" s="28">
        <v>0.3519652226738868</v>
      </c>
      <c r="L620" s="28">
        <v>0.38778304858475726</v>
      </c>
      <c r="M620" s="28">
        <v>0.36190392791884635</v>
      </c>
      <c r="N620" s="28">
        <v>0.25972433614979146</v>
      </c>
      <c r="O620" s="28">
        <v>0.32</v>
      </c>
      <c r="P620" s="28">
        <v>0.39200000000000007</v>
      </c>
      <c r="Q620" s="28">
        <v>0.32373482999999997</v>
      </c>
      <c r="R620" s="28">
        <v>0.32094384300000001</v>
      </c>
      <c r="S620" s="28">
        <v>0.3601039799736892</v>
      </c>
      <c r="T620" s="28">
        <v>0.40637665584255489</v>
      </c>
      <c r="U620" s="28">
        <v>0.4421886567552385</v>
      </c>
      <c r="V620" s="28">
        <v>0.4658415554046928</v>
      </c>
      <c r="W620" s="28">
        <v>0.49034701875112369</v>
      </c>
      <c r="X620" s="28">
        <v>0.49899555671794771</v>
      </c>
    </row>
    <row r="621" spans="1:24" x14ac:dyDescent="0.2">
      <c r="A621" s="11" t="s">
        <v>124</v>
      </c>
      <c r="B621" s="11" t="s">
        <v>85</v>
      </c>
      <c r="C621" s="11" t="s">
        <v>192</v>
      </c>
      <c r="D621" s="11" t="s">
        <v>188</v>
      </c>
      <c r="E621" s="28">
        <v>0.15077699999999999</v>
      </c>
      <c r="F621" s="28">
        <v>0.19494700000000001</v>
      </c>
      <c r="G621" s="28">
        <v>0.22528500000000001</v>
      </c>
      <c r="H621" s="28">
        <v>0.24029900000000001</v>
      </c>
      <c r="I621" s="28">
        <v>0.29077799999999998</v>
      </c>
      <c r="J621" s="28">
        <v>0.27179999999999999</v>
      </c>
      <c r="K621" s="28">
        <v>0.32</v>
      </c>
      <c r="L621" s="28">
        <v>0.497</v>
      </c>
      <c r="M621" s="28">
        <v>0.5</v>
      </c>
      <c r="N621" s="28">
        <v>0.35039399999999998</v>
      </c>
      <c r="O621" s="28">
        <v>0.42284699999999997</v>
      </c>
      <c r="P621" s="28">
        <v>0.48920200000000003</v>
      </c>
      <c r="Q621" s="28">
        <v>0.36401</v>
      </c>
      <c r="R621" s="28">
        <v>0.36966100000000002</v>
      </c>
      <c r="S621" s="28">
        <v>0.44748739057257914</v>
      </c>
      <c r="T621" s="28">
        <v>0.42763211235311643</v>
      </c>
      <c r="U621" s="28">
        <v>0.45157870654139853</v>
      </c>
      <c r="V621" s="28">
        <v>0.45631419598706757</v>
      </c>
      <c r="W621" s="28">
        <v>0.47327162771965214</v>
      </c>
      <c r="X621" s="28">
        <v>0.49527678889403248</v>
      </c>
    </row>
    <row r="622" spans="1:24" x14ac:dyDescent="0.2">
      <c r="A622" s="11" t="s">
        <v>124</v>
      </c>
      <c r="B622" s="11" t="s">
        <v>85</v>
      </c>
      <c r="C622" s="11" t="s">
        <v>192</v>
      </c>
      <c r="D622" s="11" t="s">
        <v>189</v>
      </c>
      <c r="E622" s="28">
        <v>4.369E-2</v>
      </c>
      <c r="F622" s="28">
        <v>2.0150999999999999E-2</v>
      </c>
      <c r="G622" s="28">
        <v>2.6346000000000001E-2</v>
      </c>
      <c r="H622" s="28">
        <v>0.10272299999999999</v>
      </c>
      <c r="I622" s="28">
        <v>0.22311800000000001</v>
      </c>
      <c r="J622" s="28">
        <v>0.314</v>
      </c>
      <c r="K622" s="28">
        <v>0.378</v>
      </c>
      <c r="L622" s="28">
        <v>0.56599999999999995</v>
      </c>
      <c r="M622" s="28">
        <v>0.55900000000000005</v>
      </c>
      <c r="N622" s="28">
        <v>0.36303000000000002</v>
      </c>
      <c r="O622" s="28">
        <v>0.48036600000000002</v>
      </c>
      <c r="P622" s="28">
        <v>0.57165900000000003</v>
      </c>
      <c r="Q622" s="28">
        <v>0.44540600000000002</v>
      </c>
      <c r="R622" s="28">
        <v>0.455258</v>
      </c>
      <c r="S622" s="28">
        <v>0.48377131503784926</v>
      </c>
      <c r="T622" s="28">
        <v>0.49071035971030891</v>
      </c>
      <c r="U622" s="28">
        <v>0.50724339986515188</v>
      </c>
      <c r="V622" s="28">
        <v>0.51909477503625134</v>
      </c>
      <c r="W622" s="28">
        <v>0.54323077738894987</v>
      </c>
      <c r="X622" s="28">
        <v>0.57039231625839737</v>
      </c>
    </row>
    <row r="623" spans="1:24" x14ac:dyDescent="0.2">
      <c r="A623" s="11" t="s">
        <v>124</v>
      </c>
      <c r="B623" s="11" t="s">
        <v>85</v>
      </c>
      <c r="C623" s="11" t="s">
        <v>192</v>
      </c>
      <c r="D623" s="11" t="s">
        <v>190</v>
      </c>
      <c r="E623" s="28">
        <v>0.21351255555655968</v>
      </c>
      <c r="F623" s="28">
        <v>8.4785496297789475E-2</v>
      </c>
      <c r="G623" s="28">
        <v>2.336767185312108E-2</v>
      </c>
      <c r="H623" s="28">
        <v>8.536767185312108E-2</v>
      </c>
      <c r="I623" s="28">
        <v>0.24236767185312105</v>
      </c>
      <c r="J623" s="28">
        <v>0.33513090466780893</v>
      </c>
      <c r="K623" s="28">
        <v>0.40513090466780893</v>
      </c>
      <c r="L623" s="28">
        <v>0.45779792227462407</v>
      </c>
      <c r="M623" s="28">
        <v>0.43490802616089286</v>
      </c>
      <c r="N623" s="28">
        <v>0.27399205648136249</v>
      </c>
      <c r="O623" s="28">
        <v>0.38906872020353472</v>
      </c>
      <c r="P623" s="28">
        <v>0.52135208507273656</v>
      </c>
      <c r="Q623" s="28">
        <v>0.41708166805818925</v>
      </c>
      <c r="R623" s="28">
        <v>0.42542330141935303</v>
      </c>
      <c r="S623" s="28">
        <v>0.44244023347612715</v>
      </c>
      <c r="T623" s="28">
        <v>0.4718625090022896</v>
      </c>
      <c r="U623" s="28">
        <v>0.500174259542427</v>
      </c>
      <c r="V623" s="28">
        <v>0.53018471511497267</v>
      </c>
      <c r="W623" s="28">
        <v>0.56093542859164114</v>
      </c>
      <c r="X623" s="28">
        <v>0.57664162059220714</v>
      </c>
    </row>
    <row r="624" spans="1:24" x14ac:dyDescent="0.2">
      <c r="A624" s="11" t="s">
        <v>125</v>
      </c>
      <c r="B624" s="11" t="s">
        <v>85</v>
      </c>
      <c r="C624" s="11" t="s">
        <v>181</v>
      </c>
      <c r="D624" s="11" t="s">
        <v>182</v>
      </c>
      <c r="E624" s="28">
        <v>1.9930000000000001</v>
      </c>
      <c r="F624" s="28">
        <v>2.0859999999999999</v>
      </c>
      <c r="G624" s="28">
        <v>2.1741000000000001</v>
      </c>
      <c r="H624" s="28">
        <v>2.3090000000000002</v>
      </c>
      <c r="I624" s="28">
        <v>2.4380000000000002</v>
      </c>
      <c r="J624" s="28">
        <v>2.5379999999999998</v>
      </c>
      <c r="K624" s="28">
        <v>1.768</v>
      </c>
      <c r="L624" s="28">
        <v>2.0819999999999999</v>
      </c>
      <c r="M624" s="28">
        <v>2.3660000000000001</v>
      </c>
      <c r="N624" s="28">
        <v>2.5019999999999998</v>
      </c>
      <c r="O624" s="28">
        <v>2.6019999999999999</v>
      </c>
      <c r="P624" s="28">
        <v>2.6949999999999998</v>
      </c>
      <c r="Q624" s="28">
        <v>2.8069999999999999</v>
      </c>
      <c r="R624" s="28">
        <v>2.922757394805195</v>
      </c>
      <c r="S624" s="28">
        <v>3.0439602910106687</v>
      </c>
      <c r="T624" s="28">
        <v>3.169911799681604</v>
      </c>
      <c r="U624" s="28">
        <v>3.3020010863139295</v>
      </c>
      <c r="V624" s="28">
        <v>3.4411880490578417</v>
      </c>
      <c r="W624" s="28">
        <v>3.5883835688050976</v>
      </c>
      <c r="X624" s="28">
        <v>3.7438438249232755</v>
      </c>
    </row>
    <row r="625" spans="1:24" x14ac:dyDescent="0.2">
      <c r="A625" s="11" t="s">
        <v>125</v>
      </c>
      <c r="B625" s="11" t="s">
        <v>85</v>
      </c>
      <c r="C625" s="11" t="s">
        <v>181</v>
      </c>
      <c r="D625" s="11" t="s">
        <v>183</v>
      </c>
      <c r="E625" s="28">
        <v>1.0024E-2</v>
      </c>
      <c r="F625" s="28">
        <v>1.0036E-2</v>
      </c>
      <c r="G625" s="28">
        <v>1.0222E-2</v>
      </c>
      <c r="H625" s="28">
        <v>1.2369E-2</v>
      </c>
      <c r="I625" s="28">
        <v>1.9521E-2</v>
      </c>
      <c r="J625" s="28">
        <v>2.6012E-2</v>
      </c>
      <c r="K625" s="28">
        <v>3.3475999999999999E-2</v>
      </c>
      <c r="L625" s="28">
        <v>4.1050999999999997E-2</v>
      </c>
      <c r="M625" s="28">
        <v>4.4749999999999998E-2</v>
      </c>
      <c r="N625" s="28">
        <v>2.4809999999999999E-2</v>
      </c>
      <c r="O625" s="28">
        <v>1.8799E-2</v>
      </c>
      <c r="P625" s="28">
        <v>1.9146E-2</v>
      </c>
      <c r="Q625" s="28">
        <v>1.9397999999999999E-2</v>
      </c>
      <c r="R625" s="28">
        <v>1.9306999999999998E-2</v>
      </c>
      <c r="S625" s="28">
        <v>2.0774999999999998E-2</v>
      </c>
      <c r="T625" s="28">
        <v>2.1359000000000003E-2</v>
      </c>
      <c r="U625" s="28">
        <v>2.3169000000000002E-2</v>
      </c>
      <c r="V625" s="28">
        <v>2.5728000000000001E-2</v>
      </c>
      <c r="W625" s="28">
        <v>2.8954000000000001E-2</v>
      </c>
      <c r="X625" s="28">
        <v>3.2161000000000002E-2</v>
      </c>
    </row>
    <row r="626" spans="1:24" x14ac:dyDescent="0.2">
      <c r="A626" s="11" t="s">
        <v>125</v>
      </c>
      <c r="B626" s="11" t="s">
        <v>85</v>
      </c>
      <c r="C626" s="11" t="s">
        <v>181</v>
      </c>
      <c r="D626" s="11" t="s">
        <v>184</v>
      </c>
      <c r="E626" s="28">
        <v>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28">
        <v>0</v>
      </c>
      <c r="L626" s="28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1.0640000000000001E-3</v>
      </c>
      <c r="R626" s="28">
        <v>1.5020000000000001E-3</v>
      </c>
      <c r="S626" s="28">
        <v>4.0660000000000002E-3</v>
      </c>
      <c r="T626" s="28">
        <v>6.5630000000000003E-3</v>
      </c>
      <c r="U626" s="28">
        <v>1.1105E-2</v>
      </c>
      <c r="V626" s="28">
        <v>1.3554999999999999E-2</v>
      </c>
      <c r="W626" s="28">
        <v>1.2563000000000001E-2</v>
      </c>
      <c r="X626" s="28">
        <v>1.1785E-2</v>
      </c>
    </row>
    <row r="627" spans="1:24" x14ac:dyDescent="0.2">
      <c r="A627" s="11" t="s">
        <v>125</v>
      </c>
      <c r="B627" s="11" t="s">
        <v>85</v>
      </c>
      <c r="C627" s="11" t="s">
        <v>181</v>
      </c>
      <c r="D627" s="11" t="s">
        <v>185</v>
      </c>
      <c r="E627" s="28">
        <v>0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28">
        <v>0</v>
      </c>
      <c r="L627" s="28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5.3200000000000001E-3</v>
      </c>
      <c r="R627" s="28">
        <v>7.5100000000000002E-3</v>
      </c>
      <c r="S627" s="28">
        <v>2.0330000000000001E-2</v>
      </c>
      <c r="T627" s="28">
        <v>3.2815000000000004E-2</v>
      </c>
      <c r="U627" s="28">
        <v>5.5525000000000005E-2</v>
      </c>
      <c r="V627" s="28">
        <v>6.7775000000000002E-2</v>
      </c>
      <c r="W627" s="28">
        <v>6.281500000000001E-2</v>
      </c>
      <c r="X627" s="28">
        <v>5.8925000000000005E-2</v>
      </c>
    </row>
    <row r="628" spans="1:24" x14ac:dyDescent="0.2">
      <c r="A628" s="11" t="s">
        <v>125</v>
      </c>
      <c r="B628" s="11" t="s">
        <v>85</v>
      </c>
      <c r="C628" s="11" t="s">
        <v>181</v>
      </c>
      <c r="D628" s="11" t="s">
        <v>186</v>
      </c>
      <c r="E628" s="28">
        <v>0.64373599999999997</v>
      </c>
      <c r="F628" s="28">
        <v>0.66497600000000001</v>
      </c>
      <c r="G628" s="28">
        <v>0.83084999999999998</v>
      </c>
      <c r="H628" s="28">
        <v>0.907698</v>
      </c>
      <c r="I628" s="28">
        <v>1.0074479999999999</v>
      </c>
      <c r="J628" s="28">
        <v>1.188477225</v>
      </c>
      <c r="K628" s="28">
        <v>1.4253666389999999</v>
      </c>
      <c r="L628" s="28">
        <v>1.7142264125</v>
      </c>
      <c r="M628" s="28">
        <v>2.0108753125000001</v>
      </c>
      <c r="N628" s="28">
        <v>1.3712407499999997</v>
      </c>
      <c r="O628" s="28">
        <v>1.2051971499999998</v>
      </c>
      <c r="P628" s="28">
        <v>1.1141669825</v>
      </c>
      <c r="Q628" s="28">
        <v>1.0791550275000001</v>
      </c>
      <c r="R628" s="28">
        <v>1.2146367712500001</v>
      </c>
      <c r="S628" s="28">
        <v>1.2620754236840117</v>
      </c>
      <c r="T628" s="28">
        <v>1.3499562618766545</v>
      </c>
      <c r="U628" s="28">
        <v>1.4859004888412681</v>
      </c>
      <c r="V628" s="28">
        <v>1.6173583830571856</v>
      </c>
      <c r="W628" s="28">
        <v>1.7224241130264468</v>
      </c>
      <c r="X628" s="28">
        <v>1.8719219124616375</v>
      </c>
    </row>
    <row r="629" spans="1:24" x14ac:dyDescent="0.2">
      <c r="A629" s="11" t="s">
        <v>125</v>
      </c>
      <c r="B629" s="11" t="s">
        <v>85</v>
      </c>
      <c r="C629" s="11" t="s">
        <v>181</v>
      </c>
      <c r="D629" s="11" t="s">
        <v>187</v>
      </c>
      <c r="E629" s="28">
        <v>0.64373599999999997</v>
      </c>
      <c r="F629" s="28">
        <v>0.66497600000000001</v>
      </c>
      <c r="G629" s="28">
        <v>0.83084999999999998</v>
      </c>
      <c r="H629" s="28">
        <v>0.907698</v>
      </c>
      <c r="I629" s="28">
        <v>1.0074479999999999</v>
      </c>
      <c r="J629" s="28">
        <v>1.188477225</v>
      </c>
      <c r="K629" s="28">
        <v>1.4253666389999999</v>
      </c>
      <c r="L629" s="28">
        <v>1.7142264125</v>
      </c>
      <c r="M629" s="28">
        <v>2.0108753125000001</v>
      </c>
      <c r="N629" s="28">
        <v>1.3712407499999997</v>
      </c>
      <c r="O629" s="28">
        <v>1.2051971499999998</v>
      </c>
      <c r="P629" s="28">
        <v>1.1141669825</v>
      </c>
      <c r="Q629" s="28">
        <v>1.0844750275000001</v>
      </c>
      <c r="R629" s="28">
        <v>1.22214677125</v>
      </c>
      <c r="S629" s="28">
        <v>1.2824054236840117</v>
      </c>
      <c r="T629" s="28">
        <v>1.3827712618766546</v>
      </c>
      <c r="U629" s="28">
        <v>1.5414254888412682</v>
      </c>
      <c r="V629" s="28">
        <v>1.6851333830571855</v>
      </c>
      <c r="W629" s="28">
        <v>1.7852391130264469</v>
      </c>
      <c r="X629" s="28">
        <v>1.9308469124616376</v>
      </c>
    </row>
    <row r="630" spans="1:24" x14ac:dyDescent="0.2">
      <c r="A630" s="11" t="s">
        <v>125</v>
      </c>
      <c r="B630" s="11" t="s">
        <v>85</v>
      </c>
      <c r="C630" s="11" t="s">
        <v>181</v>
      </c>
      <c r="D630" s="11" t="s">
        <v>188</v>
      </c>
      <c r="E630" s="28">
        <v>0.66332999999999998</v>
      </c>
      <c r="F630" s="28">
        <v>0.67273099999999997</v>
      </c>
      <c r="G630" s="28">
        <v>0.83494599999999997</v>
      </c>
      <c r="H630" s="28">
        <v>1.0590986</v>
      </c>
      <c r="I630" s="28">
        <v>1.012076</v>
      </c>
      <c r="J630" s="28">
        <v>1.2374719999999999</v>
      </c>
      <c r="K630" s="28">
        <v>1.472251</v>
      </c>
      <c r="L630" s="28">
        <v>1.8722840000000001</v>
      </c>
      <c r="M630" s="28">
        <v>2.140177</v>
      </c>
      <c r="N630" s="28">
        <v>1.4384459999999999</v>
      </c>
      <c r="O630" s="28">
        <v>1.2962629999999999</v>
      </c>
      <c r="P630" s="28">
        <v>1.2599629999999999</v>
      </c>
      <c r="Q630" s="28">
        <v>1.2143820000000001</v>
      </c>
      <c r="R630" s="28">
        <v>1.3531770000000001</v>
      </c>
      <c r="S630" s="28">
        <v>1.5695797762128074</v>
      </c>
      <c r="T630" s="28">
        <v>1.5147134963179405</v>
      </c>
      <c r="U630" s="28">
        <v>1.6665469893777956</v>
      </c>
      <c r="V630" s="28">
        <v>1.810960368006348</v>
      </c>
      <c r="W630" s="28">
        <v>1.9108835139817713</v>
      </c>
      <c r="X630" s="28">
        <v>2.0551582500096477</v>
      </c>
    </row>
    <row r="631" spans="1:24" x14ac:dyDescent="0.2">
      <c r="A631" s="11" t="s">
        <v>125</v>
      </c>
      <c r="B631" s="11" t="s">
        <v>85</v>
      </c>
      <c r="C631" s="11" t="s">
        <v>181</v>
      </c>
      <c r="D631" s="11" t="s">
        <v>189</v>
      </c>
      <c r="E631" s="28">
        <v>1.9594E-2</v>
      </c>
      <c r="F631" s="28">
        <v>7.7549999999999997E-3</v>
      </c>
      <c r="G631" s="28">
        <v>4.0959999999999998E-3</v>
      </c>
      <c r="H631" s="28">
        <v>0.16770860000000001</v>
      </c>
      <c r="I631" s="28">
        <v>4.6280000000000002E-3</v>
      </c>
      <c r="J631" s="28">
        <v>5.0359999999999997E-3</v>
      </c>
      <c r="K631" s="28">
        <v>2.9799999999999998E-4</v>
      </c>
      <c r="L631" s="28">
        <v>0.10012500000000001</v>
      </c>
      <c r="M631" s="28">
        <v>5.7117000000000001E-2</v>
      </c>
      <c r="N631" s="28">
        <v>2.3182000000000001E-2</v>
      </c>
      <c r="O631" s="28">
        <v>6.5922999999999995E-2</v>
      </c>
      <c r="P631" s="28">
        <v>8.1280000000000005E-2</v>
      </c>
      <c r="Q631" s="28">
        <v>7.4267E-2</v>
      </c>
      <c r="R631" s="28">
        <v>0.121971</v>
      </c>
      <c r="S631" s="28">
        <v>0.10735628507775677</v>
      </c>
      <c r="T631" s="28">
        <v>9.7576800000000019E-2</v>
      </c>
      <c r="U631" s="28">
        <v>9.7576800000000019E-2</v>
      </c>
      <c r="V631" s="28">
        <v>9.7576800000000019E-2</v>
      </c>
      <c r="W631" s="28">
        <v>9.7576800000000019E-2</v>
      </c>
      <c r="X631" s="28">
        <v>9.7576800000000019E-2</v>
      </c>
    </row>
    <row r="632" spans="1:24" x14ac:dyDescent="0.2">
      <c r="A632" s="11" t="s">
        <v>125</v>
      </c>
      <c r="B632" s="11" t="s">
        <v>85</v>
      </c>
      <c r="C632" s="11" t="s">
        <v>181</v>
      </c>
      <c r="D632" s="11" t="s">
        <v>190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0</v>
      </c>
      <c r="R632" s="28">
        <v>0</v>
      </c>
      <c r="S632" s="28">
        <v>0</v>
      </c>
      <c r="T632" s="28">
        <v>0</v>
      </c>
      <c r="U632" s="28">
        <v>0</v>
      </c>
      <c r="V632" s="28">
        <v>0</v>
      </c>
      <c r="W632" s="28">
        <v>0</v>
      </c>
      <c r="X632" s="28">
        <v>0</v>
      </c>
    </row>
    <row r="633" spans="1:24" x14ac:dyDescent="0.2">
      <c r="A633" s="11" t="s">
        <v>125</v>
      </c>
      <c r="B633" s="11" t="s">
        <v>85</v>
      </c>
      <c r="C633" s="11" t="s">
        <v>191</v>
      </c>
      <c r="D633" s="11" t="s">
        <v>182</v>
      </c>
      <c r="E633" s="28">
        <v>9.6594714422148065E-2</v>
      </c>
      <c r="F633" s="28">
        <v>0.10003084710634934</v>
      </c>
      <c r="G633" s="28">
        <v>0.10340596823131641</v>
      </c>
      <c r="H633" s="28">
        <v>0.10791539326644418</v>
      </c>
      <c r="I633" s="28">
        <v>0.11317835897295161</v>
      </c>
      <c r="J633" s="28">
        <v>0.11871443925090015</v>
      </c>
      <c r="K633" s="28">
        <v>7.9489756443751655E-2</v>
      </c>
      <c r="L633" s="28">
        <v>9.1101757497584965E-2</v>
      </c>
      <c r="M633" s="28">
        <v>0.10362701534644769</v>
      </c>
      <c r="N633" s="28">
        <v>0.10953299816676912</v>
      </c>
      <c r="O633" s="28">
        <v>0.11432927335997189</v>
      </c>
      <c r="P633" s="28">
        <v>0.11857708338456133</v>
      </c>
      <c r="Q633" s="28">
        <v>0.12468015590146657</v>
      </c>
      <c r="R633" s="28">
        <v>0.13015535823998856</v>
      </c>
      <c r="S633" s="28">
        <v>0.13557568861358837</v>
      </c>
      <c r="T633" s="28">
        <v>0.14206432394279217</v>
      </c>
      <c r="U633" s="28">
        <v>0.14930928880193406</v>
      </c>
      <c r="V633" s="28">
        <v>0.15745592813396306</v>
      </c>
      <c r="W633" s="28">
        <v>0.16657076705597249</v>
      </c>
      <c r="X633" s="28">
        <v>0.17669432856181205</v>
      </c>
    </row>
    <row r="634" spans="1:24" x14ac:dyDescent="0.2">
      <c r="A634" s="11" t="s">
        <v>125</v>
      </c>
      <c r="B634" s="11" t="s">
        <v>85</v>
      </c>
      <c r="C634" s="11" t="s">
        <v>191</v>
      </c>
      <c r="D634" s="11" t="s">
        <v>183</v>
      </c>
      <c r="E634" s="28">
        <v>2.8240000000000001E-3</v>
      </c>
      <c r="F634" s="28">
        <v>3.1719999999999999E-3</v>
      </c>
      <c r="G634" s="28">
        <v>3.6120000000000002E-3</v>
      </c>
      <c r="H634" s="28">
        <v>4.2680000000000001E-3</v>
      </c>
      <c r="I634" s="28">
        <v>5.45E-3</v>
      </c>
      <c r="J634" s="28">
        <v>7.4780000000000003E-3</v>
      </c>
      <c r="K634" s="28">
        <v>9.6729999999999993E-3</v>
      </c>
      <c r="L634" s="28">
        <v>1.1265000000000001E-2</v>
      </c>
      <c r="M634" s="28">
        <v>1.2086E-2</v>
      </c>
      <c r="N634" s="28">
        <v>3.124E-3</v>
      </c>
      <c r="O634" s="28">
        <v>2.7899999999999999E-3</v>
      </c>
      <c r="P634" s="28">
        <v>2.3830000000000001E-3</v>
      </c>
      <c r="Q634" s="28">
        <v>3.3430000000000001E-3</v>
      </c>
      <c r="R634" s="28">
        <v>3.6050000000000001E-3</v>
      </c>
      <c r="S634" s="28">
        <v>3.4680000000000002E-3</v>
      </c>
      <c r="T634" s="28">
        <v>4.4549999999999998E-3</v>
      </c>
      <c r="U634" s="28">
        <v>5.1139999999999996E-3</v>
      </c>
      <c r="V634" s="28">
        <v>5.9069999999999999E-3</v>
      </c>
      <c r="W634" s="28">
        <v>6.7530000000000003E-3</v>
      </c>
      <c r="X634" s="28">
        <v>7.6249999999999998E-3</v>
      </c>
    </row>
    <row r="635" spans="1:24" x14ac:dyDescent="0.2">
      <c r="A635" s="11" t="s">
        <v>125</v>
      </c>
      <c r="B635" s="11" t="s">
        <v>85</v>
      </c>
      <c r="C635" s="11" t="s">
        <v>191</v>
      </c>
      <c r="D635" s="11" t="s">
        <v>184</v>
      </c>
      <c r="E635" s="28">
        <v>0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0</v>
      </c>
      <c r="L635" s="28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0</v>
      </c>
      <c r="R635" s="28">
        <v>7.54E-4</v>
      </c>
      <c r="S635" s="28">
        <v>1.534E-3</v>
      </c>
      <c r="T635" s="28">
        <v>3.065E-3</v>
      </c>
      <c r="U635" s="28">
        <v>5.5709999999999996E-3</v>
      </c>
      <c r="V635" s="28">
        <v>5.9220000000000002E-3</v>
      </c>
      <c r="W635" s="28">
        <v>5.9230000000000003E-3</v>
      </c>
      <c r="X635" s="28">
        <v>5.9580000000000006E-3</v>
      </c>
    </row>
    <row r="636" spans="1:24" x14ac:dyDescent="0.2">
      <c r="A636" s="11" t="s">
        <v>125</v>
      </c>
      <c r="B636" s="11" t="s">
        <v>85</v>
      </c>
      <c r="C636" s="11" t="s">
        <v>191</v>
      </c>
      <c r="D636" s="11" t="s">
        <v>185</v>
      </c>
      <c r="E636" s="28">
        <v>0</v>
      </c>
      <c r="F636" s="28">
        <v>0</v>
      </c>
      <c r="G636" s="28">
        <v>0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28">
        <v>0</v>
      </c>
      <c r="P636" s="28">
        <v>0</v>
      </c>
      <c r="Q636" s="28">
        <v>0</v>
      </c>
      <c r="R636" s="28">
        <v>3.7699999999999999E-3</v>
      </c>
      <c r="S636" s="28">
        <v>7.6699999999999997E-3</v>
      </c>
      <c r="T636" s="28">
        <v>1.5325E-2</v>
      </c>
      <c r="U636" s="28">
        <v>2.7854999999999998E-2</v>
      </c>
      <c r="V636" s="28">
        <v>2.9610000000000001E-2</v>
      </c>
      <c r="W636" s="28">
        <v>2.9615000000000002E-2</v>
      </c>
      <c r="X636" s="28">
        <v>2.9790000000000004E-2</v>
      </c>
    </row>
    <row r="637" spans="1:24" x14ac:dyDescent="0.2">
      <c r="A637" s="11" t="s">
        <v>125</v>
      </c>
      <c r="B637" s="11" t="s">
        <v>85</v>
      </c>
      <c r="C637" s="11" t="s">
        <v>191</v>
      </c>
      <c r="D637" s="11" t="s">
        <v>186</v>
      </c>
      <c r="E637" s="28">
        <v>5.4161000000000001E-2</v>
      </c>
      <c r="F637" s="28">
        <v>5.0776000000000002E-2</v>
      </c>
      <c r="G637" s="28">
        <v>8.1929999999999989E-2</v>
      </c>
      <c r="H637" s="28">
        <v>9.5233999999999999E-2</v>
      </c>
      <c r="I637" s="28">
        <v>6.0159000000000004E-2</v>
      </c>
      <c r="J637" s="28">
        <v>0.12113389999999999</v>
      </c>
      <c r="K637" s="28">
        <v>0.12937280000000001</v>
      </c>
      <c r="L637" s="28">
        <v>0.1495804</v>
      </c>
      <c r="M637" s="28">
        <v>0.16199439999999998</v>
      </c>
      <c r="N637" s="28">
        <v>0.10385800000000001</v>
      </c>
      <c r="O637" s="28">
        <v>0.107484</v>
      </c>
      <c r="P637" s="28">
        <v>0.1207042</v>
      </c>
      <c r="Q637" s="28">
        <v>0.16530549999999999</v>
      </c>
      <c r="R637" s="28">
        <v>0.1545155</v>
      </c>
      <c r="S637" s="28">
        <v>0.11806243612296358</v>
      </c>
      <c r="T637" s="28">
        <v>0.13654708247268305</v>
      </c>
      <c r="U637" s="28">
        <v>0.149309288801934</v>
      </c>
      <c r="V637" s="28">
        <v>0.16690328382200081</v>
      </c>
      <c r="W637" s="28">
        <v>0.1865592591026892</v>
      </c>
      <c r="X637" s="28">
        <v>0.19789764798922951</v>
      </c>
    </row>
    <row r="638" spans="1:24" x14ac:dyDescent="0.2">
      <c r="A638" s="11" t="s">
        <v>125</v>
      </c>
      <c r="B638" s="11" t="s">
        <v>85</v>
      </c>
      <c r="C638" s="11" t="s">
        <v>191</v>
      </c>
      <c r="D638" s="11" t="s">
        <v>187</v>
      </c>
      <c r="E638" s="28">
        <v>5.4161000000000001E-2</v>
      </c>
      <c r="F638" s="28">
        <v>5.0776000000000002E-2</v>
      </c>
      <c r="G638" s="28">
        <v>8.1929999999999989E-2</v>
      </c>
      <c r="H638" s="28">
        <v>9.5233999999999999E-2</v>
      </c>
      <c r="I638" s="28">
        <v>6.0159000000000004E-2</v>
      </c>
      <c r="J638" s="28">
        <v>0.12113389999999999</v>
      </c>
      <c r="K638" s="28">
        <v>0.12937280000000001</v>
      </c>
      <c r="L638" s="28">
        <v>0.1495804</v>
      </c>
      <c r="M638" s="28">
        <v>0.16199439999999998</v>
      </c>
      <c r="N638" s="28">
        <v>0.10385800000000001</v>
      </c>
      <c r="O638" s="28">
        <v>0.107484</v>
      </c>
      <c r="P638" s="28">
        <v>0.1207042</v>
      </c>
      <c r="Q638" s="28">
        <v>0.16530549999999999</v>
      </c>
      <c r="R638" s="28">
        <v>0.1582855</v>
      </c>
      <c r="S638" s="28">
        <v>0.12573243612296359</v>
      </c>
      <c r="T638" s="28">
        <v>0.15187208247268305</v>
      </c>
      <c r="U638" s="28">
        <v>0.17716428880193399</v>
      </c>
      <c r="V638" s="28">
        <v>0.19651328382200081</v>
      </c>
      <c r="W638" s="28">
        <v>0.2161742591026892</v>
      </c>
      <c r="X638" s="28">
        <v>0.22768764798922952</v>
      </c>
    </row>
    <row r="639" spans="1:24" x14ac:dyDescent="0.2">
      <c r="A639" s="11" t="s">
        <v>125</v>
      </c>
      <c r="B639" s="11" t="s">
        <v>85</v>
      </c>
      <c r="C639" s="11" t="s">
        <v>191</v>
      </c>
      <c r="D639" s="11" t="s">
        <v>188</v>
      </c>
      <c r="E639" s="28">
        <v>5.8198E-2</v>
      </c>
      <c r="F639" s="28">
        <v>5.2281000000000001E-2</v>
      </c>
      <c r="G639" s="28">
        <v>8.6416999999999994E-2</v>
      </c>
      <c r="H639" s="28">
        <v>9.7444000000000003E-2</v>
      </c>
      <c r="I639" s="28">
        <v>6.0859000000000003E-2</v>
      </c>
      <c r="J639" s="28">
        <v>0.104199</v>
      </c>
      <c r="K639" s="28">
        <v>9.8233000000000001E-2</v>
      </c>
      <c r="L639" s="28">
        <v>0.13176399999999999</v>
      </c>
      <c r="M639" s="28">
        <v>0.12319099999999999</v>
      </c>
      <c r="N639" s="28">
        <v>5.7766999999999999E-2</v>
      </c>
      <c r="O639" s="28">
        <v>6.2739000000000003E-2</v>
      </c>
      <c r="P639" s="28">
        <v>6.8772E-2</v>
      </c>
      <c r="Q639" s="28">
        <v>9.4697000000000003E-2</v>
      </c>
      <c r="R639" s="28">
        <v>0.11441999999999999</v>
      </c>
      <c r="S639" s="28">
        <v>9.5015284758549742E-2</v>
      </c>
      <c r="T639" s="28">
        <v>0.11979284903149998</v>
      </c>
      <c r="U639" s="28">
        <v>0.14548971834735694</v>
      </c>
      <c r="V639" s="28">
        <v>0.16846078389450198</v>
      </c>
      <c r="W639" s="28">
        <v>0.19054488447882545</v>
      </c>
      <c r="X639" s="28">
        <v>0.2061404312571235</v>
      </c>
    </row>
    <row r="640" spans="1:24" x14ac:dyDescent="0.2">
      <c r="A640" s="11" t="s">
        <v>125</v>
      </c>
      <c r="B640" s="11" t="s">
        <v>85</v>
      </c>
      <c r="C640" s="11" t="s">
        <v>191</v>
      </c>
      <c r="D640" s="11" t="s">
        <v>189</v>
      </c>
      <c r="E640" s="28">
        <v>1.6899999999999999E-4</v>
      </c>
      <c r="F640" s="28">
        <v>8.6000000000000003E-5</v>
      </c>
      <c r="G640" s="28">
        <v>1.56E-4</v>
      </c>
      <c r="H640" s="28">
        <v>2.4499999999999999E-4</v>
      </c>
      <c r="I640" s="28">
        <v>7.3999999999999996E-5</v>
      </c>
      <c r="J640" s="28">
        <v>5.9620000000000003E-3</v>
      </c>
      <c r="K640" s="28">
        <v>3.3500000000000001E-4</v>
      </c>
      <c r="L640" s="28">
        <v>3.9300000000000001E-4</v>
      </c>
      <c r="M640" s="28">
        <v>1.506E-3</v>
      </c>
      <c r="N640" s="28">
        <v>6.78E-4</v>
      </c>
      <c r="O640" s="28">
        <v>3.5829999999999998E-3</v>
      </c>
      <c r="P640" s="28">
        <v>2.1628000000000001E-2</v>
      </c>
      <c r="Q640" s="28">
        <v>6.3140000000000002E-3</v>
      </c>
      <c r="R640" s="28">
        <v>1.7523E-2</v>
      </c>
      <c r="S640" s="28">
        <v>6.9767542614137916E-3</v>
      </c>
      <c r="T640" s="28">
        <v>8.7615000000000002E-3</v>
      </c>
      <c r="U640" s="28">
        <v>8.7615000000000002E-3</v>
      </c>
      <c r="V640" s="28">
        <v>8.7615000000000002E-3</v>
      </c>
      <c r="W640" s="28">
        <v>8.7615000000000002E-3</v>
      </c>
      <c r="X640" s="28">
        <v>8.7615000000000002E-3</v>
      </c>
    </row>
    <row r="641" spans="1:24" x14ac:dyDescent="0.2">
      <c r="A641" s="11" t="s">
        <v>125</v>
      </c>
      <c r="B641" s="11" t="s">
        <v>85</v>
      </c>
      <c r="C641" s="11" t="s">
        <v>191</v>
      </c>
      <c r="D641" s="11" t="s">
        <v>190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28">
        <v>0</v>
      </c>
      <c r="L641" s="28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0</v>
      </c>
      <c r="R641" s="28">
        <v>0</v>
      </c>
      <c r="S641" s="28">
        <v>0</v>
      </c>
      <c r="T641" s="28">
        <v>0</v>
      </c>
      <c r="U641" s="28">
        <v>0</v>
      </c>
      <c r="V641" s="28">
        <v>0</v>
      </c>
      <c r="W641" s="28">
        <v>0</v>
      </c>
      <c r="X641" s="28">
        <v>0</v>
      </c>
    </row>
    <row r="642" spans="1:24" x14ac:dyDescent="0.2">
      <c r="A642" s="11" t="s">
        <v>125</v>
      </c>
      <c r="B642" s="11" t="s">
        <v>85</v>
      </c>
      <c r="C642" s="11" t="s">
        <v>192</v>
      </c>
      <c r="D642" s="11" t="s">
        <v>182</v>
      </c>
      <c r="E642" s="28">
        <v>0.20580028557785196</v>
      </c>
      <c r="F642" s="28">
        <v>0.21312115289365063</v>
      </c>
      <c r="G642" s="28">
        <v>0.22031203176868358</v>
      </c>
      <c r="H642" s="28">
        <v>0.22991960673355583</v>
      </c>
      <c r="I642" s="28">
        <v>0.24113264102704837</v>
      </c>
      <c r="J642" s="28">
        <v>0.25292756074909983</v>
      </c>
      <c r="K642" s="28">
        <v>0.16935724355624837</v>
      </c>
      <c r="L642" s="28">
        <v>0.194097242502415</v>
      </c>
      <c r="M642" s="28">
        <v>0.22078298465355228</v>
      </c>
      <c r="N642" s="28">
        <v>0.23336600183323089</v>
      </c>
      <c r="O642" s="28">
        <v>0.24358472664002812</v>
      </c>
      <c r="P642" s="28">
        <v>0.25263491661543869</v>
      </c>
      <c r="Q642" s="28">
        <v>0.26563784409853342</v>
      </c>
      <c r="R642" s="28">
        <v>0.27924663355067186</v>
      </c>
      <c r="S642" s="28">
        <v>0.29351099215980009</v>
      </c>
      <c r="T642" s="28">
        <v>0.30881845383051171</v>
      </c>
      <c r="U642" s="28">
        <v>0.3252228288913932</v>
      </c>
      <c r="V642" s="28">
        <v>0.34254418770483175</v>
      </c>
      <c r="W642" s="28">
        <v>0.3607690435884347</v>
      </c>
      <c r="X642" s="28">
        <v>0.37992834341914894</v>
      </c>
    </row>
    <row r="643" spans="1:24" x14ac:dyDescent="0.2">
      <c r="A643" s="11" t="s">
        <v>125</v>
      </c>
      <c r="B643" s="11" t="s">
        <v>85</v>
      </c>
      <c r="C643" s="11" t="s">
        <v>192</v>
      </c>
      <c r="D643" s="11" t="s">
        <v>183</v>
      </c>
      <c r="E643" s="28">
        <v>5.5999999999999999E-3</v>
      </c>
      <c r="F643" s="28">
        <v>5.7000000000000002E-3</v>
      </c>
      <c r="G643" s="28">
        <v>5.7000000000000002E-3</v>
      </c>
      <c r="H643" s="28">
        <v>1E-3</v>
      </c>
      <c r="I643" s="28">
        <v>2E-3</v>
      </c>
      <c r="J643" s="28">
        <v>2E-3</v>
      </c>
      <c r="K643" s="28">
        <v>3.0000000000000001E-3</v>
      </c>
      <c r="L643" s="28">
        <v>4.0000000000000001E-3</v>
      </c>
      <c r="M643" s="28">
        <v>4.0000000000000001E-3</v>
      </c>
      <c r="N643" s="28">
        <v>1.6080000000000001E-3</v>
      </c>
      <c r="O643" s="28">
        <v>1.9690000000000003E-3</v>
      </c>
      <c r="P643" s="28">
        <v>2.5139999999999997E-3</v>
      </c>
      <c r="Q643" s="28">
        <v>2.4239999999999999E-3</v>
      </c>
      <c r="R643" s="28">
        <v>2.4520000000000002E-3</v>
      </c>
      <c r="S643" s="28">
        <v>2.5360000000000001E-3</v>
      </c>
      <c r="T643" s="28">
        <v>2.98E-3</v>
      </c>
      <c r="U643" s="28">
        <v>3.4340000000000004E-3</v>
      </c>
      <c r="V643" s="28">
        <v>3.6619999999999999E-3</v>
      </c>
      <c r="W643" s="28">
        <v>3.8380000000000003E-3</v>
      </c>
      <c r="X643" s="28">
        <v>4.0070000000000001E-3</v>
      </c>
    </row>
    <row r="644" spans="1:24" x14ac:dyDescent="0.2">
      <c r="A644" s="11" t="s">
        <v>125</v>
      </c>
      <c r="B644" s="11" t="s">
        <v>85</v>
      </c>
      <c r="C644" s="11" t="s">
        <v>192</v>
      </c>
      <c r="D644" s="11" t="s">
        <v>184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0</v>
      </c>
      <c r="R644" s="28">
        <v>0</v>
      </c>
      <c r="S644" s="28">
        <v>0</v>
      </c>
      <c r="T644" s="28">
        <v>0</v>
      </c>
      <c r="U644" s="28">
        <v>0</v>
      </c>
      <c r="V644" s="28">
        <v>0</v>
      </c>
      <c r="W644" s="28">
        <v>0</v>
      </c>
      <c r="X644" s="28">
        <v>0</v>
      </c>
    </row>
    <row r="645" spans="1:24" x14ac:dyDescent="0.2">
      <c r="A645" s="11" t="s">
        <v>125</v>
      </c>
      <c r="B645" s="11" t="s">
        <v>85</v>
      </c>
      <c r="C645" s="11" t="s">
        <v>192</v>
      </c>
      <c r="D645" s="11" t="s">
        <v>185</v>
      </c>
      <c r="E645" s="28">
        <v>0</v>
      </c>
      <c r="F645" s="28">
        <v>0</v>
      </c>
      <c r="G645" s="28">
        <v>0</v>
      </c>
      <c r="H645" s="28">
        <v>0</v>
      </c>
      <c r="I645" s="28">
        <v>0</v>
      </c>
      <c r="J645" s="28">
        <v>0</v>
      </c>
      <c r="K645" s="28">
        <v>0</v>
      </c>
      <c r="L645" s="28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0</v>
      </c>
      <c r="R645" s="28">
        <v>0</v>
      </c>
      <c r="S645" s="28">
        <v>0</v>
      </c>
      <c r="T645" s="28">
        <v>0</v>
      </c>
      <c r="U645" s="28">
        <v>0</v>
      </c>
      <c r="V645" s="28">
        <v>0</v>
      </c>
      <c r="W645" s="28">
        <v>0</v>
      </c>
      <c r="X645" s="28">
        <v>0</v>
      </c>
    </row>
    <row r="646" spans="1:24" x14ac:dyDescent="0.2">
      <c r="A646" s="11" t="s">
        <v>125</v>
      </c>
      <c r="B646" s="11" t="s">
        <v>85</v>
      </c>
      <c r="C646" s="11" t="s">
        <v>192</v>
      </c>
      <c r="D646" s="11" t="s">
        <v>186</v>
      </c>
      <c r="E646" s="28">
        <v>0.11579099999999999</v>
      </c>
      <c r="F646" s="28">
        <v>0.13964599999999999</v>
      </c>
      <c r="G646" s="28">
        <v>0.13672400000000001</v>
      </c>
      <c r="H646" s="28">
        <v>0.16042299999999998</v>
      </c>
      <c r="I646" s="28">
        <v>0.15101500000000001</v>
      </c>
      <c r="J646" s="28">
        <v>0.11875560000000002</v>
      </c>
      <c r="K646" s="28">
        <v>0.13025300000000001</v>
      </c>
      <c r="L646" s="28">
        <v>0.1754754</v>
      </c>
      <c r="M646" s="28">
        <v>0.16246630000000001</v>
      </c>
      <c r="N646" s="28">
        <v>0.1005315</v>
      </c>
      <c r="O646" s="28">
        <v>0.1101535</v>
      </c>
      <c r="P646" s="28">
        <v>0.12700149999999999</v>
      </c>
      <c r="Q646" s="28">
        <v>0.1046001</v>
      </c>
      <c r="R646" s="28">
        <v>0.14004429999999998</v>
      </c>
      <c r="S646" s="28">
        <v>0.14520549459734464</v>
      </c>
      <c r="T646" s="28">
        <v>0.15463724655438724</v>
      </c>
      <c r="U646" s="28">
        <v>0.16911587102352446</v>
      </c>
      <c r="V646" s="28">
        <v>0.18326114042208502</v>
      </c>
      <c r="W646" s="28">
        <v>0.1930114383198126</v>
      </c>
      <c r="X646" s="28">
        <v>0.20326166372924476</v>
      </c>
    </row>
    <row r="647" spans="1:24" x14ac:dyDescent="0.2">
      <c r="A647" s="11" t="s">
        <v>125</v>
      </c>
      <c r="B647" s="11" t="s">
        <v>85</v>
      </c>
      <c r="C647" s="11" t="s">
        <v>192</v>
      </c>
      <c r="D647" s="11" t="s">
        <v>187</v>
      </c>
      <c r="E647" s="28">
        <v>0.11579099999999999</v>
      </c>
      <c r="F647" s="28">
        <v>0.13964599999999999</v>
      </c>
      <c r="G647" s="28">
        <v>0.13672400000000001</v>
      </c>
      <c r="H647" s="28">
        <v>0.16042299999999998</v>
      </c>
      <c r="I647" s="28">
        <v>0.15101500000000001</v>
      </c>
      <c r="J647" s="28">
        <v>0.11875560000000002</v>
      </c>
      <c r="K647" s="28">
        <v>0.13025300000000001</v>
      </c>
      <c r="L647" s="28">
        <v>0.1754754</v>
      </c>
      <c r="M647" s="28">
        <v>0.16246630000000001</v>
      </c>
      <c r="N647" s="28">
        <v>0.1005315</v>
      </c>
      <c r="O647" s="28">
        <v>0.1101535</v>
      </c>
      <c r="P647" s="28">
        <v>0.12700149999999999</v>
      </c>
      <c r="Q647" s="28">
        <v>0.1046001</v>
      </c>
      <c r="R647" s="28">
        <v>0.14004429999999998</v>
      </c>
      <c r="S647" s="28">
        <v>0.14520549459734464</v>
      </c>
      <c r="T647" s="28">
        <v>0.15463724655438724</v>
      </c>
      <c r="U647" s="28">
        <v>0.16911587102352446</v>
      </c>
      <c r="V647" s="28">
        <v>0.18326114042208502</v>
      </c>
      <c r="W647" s="28">
        <v>0.1930114383198126</v>
      </c>
      <c r="X647" s="28">
        <v>0.20326166372924476</v>
      </c>
    </row>
    <row r="648" spans="1:24" x14ac:dyDescent="0.2">
      <c r="A648" s="11" t="s">
        <v>125</v>
      </c>
      <c r="B648" s="11" t="s">
        <v>85</v>
      </c>
      <c r="C648" s="11" t="s">
        <v>192</v>
      </c>
      <c r="D648" s="11" t="s">
        <v>188</v>
      </c>
      <c r="E648" s="28">
        <v>0.12399399999999999</v>
      </c>
      <c r="F648" s="28">
        <v>0.14422599999999999</v>
      </c>
      <c r="G648" s="28">
        <v>0.14185800000000001</v>
      </c>
      <c r="H648" s="28">
        <v>0.16113</v>
      </c>
      <c r="I648" s="28">
        <v>0.151614</v>
      </c>
      <c r="J648" s="28">
        <v>0.17038800000000001</v>
      </c>
      <c r="K648" s="28">
        <v>0.17583699999999999</v>
      </c>
      <c r="L648" s="28">
        <v>0.22258600000000001</v>
      </c>
      <c r="M648" s="28">
        <v>0.191603</v>
      </c>
      <c r="N648" s="28">
        <v>0.114867</v>
      </c>
      <c r="O648" s="28">
        <v>0.12238400000000001</v>
      </c>
      <c r="P648" s="28">
        <v>0.139706</v>
      </c>
      <c r="Q648" s="28">
        <v>0.13175000000000001</v>
      </c>
      <c r="R648" s="28">
        <v>0.171793</v>
      </c>
      <c r="S648" s="28">
        <v>0.19274264251900364</v>
      </c>
      <c r="T648" s="28">
        <v>0.17310572802640439</v>
      </c>
      <c r="U648" s="28">
        <v>0.18285184555454143</v>
      </c>
      <c r="V648" s="28">
        <v>0.19623533451527961</v>
      </c>
      <c r="W648" s="28">
        <v>0.20587946943718713</v>
      </c>
      <c r="X648" s="28">
        <v>0.21606811589769362</v>
      </c>
    </row>
    <row r="649" spans="1:24" x14ac:dyDescent="0.2">
      <c r="A649" s="11" t="s">
        <v>125</v>
      </c>
      <c r="B649" s="11" t="s">
        <v>85</v>
      </c>
      <c r="C649" s="11" t="s">
        <v>192</v>
      </c>
      <c r="D649" s="11" t="s">
        <v>189</v>
      </c>
      <c r="E649" s="28">
        <v>3.6999999999999999E-4</v>
      </c>
      <c r="F649" s="28">
        <v>1.6100000000000001E-4</v>
      </c>
      <c r="G649" s="28">
        <v>8.7000000000000001E-5</v>
      </c>
      <c r="H649" s="28">
        <v>6.3999999999999997E-5</v>
      </c>
      <c r="I649" s="28">
        <v>3.8000000000000002E-5</v>
      </c>
      <c r="J649" s="28">
        <v>6.8400000000000004E-4</v>
      </c>
      <c r="K649" s="28">
        <v>4.2400000000000001E-4</v>
      </c>
      <c r="L649" s="28">
        <v>7.9979999999999999E-3</v>
      </c>
      <c r="M649" s="28">
        <v>6.7419999999999997E-3</v>
      </c>
      <c r="N649" s="28">
        <v>4.3660000000000001E-3</v>
      </c>
      <c r="O649" s="28">
        <v>6.7930000000000004E-3</v>
      </c>
      <c r="P649" s="28">
        <v>9.4680000000000007E-3</v>
      </c>
      <c r="Q649" s="28">
        <v>1.9771E-2</v>
      </c>
      <c r="R649" s="28">
        <v>1.3140000000000001E-2</v>
      </c>
      <c r="S649" s="28">
        <v>1.7119198282579906E-2</v>
      </c>
      <c r="T649" s="28">
        <v>1.3140000000000001E-2</v>
      </c>
      <c r="U649" s="28">
        <v>1.3140000000000001E-2</v>
      </c>
      <c r="V649" s="28">
        <v>1.3140000000000001E-2</v>
      </c>
      <c r="W649" s="28">
        <v>1.3140000000000001E-2</v>
      </c>
      <c r="X649" s="28">
        <v>1.3140000000000001E-2</v>
      </c>
    </row>
    <row r="650" spans="1:24" x14ac:dyDescent="0.2">
      <c r="A650" s="11" t="s">
        <v>125</v>
      </c>
      <c r="B650" s="11" t="s">
        <v>85</v>
      </c>
      <c r="C650" s="11" t="s">
        <v>192</v>
      </c>
      <c r="D650" s="11" t="s">
        <v>190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8">
        <v>0</v>
      </c>
      <c r="T650" s="28">
        <v>0</v>
      </c>
      <c r="U650" s="28">
        <v>0</v>
      </c>
      <c r="V650" s="28">
        <v>0</v>
      </c>
      <c r="W650" s="28">
        <v>0</v>
      </c>
      <c r="X650" s="28">
        <v>0</v>
      </c>
    </row>
    <row r="651" spans="1:24" x14ac:dyDescent="0.2">
      <c r="A651" s="11" t="s">
        <v>126</v>
      </c>
      <c r="B651" s="11" t="s">
        <v>85</v>
      </c>
      <c r="C651" s="11" t="s">
        <v>181</v>
      </c>
      <c r="D651" s="11" t="s">
        <v>182</v>
      </c>
      <c r="E651" s="28">
        <v>2.1930650000000003</v>
      </c>
      <c r="F651" s="28">
        <v>2.1269860000000005</v>
      </c>
      <c r="G651" s="28">
        <v>2.2007259999999995</v>
      </c>
      <c r="H651" s="28">
        <v>2.3397540000000001</v>
      </c>
      <c r="I651" s="28">
        <v>2.4732419999999999</v>
      </c>
      <c r="J651" s="28">
        <v>2.6915230000000001</v>
      </c>
      <c r="K651" s="28">
        <v>2.9682489999999997</v>
      </c>
      <c r="L651" s="28">
        <v>3.0152000000000001</v>
      </c>
      <c r="M651" s="28">
        <v>3.1539999999999999</v>
      </c>
      <c r="N651" s="28">
        <v>3.2</v>
      </c>
      <c r="O651" s="28">
        <v>3.2070090000000002</v>
      </c>
      <c r="P651" s="28">
        <v>3.2319819550000002</v>
      </c>
      <c r="Q651" s="28">
        <v>3.2577740452250006</v>
      </c>
      <c r="R651" s="28">
        <v>3.2673733047727507</v>
      </c>
      <c r="S651" s="28">
        <v>3.2664347052011591</v>
      </c>
      <c r="T651" s="28">
        <v>3.2650367499179405</v>
      </c>
      <c r="U651" s="28">
        <v>3.2688661251693354</v>
      </c>
      <c r="V651" s="28">
        <v>3.2795865349162874</v>
      </c>
      <c r="W651" s="28">
        <v>3.2900668042179615</v>
      </c>
      <c r="X651" s="28">
        <v>3.2988383345251662</v>
      </c>
    </row>
    <row r="652" spans="1:24" x14ac:dyDescent="0.2">
      <c r="A652" s="11" t="s">
        <v>126</v>
      </c>
      <c r="B652" s="11" t="s">
        <v>85</v>
      </c>
      <c r="C652" s="11" t="s">
        <v>181</v>
      </c>
      <c r="D652" s="11" t="s">
        <v>183</v>
      </c>
      <c r="E652" s="28">
        <v>2.3387999999999999E-2</v>
      </c>
      <c r="F652" s="28">
        <v>2.615E-2</v>
      </c>
      <c r="G652" s="28">
        <v>2.9648000000000001E-2</v>
      </c>
      <c r="H652" s="28">
        <v>3.1633000000000001E-2</v>
      </c>
      <c r="I652" s="28">
        <v>3.5999999999999997E-2</v>
      </c>
      <c r="J652" s="28">
        <v>4.7E-2</v>
      </c>
      <c r="K652" s="28">
        <v>6.5000000000000002E-2</v>
      </c>
      <c r="L652" s="28">
        <v>8.5999999999999993E-2</v>
      </c>
      <c r="M652" s="28">
        <v>6.7000000000000004E-2</v>
      </c>
      <c r="N652" s="28">
        <v>2.3E-2</v>
      </c>
      <c r="O652" s="28">
        <v>2.3009000000000002E-2</v>
      </c>
      <c r="P652" s="28">
        <v>4.1008000000000003E-2</v>
      </c>
      <c r="Q652" s="28">
        <v>4.1952000000000003E-2</v>
      </c>
      <c r="R652" s="28">
        <v>4.2176999999999999E-2</v>
      </c>
      <c r="S652" s="28">
        <v>4.8071999999999997E-2</v>
      </c>
      <c r="T652" s="28">
        <v>5.0865E-2</v>
      </c>
      <c r="U652" s="28">
        <v>5.9334999999999999E-2</v>
      </c>
      <c r="V652" s="28">
        <v>6.9560000000000011E-2</v>
      </c>
      <c r="W652" s="28">
        <v>7.6072000000000001E-2</v>
      </c>
      <c r="X652" s="28">
        <v>8.1153000000000003E-2</v>
      </c>
    </row>
    <row r="653" spans="1:24" x14ac:dyDescent="0.2">
      <c r="A653" s="11" t="s">
        <v>126</v>
      </c>
      <c r="B653" s="11" t="s">
        <v>85</v>
      </c>
      <c r="C653" s="11" t="s">
        <v>181</v>
      </c>
      <c r="D653" s="11" t="s">
        <v>184</v>
      </c>
      <c r="E653" s="28">
        <v>0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8">
        <v>0</v>
      </c>
      <c r="T653" s="28">
        <v>0</v>
      </c>
      <c r="U653" s="28">
        <v>0</v>
      </c>
      <c r="V653" s="28">
        <v>0</v>
      </c>
      <c r="W653" s="28">
        <v>0</v>
      </c>
      <c r="X653" s="28">
        <v>0</v>
      </c>
    </row>
    <row r="654" spans="1:24" x14ac:dyDescent="0.2">
      <c r="A654" s="11" t="s">
        <v>126</v>
      </c>
      <c r="B654" s="11" t="s">
        <v>85</v>
      </c>
      <c r="C654" s="11" t="s">
        <v>181</v>
      </c>
      <c r="D654" s="11" t="s">
        <v>185</v>
      </c>
      <c r="E654" s="28">
        <v>0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8">
        <v>0</v>
      </c>
      <c r="T654" s="28">
        <v>0</v>
      </c>
      <c r="U654" s="28">
        <v>0</v>
      </c>
      <c r="V654" s="28">
        <v>0</v>
      </c>
      <c r="W654" s="28">
        <v>0</v>
      </c>
      <c r="X654" s="28">
        <v>0</v>
      </c>
    </row>
    <row r="655" spans="1:24" x14ac:dyDescent="0.2">
      <c r="A655" s="11" t="s">
        <v>126</v>
      </c>
      <c r="B655" s="11" t="s">
        <v>85</v>
      </c>
      <c r="C655" s="11" t="s">
        <v>181</v>
      </c>
      <c r="D655" s="11" t="s">
        <v>186</v>
      </c>
      <c r="E655" s="28">
        <v>1.1623244500000003</v>
      </c>
      <c r="F655" s="28">
        <v>1.1698423000000004</v>
      </c>
      <c r="G655" s="28">
        <v>1.2103992999999997</v>
      </c>
      <c r="H655" s="28">
        <v>1.2868647000000002</v>
      </c>
      <c r="I655" s="28">
        <v>1.3355506800000001</v>
      </c>
      <c r="J655" s="28">
        <v>1.4582474775000001</v>
      </c>
      <c r="K655" s="28">
        <v>1.6939702988000001</v>
      </c>
      <c r="L655" s="28">
        <v>2.1078024463999996</v>
      </c>
      <c r="M655" s="28">
        <v>2.0504480200000001</v>
      </c>
      <c r="N655" s="28">
        <v>1.1229244454999998</v>
      </c>
      <c r="O655" s="28">
        <v>1.5148891152499997</v>
      </c>
      <c r="P655" s="28">
        <v>1.8032233205000001</v>
      </c>
      <c r="Q655" s="28">
        <v>1.9342467357499995</v>
      </c>
      <c r="R655" s="28">
        <v>2.0136508177499999</v>
      </c>
      <c r="S655" s="28">
        <v>2.2530947488419515</v>
      </c>
      <c r="T655" s="28">
        <v>2.236433391113581</v>
      </c>
      <c r="U655" s="28">
        <v>2.2228289651151476</v>
      </c>
      <c r="V655" s="28">
        <v>2.230118843743075</v>
      </c>
      <c r="W655" s="28">
        <v>2.2372454268682138</v>
      </c>
      <c r="X655" s="28">
        <v>2.2432100674771127</v>
      </c>
    </row>
    <row r="656" spans="1:24" x14ac:dyDescent="0.2">
      <c r="A656" s="11" t="s">
        <v>126</v>
      </c>
      <c r="B656" s="11" t="s">
        <v>85</v>
      </c>
      <c r="C656" s="11" t="s">
        <v>181</v>
      </c>
      <c r="D656" s="11" t="s">
        <v>187</v>
      </c>
      <c r="E656" s="28">
        <v>1.1623244500000003</v>
      </c>
      <c r="F656" s="28">
        <v>1.1698423000000004</v>
      </c>
      <c r="G656" s="28">
        <v>1.2103992999999997</v>
      </c>
      <c r="H656" s="28">
        <v>1.2868647000000002</v>
      </c>
      <c r="I656" s="28">
        <v>1.3355506800000001</v>
      </c>
      <c r="J656" s="28">
        <v>1.4582474775000001</v>
      </c>
      <c r="K656" s="28">
        <v>1.6939702988000001</v>
      </c>
      <c r="L656" s="28">
        <v>2.1078024463999996</v>
      </c>
      <c r="M656" s="28">
        <v>2.0504480200000001</v>
      </c>
      <c r="N656" s="28">
        <v>1.1229244454999998</v>
      </c>
      <c r="O656" s="28">
        <v>1.5148891152499997</v>
      </c>
      <c r="P656" s="28">
        <v>1.8032233205000001</v>
      </c>
      <c r="Q656" s="28">
        <v>1.9342467357499995</v>
      </c>
      <c r="R656" s="28">
        <v>2.0136508177499999</v>
      </c>
      <c r="S656" s="28">
        <v>2.2530947488419515</v>
      </c>
      <c r="T656" s="28">
        <v>2.236433391113581</v>
      </c>
      <c r="U656" s="28">
        <v>2.2228289651151476</v>
      </c>
      <c r="V656" s="28">
        <v>2.230118843743075</v>
      </c>
      <c r="W656" s="28">
        <v>2.2372454268682138</v>
      </c>
      <c r="X656" s="28">
        <v>2.2432100674771127</v>
      </c>
    </row>
    <row r="657" spans="1:24" x14ac:dyDescent="0.2">
      <c r="A657" s="11" t="s">
        <v>126</v>
      </c>
      <c r="B657" s="11" t="s">
        <v>85</v>
      </c>
      <c r="C657" s="11" t="s">
        <v>181</v>
      </c>
      <c r="D657" s="11" t="s">
        <v>188</v>
      </c>
      <c r="E657" s="28">
        <v>1.4625300000000001</v>
      </c>
      <c r="F657" s="28">
        <v>1.225725</v>
      </c>
      <c r="G657" s="28">
        <v>1.4903029999999999</v>
      </c>
      <c r="H657" s="28">
        <v>1.446132</v>
      </c>
      <c r="I657" s="28">
        <v>1.708564</v>
      </c>
      <c r="J657" s="28">
        <v>2.0209999999999999</v>
      </c>
      <c r="K657" s="28">
        <v>2.4569429999999999</v>
      </c>
      <c r="L657" s="28">
        <v>3.1619999999999999</v>
      </c>
      <c r="M657" s="28">
        <v>2.8090000000000002</v>
      </c>
      <c r="N657" s="28">
        <v>1.3603719999999999</v>
      </c>
      <c r="O657" s="28">
        <v>1.932331</v>
      </c>
      <c r="P657" s="28">
        <v>2.5324740000000001</v>
      </c>
      <c r="Q657" s="28">
        <v>2.6320139999999999</v>
      </c>
      <c r="R657" s="28">
        <v>3.0619749999999999</v>
      </c>
      <c r="S657" s="28">
        <v>3.5800903148932388</v>
      </c>
      <c r="T657" s="28">
        <v>3.346921445302653</v>
      </c>
      <c r="U657" s="28">
        <v>3.3827925250403275</v>
      </c>
      <c r="V657" s="28">
        <v>3.2645625385542494</v>
      </c>
      <c r="W657" s="28">
        <v>3.2941667702853064</v>
      </c>
      <c r="X657" s="28">
        <v>3.3077731717880967</v>
      </c>
    </row>
    <row r="658" spans="1:24" x14ac:dyDescent="0.2">
      <c r="A658" s="11" t="s">
        <v>126</v>
      </c>
      <c r="B658" s="11" t="s">
        <v>85</v>
      </c>
      <c r="C658" s="11" t="s">
        <v>181</v>
      </c>
      <c r="D658" s="11" t="s">
        <v>189</v>
      </c>
      <c r="E658" s="28">
        <v>8.4195000000000006E-2</v>
      </c>
      <c r="F658" s="28">
        <v>0.18362999999999999</v>
      </c>
      <c r="G658" s="28">
        <v>0.202735</v>
      </c>
      <c r="H658" s="28">
        <v>0.238985</v>
      </c>
      <c r="I658" s="28">
        <v>0.35847800000000002</v>
      </c>
      <c r="J658" s="28">
        <v>0.57699999999999996</v>
      </c>
      <c r="K658" s="28">
        <v>0.58723900000000007</v>
      </c>
      <c r="L658" s="28">
        <v>0.72134399999999999</v>
      </c>
      <c r="M658" s="28">
        <v>0.77100000000000002</v>
      </c>
      <c r="N658" s="28">
        <v>0.47683199999999998</v>
      </c>
      <c r="O658" s="28">
        <v>0.68452000000000002</v>
      </c>
      <c r="P658" s="28">
        <v>0.74240700000000004</v>
      </c>
      <c r="Q658" s="28">
        <v>0.76958800000000005</v>
      </c>
      <c r="R658" s="28">
        <v>0.90301399999999998</v>
      </c>
      <c r="S658" s="28">
        <v>0.93097524057297643</v>
      </c>
      <c r="T658" s="28">
        <v>0.94939830326141239</v>
      </c>
      <c r="U658" s="28">
        <v>0.95793259614938242</v>
      </c>
      <c r="V658" s="28">
        <v>0.96751192211087622</v>
      </c>
      <c r="W658" s="28">
        <v>0.9771870413319852</v>
      </c>
      <c r="X658" s="28">
        <v>0.98695891174530492</v>
      </c>
    </row>
    <row r="659" spans="1:24" x14ac:dyDescent="0.2">
      <c r="A659" s="11" t="s">
        <v>126</v>
      </c>
      <c r="B659" s="11" t="s">
        <v>85</v>
      </c>
      <c r="C659" s="11" t="s">
        <v>181</v>
      </c>
      <c r="D659" s="11" t="s">
        <v>190</v>
      </c>
      <c r="E659" s="28">
        <v>0</v>
      </c>
      <c r="F659" s="28">
        <v>0</v>
      </c>
      <c r="G659" s="28">
        <v>0</v>
      </c>
      <c r="H659" s="28">
        <v>0</v>
      </c>
      <c r="I659" s="28">
        <v>0</v>
      </c>
      <c r="J659" s="28">
        <v>0</v>
      </c>
      <c r="K659" s="28">
        <v>0</v>
      </c>
      <c r="L659" s="28">
        <v>0</v>
      </c>
      <c r="M659" s="28">
        <v>0</v>
      </c>
      <c r="N659" s="28">
        <v>0</v>
      </c>
      <c r="O659" s="28">
        <v>0</v>
      </c>
      <c r="P659" s="28">
        <v>0</v>
      </c>
      <c r="Q659" s="28">
        <v>0</v>
      </c>
      <c r="R659" s="28">
        <v>0</v>
      </c>
      <c r="S659" s="28">
        <v>0</v>
      </c>
      <c r="T659" s="28">
        <v>0</v>
      </c>
      <c r="U659" s="28">
        <v>0</v>
      </c>
      <c r="V659" s="28">
        <v>0</v>
      </c>
      <c r="W659" s="28">
        <v>0</v>
      </c>
      <c r="X659" s="28">
        <v>0</v>
      </c>
    </row>
    <row r="660" spans="1:24" x14ac:dyDescent="0.2">
      <c r="A660" s="11" t="s">
        <v>126</v>
      </c>
      <c r="B660" s="11" t="s">
        <v>85</v>
      </c>
      <c r="C660" s="11" t="s">
        <v>191</v>
      </c>
      <c r="D660" s="11" t="s">
        <v>182</v>
      </c>
      <c r="E660" s="28">
        <v>0.18753861285781323</v>
      </c>
      <c r="F660" s="28">
        <v>0.19113888419851685</v>
      </c>
      <c r="G660" s="28">
        <v>0.19831470161335032</v>
      </c>
      <c r="H660" s="28">
        <v>0.20958669200728977</v>
      </c>
      <c r="I660" s="28">
        <v>0.22532543988702899</v>
      </c>
      <c r="J660" s="28">
        <v>0.24096902941176473</v>
      </c>
      <c r="K660" s="28">
        <v>0.28215000000000001</v>
      </c>
      <c r="L660" s="28">
        <v>0.29029914157019415</v>
      </c>
      <c r="M660" s="28">
        <v>0.30026592741626568</v>
      </c>
      <c r="N660" s="28">
        <v>0.29377049929344412</v>
      </c>
      <c r="O660" s="28">
        <v>0.29662249929344414</v>
      </c>
      <c r="P660" s="28">
        <v>0.30294649929344414</v>
      </c>
      <c r="Q660" s="28">
        <v>0.31127423178991132</v>
      </c>
      <c r="R660" s="28">
        <v>0.32009660294886083</v>
      </c>
      <c r="S660" s="28">
        <v>0.33040818256655397</v>
      </c>
      <c r="T660" s="28">
        <v>0.34187603984451981</v>
      </c>
      <c r="U660" s="28">
        <v>0.35514404816327599</v>
      </c>
      <c r="V660" s="28">
        <v>0.37041134459674546</v>
      </c>
      <c r="W660" s="28">
        <v>0.38414434459674546</v>
      </c>
      <c r="X660" s="28">
        <v>0.39974634459674546</v>
      </c>
    </row>
    <row r="661" spans="1:24" x14ac:dyDescent="0.2">
      <c r="A661" s="11" t="s">
        <v>126</v>
      </c>
      <c r="B661" s="11" t="s">
        <v>85</v>
      </c>
      <c r="C661" s="11" t="s">
        <v>191</v>
      </c>
      <c r="D661" s="11" t="s">
        <v>183</v>
      </c>
      <c r="E661" s="28">
        <v>4.1272941176470589E-3</v>
      </c>
      <c r="F661" s="28">
        <v>5.3670000000000002E-3</v>
      </c>
      <c r="G661" s="28">
        <v>4.7400000000000003E-3</v>
      </c>
      <c r="H661" s="28">
        <v>5.4879999999999998E-3</v>
      </c>
      <c r="I661" s="28">
        <v>6.4749999999999999E-3</v>
      </c>
      <c r="J661" s="28">
        <v>8.3549999999999996E-3</v>
      </c>
      <c r="K661" s="28">
        <v>1.1053E-2</v>
      </c>
      <c r="L661" s="28">
        <v>1.3240999999999999E-2</v>
      </c>
      <c r="M661" s="28">
        <v>8.7910000000000002E-3</v>
      </c>
      <c r="N661" s="28">
        <v>2.7750000000000001E-3</v>
      </c>
      <c r="O661" s="28">
        <v>2.8519999999999999E-3</v>
      </c>
      <c r="P661" s="28">
        <v>6.3239999999999998E-3</v>
      </c>
      <c r="Q661" s="28">
        <v>6.8130000000000005E-3</v>
      </c>
      <c r="R661" s="28">
        <v>7.2659999999999999E-3</v>
      </c>
      <c r="S661" s="28">
        <v>8.3910000000000009E-3</v>
      </c>
      <c r="T661" s="28">
        <v>9.1549999999999999E-3</v>
      </c>
      <c r="U661" s="28">
        <v>1.0533000000000001E-2</v>
      </c>
      <c r="V661" s="28">
        <v>1.2071E-2</v>
      </c>
      <c r="W661" s="28">
        <v>1.3733E-2</v>
      </c>
      <c r="X661" s="28">
        <v>1.5602000000000001E-2</v>
      </c>
    </row>
    <row r="662" spans="1:24" x14ac:dyDescent="0.2">
      <c r="A662" s="11" t="s">
        <v>126</v>
      </c>
      <c r="B662" s="11" t="s">
        <v>85</v>
      </c>
      <c r="C662" s="11" t="s">
        <v>191</v>
      </c>
      <c r="D662" s="11" t="s">
        <v>184</v>
      </c>
      <c r="E662" s="28">
        <v>0</v>
      </c>
      <c r="F662" s="28">
        <v>0</v>
      </c>
      <c r="G662" s="28">
        <v>0</v>
      </c>
      <c r="H662" s="28">
        <v>0</v>
      </c>
      <c r="I662" s="28">
        <v>0</v>
      </c>
      <c r="J662" s="28">
        <v>0</v>
      </c>
      <c r="K662" s="28">
        <v>0</v>
      </c>
      <c r="L662" s="28">
        <v>0</v>
      </c>
      <c r="M662" s="28">
        <v>0</v>
      </c>
      <c r="N662" s="28">
        <v>0</v>
      </c>
      <c r="O662" s="28">
        <v>0</v>
      </c>
      <c r="P662" s="28">
        <v>0</v>
      </c>
      <c r="Q662" s="28">
        <v>0</v>
      </c>
      <c r="R662" s="28">
        <v>0</v>
      </c>
      <c r="S662" s="28">
        <v>0</v>
      </c>
      <c r="T662" s="28">
        <v>0</v>
      </c>
      <c r="U662" s="28">
        <v>0</v>
      </c>
      <c r="V662" s="28">
        <v>0</v>
      </c>
      <c r="W662" s="28">
        <v>0</v>
      </c>
      <c r="X662" s="28">
        <v>0</v>
      </c>
    </row>
    <row r="663" spans="1:24" x14ac:dyDescent="0.2">
      <c r="A663" s="11" t="s">
        <v>126</v>
      </c>
      <c r="B663" s="11" t="s">
        <v>85</v>
      </c>
      <c r="C663" s="11" t="s">
        <v>191</v>
      </c>
      <c r="D663" s="11" t="s">
        <v>185</v>
      </c>
      <c r="E663" s="28">
        <v>0</v>
      </c>
      <c r="F663" s="28">
        <v>0</v>
      </c>
      <c r="G663" s="28">
        <v>0</v>
      </c>
      <c r="H663" s="28">
        <v>0</v>
      </c>
      <c r="I663" s="28">
        <v>0</v>
      </c>
      <c r="J663" s="28">
        <v>0</v>
      </c>
      <c r="K663" s="28">
        <v>0</v>
      </c>
      <c r="L663" s="28">
        <v>0</v>
      </c>
      <c r="M663" s="28">
        <v>0</v>
      </c>
      <c r="N663" s="28">
        <v>0</v>
      </c>
      <c r="O663" s="28">
        <v>0</v>
      </c>
      <c r="P663" s="28">
        <v>0</v>
      </c>
      <c r="Q663" s="28">
        <v>0</v>
      </c>
      <c r="R663" s="28">
        <v>0</v>
      </c>
      <c r="S663" s="28">
        <v>0</v>
      </c>
      <c r="T663" s="28">
        <v>0</v>
      </c>
      <c r="U663" s="28">
        <v>0</v>
      </c>
      <c r="V663" s="28">
        <v>0</v>
      </c>
      <c r="W663" s="28">
        <v>0</v>
      </c>
      <c r="X663" s="28">
        <v>0</v>
      </c>
    </row>
    <row r="664" spans="1:24" x14ac:dyDescent="0.2">
      <c r="A664" s="11" t="s">
        <v>126</v>
      </c>
      <c r="B664" s="11" t="s">
        <v>85</v>
      </c>
      <c r="C664" s="11" t="s">
        <v>191</v>
      </c>
      <c r="D664" s="11" t="s">
        <v>186</v>
      </c>
      <c r="E664" s="28">
        <v>0.1310574040702169</v>
      </c>
      <c r="F664" s="28">
        <v>0.13357337776049238</v>
      </c>
      <c r="G664" s="28">
        <v>0.13858804640999844</v>
      </c>
      <c r="H664" s="28">
        <v>0.14646523915032311</v>
      </c>
      <c r="I664" s="28">
        <v>0.15746393114767793</v>
      </c>
      <c r="J664" s="28">
        <v>0.16385894000000006</v>
      </c>
      <c r="K664" s="28">
        <v>0.17557633275204362</v>
      </c>
      <c r="L664" s="28">
        <v>0.17704375083645826</v>
      </c>
      <c r="M664" s="28">
        <v>0.14188479079901609</v>
      </c>
      <c r="N664" s="28">
        <v>7.9919336971214991E-2</v>
      </c>
      <c r="O664" s="28">
        <v>0.10576910872259422</v>
      </c>
      <c r="P664" s="28">
        <v>0.13221138590324275</v>
      </c>
      <c r="Q664" s="28">
        <v>0.18168920000000002</v>
      </c>
      <c r="R664" s="28">
        <v>0.1298542</v>
      </c>
      <c r="S664" s="28">
        <v>0.12094718349205613</v>
      </c>
      <c r="T664" s="28">
        <v>0.1364787202117777</v>
      </c>
      <c r="U664" s="28">
        <v>0.14916050022857585</v>
      </c>
      <c r="V664" s="28">
        <v>0.16668510506853543</v>
      </c>
      <c r="W664" s="28">
        <v>0.18438928540643781</v>
      </c>
      <c r="X664" s="28">
        <v>0.20786809919030769</v>
      </c>
    </row>
    <row r="665" spans="1:24" x14ac:dyDescent="0.2">
      <c r="A665" s="11" t="s">
        <v>126</v>
      </c>
      <c r="B665" s="11" t="s">
        <v>85</v>
      </c>
      <c r="C665" s="11" t="s">
        <v>191</v>
      </c>
      <c r="D665" s="11" t="s">
        <v>187</v>
      </c>
      <c r="E665" s="28">
        <v>0.1310574040702169</v>
      </c>
      <c r="F665" s="28">
        <v>0.13357337776049238</v>
      </c>
      <c r="G665" s="28">
        <v>0.13858804640999844</v>
      </c>
      <c r="H665" s="28">
        <v>0.14646523915032311</v>
      </c>
      <c r="I665" s="28">
        <v>0.15746393114767793</v>
      </c>
      <c r="J665" s="28">
        <v>0.16385894000000006</v>
      </c>
      <c r="K665" s="28">
        <v>0.17557633275204362</v>
      </c>
      <c r="L665" s="28">
        <v>0.17704375083645826</v>
      </c>
      <c r="M665" s="28">
        <v>0.14188479079901609</v>
      </c>
      <c r="N665" s="28">
        <v>7.9919336971214991E-2</v>
      </c>
      <c r="O665" s="28">
        <v>0.10576910872259422</v>
      </c>
      <c r="P665" s="28">
        <v>0.13221138590324275</v>
      </c>
      <c r="Q665" s="28">
        <v>0.18168920000000002</v>
      </c>
      <c r="R665" s="28">
        <v>0.1298542</v>
      </c>
      <c r="S665" s="28">
        <v>0.12094718349205613</v>
      </c>
      <c r="T665" s="28">
        <v>0.1364787202117777</v>
      </c>
      <c r="U665" s="28">
        <v>0.14916050022857585</v>
      </c>
      <c r="V665" s="28">
        <v>0.16668510506853543</v>
      </c>
      <c r="W665" s="28">
        <v>0.18438928540643781</v>
      </c>
      <c r="X665" s="28">
        <v>0.20786809919030769</v>
      </c>
    </row>
    <row r="666" spans="1:24" x14ac:dyDescent="0.2">
      <c r="A666" s="11" t="s">
        <v>126</v>
      </c>
      <c r="B666" s="11" t="s">
        <v>85</v>
      </c>
      <c r="C666" s="11" t="s">
        <v>191</v>
      </c>
      <c r="D666" s="11" t="s">
        <v>188</v>
      </c>
      <c r="E666" s="28">
        <v>9.7096000000000002E-2</v>
      </c>
      <c r="F666" s="28">
        <v>0.12590600000000002</v>
      </c>
      <c r="G666" s="28">
        <v>0.15915400000000002</v>
      </c>
      <c r="H666" s="28">
        <v>0.15740900000000002</v>
      </c>
      <c r="I666" s="28">
        <v>0.16820200000000002</v>
      </c>
      <c r="J666" s="28">
        <v>0.15820000000000001</v>
      </c>
      <c r="K666" s="28">
        <v>0.19619600000000001</v>
      </c>
      <c r="L666" s="28">
        <v>0.20199999999999996</v>
      </c>
      <c r="M666" s="28">
        <v>0.16444599999999998</v>
      </c>
      <c r="N666" s="28">
        <v>7.2577000000000003E-2</v>
      </c>
      <c r="O666" s="28">
        <v>0.11018600000000001</v>
      </c>
      <c r="P666" s="28">
        <v>0.14996399999999999</v>
      </c>
      <c r="Q666" s="28">
        <v>0.165494</v>
      </c>
      <c r="R666" s="28">
        <v>0.13519900000000001</v>
      </c>
      <c r="S666" s="28">
        <v>0.14113763807803181</v>
      </c>
      <c r="T666" s="28">
        <v>0.1706136725475185</v>
      </c>
      <c r="U666" s="28">
        <v>0.19167072365721052</v>
      </c>
      <c r="V666" s="28">
        <v>0.21268025636733259</v>
      </c>
      <c r="W666" s="28">
        <v>0.23416423844930828</v>
      </c>
      <c r="X666" s="28">
        <v>0.25725751346654829</v>
      </c>
    </row>
    <row r="667" spans="1:24" x14ac:dyDescent="0.2">
      <c r="A667" s="11" t="s">
        <v>126</v>
      </c>
      <c r="B667" s="11" t="s">
        <v>85</v>
      </c>
      <c r="C667" s="11" t="s">
        <v>191</v>
      </c>
      <c r="D667" s="11" t="s">
        <v>189</v>
      </c>
      <c r="E667" s="28">
        <v>3.7030000000000001E-3</v>
      </c>
      <c r="F667" s="28">
        <v>1.2371100000000001E-2</v>
      </c>
      <c r="G667" s="28">
        <v>1.3353E-2</v>
      </c>
      <c r="H667" s="28">
        <v>1.3724E-2</v>
      </c>
      <c r="I667" s="28">
        <v>2.1809000000000002E-2</v>
      </c>
      <c r="J667" s="28">
        <v>2.4066999999999995E-2</v>
      </c>
      <c r="K667" s="28">
        <v>3.3277000000000001E-2</v>
      </c>
      <c r="L667" s="28">
        <v>3.3381000000000001E-2</v>
      </c>
      <c r="M667" s="28">
        <v>4.3814000000000006E-2</v>
      </c>
      <c r="N667" s="28">
        <v>2.0528999999999999E-2</v>
      </c>
      <c r="O667" s="28">
        <v>2.6016000000000001E-2</v>
      </c>
      <c r="P667" s="28">
        <v>3.6901000000000003E-2</v>
      </c>
      <c r="Q667" s="28">
        <v>2.9328E-2</v>
      </c>
      <c r="R667" s="28">
        <v>4.9755000000000001E-2</v>
      </c>
      <c r="S667" s="28">
        <v>3.5438815959026551E-2</v>
      </c>
      <c r="T667" s="28">
        <v>5.2341463726088916E-2</v>
      </c>
      <c r="U667" s="28">
        <v>5.2864878363349813E-2</v>
      </c>
      <c r="V667" s="28">
        <v>5.3393527146983304E-2</v>
      </c>
      <c r="W667" s="28">
        <v>5.3927462418453136E-2</v>
      </c>
      <c r="X667" s="28">
        <v>5.4466737042637658E-2</v>
      </c>
    </row>
    <row r="668" spans="1:24" x14ac:dyDescent="0.2">
      <c r="A668" s="11" t="s">
        <v>126</v>
      </c>
      <c r="B668" s="11" t="s">
        <v>85</v>
      </c>
      <c r="C668" s="11" t="s">
        <v>191</v>
      </c>
      <c r="D668" s="11" t="s">
        <v>190</v>
      </c>
      <c r="E668" s="28">
        <v>0</v>
      </c>
      <c r="F668" s="28">
        <v>0</v>
      </c>
      <c r="G668" s="28">
        <v>0</v>
      </c>
      <c r="H668" s="28">
        <v>0</v>
      </c>
      <c r="I668" s="28">
        <v>0</v>
      </c>
      <c r="J668" s="28">
        <v>0</v>
      </c>
      <c r="K668" s="28">
        <v>0</v>
      </c>
      <c r="L668" s="28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8">
        <v>0</v>
      </c>
      <c r="S668" s="28">
        <v>0</v>
      </c>
      <c r="T668" s="28">
        <v>0</v>
      </c>
      <c r="U668" s="28">
        <v>0</v>
      </c>
      <c r="V668" s="28">
        <v>0</v>
      </c>
      <c r="W668" s="28">
        <v>0</v>
      </c>
      <c r="X668" s="28">
        <v>0</v>
      </c>
    </row>
    <row r="669" spans="1:24" x14ac:dyDescent="0.2">
      <c r="A669" s="11" t="s">
        <v>126</v>
      </c>
      <c r="B669" s="11" t="s">
        <v>85</v>
      </c>
      <c r="C669" s="11" t="s">
        <v>192</v>
      </c>
      <c r="D669" s="11" t="s">
        <v>182</v>
      </c>
      <c r="E669" s="28">
        <v>0.12292538714218676</v>
      </c>
      <c r="F669" s="28">
        <v>0.12142311580148318</v>
      </c>
      <c r="G669" s="28">
        <v>0.12200429838664968</v>
      </c>
      <c r="H669" s="28">
        <v>0.12088230799271026</v>
      </c>
      <c r="I669" s="28">
        <v>0.11402156011297095</v>
      </c>
      <c r="J669" s="28">
        <v>0.1115129705882353</v>
      </c>
      <c r="K669" s="28">
        <v>0.12154999999999995</v>
      </c>
      <c r="L669" s="28">
        <v>0.11780085842980582</v>
      </c>
      <c r="M669" s="28">
        <v>0.1157340725837343</v>
      </c>
      <c r="N669" s="28">
        <v>0.10422950070655589</v>
      </c>
      <c r="O669" s="28">
        <v>0.10020573066416252</v>
      </c>
      <c r="P669" s="28">
        <v>9.8995386824312762E-2</v>
      </c>
      <c r="Q669" s="28">
        <v>9.8003663614853978E-2</v>
      </c>
      <c r="R669" s="28">
        <v>9.7630443797962735E-2</v>
      </c>
      <c r="S669" s="28">
        <v>9.7158617170084963E-2</v>
      </c>
      <c r="T669" s="28">
        <v>9.7241100139879855E-2</v>
      </c>
      <c r="U669" s="28">
        <v>9.8337634131487051E-2</v>
      </c>
      <c r="V669" s="28">
        <v>9.9379999742282954E-2</v>
      </c>
      <c r="W669" s="28">
        <v>0.10124639976032314</v>
      </c>
      <c r="X669" s="28">
        <v>0.10376315177710052</v>
      </c>
    </row>
    <row r="670" spans="1:24" x14ac:dyDescent="0.2">
      <c r="A670" s="11" t="s">
        <v>126</v>
      </c>
      <c r="B670" s="11" t="s">
        <v>85</v>
      </c>
      <c r="C670" s="11" t="s">
        <v>192</v>
      </c>
      <c r="D670" s="11" t="s">
        <v>183</v>
      </c>
      <c r="E670" s="28">
        <v>2.4821428571428568E-3</v>
      </c>
      <c r="F670" s="28">
        <v>2.8419999999999999E-3</v>
      </c>
      <c r="G670" s="28">
        <v>2.333E-3</v>
      </c>
      <c r="H670" s="28">
        <v>2.6440000000000001E-3</v>
      </c>
      <c r="I670" s="28">
        <v>3.209E-3</v>
      </c>
      <c r="J670" s="28">
        <v>4.2919999999999998E-3</v>
      </c>
      <c r="K670" s="28">
        <v>6.8999999999999999E-3</v>
      </c>
      <c r="L670" s="28">
        <v>9.7050000000000001E-3</v>
      </c>
      <c r="M670" s="28">
        <v>6.4060000000000002E-3</v>
      </c>
      <c r="N670" s="28">
        <v>1.0280000000000001E-3</v>
      </c>
      <c r="O670" s="28">
        <v>2.2300000000000002E-3</v>
      </c>
      <c r="P670" s="28">
        <v>4.8019999999999998E-3</v>
      </c>
      <c r="Q670" s="28">
        <v>4.9480000000000001E-3</v>
      </c>
      <c r="R670" s="28">
        <v>5.5069999999999997E-3</v>
      </c>
      <c r="S670" s="28">
        <v>5.3860000000000002E-3</v>
      </c>
      <c r="T670" s="28">
        <v>5.9119999999999997E-3</v>
      </c>
      <c r="U670" s="28">
        <v>6.9309999999999997E-3</v>
      </c>
      <c r="V670" s="28">
        <v>7.9260000000000008E-3</v>
      </c>
      <c r="W670" s="28">
        <v>8.8229999999999992E-3</v>
      </c>
      <c r="X670" s="28">
        <v>9.6039999999999997E-3</v>
      </c>
    </row>
    <row r="671" spans="1:24" x14ac:dyDescent="0.2">
      <c r="A671" s="11" t="s">
        <v>126</v>
      </c>
      <c r="B671" s="11" t="s">
        <v>85</v>
      </c>
      <c r="C671" s="11" t="s">
        <v>192</v>
      </c>
      <c r="D671" s="11" t="s">
        <v>184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28">
        <v>0</v>
      </c>
      <c r="P671" s="28">
        <v>0</v>
      </c>
      <c r="Q671" s="28">
        <v>0</v>
      </c>
      <c r="R671" s="28">
        <v>0</v>
      </c>
      <c r="S671" s="28">
        <v>0</v>
      </c>
      <c r="T671" s="28">
        <v>0</v>
      </c>
      <c r="U671" s="28">
        <v>0</v>
      </c>
      <c r="V671" s="28">
        <v>0</v>
      </c>
      <c r="W671" s="28">
        <v>0</v>
      </c>
      <c r="X671" s="28">
        <v>0</v>
      </c>
    </row>
    <row r="672" spans="1:24" x14ac:dyDescent="0.2">
      <c r="A672" s="11" t="s">
        <v>126</v>
      </c>
      <c r="B672" s="11" t="s">
        <v>85</v>
      </c>
      <c r="C672" s="11" t="s">
        <v>192</v>
      </c>
      <c r="D672" s="11" t="s">
        <v>185</v>
      </c>
      <c r="E672" s="28">
        <v>0</v>
      </c>
      <c r="F672" s="28">
        <v>0</v>
      </c>
      <c r="G672" s="28">
        <v>0</v>
      </c>
      <c r="H672" s="28">
        <v>0</v>
      </c>
      <c r="I672" s="28">
        <v>0</v>
      </c>
      <c r="J672" s="28">
        <v>0</v>
      </c>
      <c r="K672" s="28">
        <v>0</v>
      </c>
      <c r="L672" s="28">
        <v>0</v>
      </c>
      <c r="M672" s="28">
        <v>0</v>
      </c>
      <c r="N672" s="28">
        <v>0</v>
      </c>
      <c r="O672" s="28">
        <v>0</v>
      </c>
      <c r="P672" s="28">
        <v>0</v>
      </c>
      <c r="Q672" s="28">
        <v>0</v>
      </c>
      <c r="R672" s="28">
        <v>0</v>
      </c>
      <c r="S672" s="28">
        <v>0</v>
      </c>
      <c r="T672" s="28">
        <v>0</v>
      </c>
      <c r="U672" s="28">
        <v>0</v>
      </c>
      <c r="V672" s="28">
        <v>0</v>
      </c>
      <c r="W672" s="28">
        <v>0</v>
      </c>
      <c r="X672" s="28">
        <v>0</v>
      </c>
    </row>
    <row r="673" spans="1:24" x14ac:dyDescent="0.2">
      <c r="A673" s="11" t="s">
        <v>126</v>
      </c>
      <c r="B673" s="11" t="s">
        <v>85</v>
      </c>
      <c r="C673" s="11" t="s">
        <v>192</v>
      </c>
      <c r="D673" s="11" t="s">
        <v>186</v>
      </c>
      <c r="E673" s="28">
        <v>0.18305683692042463</v>
      </c>
      <c r="F673" s="28">
        <v>0.19427698528237311</v>
      </c>
      <c r="G673" s="28">
        <v>0.19520687741863951</v>
      </c>
      <c r="H673" s="28">
        <v>0.19341169278833642</v>
      </c>
      <c r="I673" s="28">
        <v>0.20523880820334769</v>
      </c>
      <c r="J673" s="28">
        <v>0.22302594117647057</v>
      </c>
      <c r="K673" s="28">
        <v>0.24066683215258844</v>
      </c>
      <c r="L673" s="28">
        <v>0.24316027716891053</v>
      </c>
      <c r="M673" s="28">
        <v>0.17247713552925698</v>
      </c>
      <c r="N673" s="28">
        <v>9.7776919448947508E-2</v>
      </c>
      <c r="O673" s="28">
        <v>0.18</v>
      </c>
      <c r="P673" s="28">
        <v>0.20520000000000002</v>
      </c>
      <c r="Q673" s="28">
        <v>0.2035679</v>
      </c>
      <c r="R673" s="28">
        <v>0.20907319999999999</v>
      </c>
      <c r="S673" s="28">
        <v>0.21275997033377878</v>
      </c>
      <c r="T673" s="28">
        <v>0.21576472928049398</v>
      </c>
      <c r="U673" s="28">
        <v>0.22420980581979047</v>
      </c>
      <c r="V673" s="28">
        <v>0.22857399940725079</v>
      </c>
      <c r="W673" s="28">
        <v>0.23286671944874326</v>
      </c>
      <c r="X673" s="28">
        <v>0.23865524908733124</v>
      </c>
    </row>
    <row r="674" spans="1:24" x14ac:dyDescent="0.2">
      <c r="A674" s="11" t="s">
        <v>126</v>
      </c>
      <c r="B674" s="11" t="s">
        <v>85</v>
      </c>
      <c r="C674" s="11" t="s">
        <v>192</v>
      </c>
      <c r="D674" s="11" t="s">
        <v>187</v>
      </c>
      <c r="E674" s="28">
        <v>0.18305683692042463</v>
      </c>
      <c r="F674" s="28">
        <v>0.19427698528237311</v>
      </c>
      <c r="G674" s="28">
        <v>0.19520687741863951</v>
      </c>
      <c r="H674" s="28">
        <v>0.19341169278833642</v>
      </c>
      <c r="I674" s="28">
        <v>0.20523880820334769</v>
      </c>
      <c r="J674" s="28">
        <v>0.22302594117647057</v>
      </c>
      <c r="K674" s="28">
        <v>0.24066683215258844</v>
      </c>
      <c r="L674" s="28">
        <v>0.24316027716891053</v>
      </c>
      <c r="M674" s="28">
        <v>0.17247713552925698</v>
      </c>
      <c r="N674" s="28">
        <v>9.7776919448947508E-2</v>
      </c>
      <c r="O674" s="28">
        <v>0.18</v>
      </c>
      <c r="P674" s="28">
        <v>0.20520000000000002</v>
      </c>
      <c r="Q674" s="28">
        <v>0.2035679</v>
      </c>
      <c r="R674" s="28">
        <v>0.20907319999999999</v>
      </c>
      <c r="S674" s="28">
        <v>0.21275997033377878</v>
      </c>
      <c r="T674" s="28">
        <v>0.21576472928049398</v>
      </c>
      <c r="U674" s="28">
        <v>0.22420980581979047</v>
      </c>
      <c r="V674" s="28">
        <v>0.22857399940725079</v>
      </c>
      <c r="W674" s="28">
        <v>0.23286671944874326</v>
      </c>
      <c r="X674" s="28">
        <v>0.23865524908733124</v>
      </c>
    </row>
    <row r="675" spans="1:24" x14ac:dyDescent="0.2">
      <c r="A675" s="11" t="s">
        <v>126</v>
      </c>
      <c r="B675" s="11" t="s">
        <v>85</v>
      </c>
      <c r="C675" s="11" t="s">
        <v>192</v>
      </c>
      <c r="D675" s="11" t="s">
        <v>188</v>
      </c>
      <c r="E675" s="28">
        <v>0.144036</v>
      </c>
      <c r="F675" s="28">
        <v>0.16194700000000001</v>
      </c>
      <c r="G675" s="28">
        <v>0.16520099999999999</v>
      </c>
      <c r="H675" s="28">
        <v>0.20199600000000001</v>
      </c>
      <c r="I675" s="28">
        <v>0.276169</v>
      </c>
      <c r="J675" s="28">
        <v>0.27740000000000004</v>
      </c>
      <c r="K675" s="28">
        <v>0.32955899999999999</v>
      </c>
      <c r="L675" s="28">
        <v>0.39900000000000002</v>
      </c>
      <c r="M675" s="28">
        <v>0.29499999999999998</v>
      </c>
      <c r="N675" s="28">
        <v>0.16686000000000001</v>
      </c>
      <c r="O675" s="28">
        <v>0.30223100000000003</v>
      </c>
      <c r="P675" s="28">
        <v>0.35384300000000002</v>
      </c>
      <c r="Q675" s="28">
        <v>0.34512999999999999</v>
      </c>
      <c r="R675" s="28">
        <v>0.37903799999999999</v>
      </c>
      <c r="S675" s="28">
        <v>0.42529426027381551</v>
      </c>
      <c r="T675" s="28">
        <v>0.39208261945399492</v>
      </c>
      <c r="U675" s="28">
        <v>0.3969511219585844</v>
      </c>
      <c r="V675" s="28">
        <v>0.40032082448225292</v>
      </c>
      <c r="W675" s="28">
        <v>0.40327040248404306</v>
      </c>
      <c r="X675" s="28">
        <v>0.40765902833587592</v>
      </c>
    </row>
    <row r="676" spans="1:24" x14ac:dyDescent="0.2">
      <c r="A676" s="11" t="s">
        <v>126</v>
      </c>
      <c r="B676" s="11" t="s">
        <v>85</v>
      </c>
      <c r="C676" s="11" t="s">
        <v>192</v>
      </c>
      <c r="D676" s="11" t="s">
        <v>189</v>
      </c>
      <c r="E676" s="28">
        <v>1.2765E-2</v>
      </c>
      <c r="F676" s="28">
        <v>2.2598000000000004E-2</v>
      </c>
      <c r="G676" s="28">
        <v>2.7361999999999997E-2</v>
      </c>
      <c r="H676" s="28">
        <v>3.2506E-2</v>
      </c>
      <c r="I676" s="28">
        <v>6.6665000000000002E-2</v>
      </c>
      <c r="J676" s="28">
        <v>7.2633000000000003E-2</v>
      </c>
      <c r="K676" s="28">
        <v>0.10412399999999999</v>
      </c>
      <c r="L676" s="28">
        <v>0.149868</v>
      </c>
      <c r="M676" s="28">
        <v>0.13090099999999999</v>
      </c>
      <c r="N676" s="28">
        <v>7.5202000000000005E-2</v>
      </c>
      <c r="O676" s="28">
        <v>9.2269000000000004E-2</v>
      </c>
      <c r="P676" s="28">
        <v>0.110776</v>
      </c>
      <c r="Q676" s="28">
        <v>0.124678</v>
      </c>
      <c r="R676" s="28">
        <v>0.12610199999999999</v>
      </c>
      <c r="S676" s="28">
        <v>0.12928174612304166</v>
      </c>
      <c r="T676" s="28">
        <v>0.13366812</v>
      </c>
      <c r="U676" s="28">
        <v>0.13366812</v>
      </c>
      <c r="V676" s="28">
        <v>0.13366812</v>
      </c>
      <c r="W676" s="28">
        <v>0.13366812</v>
      </c>
      <c r="X676" s="28">
        <v>0.13366812</v>
      </c>
    </row>
    <row r="677" spans="1:24" x14ac:dyDescent="0.2">
      <c r="A677" s="11" t="s">
        <v>126</v>
      </c>
      <c r="B677" s="11" t="s">
        <v>85</v>
      </c>
      <c r="C677" s="11" t="s">
        <v>192</v>
      </c>
      <c r="D677" s="11" t="s">
        <v>190</v>
      </c>
      <c r="E677" s="28">
        <v>0</v>
      </c>
      <c r="F677" s="28">
        <v>0</v>
      </c>
      <c r="G677" s="28">
        <v>0</v>
      </c>
      <c r="H677" s="28">
        <v>0</v>
      </c>
      <c r="I677" s="28">
        <v>0</v>
      </c>
      <c r="J677" s="28">
        <v>0</v>
      </c>
      <c r="K677" s="28">
        <v>0</v>
      </c>
      <c r="L677" s="28">
        <v>0</v>
      </c>
      <c r="M677" s="28">
        <v>0</v>
      </c>
      <c r="N677" s="28">
        <v>0</v>
      </c>
      <c r="O677" s="28">
        <v>0</v>
      </c>
      <c r="P677" s="28">
        <v>0</v>
      </c>
      <c r="Q677" s="28">
        <v>0</v>
      </c>
      <c r="R677" s="28">
        <v>0</v>
      </c>
      <c r="S677" s="28">
        <v>0</v>
      </c>
      <c r="T677" s="28">
        <v>0</v>
      </c>
      <c r="U677" s="28">
        <v>0</v>
      </c>
      <c r="V677" s="28">
        <v>0</v>
      </c>
      <c r="W677" s="28">
        <v>0</v>
      </c>
      <c r="X677" s="28">
        <v>0</v>
      </c>
    </row>
    <row r="678" spans="1:24" x14ac:dyDescent="0.2">
      <c r="A678" s="11" t="s">
        <v>127</v>
      </c>
      <c r="B678" s="11" t="s">
        <v>85</v>
      </c>
      <c r="C678" s="11" t="s">
        <v>181</v>
      </c>
      <c r="D678" s="11" t="s">
        <v>182</v>
      </c>
      <c r="E678" s="28">
        <v>5.5418320000000003</v>
      </c>
      <c r="F678" s="28">
        <v>5.4639680400000001</v>
      </c>
      <c r="G678" s="28">
        <v>5.4164799987999999</v>
      </c>
      <c r="H678" s="28">
        <v>5.3901505988359997</v>
      </c>
      <c r="I678" s="28">
        <v>5.4432090808709193</v>
      </c>
      <c r="J678" s="28">
        <v>5.5930358084447915</v>
      </c>
      <c r="K678" s="28">
        <v>5.9253027341914466</v>
      </c>
      <c r="L678" s="28">
        <v>6.3671646521657026</v>
      </c>
      <c r="M678" s="28">
        <v>6.6985127126007313</v>
      </c>
      <c r="N678" s="28">
        <v>6.8368713312227092</v>
      </c>
      <c r="O678" s="28">
        <v>6.9916021912860282</v>
      </c>
      <c r="P678" s="28">
        <v>7.2794731255474474</v>
      </c>
      <c r="Q678" s="28">
        <v>7.487273931781024</v>
      </c>
      <c r="R678" s="28">
        <v>7.8207327138275931</v>
      </c>
      <c r="S678" s="28">
        <v>8.0430984758211288</v>
      </c>
      <c r="T678" s="28">
        <v>8.2704663320175182</v>
      </c>
      <c r="U678" s="28">
        <v>8.5107059766707316</v>
      </c>
      <c r="V678" s="28">
        <v>8.7690338606736127</v>
      </c>
      <c r="W678" s="28">
        <v>9.0440500174297469</v>
      </c>
      <c r="X678" s="28">
        <v>9.3341560324595818</v>
      </c>
    </row>
    <row r="679" spans="1:24" x14ac:dyDescent="0.2">
      <c r="A679" s="11" t="s">
        <v>127</v>
      </c>
      <c r="B679" s="11" t="s">
        <v>85</v>
      </c>
      <c r="C679" s="11" t="s">
        <v>181</v>
      </c>
      <c r="D679" s="11" t="s">
        <v>183</v>
      </c>
      <c r="E679" s="28">
        <v>3.6800000000000001E-3</v>
      </c>
      <c r="F679" s="28">
        <v>4.2420000000000001E-3</v>
      </c>
      <c r="G679" s="28">
        <v>5.1390000000000003E-3</v>
      </c>
      <c r="H679" s="28">
        <v>4.8500000000000001E-3</v>
      </c>
      <c r="I679" s="28">
        <v>6.6059999999999999E-3</v>
      </c>
      <c r="J679" s="28">
        <v>9.4149999999999998E-3</v>
      </c>
      <c r="K679" s="28">
        <v>1.6931000000000002E-2</v>
      </c>
      <c r="L679" s="28">
        <v>4.3074000000000001E-2</v>
      </c>
      <c r="M679" s="28">
        <v>4.8473000000000002E-2</v>
      </c>
      <c r="N679" s="28">
        <v>1.9946999999999999E-2</v>
      </c>
      <c r="O679" s="28">
        <v>2.9041000000000001E-2</v>
      </c>
      <c r="P679" s="28">
        <v>4.7473000000000001E-2</v>
      </c>
      <c r="Q679" s="28">
        <v>6.2267000000000003E-2</v>
      </c>
      <c r="R679" s="28">
        <v>8.0721000000000001E-2</v>
      </c>
      <c r="S679" s="28">
        <v>8.1592573144638331E-2</v>
      </c>
      <c r="T679" s="28">
        <v>8.2592083631608873E-2</v>
      </c>
      <c r="U679" s="28">
        <v>9.1371250676898316E-2</v>
      </c>
      <c r="V679" s="28">
        <v>0.10513517642280722</v>
      </c>
      <c r="W679" s="28">
        <v>0.11717354726401018</v>
      </c>
      <c r="X679" s="28">
        <v>0.12731311471609899</v>
      </c>
    </row>
    <row r="680" spans="1:24" x14ac:dyDescent="0.2">
      <c r="A680" s="11" t="s">
        <v>127</v>
      </c>
      <c r="B680" s="11" t="s">
        <v>85</v>
      </c>
      <c r="C680" s="11" t="s">
        <v>181</v>
      </c>
      <c r="D680" s="11" t="s">
        <v>184</v>
      </c>
      <c r="E680" s="28">
        <v>2.3089999999999999E-2</v>
      </c>
      <c r="F680" s="28">
        <v>3.3064999999999997E-2</v>
      </c>
      <c r="G680" s="28">
        <v>2.8153000000000001E-2</v>
      </c>
      <c r="H680" s="28">
        <v>3.5482E-2</v>
      </c>
      <c r="I680" s="28">
        <v>6.3780000000000003E-2</v>
      </c>
      <c r="J680" s="28">
        <v>9.1561000000000003E-2</v>
      </c>
      <c r="K680" s="28">
        <v>0.127859</v>
      </c>
      <c r="L680" s="28">
        <v>0.156558</v>
      </c>
      <c r="M680" s="28">
        <v>0.17413300000000001</v>
      </c>
      <c r="N680" s="28">
        <v>0.182505</v>
      </c>
      <c r="O680" s="28">
        <v>0.19926199999999999</v>
      </c>
      <c r="P680" s="28">
        <v>0.21119599999999999</v>
      </c>
      <c r="Q680" s="28">
        <v>0.23318</v>
      </c>
      <c r="R680" s="28">
        <v>0.26356800000000002</v>
      </c>
      <c r="S680" s="28">
        <v>0.27644999999999997</v>
      </c>
      <c r="T680" s="28">
        <v>0.29499200000000003</v>
      </c>
      <c r="U680" s="28">
        <v>0.31267199999999995</v>
      </c>
      <c r="V680" s="28">
        <v>0.33946000000000004</v>
      </c>
      <c r="W680" s="28">
        <v>0.32174999999999998</v>
      </c>
      <c r="X680" s="28">
        <v>0.30114099999999999</v>
      </c>
    </row>
    <row r="681" spans="1:24" x14ac:dyDescent="0.2">
      <c r="A681" s="11" t="s">
        <v>127</v>
      </c>
      <c r="B681" s="11" t="s">
        <v>85</v>
      </c>
      <c r="C681" s="11" t="s">
        <v>181</v>
      </c>
      <c r="D681" s="11" t="s">
        <v>185</v>
      </c>
      <c r="E681" s="28">
        <v>0.11545</v>
      </c>
      <c r="F681" s="28">
        <v>0.165325</v>
      </c>
      <c r="G681" s="28">
        <v>0.140765</v>
      </c>
      <c r="H681" s="28">
        <v>0.17741000000000001</v>
      </c>
      <c r="I681" s="28">
        <v>0.31890000000000002</v>
      </c>
      <c r="J681" s="28">
        <v>0.45780500000000002</v>
      </c>
      <c r="K681" s="28">
        <v>0.63929499999999995</v>
      </c>
      <c r="L681" s="28">
        <v>0.78278999999999999</v>
      </c>
      <c r="M681" s="28">
        <v>0.87066500000000002</v>
      </c>
      <c r="N681" s="28">
        <v>0.91252500000000003</v>
      </c>
      <c r="O681" s="28">
        <v>0.99631000000000003</v>
      </c>
      <c r="P681" s="28">
        <v>1.0559799999999999</v>
      </c>
      <c r="Q681" s="28">
        <v>1.1658999999999999</v>
      </c>
      <c r="R681" s="28">
        <v>1.3178400000000001</v>
      </c>
      <c r="S681" s="28">
        <v>1.38225</v>
      </c>
      <c r="T681" s="28">
        <v>1.4749600000000003</v>
      </c>
      <c r="U681" s="28">
        <v>1.5633599999999999</v>
      </c>
      <c r="V681" s="28">
        <v>1.6973000000000003</v>
      </c>
      <c r="W681" s="28">
        <v>1.6087499999999999</v>
      </c>
      <c r="X681" s="28">
        <v>1.5057049999999998</v>
      </c>
    </row>
    <row r="682" spans="1:24" x14ac:dyDescent="0.2">
      <c r="A682" s="11" t="s">
        <v>127</v>
      </c>
      <c r="B682" s="11" t="s">
        <v>85</v>
      </c>
      <c r="C682" s="11" t="s">
        <v>181</v>
      </c>
      <c r="D682" s="11" t="s">
        <v>186</v>
      </c>
      <c r="E682" s="28">
        <v>2.5099999999999998</v>
      </c>
      <c r="F682" s="28">
        <v>2.73</v>
      </c>
      <c r="G682" s="28">
        <v>3.03</v>
      </c>
      <c r="H682" s="28">
        <v>3.45</v>
      </c>
      <c r="I682" s="28">
        <v>3.73</v>
      </c>
      <c r="J682" s="28">
        <v>3.55</v>
      </c>
      <c r="K682" s="28">
        <v>3.54</v>
      </c>
      <c r="L682" s="28">
        <v>4.87</v>
      </c>
      <c r="M682" s="28">
        <v>5.18</v>
      </c>
      <c r="N682" s="28">
        <v>4.71</v>
      </c>
      <c r="O682" s="28">
        <v>4.1900000000000004</v>
      </c>
      <c r="P682" s="28">
        <v>5.37</v>
      </c>
      <c r="Q682" s="28">
        <v>6.56</v>
      </c>
      <c r="R682" s="28">
        <v>7.2</v>
      </c>
      <c r="S682" s="28">
        <v>7.2720000000000002</v>
      </c>
      <c r="T682" s="28">
        <v>7.1265599999999996</v>
      </c>
      <c r="U682" s="28">
        <v>7.6596353790036593</v>
      </c>
      <c r="V682" s="28">
        <v>8.3305821676399319</v>
      </c>
      <c r="W682" s="28">
        <v>9.0440500174297469</v>
      </c>
      <c r="X682" s="28">
        <v>9.3341560324595818</v>
      </c>
    </row>
    <row r="683" spans="1:24" x14ac:dyDescent="0.2">
      <c r="A683" s="11" t="s">
        <v>127</v>
      </c>
      <c r="B683" s="11" t="s">
        <v>85</v>
      </c>
      <c r="C683" s="11" t="s">
        <v>181</v>
      </c>
      <c r="D683" s="11" t="s">
        <v>187</v>
      </c>
      <c r="E683" s="28">
        <v>2.6254499999999998</v>
      </c>
      <c r="F683" s="28">
        <v>2.8953250000000001</v>
      </c>
      <c r="G683" s="28">
        <v>3.1707649999999998</v>
      </c>
      <c r="H683" s="28">
        <v>3.6274100000000002</v>
      </c>
      <c r="I683" s="28">
        <v>4.0488999999999997</v>
      </c>
      <c r="J683" s="28">
        <v>4.0078049999999994</v>
      </c>
      <c r="K683" s="28">
        <v>4.1792949999999998</v>
      </c>
      <c r="L683" s="28">
        <v>5.6527900000000004</v>
      </c>
      <c r="M683" s="28">
        <v>6.0506649999999995</v>
      </c>
      <c r="N683" s="28">
        <v>5.6225249999999996</v>
      </c>
      <c r="O683" s="28">
        <v>5.1863100000000006</v>
      </c>
      <c r="P683" s="28">
        <v>6.42598</v>
      </c>
      <c r="Q683" s="28">
        <v>7.7258999999999993</v>
      </c>
      <c r="R683" s="28">
        <v>8.5178399999999996</v>
      </c>
      <c r="S683" s="28">
        <v>8.6542500000000011</v>
      </c>
      <c r="T683" s="28">
        <v>8.6015200000000007</v>
      </c>
      <c r="U683" s="28">
        <v>9.2229953790036596</v>
      </c>
      <c r="V683" s="28">
        <v>10.027882167639932</v>
      </c>
      <c r="W683" s="28">
        <v>10.652800017429747</v>
      </c>
      <c r="X683" s="28">
        <v>10.839861032459581</v>
      </c>
    </row>
    <row r="684" spans="1:24" x14ac:dyDescent="0.2">
      <c r="A684" s="11" t="s">
        <v>127</v>
      </c>
      <c r="B684" s="11" t="s">
        <v>85</v>
      </c>
      <c r="C684" s="11" t="s">
        <v>181</v>
      </c>
      <c r="D684" s="11" t="s">
        <v>188</v>
      </c>
      <c r="E684" s="28">
        <v>2.1730930000000002</v>
      </c>
      <c r="F684" s="28">
        <v>2.4568750000000001</v>
      </c>
      <c r="G684" s="28">
        <v>3.271989</v>
      </c>
      <c r="H684" s="28">
        <v>3.8080530000000001</v>
      </c>
      <c r="I684" s="28">
        <v>4.1544670000000004</v>
      </c>
      <c r="J684" s="28">
        <v>4.231274</v>
      </c>
      <c r="K684" s="28">
        <v>4.1579419999999994</v>
      </c>
      <c r="L684" s="28">
        <v>5.5150809999999995</v>
      </c>
      <c r="M684" s="28">
        <v>4.8860060000000001</v>
      </c>
      <c r="N684" s="28">
        <v>4.5175380000000001</v>
      </c>
      <c r="O684" s="28">
        <v>4.1570669999999996</v>
      </c>
      <c r="P684" s="28">
        <v>5.374091</v>
      </c>
      <c r="Q684" s="28">
        <v>7.2065040000000007</v>
      </c>
      <c r="R684" s="28">
        <v>8.1143300000000007</v>
      </c>
      <c r="S684" s="28">
        <v>7.9290576711016776</v>
      </c>
      <c r="T684" s="28">
        <v>8.0293399427229772</v>
      </c>
      <c r="U684" s="28">
        <v>8.5065817725531669</v>
      </c>
      <c r="V684" s="28">
        <v>9.234858359223999</v>
      </c>
      <c r="W684" s="28">
        <v>9.8199812233792922</v>
      </c>
      <c r="X684" s="28">
        <v>9.955209960544634</v>
      </c>
    </row>
    <row r="685" spans="1:24" x14ac:dyDescent="0.2">
      <c r="A685" s="11" t="s">
        <v>127</v>
      </c>
      <c r="B685" s="11" t="s">
        <v>85</v>
      </c>
      <c r="C685" s="11" t="s">
        <v>181</v>
      </c>
      <c r="D685" s="11" t="s">
        <v>189</v>
      </c>
      <c r="E685" s="28">
        <v>1.3333456472301215</v>
      </c>
      <c r="F685" s="28">
        <v>1.5124305729219976</v>
      </c>
      <c r="G685" s="28">
        <v>1.7759418054442959</v>
      </c>
      <c r="H685" s="28">
        <v>2.1971977596365391</v>
      </c>
      <c r="I685" s="28">
        <v>2.4353770540084727</v>
      </c>
      <c r="J685" s="28">
        <v>2.4948192335675605</v>
      </c>
      <c r="K685" s="28">
        <v>2.6687896843958971</v>
      </c>
      <c r="L685" s="28">
        <v>2.757284487173925</v>
      </c>
      <c r="M685" s="28">
        <v>2.3484340000000001</v>
      </c>
      <c r="N685" s="28">
        <v>2.4010690000000001</v>
      </c>
      <c r="O685" s="28">
        <v>2.3138350000000001</v>
      </c>
      <c r="P685" s="28">
        <v>2.5271089999999998</v>
      </c>
      <c r="Q685" s="28">
        <v>2.9467210000000001</v>
      </c>
      <c r="R685" s="28">
        <v>2.938062</v>
      </c>
      <c r="S685" s="28">
        <v>2.6684513059396071</v>
      </c>
      <c r="T685" s="28">
        <v>2.7620148066592334</v>
      </c>
      <c r="U685" s="28">
        <v>2.759912916028104</v>
      </c>
      <c r="V685" s="28">
        <v>2.7923642044747492</v>
      </c>
      <c r="W685" s="28">
        <v>2.8630750912470035</v>
      </c>
      <c r="X685" s="28">
        <v>2.8998487806094784</v>
      </c>
    </row>
    <row r="686" spans="1:24" x14ac:dyDescent="0.2">
      <c r="A686" s="11" t="s">
        <v>127</v>
      </c>
      <c r="B686" s="11" t="s">
        <v>85</v>
      </c>
      <c r="C686" s="11" t="s">
        <v>181</v>
      </c>
      <c r="D686" s="11" t="s">
        <v>190</v>
      </c>
      <c r="E686" s="28">
        <v>1.7865576592082617</v>
      </c>
      <c r="F686" s="28">
        <v>1.9474027538726335</v>
      </c>
      <c r="G686" s="28">
        <v>1.6733967297762482</v>
      </c>
      <c r="H686" s="28">
        <v>2.0178614457831325</v>
      </c>
      <c r="I686" s="28">
        <v>2.3260292598967296</v>
      </c>
      <c r="J686" s="28">
        <v>2.2721204819277108</v>
      </c>
      <c r="K686" s="28">
        <v>2.6858012048192768</v>
      </c>
      <c r="L686" s="28">
        <v>2.8980000000000001</v>
      </c>
      <c r="M686" s="28">
        <v>3.51</v>
      </c>
      <c r="N686" s="28">
        <v>3.51</v>
      </c>
      <c r="O686" s="28">
        <v>3.34</v>
      </c>
      <c r="P686" s="28">
        <v>3.58</v>
      </c>
      <c r="Q686" s="28">
        <v>3.4660000000000002</v>
      </c>
      <c r="R686" s="28">
        <v>3.3450000000000002</v>
      </c>
      <c r="S686" s="28">
        <v>3.4119000000000002</v>
      </c>
      <c r="T686" s="28">
        <v>3.3777810000000001</v>
      </c>
      <c r="U686" s="28">
        <v>3.4791144300000001</v>
      </c>
      <c r="V686" s="28">
        <v>3.5800087484699996</v>
      </c>
      <c r="W686" s="28">
        <v>3.6981490371695092</v>
      </c>
      <c r="X686" s="28">
        <v>3.7906027630987467</v>
      </c>
    </row>
    <row r="687" spans="1:24" x14ac:dyDescent="0.2">
      <c r="A687" s="11" t="s">
        <v>127</v>
      </c>
      <c r="B687" s="11" t="s">
        <v>85</v>
      </c>
      <c r="C687" s="11" t="s">
        <v>191</v>
      </c>
      <c r="D687" s="11" t="s">
        <v>182</v>
      </c>
      <c r="E687" s="28">
        <v>0.65169699728276165</v>
      </c>
      <c r="F687" s="28">
        <v>0.6389220873642788</v>
      </c>
      <c r="G687" s="28">
        <v>0.63096942474335049</v>
      </c>
      <c r="H687" s="28">
        <v>0.62479334200104997</v>
      </c>
      <c r="I687" s="28">
        <v>0.62211154174101846</v>
      </c>
      <c r="J687" s="28">
        <v>0.62969919548878794</v>
      </c>
      <c r="K687" s="28">
        <v>0.6430722196241242</v>
      </c>
      <c r="L687" s="28">
        <v>0.6665430530354004</v>
      </c>
      <c r="M687" s="28">
        <v>0.68577276144433852</v>
      </c>
      <c r="N687" s="28">
        <v>0.68986557860100828</v>
      </c>
      <c r="O687" s="28">
        <v>0.691186351242978</v>
      </c>
      <c r="P687" s="28">
        <v>0.69863776070568862</v>
      </c>
      <c r="Q687" s="28">
        <v>0.72581162788451792</v>
      </c>
      <c r="R687" s="28">
        <v>0.77378127904798244</v>
      </c>
      <c r="S687" s="28">
        <v>0.79349592770192112</v>
      </c>
      <c r="T687" s="28">
        <v>0.81355612073895389</v>
      </c>
      <c r="U687" s="28">
        <v>0.83444643508673588</v>
      </c>
      <c r="V687" s="28">
        <v>0.85618242104364073</v>
      </c>
      <c r="W687" s="28">
        <v>0.8788304420503964</v>
      </c>
      <c r="X687" s="28">
        <v>0.90237121291499012</v>
      </c>
    </row>
    <row r="688" spans="1:24" x14ac:dyDescent="0.2">
      <c r="A688" s="11" t="s">
        <v>127</v>
      </c>
      <c r="B688" s="11" t="s">
        <v>85</v>
      </c>
      <c r="C688" s="11" t="s">
        <v>191</v>
      </c>
      <c r="D688" s="11" t="s">
        <v>183</v>
      </c>
      <c r="E688" s="28">
        <v>5.2099999999999998E-4</v>
      </c>
      <c r="F688" s="28">
        <v>2.7300000000000002E-4</v>
      </c>
      <c r="G688" s="28">
        <v>2.22E-4</v>
      </c>
      <c r="H688" s="28">
        <v>2.4699999999999999E-4</v>
      </c>
      <c r="I688" s="28">
        <v>2.7799999999999998E-4</v>
      </c>
      <c r="J688" s="28">
        <v>3.6000000000000002E-4</v>
      </c>
      <c r="K688" s="28">
        <v>7.94E-4</v>
      </c>
      <c r="L688" s="28">
        <v>1.8469999999999999E-3</v>
      </c>
      <c r="M688" s="28">
        <v>2.604E-3</v>
      </c>
      <c r="N688" s="28">
        <v>8.8400000000000002E-4</v>
      </c>
      <c r="O688" s="28">
        <v>1.7669999999999999E-3</v>
      </c>
      <c r="P688" s="28">
        <v>2.4090000000000001E-3</v>
      </c>
      <c r="Q688" s="28">
        <v>4.1120000000000002E-3</v>
      </c>
      <c r="R688" s="28">
        <v>4.104E-3</v>
      </c>
      <c r="S688" s="28">
        <v>4.2390230729789785E-3</v>
      </c>
      <c r="T688" s="28">
        <v>4.1902744829943606E-3</v>
      </c>
      <c r="U688" s="28">
        <v>4.6191919330029058E-3</v>
      </c>
      <c r="V688" s="28">
        <v>5.0470572551700567E-3</v>
      </c>
      <c r="W688" s="28">
        <v>5.524372585882756E-3</v>
      </c>
      <c r="X688" s="28">
        <v>5.9641620235857118E-3</v>
      </c>
    </row>
    <row r="689" spans="1:24" x14ac:dyDescent="0.2">
      <c r="A689" s="11" t="s">
        <v>127</v>
      </c>
      <c r="B689" s="11" t="s">
        <v>85</v>
      </c>
      <c r="C689" s="11" t="s">
        <v>191</v>
      </c>
      <c r="D689" s="11" t="s">
        <v>184</v>
      </c>
      <c r="E689" s="28">
        <v>7.6499999999999997E-3</v>
      </c>
      <c r="F689" s="28">
        <v>7.9349999999999993E-3</v>
      </c>
      <c r="G689" s="28">
        <v>6.5630000000000003E-3</v>
      </c>
      <c r="H689" s="28">
        <v>6.9620000000000003E-3</v>
      </c>
      <c r="I689" s="28">
        <v>9.495E-3</v>
      </c>
      <c r="J689" s="28">
        <v>1.1917000000000001E-2</v>
      </c>
      <c r="K689" s="28">
        <v>1.5730999999999998E-2</v>
      </c>
      <c r="L689" s="28">
        <v>2.0843E-2</v>
      </c>
      <c r="M689" s="28">
        <v>2.4510000000000001E-2</v>
      </c>
      <c r="N689" s="28">
        <v>2.3633000000000001E-2</v>
      </c>
      <c r="O689" s="28">
        <v>2.0899999999999998E-2</v>
      </c>
      <c r="P689" s="28">
        <v>2.0771000000000001E-2</v>
      </c>
      <c r="Q689" s="28">
        <v>2.528E-2</v>
      </c>
      <c r="R689" s="28">
        <v>2.2841999999999998E-2</v>
      </c>
      <c r="S689" s="28">
        <v>1.7561E-2</v>
      </c>
      <c r="T689" s="28">
        <v>2.3715E-2</v>
      </c>
      <c r="U689" s="28">
        <v>2.3568000000000002E-2</v>
      </c>
      <c r="V689" s="28">
        <v>2.5303000000000003E-2</v>
      </c>
      <c r="W689" s="28">
        <v>2.6911999999999998E-2</v>
      </c>
      <c r="X689" s="28">
        <v>2.5885000000000002E-2</v>
      </c>
    </row>
    <row r="690" spans="1:24" x14ac:dyDescent="0.2">
      <c r="A690" s="11" t="s">
        <v>127</v>
      </c>
      <c r="B690" s="11" t="s">
        <v>85</v>
      </c>
      <c r="C690" s="11" t="s">
        <v>191</v>
      </c>
      <c r="D690" s="11" t="s">
        <v>185</v>
      </c>
      <c r="E690" s="28">
        <v>3.8249999999999999E-2</v>
      </c>
      <c r="F690" s="28">
        <v>3.9674999999999995E-2</v>
      </c>
      <c r="G690" s="28">
        <v>3.2815000000000004E-2</v>
      </c>
      <c r="H690" s="28">
        <v>3.4810000000000001E-2</v>
      </c>
      <c r="I690" s="28">
        <v>4.7475000000000003E-2</v>
      </c>
      <c r="J690" s="28">
        <v>5.9584999999999999E-2</v>
      </c>
      <c r="K690" s="28">
        <v>7.8654999999999989E-2</v>
      </c>
      <c r="L690" s="28">
        <v>0.104215</v>
      </c>
      <c r="M690" s="28">
        <v>0.12255000000000001</v>
      </c>
      <c r="N690" s="28">
        <v>0.11816500000000001</v>
      </c>
      <c r="O690" s="28">
        <v>0.1045</v>
      </c>
      <c r="P690" s="28">
        <v>0.103855</v>
      </c>
      <c r="Q690" s="28">
        <v>0.12640000000000001</v>
      </c>
      <c r="R690" s="28">
        <v>0.11420999999999999</v>
      </c>
      <c r="S690" s="28">
        <v>8.7804999999999994E-2</v>
      </c>
      <c r="T690" s="28">
        <v>0.118575</v>
      </c>
      <c r="U690" s="28">
        <v>0.11784000000000001</v>
      </c>
      <c r="V690" s="28">
        <v>0.12651500000000002</v>
      </c>
      <c r="W690" s="28">
        <v>0.13455999999999996</v>
      </c>
      <c r="X690" s="28">
        <v>0.12942500000000001</v>
      </c>
    </row>
    <row r="691" spans="1:24" x14ac:dyDescent="0.2">
      <c r="A691" s="11" t="s">
        <v>127</v>
      </c>
      <c r="B691" s="11" t="s">
        <v>85</v>
      </c>
      <c r="C691" s="11" t="s">
        <v>191</v>
      </c>
      <c r="D691" s="11" t="s">
        <v>186</v>
      </c>
      <c r="E691" s="28">
        <v>0.55851609588586482</v>
      </c>
      <c r="F691" s="28">
        <v>0.56793824651907032</v>
      </c>
      <c r="G691" s="28">
        <v>0.57869114867603233</v>
      </c>
      <c r="H691" s="28">
        <v>0.60883289481068592</v>
      </c>
      <c r="I691" s="28">
        <v>0.62914905509570762</v>
      </c>
      <c r="J691" s="28">
        <v>0.65389139276601227</v>
      </c>
      <c r="K691" s="28">
        <v>0.67974762247217424</v>
      </c>
      <c r="L691" s="28">
        <v>0.70695913383588904</v>
      </c>
      <c r="M691" s="28">
        <v>0.72777935633015922</v>
      </c>
      <c r="N691" s="28">
        <v>0.63351936474915582</v>
      </c>
      <c r="O691" s="28">
        <v>0.69616072366759796</v>
      </c>
      <c r="P691" s="28">
        <v>0.73</v>
      </c>
      <c r="Q691" s="28">
        <v>0.92</v>
      </c>
      <c r="R691" s="28">
        <v>1.1000000000000001</v>
      </c>
      <c r="S691" s="28">
        <v>1.1703224719481184</v>
      </c>
      <c r="T691" s="28">
        <v>1.1469160225091559</v>
      </c>
      <c r="U691" s="28">
        <v>1.1682250091214301</v>
      </c>
      <c r="V691" s="28">
        <v>1.1986553894610967</v>
      </c>
      <c r="W691" s="28">
        <v>1.230362618870555</v>
      </c>
      <c r="X691" s="28">
        <v>1.263319698080986</v>
      </c>
    </row>
    <row r="692" spans="1:24" x14ac:dyDescent="0.2">
      <c r="A692" s="11" t="s">
        <v>127</v>
      </c>
      <c r="B692" s="11" t="s">
        <v>85</v>
      </c>
      <c r="C692" s="11" t="s">
        <v>191</v>
      </c>
      <c r="D692" s="11" t="s">
        <v>187</v>
      </c>
      <c r="E692" s="28">
        <v>0.59676609588586482</v>
      </c>
      <c r="F692" s="28">
        <v>0.60761324651907034</v>
      </c>
      <c r="G692" s="28">
        <v>0.61150614867603237</v>
      </c>
      <c r="H692" s="28">
        <v>0.64364289481068593</v>
      </c>
      <c r="I692" s="28">
        <v>0.67662405509570767</v>
      </c>
      <c r="J692" s="28">
        <v>0.71347639276601227</v>
      </c>
      <c r="K692" s="28">
        <v>0.75840262247217427</v>
      </c>
      <c r="L692" s="28">
        <v>0.8111741338358891</v>
      </c>
      <c r="M692" s="28">
        <v>0.85032935633015927</v>
      </c>
      <c r="N692" s="28">
        <v>0.75168436474915579</v>
      </c>
      <c r="O692" s="28">
        <v>0.800660723667598</v>
      </c>
      <c r="P692" s="28">
        <v>0.83385500000000001</v>
      </c>
      <c r="Q692" s="28">
        <v>1.0464</v>
      </c>
      <c r="R692" s="28">
        <v>1.21421</v>
      </c>
      <c r="S692" s="28">
        <v>1.2581274719481184</v>
      </c>
      <c r="T692" s="28">
        <v>1.265491022509156</v>
      </c>
      <c r="U692" s="28">
        <v>1.2860650091214301</v>
      </c>
      <c r="V692" s="28">
        <v>1.3251703894610967</v>
      </c>
      <c r="W692" s="28">
        <v>1.364922618870555</v>
      </c>
      <c r="X692" s="28">
        <v>1.3927446980809859</v>
      </c>
    </row>
    <row r="693" spans="1:24" x14ac:dyDescent="0.2">
      <c r="A693" s="11" t="s">
        <v>127</v>
      </c>
      <c r="B693" s="11" t="s">
        <v>85</v>
      </c>
      <c r="C693" s="11" t="s">
        <v>191</v>
      </c>
      <c r="D693" s="11" t="s">
        <v>188</v>
      </c>
      <c r="E693" s="28">
        <v>0.5</v>
      </c>
      <c r="F693" s="28">
        <v>0.24776218323586746</v>
      </c>
      <c r="G693" s="28">
        <v>0.30659064327485375</v>
      </c>
      <c r="H693" s="28">
        <v>0.34614424951267048</v>
      </c>
      <c r="I693" s="28">
        <v>0.38696236647173488</v>
      </c>
      <c r="J693" s="28">
        <v>0.42294249512670562</v>
      </c>
      <c r="K693" s="28">
        <v>0.43669590643274858</v>
      </c>
      <c r="L693" s="28">
        <v>0.49690573099415214</v>
      </c>
      <c r="M693" s="28">
        <v>0.60244499220272907</v>
      </c>
      <c r="N693" s="28">
        <v>0.62904800000000016</v>
      </c>
      <c r="O693" s="28">
        <v>0.77536500000000019</v>
      </c>
      <c r="P693" s="28">
        <v>0.85305700000000007</v>
      </c>
      <c r="Q693" s="28">
        <v>1.1261460000000001</v>
      </c>
      <c r="R693" s="28">
        <v>1.4973860000000001</v>
      </c>
      <c r="S693" s="28">
        <v>1.3858998453400577</v>
      </c>
      <c r="T693" s="28">
        <v>1.3077444388642827</v>
      </c>
      <c r="U693" s="28">
        <v>1.2910740759685901</v>
      </c>
      <c r="V693" s="28">
        <v>1.3168955574879619</v>
      </c>
      <c r="W693" s="28">
        <v>1.3418418056192976</v>
      </c>
      <c r="X693" s="28">
        <v>1.3568804197424198</v>
      </c>
    </row>
    <row r="694" spans="1:24" x14ac:dyDescent="0.2">
      <c r="A694" s="11" t="s">
        <v>127</v>
      </c>
      <c r="B694" s="11" t="s">
        <v>85</v>
      </c>
      <c r="C694" s="11" t="s">
        <v>191</v>
      </c>
      <c r="D694" s="11" t="s">
        <v>189</v>
      </c>
      <c r="E694" s="28">
        <v>8.6783942310747937E-3</v>
      </c>
      <c r="F694" s="28">
        <v>1.6122840827464294E-2</v>
      </c>
      <c r="G694" s="28">
        <v>2.199542389974582E-2</v>
      </c>
      <c r="H694" s="28">
        <v>2.6818663431753979E-2</v>
      </c>
      <c r="I694" s="28">
        <v>4.6408425589715425E-2</v>
      </c>
      <c r="J694" s="28">
        <v>4.4734395190848077E-2</v>
      </c>
      <c r="K694" s="28">
        <v>5.5302754315437734E-2</v>
      </c>
      <c r="L694" s="28">
        <v>6.5707129589719679E-2</v>
      </c>
      <c r="M694" s="28">
        <v>0.19645571508176454</v>
      </c>
      <c r="N694" s="28">
        <v>0.52467885000000014</v>
      </c>
      <c r="O694" s="28">
        <v>0.49376385000000006</v>
      </c>
      <c r="P694" s="28">
        <v>0.36980954999999999</v>
      </c>
      <c r="Q694" s="28">
        <v>0.39142844999999993</v>
      </c>
      <c r="R694" s="28">
        <v>0.42284114999999994</v>
      </c>
      <c r="S694" s="28">
        <v>0.35038068396579675</v>
      </c>
      <c r="T694" s="28">
        <v>0.40961231569782414</v>
      </c>
      <c r="U694" s="28">
        <v>0.40460077096624864</v>
      </c>
      <c r="V694" s="28">
        <v>0.39895810586563946</v>
      </c>
      <c r="W694" s="28">
        <v>0.40606620255028142</v>
      </c>
      <c r="X694" s="28">
        <v>0.40023593784906475</v>
      </c>
    </row>
    <row r="695" spans="1:24" x14ac:dyDescent="0.2">
      <c r="A695" s="11" t="s">
        <v>127</v>
      </c>
      <c r="B695" s="11" t="s">
        <v>85</v>
      </c>
      <c r="C695" s="11" t="s">
        <v>191</v>
      </c>
      <c r="D695" s="11" t="s">
        <v>190</v>
      </c>
      <c r="E695" s="28">
        <v>0.28000000000000003</v>
      </c>
      <c r="F695" s="28">
        <v>0.31</v>
      </c>
      <c r="G695" s="28">
        <v>0.3</v>
      </c>
      <c r="H695" s="28">
        <v>0.32</v>
      </c>
      <c r="I695" s="28">
        <v>0.33439999999999998</v>
      </c>
      <c r="J695" s="28">
        <v>0.34944799999999993</v>
      </c>
      <c r="K695" s="28">
        <v>0.36517315999999989</v>
      </c>
      <c r="L695" s="28">
        <v>0.41994913399999984</v>
      </c>
      <c r="M695" s="28">
        <v>0.43044786234999982</v>
      </c>
      <c r="N695" s="28">
        <v>0.43044786234999982</v>
      </c>
      <c r="O695" s="28">
        <v>0.44120905890874978</v>
      </c>
      <c r="P695" s="28">
        <v>0.4500332400869248</v>
      </c>
      <c r="Q695" s="28">
        <v>0.4590339048886633</v>
      </c>
      <c r="R695" s="28">
        <v>0.46362424393754992</v>
      </c>
      <c r="S695" s="28">
        <v>0.45435175905879893</v>
      </c>
      <c r="T695" s="28">
        <v>0.44526472387762295</v>
      </c>
      <c r="U695" s="28">
        <v>0.4541700183551754</v>
      </c>
      <c r="V695" s="28">
        <v>0.46552426881405473</v>
      </c>
      <c r="W695" s="28">
        <v>0.47483475419033583</v>
      </c>
      <c r="X695" s="28">
        <v>0.48053277124061988</v>
      </c>
    </row>
    <row r="696" spans="1:24" x14ac:dyDescent="0.2">
      <c r="A696" s="11" t="s">
        <v>127</v>
      </c>
      <c r="B696" s="11" t="s">
        <v>85</v>
      </c>
      <c r="C696" s="11" t="s">
        <v>192</v>
      </c>
      <c r="D696" s="11" t="s">
        <v>182</v>
      </c>
      <c r="E696" s="28">
        <v>0.25301564431895979</v>
      </c>
      <c r="F696" s="28">
        <v>0.254406174989391</v>
      </c>
      <c r="G696" s="28">
        <v>0.25821398973970927</v>
      </c>
      <c r="H696" s="28">
        <v>0.263854570047518</v>
      </c>
      <c r="I696" s="28">
        <v>0.27508294094609242</v>
      </c>
      <c r="J696" s="28">
        <v>0.28783045271770968</v>
      </c>
      <c r="K696" s="28">
        <v>0.30507653913617844</v>
      </c>
      <c r="L696" s="28">
        <v>0.33218324296209306</v>
      </c>
      <c r="M696" s="28">
        <v>0.35259180767323023</v>
      </c>
      <c r="N696" s="28">
        <v>0.36209305344303327</v>
      </c>
      <c r="O696" s="28">
        <v>0.3665032618397423</v>
      </c>
      <c r="P696" s="28">
        <v>0.37891316398455005</v>
      </c>
      <c r="Q696" s="28">
        <v>0.40575176906501353</v>
      </c>
      <c r="R696" s="28">
        <v>0.43199574475533437</v>
      </c>
      <c r="S696" s="28">
        <v>0.46734916871077364</v>
      </c>
      <c r="T696" s="28">
        <v>0.50501312677954502</v>
      </c>
      <c r="U696" s="28">
        <v>0.54441558895035491</v>
      </c>
      <c r="V696" s="28">
        <v>0.58582238288654809</v>
      </c>
      <c r="W696" s="28">
        <v>0.62346852577567702</v>
      </c>
      <c r="X696" s="28">
        <v>0.6627649875106314</v>
      </c>
    </row>
    <row r="697" spans="1:24" x14ac:dyDescent="0.2">
      <c r="A697" s="11" t="s">
        <v>127</v>
      </c>
      <c r="B697" s="11" t="s">
        <v>85</v>
      </c>
      <c r="C697" s="11" t="s">
        <v>192</v>
      </c>
      <c r="D697" s="11" t="s">
        <v>183</v>
      </c>
      <c r="E697" s="28">
        <v>3.1999999999999999E-5</v>
      </c>
      <c r="F697" s="28">
        <v>1E-4</v>
      </c>
      <c r="G697" s="28">
        <v>1.17E-4</v>
      </c>
      <c r="H697" s="28">
        <v>-8.3999999999999995E-5</v>
      </c>
      <c r="I697" s="28">
        <v>4.3999999999999999E-5</v>
      </c>
      <c r="J697" s="28">
        <v>-1.7E-5</v>
      </c>
      <c r="K697" s="28">
        <v>5.3000000000000001E-5</v>
      </c>
      <c r="L697" s="28">
        <v>1.4220000000000001E-3</v>
      </c>
      <c r="M697" s="28">
        <v>1.5612200000000001E-3</v>
      </c>
      <c r="N697" s="28">
        <v>1.9989999999999999E-3</v>
      </c>
      <c r="O697" s="28">
        <v>1.3309999999999999E-3</v>
      </c>
      <c r="P697" s="28">
        <v>2.0769999999999999E-3</v>
      </c>
      <c r="Q697" s="28">
        <v>2.4970000000000001E-3</v>
      </c>
      <c r="R697" s="28">
        <v>2.8500000000000001E-3</v>
      </c>
      <c r="S697" s="28">
        <v>2.6713509060332579E-2</v>
      </c>
      <c r="T697" s="28">
        <v>2.8316974694555862E-2</v>
      </c>
      <c r="U697" s="28">
        <v>2.9302199635218969E-2</v>
      </c>
      <c r="V697" s="28">
        <v>3.0518482157186118E-2</v>
      </c>
      <c r="W697" s="28">
        <v>3.1787919060263424E-2</v>
      </c>
      <c r="X697" s="28">
        <v>3.306177647719763E-2</v>
      </c>
    </row>
    <row r="698" spans="1:24" x14ac:dyDescent="0.2">
      <c r="A698" s="11" t="s">
        <v>127</v>
      </c>
      <c r="B698" s="11" t="s">
        <v>85</v>
      </c>
      <c r="C698" s="11" t="s">
        <v>192</v>
      </c>
      <c r="D698" s="11" t="s">
        <v>184</v>
      </c>
      <c r="E698" s="28">
        <v>1.4133E-2</v>
      </c>
      <c r="F698" s="28">
        <v>1.6E-2</v>
      </c>
      <c r="G698" s="28">
        <v>1.6760999999999998E-2</v>
      </c>
      <c r="H698" s="28">
        <v>1.7999999999999999E-2</v>
      </c>
      <c r="I698" s="28">
        <v>2.1000000000000001E-2</v>
      </c>
      <c r="J698" s="28">
        <v>2.3E-2</v>
      </c>
      <c r="K698" s="28">
        <v>2.5000000000000001E-2</v>
      </c>
      <c r="L698" s="28">
        <v>2.7E-2</v>
      </c>
      <c r="M698" s="28">
        <v>2.5999999999999999E-2</v>
      </c>
      <c r="N698" s="28">
        <v>1.2E-2</v>
      </c>
      <c r="O698" s="28">
        <v>1.4310000000000002E-2</v>
      </c>
      <c r="P698" s="28">
        <v>2.3747000000000001E-2</v>
      </c>
      <c r="Q698" s="28">
        <v>2.6744E-2</v>
      </c>
      <c r="R698" s="28">
        <v>1.9563000000000001E-2</v>
      </c>
      <c r="S698" s="28">
        <v>1.6753000000000001E-2</v>
      </c>
      <c r="T698" s="28">
        <v>1.9018E-2</v>
      </c>
      <c r="U698" s="28">
        <v>2.2367000000000001E-2</v>
      </c>
      <c r="V698" s="28">
        <v>2.4712000000000001E-2</v>
      </c>
      <c r="W698" s="28">
        <v>2.6671E-2</v>
      </c>
      <c r="X698" s="28">
        <v>2.7821000000000002E-2</v>
      </c>
    </row>
    <row r="699" spans="1:24" x14ac:dyDescent="0.2">
      <c r="A699" s="11" t="s">
        <v>127</v>
      </c>
      <c r="B699" s="11" t="s">
        <v>85</v>
      </c>
      <c r="C699" s="11" t="s">
        <v>192</v>
      </c>
      <c r="D699" s="11" t="s">
        <v>185</v>
      </c>
      <c r="E699" s="28">
        <v>0.113064</v>
      </c>
      <c r="F699" s="28">
        <v>0.128</v>
      </c>
      <c r="G699" s="28">
        <v>0.13408799999999996</v>
      </c>
      <c r="H699" s="28">
        <v>0.14399999999999999</v>
      </c>
      <c r="I699" s="28">
        <v>0.16800000000000001</v>
      </c>
      <c r="J699" s="28">
        <v>0.184</v>
      </c>
      <c r="K699" s="28">
        <v>0.2</v>
      </c>
      <c r="L699" s="28">
        <v>0.216</v>
      </c>
      <c r="M699" s="28">
        <v>0.20799999999999999</v>
      </c>
      <c r="N699" s="28">
        <v>9.6000000000000002E-2</v>
      </c>
      <c r="O699" s="28">
        <v>0.11448000000000001</v>
      </c>
      <c r="P699" s="28">
        <v>0.18997600000000001</v>
      </c>
      <c r="Q699" s="28">
        <v>0.213952</v>
      </c>
      <c r="R699" s="28">
        <v>0.156504</v>
      </c>
      <c r="S699" s="28">
        <v>0.134024</v>
      </c>
      <c r="T699" s="28">
        <v>0.152144</v>
      </c>
      <c r="U699" s="28">
        <v>0.17893600000000001</v>
      </c>
      <c r="V699" s="28">
        <v>0.19769600000000001</v>
      </c>
      <c r="W699" s="28">
        <v>0.213368</v>
      </c>
      <c r="X699" s="28">
        <v>0.22256800000000002</v>
      </c>
    </row>
    <row r="700" spans="1:24" x14ac:dyDescent="0.2">
      <c r="A700" s="11" t="s">
        <v>127</v>
      </c>
      <c r="B700" s="11" t="s">
        <v>85</v>
      </c>
      <c r="C700" s="11" t="s">
        <v>192</v>
      </c>
      <c r="D700" s="11" t="s">
        <v>186</v>
      </c>
      <c r="E700" s="28">
        <v>0.69740021344315384</v>
      </c>
      <c r="F700" s="28">
        <v>0.97838710537957596</v>
      </c>
      <c r="G700" s="28">
        <v>1.2331675447909236</v>
      </c>
      <c r="H700" s="28">
        <v>1.306</v>
      </c>
      <c r="I700" s="28">
        <v>1.47</v>
      </c>
      <c r="J700" s="28">
        <v>1.57</v>
      </c>
      <c r="K700" s="28">
        <v>1.67</v>
      </c>
      <c r="L700" s="28">
        <v>1.7889999999999999</v>
      </c>
      <c r="M700" s="28">
        <v>1.627</v>
      </c>
      <c r="N700" s="28">
        <v>1.339</v>
      </c>
      <c r="O700" s="28">
        <v>1.35</v>
      </c>
      <c r="P700" s="28">
        <v>1.38</v>
      </c>
      <c r="Q700" s="28">
        <v>1.65</v>
      </c>
      <c r="R700" s="28">
        <v>1.98</v>
      </c>
      <c r="S700" s="28">
        <v>1.8216000000000001</v>
      </c>
      <c r="T700" s="28">
        <v>1.8216000000000001</v>
      </c>
      <c r="U700" s="28">
        <v>1.9326753407737598</v>
      </c>
      <c r="V700" s="28">
        <v>2.1382516975359005</v>
      </c>
      <c r="W700" s="28">
        <v>2.3691803979475727</v>
      </c>
      <c r="X700" s="28">
        <v>2.6510599500425256</v>
      </c>
    </row>
    <row r="701" spans="1:24" x14ac:dyDescent="0.2">
      <c r="A701" s="11" t="s">
        <v>127</v>
      </c>
      <c r="B701" s="11" t="s">
        <v>85</v>
      </c>
      <c r="C701" s="11" t="s">
        <v>192</v>
      </c>
      <c r="D701" s="11" t="s">
        <v>187</v>
      </c>
      <c r="E701" s="28">
        <v>0.81046421344315389</v>
      </c>
      <c r="F701" s="28">
        <v>1.106387105379576</v>
      </c>
      <c r="G701" s="28">
        <v>1.3672555447909236</v>
      </c>
      <c r="H701" s="28">
        <v>1.45</v>
      </c>
      <c r="I701" s="28">
        <v>1.6379999999999999</v>
      </c>
      <c r="J701" s="28">
        <v>1.754</v>
      </c>
      <c r="K701" s="28">
        <v>1.87</v>
      </c>
      <c r="L701" s="28">
        <v>2.0049999999999999</v>
      </c>
      <c r="M701" s="28">
        <v>1.835</v>
      </c>
      <c r="N701" s="28">
        <v>1.4350000000000001</v>
      </c>
      <c r="O701" s="28">
        <v>1.46448</v>
      </c>
      <c r="P701" s="28">
        <v>1.5699759999999998</v>
      </c>
      <c r="Q701" s="28">
        <v>1.8639519999999998</v>
      </c>
      <c r="R701" s="28">
        <v>2.136504</v>
      </c>
      <c r="S701" s="28">
        <v>1.955624</v>
      </c>
      <c r="T701" s="28">
        <v>1.9737440000000002</v>
      </c>
      <c r="U701" s="28">
        <v>2.1116113407737598</v>
      </c>
      <c r="V701" s="28">
        <v>2.3359476975359006</v>
      </c>
      <c r="W701" s="28">
        <v>2.5825483979475727</v>
      </c>
      <c r="X701" s="28">
        <v>2.8736279500425255</v>
      </c>
    </row>
    <row r="702" spans="1:24" x14ac:dyDescent="0.2">
      <c r="A702" s="11" t="s">
        <v>127</v>
      </c>
      <c r="B702" s="11" t="s">
        <v>85</v>
      </c>
      <c r="C702" s="11" t="s">
        <v>192</v>
      </c>
      <c r="D702" s="11" t="s">
        <v>188</v>
      </c>
      <c r="E702" s="28">
        <v>0.58670699194813813</v>
      </c>
      <c r="F702" s="28">
        <v>0.77736150894810374</v>
      </c>
      <c r="G702" s="28">
        <v>1.1380759999999996</v>
      </c>
      <c r="H702" s="28">
        <v>1.2121799999999998</v>
      </c>
      <c r="I702" s="28">
        <v>1.3219640000000001</v>
      </c>
      <c r="J702" s="28">
        <v>1.3029289999999993</v>
      </c>
      <c r="K702" s="28">
        <v>2.226388</v>
      </c>
      <c r="L702" s="28">
        <v>1.4651940000000001</v>
      </c>
      <c r="M702" s="28">
        <v>1.281998</v>
      </c>
      <c r="N702" s="28">
        <v>1.1508590000000001</v>
      </c>
      <c r="O702" s="28">
        <v>1.0588549999999997</v>
      </c>
      <c r="P702" s="28">
        <v>0.94220300000000001</v>
      </c>
      <c r="Q702" s="28">
        <v>1.2463240000000002</v>
      </c>
      <c r="R702" s="28">
        <v>1.4151039999999995</v>
      </c>
      <c r="S702" s="28">
        <v>1.5344028821868489</v>
      </c>
      <c r="T702" s="28">
        <v>1.5203801480857106</v>
      </c>
      <c r="U702" s="28">
        <v>1.6992958816318093</v>
      </c>
      <c r="V702" s="28">
        <v>1.8729680929258443</v>
      </c>
      <c r="W702" s="28">
        <v>2.0645360621296951</v>
      </c>
      <c r="X702" s="28">
        <v>2.3076694778880462</v>
      </c>
    </row>
    <row r="703" spans="1:24" x14ac:dyDescent="0.2">
      <c r="A703" s="11" t="s">
        <v>127</v>
      </c>
      <c r="B703" s="11" t="s">
        <v>85</v>
      </c>
      <c r="C703" s="11" t="s">
        <v>192</v>
      </c>
      <c r="D703" s="11" t="s">
        <v>189</v>
      </c>
      <c r="E703" s="28">
        <v>7.1765716306425531E-2</v>
      </c>
      <c r="F703" s="28">
        <v>5.669622549998727E-2</v>
      </c>
      <c r="G703" s="28">
        <v>8.8418866965083318E-2</v>
      </c>
      <c r="H703" s="28">
        <v>0.12253172576544193</v>
      </c>
      <c r="I703" s="28">
        <v>0.25054209406093508</v>
      </c>
      <c r="J703" s="28">
        <v>0.25638071653706196</v>
      </c>
      <c r="K703" s="28">
        <v>0.36298161407936219</v>
      </c>
      <c r="L703" s="28">
        <v>0.42640114719333105</v>
      </c>
      <c r="M703" s="28">
        <v>0.49273014999999998</v>
      </c>
      <c r="N703" s="28">
        <v>0.64127414999999999</v>
      </c>
      <c r="O703" s="28">
        <v>0.60348915000000003</v>
      </c>
      <c r="P703" s="28">
        <v>0.45198945000000001</v>
      </c>
      <c r="Q703" s="28">
        <v>0.47841255000000005</v>
      </c>
      <c r="R703" s="28">
        <v>0.51680585000000001</v>
      </c>
      <c r="S703" s="28">
        <v>0.42109300666433869</v>
      </c>
      <c r="T703" s="28">
        <v>0.43972317572038011</v>
      </c>
      <c r="U703" s="28">
        <v>0.44569518327325364</v>
      </c>
      <c r="V703" s="28">
        <v>0.45906603877145136</v>
      </c>
      <c r="W703" s="28">
        <v>0.47283801993459484</v>
      </c>
      <c r="X703" s="28">
        <v>0.48702316053263262</v>
      </c>
    </row>
    <row r="704" spans="1:24" x14ac:dyDescent="0.2">
      <c r="A704" s="11" t="s">
        <v>127</v>
      </c>
      <c r="B704" s="11" t="s">
        <v>85</v>
      </c>
      <c r="C704" s="11" t="s">
        <v>192</v>
      </c>
      <c r="D704" s="11" t="s">
        <v>190</v>
      </c>
      <c r="E704" s="28">
        <v>0.23616179001721171</v>
      </c>
      <c r="F704" s="28">
        <v>0.24933907056798627</v>
      </c>
      <c r="G704" s="28">
        <v>0.18578485370051634</v>
      </c>
      <c r="H704" s="28">
        <v>0.25825301204819279</v>
      </c>
      <c r="I704" s="28">
        <v>0.32657762478485369</v>
      </c>
      <c r="J704" s="28">
        <v>0.47</v>
      </c>
      <c r="K704" s="28">
        <v>0.59</v>
      </c>
      <c r="L704" s="28">
        <v>0.86</v>
      </c>
      <c r="M704" s="28">
        <v>0.93</v>
      </c>
      <c r="N704" s="28">
        <v>0.93</v>
      </c>
      <c r="O704" s="28">
        <v>0.85</v>
      </c>
      <c r="P704" s="28">
        <v>0.93</v>
      </c>
      <c r="Q704" s="28">
        <v>1.07</v>
      </c>
      <c r="R704" s="28">
        <v>1</v>
      </c>
      <c r="S704" s="28">
        <v>0.75</v>
      </c>
      <c r="T704" s="28">
        <v>0.78749999999999998</v>
      </c>
      <c r="U704" s="28">
        <v>0.85837500000000011</v>
      </c>
      <c r="V704" s="28">
        <v>0.91846125000000012</v>
      </c>
      <c r="W704" s="28">
        <v>0.98275353750000016</v>
      </c>
      <c r="X704" s="28">
        <v>1.0515462851250001</v>
      </c>
    </row>
    <row r="705" spans="1:24" x14ac:dyDescent="0.2">
      <c r="A705" s="11" t="s">
        <v>83</v>
      </c>
      <c r="B705" s="11" t="s">
        <v>83</v>
      </c>
      <c r="C705" s="11" t="s">
        <v>181</v>
      </c>
      <c r="D705" s="11" t="s">
        <v>182</v>
      </c>
      <c r="E705" s="28">
        <v>6.1429999999999998</v>
      </c>
      <c r="F705" s="28">
        <v>7.0579999999999998</v>
      </c>
      <c r="G705" s="28">
        <v>7.6130000000000004</v>
      </c>
      <c r="H705" s="28">
        <v>8.5990000000000002</v>
      </c>
      <c r="I705" s="28">
        <v>9.4510000000000005</v>
      </c>
      <c r="J705" s="28">
        <v>10.32</v>
      </c>
      <c r="K705" s="28">
        <v>11.526</v>
      </c>
      <c r="L705" s="28">
        <v>12.82174</v>
      </c>
      <c r="M705" s="28">
        <v>14.090057380000001</v>
      </c>
      <c r="N705" s="28">
        <v>15.549540461920001</v>
      </c>
      <c r="O705" s="28">
        <v>17.437525193143522</v>
      </c>
      <c r="P705" s="28">
        <v>19.348457201150197</v>
      </c>
      <c r="Q705" s="28">
        <v>21.414343121121441</v>
      </c>
      <c r="R705" s="28">
        <v>23.181959513730042</v>
      </c>
      <c r="S705" s="28">
        <v>24.86500549815489</v>
      </c>
      <c r="T705" s="28">
        <v>26.680034993932303</v>
      </c>
      <c r="U705" s="28">
        <v>28.795453879651408</v>
      </c>
      <c r="V705" s="28">
        <v>31.240129724465351</v>
      </c>
      <c r="W705" s="28">
        <v>33.89429688686441</v>
      </c>
      <c r="X705" s="28">
        <v>36.862340042521183</v>
      </c>
    </row>
    <row r="706" spans="1:24" x14ac:dyDescent="0.2">
      <c r="A706" s="11" t="s">
        <v>83</v>
      </c>
      <c r="B706" s="11" t="s">
        <v>83</v>
      </c>
      <c r="C706" s="11" t="s">
        <v>181</v>
      </c>
      <c r="D706" s="11" t="s">
        <v>183</v>
      </c>
      <c r="E706" s="28">
        <v>0.58241500000000002</v>
      </c>
      <c r="F706" s="28">
        <v>0.68935782499999998</v>
      </c>
      <c r="G706" s="28">
        <v>0.72835099999999997</v>
      </c>
      <c r="H706" s="28">
        <v>0.80900000000000005</v>
      </c>
      <c r="I706" s="28">
        <v>1.0049999999999999</v>
      </c>
      <c r="J706" s="28">
        <v>1.0740000000000001</v>
      </c>
      <c r="K706" s="28">
        <v>1.2390000000000001</v>
      </c>
      <c r="L706" s="28">
        <v>1.411</v>
      </c>
      <c r="M706" s="28">
        <v>1.4350000000000001</v>
      </c>
      <c r="N706" s="28">
        <v>1.6849240000000001</v>
      </c>
      <c r="O706" s="28">
        <v>2.1834259999999999</v>
      </c>
      <c r="P706" s="28">
        <v>2.294557562255831</v>
      </c>
      <c r="Q706" s="28">
        <v>2.54959735</v>
      </c>
      <c r="R706" s="28">
        <v>2.3672179999999998</v>
      </c>
      <c r="S706" s="28">
        <v>2.4016867293504802</v>
      </c>
      <c r="T706" s="28">
        <v>2.6604396827146801</v>
      </c>
      <c r="U706" s="28">
        <v>3.102580180494602</v>
      </c>
      <c r="V706" s="28">
        <v>3.5964940000000003</v>
      </c>
      <c r="W706" s="28">
        <v>4.0599730000000003</v>
      </c>
      <c r="X706" s="28">
        <v>4.6627580000000002</v>
      </c>
    </row>
    <row r="707" spans="1:24" x14ac:dyDescent="0.2">
      <c r="A707" s="11" t="s">
        <v>83</v>
      </c>
      <c r="B707" s="11" t="s">
        <v>83</v>
      </c>
      <c r="C707" s="11" t="s">
        <v>181</v>
      </c>
      <c r="D707" s="11" t="s">
        <v>184</v>
      </c>
      <c r="E707" s="28">
        <v>0.75574199999999991</v>
      </c>
      <c r="F707" s="28">
        <v>0.71548599999999996</v>
      </c>
      <c r="G707" s="28">
        <v>0.75157299999999994</v>
      </c>
      <c r="H707" s="28">
        <v>0.88900000000000001</v>
      </c>
      <c r="I707" s="28">
        <v>1.1559999999999999</v>
      </c>
      <c r="J707" s="28">
        <v>1.2410000000000001</v>
      </c>
      <c r="K707" s="28">
        <v>1.4019999999999999</v>
      </c>
      <c r="L707" s="28">
        <v>1.617</v>
      </c>
      <c r="M707" s="28">
        <v>1.7330000000000001</v>
      </c>
      <c r="N707" s="28">
        <v>2.031202</v>
      </c>
      <c r="O707" s="28">
        <v>2.6553310000000003</v>
      </c>
      <c r="P707" s="28">
        <v>2.8702010000000002</v>
      </c>
      <c r="Q707" s="28">
        <v>3.1874830000000003</v>
      </c>
      <c r="R707" s="28">
        <v>2.9364430000000001</v>
      </c>
      <c r="S707" s="28">
        <v>3.029728</v>
      </c>
      <c r="T707" s="28">
        <v>3.4198080000000002</v>
      </c>
      <c r="U707" s="28">
        <v>3.9470500000000004</v>
      </c>
      <c r="V707" s="28">
        <v>4.462885</v>
      </c>
      <c r="W707" s="28">
        <v>4.9854790000000007</v>
      </c>
      <c r="X707" s="28">
        <v>5.6373300000000004</v>
      </c>
    </row>
    <row r="708" spans="1:24" x14ac:dyDescent="0.2">
      <c r="A708" s="11" t="s">
        <v>83</v>
      </c>
      <c r="B708" s="11" t="s">
        <v>83</v>
      </c>
      <c r="C708" s="11" t="s">
        <v>181</v>
      </c>
      <c r="D708" s="11" t="s">
        <v>185</v>
      </c>
      <c r="E708" s="28">
        <v>3.7787099999999993</v>
      </c>
      <c r="F708" s="28">
        <v>3.5774299999999997</v>
      </c>
      <c r="G708" s="28">
        <v>3.7578649999999998</v>
      </c>
      <c r="H708" s="28">
        <v>4.4450000000000003</v>
      </c>
      <c r="I708" s="28">
        <v>5.78</v>
      </c>
      <c r="J708" s="28">
        <v>6.2050000000000001</v>
      </c>
      <c r="K708" s="28">
        <v>7.01</v>
      </c>
      <c r="L708" s="28">
        <v>8.0850000000000009</v>
      </c>
      <c r="M708" s="28">
        <v>8.6649999999999991</v>
      </c>
      <c r="N708" s="28">
        <v>10.15601</v>
      </c>
      <c r="O708" s="28">
        <v>13.276655000000002</v>
      </c>
      <c r="P708" s="28">
        <v>14.351005000000001</v>
      </c>
      <c r="Q708" s="28">
        <v>15.937415000000001</v>
      </c>
      <c r="R708" s="28">
        <v>14.682215000000001</v>
      </c>
      <c r="S708" s="28">
        <v>15.14864</v>
      </c>
      <c r="T708" s="28">
        <v>17.099040000000002</v>
      </c>
      <c r="U708" s="28">
        <v>19.735250000000001</v>
      </c>
      <c r="V708" s="28">
        <v>22.314425</v>
      </c>
      <c r="W708" s="28">
        <v>24.927395000000004</v>
      </c>
      <c r="X708" s="28">
        <v>28.18665</v>
      </c>
    </row>
    <row r="709" spans="1:24" x14ac:dyDescent="0.2">
      <c r="A709" s="11" t="s">
        <v>83</v>
      </c>
      <c r="B709" s="11" t="s">
        <v>83</v>
      </c>
      <c r="C709" s="11" t="s">
        <v>181</v>
      </c>
      <c r="D709" s="11" t="s">
        <v>186</v>
      </c>
      <c r="E709" s="28">
        <v>4.7952617413387459</v>
      </c>
      <c r="F709" s="28">
        <v>5.3234547158411614</v>
      </c>
      <c r="G709" s="28">
        <v>6.1760881172810951</v>
      </c>
      <c r="H709" s="28">
        <v>7.1150745223603762</v>
      </c>
      <c r="I709" s="28">
        <v>7.8174340394461961</v>
      </c>
      <c r="J709" s="28">
        <v>8.5558928180888785</v>
      </c>
      <c r="K709" s="28">
        <v>9.2350957252087849</v>
      </c>
      <c r="L709" s="28">
        <v>10.021394954365217</v>
      </c>
      <c r="M709" s="28">
        <v>10.590277589942982</v>
      </c>
      <c r="N709" s="28">
        <v>11.064175382747544</v>
      </c>
      <c r="O709" s="28">
        <v>13.39</v>
      </c>
      <c r="P709" s="28">
        <v>14</v>
      </c>
      <c r="Q709" s="28">
        <v>15.4</v>
      </c>
      <c r="R709" s="28">
        <v>16.016000000000002</v>
      </c>
      <c r="S709" s="28">
        <v>17.427050511814567</v>
      </c>
      <c r="T709" s="28">
        <v>19.309171967090542</v>
      </c>
      <c r="U709" s="28">
        <v>21.020681332145529</v>
      </c>
      <c r="V709" s="28">
        <v>22.805294698859704</v>
      </c>
      <c r="W709" s="28">
        <v>24.742836727411017</v>
      </c>
      <c r="X709" s="28">
        <v>26.909508231040462</v>
      </c>
    </row>
    <row r="710" spans="1:24" x14ac:dyDescent="0.2">
      <c r="A710" s="11" t="s">
        <v>83</v>
      </c>
      <c r="B710" s="11" t="s">
        <v>83</v>
      </c>
      <c r="C710" s="11" t="s">
        <v>181</v>
      </c>
      <c r="D710" s="11" t="s">
        <v>187</v>
      </c>
      <c r="E710" s="28">
        <v>8.5739717413387453</v>
      </c>
      <c r="F710" s="28">
        <v>8.9008847158411619</v>
      </c>
      <c r="G710" s="28">
        <v>9.9339531172810958</v>
      </c>
      <c r="H710" s="28">
        <v>11.560074522360377</v>
      </c>
      <c r="I710" s="28">
        <v>13.597434039446195</v>
      </c>
      <c r="J710" s="28">
        <v>14.760892818088879</v>
      </c>
      <c r="K710" s="28">
        <v>16.245095725208785</v>
      </c>
      <c r="L710" s="28">
        <v>18.106394954365218</v>
      </c>
      <c r="M710" s="28">
        <v>19.255277589942981</v>
      </c>
      <c r="N710" s="28">
        <v>21.220185382747545</v>
      </c>
      <c r="O710" s="28">
        <v>26.666655000000002</v>
      </c>
      <c r="P710" s="28">
        <v>28.351005000000001</v>
      </c>
      <c r="Q710" s="28">
        <v>31.337415000000004</v>
      </c>
      <c r="R710" s="28">
        <v>30.698215000000005</v>
      </c>
      <c r="S710" s="28">
        <v>32.575690511814571</v>
      </c>
      <c r="T710" s="28">
        <v>36.408211967090544</v>
      </c>
      <c r="U710" s="28">
        <v>40.755931332145529</v>
      </c>
      <c r="V710" s="28">
        <v>45.119719698859704</v>
      </c>
      <c r="W710" s="28">
        <v>49.670231727411021</v>
      </c>
      <c r="X710" s="28">
        <v>55.096158231040462</v>
      </c>
    </row>
    <row r="711" spans="1:24" x14ac:dyDescent="0.2">
      <c r="A711" s="11" t="s">
        <v>83</v>
      </c>
      <c r="B711" s="11" t="s">
        <v>83</v>
      </c>
      <c r="C711" s="11" t="s">
        <v>181</v>
      </c>
      <c r="D711" s="11" t="s">
        <v>188</v>
      </c>
      <c r="E711" s="28">
        <v>0.16907500000000003</v>
      </c>
      <c r="F711" s="28">
        <v>0.107253</v>
      </c>
      <c r="G711" s="28">
        <v>0.179725</v>
      </c>
      <c r="H711" s="28">
        <v>0.398372</v>
      </c>
      <c r="I711" s="28">
        <v>0.76155499999999998</v>
      </c>
      <c r="J711" s="28">
        <v>0.61098600000000003</v>
      </c>
      <c r="K711" s="28">
        <v>1.0004999999999999</v>
      </c>
      <c r="L711" s="28">
        <v>1.4101140000000001</v>
      </c>
      <c r="M711" s="28">
        <v>2.815461</v>
      </c>
      <c r="N711" s="28">
        <v>2.5914069999999998</v>
      </c>
      <c r="O711" s="28">
        <v>4.3801100000000002</v>
      </c>
      <c r="P711" s="28">
        <v>5.1246650000000002</v>
      </c>
      <c r="Q711" s="28">
        <v>5.5924040000000002</v>
      </c>
      <c r="R711" s="28">
        <v>5.3031699999999997</v>
      </c>
      <c r="S711" s="28">
        <v>5.4266873276403151</v>
      </c>
      <c r="T711" s="28">
        <v>5.9751261339305621</v>
      </c>
      <c r="U711" s="28">
        <v>6.3211642244488333</v>
      </c>
      <c r="V711" s="28">
        <v>6.6372224356712755</v>
      </c>
      <c r="W711" s="28">
        <v>6.9690835574548391</v>
      </c>
      <c r="X711" s="28">
        <v>7.3175377353275799</v>
      </c>
    </row>
    <row r="712" spans="1:24" x14ac:dyDescent="0.2">
      <c r="A712" s="11" t="s">
        <v>83</v>
      </c>
      <c r="B712" s="11" t="s">
        <v>83</v>
      </c>
      <c r="C712" s="11" t="s">
        <v>181</v>
      </c>
      <c r="D712" s="11" t="s">
        <v>189</v>
      </c>
      <c r="E712" s="28">
        <v>0.133713</v>
      </c>
      <c r="F712" s="28">
        <v>0.526084</v>
      </c>
      <c r="G712" s="28">
        <v>0.62426599999999999</v>
      </c>
      <c r="H712" s="28">
        <v>0.73516199999999998</v>
      </c>
      <c r="I712" s="28">
        <v>1.1255550000000001</v>
      </c>
      <c r="J712" s="28">
        <v>1.4449890000000001</v>
      </c>
      <c r="K712" s="28">
        <v>1.1859999999999999</v>
      </c>
      <c r="L712" s="28">
        <v>1.781013</v>
      </c>
      <c r="M712" s="28">
        <v>2.0302259999999999</v>
      </c>
      <c r="N712" s="28">
        <v>1.2760590000000001</v>
      </c>
      <c r="O712" s="28">
        <v>1.7609999999999999</v>
      </c>
      <c r="P712" s="28">
        <v>2.0282550000000001</v>
      </c>
      <c r="Q712" s="28">
        <v>1.6747478285714286</v>
      </c>
      <c r="R712" s="28">
        <v>1.1936420000000001</v>
      </c>
      <c r="S712" s="28">
        <v>1.3583964344931907</v>
      </c>
      <c r="T712" s="28">
        <v>1.5463698765087908</v>
      </c>
      <c r="U712" s="28">
        <v>1.5576151476027627</v>
      </c>
      <c r="V712" s="28">
        <v>1.6065375633405976</v>
      </c>
      <c r="W712" s="28">
        <v>1.6707990658742218</v>
      </c>
      <c r="X712" s="28">
        <v>1.7376310285091907</v>
      </c>
    </row>
    <row r="713" spans="1:24" x14ac:dyDescent="0.2">
      <c r="A713" s="11" t="s">
        <v>83</v>
      </c>
      <c r="B713" s="11" t="s">
        <v>83</v>
      </c>
      <c r="C713" s="11" t="s">
        <v>181</v>
      </c>
      <c r="D713" s="11" t="s">
        <v>190</v>
      </c>
      <c r="E713" s="28">
        <v>6.0438669999999997</v>
      </c>
      <c r="F713" s="28">
        <v>7.8695659999999998</v>
      </c>
      <c r="G713" s="28">
        <v>9.6433079999999993</v>
      </c>
      <c r="H713" s="28">
        <v>10.960231</v>
      </c>
      <c r="I713" s="28">
        <v>12.978891000000001</v>
      </c>
      <c r="J713" s="28">
        <v>14.241434999999999</v>
      </c>
      <c r="K713" s="28">
        <v>15.505215</v>
      </c>
      <c r="L713" s="28">
        <v>17.321268</v>
      </c>
      <c r="M713" s="28">
        <v>18.584571</v>
      </c>
      <c r="N713" s="28">
        <v>19.44116</v>
      </c>
      <c r="O713" s="28">
        <v>26.632394999999999</v>
      </c>
      <c r="P713" s="28">
        <v>28.458306787523949</v>
      </c>
      <c r="Q713" s="28">
        <v>31.24</v>
      </c>
      <c r="R713" s="28">
        <v>29.753836709878602</v>
      </c>
      <c r="S713" s="28">
        <v>30.775336685454501</v>
      </c>
      <c r="T713" s="28">
        <v>33.155009039828677</v>
      </c>
      <c r="U713" s="28">
        <v>36.857980353401928</v>
      </c>
      <c r="V713" s="28">
        <v>40.926290451169194</v>
      </c>
      <c r="W713" s="28">
        <v>45.297290037991182</v>
      </c>
      <c r="X713" s="28">
        <v>50.3951387661116</v>
      </c>
    </row>
    <row r="714" spans="1:24" x14ac:dyDescent="0.2">
      <c r="A714" s="11" t="s">
        <v>83</v>
      </c>
      <c r="B714" s="11" t="s">
        <v>83</v>
      </c>
      <c r="C714" s="11" t="s">
        <v>191</v>
      </c>
      <c r="D714" s="11" t="s">
        <v>182</v>
      </c>
      <c r="E714" s="28">
        <v>2.9164788863124311</v>
      </c>
      <c r="F714" s="28">
        <v>3.2808117398631236</v>
      </c>
      <c r="G714" s="28">
        <v>3.4272736760176077</v>
      </c>
      <c r="H714" s="28">
        <v>3.9209999999999998</v>
      </c>
      <c r="I714" s="28">
        <v>4.1360000000000001</v>
      </c>
      <c r="J714" s="28">
        <v>4.43</v>
      </c>
      <c r="K714" s="28">
        <v>4.8460000000000001</v>
      </c>
      <c r="L714" s="28">
        <v>5.4681567681622854</v>
      </c>
      <c r="M714" s="28">
        <v>6.1438022219394313</v>
      </c>
      <c r="N714" s="28">
        <v>6.9335032682188809</v>
      </c>
      <c r="O714" s="28">
        <v>7.8696127337987933</v>
      </c>
      <c r="P714" s="28">
        <v>8.9470662075832408</v>
      </c>
      <c r="Q714" s="28">
        <v>10.131477392392119</v>
      </c>
      <c r="R714" s="28">
        <v>11.192128293350377</v>
      </c>
      <c r="S714" s="28">
        <v>12.219157307186499</v>
      </c>
      <c r="T714" s="28">
        <v>13.309331129440277</v>
      </c>
      <c r="U714" s="28">
        <v>14.545710665688372</v>
      </c>
      <c r="V714" s="28">
        <v>15.92478222431297</v>
      </c>
      <c r="W714" s="28">
        <v>17.464353859958425</v>
      </c>
      <c r="X714" s="28">
        <v>19.17169872207668</v>
      </c>
    </row>
    <row r="715" spans="1:24" x14ac:dyDescent="0.2">
      <c r="A715" s="11" t="s">
        <v>83</v>
      </c>
      <c r="B715" s="11" t="s">
        <v>83</v>
      </c>
      <c r="C715" s="11" t="s">
        <v>191</v>
      </c>
      <c r="D715" s="11" t="s">
        <v>183</v>
      </c>
      <c r="E715" s="28">
        <v>0.14349865000000001</v>
      </c>
      <c r="F715" s="28">
        <v>2.9259139999999999E-2</v>
      </c>
      <c r="G715" s="28">
        <v>2.7969349999999997E-2</v>
      </c>
      <c r="H715" s="28">
        <v>9.5000000000000001E-2</v>
      </c>
      <c r="I715" s="28">
        <v>0.113</v>
      </c>
      <c r="J715" s="28">
        <v>0.13100000000000001</v>
      </c>
      <c r="K715" s="28">
        <v>0.219</v>
      </c>
      <c r="L715" s="28">
        <v>0.29899999999999999</v>
      </c>
      <c r="M715" s="28">
        <v>0.311</v>
      </c>
      <c r="N715" s="28">
        <v>0.37968900000000005</v>
      </c>
      <c r="O715" s="28">
        <v>0.53074699999999997</v>
      </c>
      <c r="P715" s="28">
        <v>0.63876199999999994</v>
      </c>
      <c r="Q715" s="28">
        <v>0.72079959999999998</v>
      </c>
      <c r="R715" s="28">
        <v>0.56014580000000003</v>
      </c>
      <c r="S715" s="28">
        <v>0.51251000000000002</v>
      </c>
      <c r="T715" s="28">
        <v>0.5558306962891868</v>
      </c>
      <c r="U715" s="28">
        <v>0.65076896655272232</v>
      </c>
      <c r="V715" s="28">
        <v>0.753606</v>
      </c>
      <c r="W715" s="28">
        <v>0.85480600000000007</v>
      </c>
      <c r="X715" s="28">
        <v>0.97384199999999999</v>
      </c>
    </row>
    <row r="716" spans="1:24" x14ac:dyDescent="0.2">
      <c r="A716" s="11" t="s">
        <v>83</v>
      </c>
      <c r="B716" s="11" t="s">
        <v>83</v>
      </c>
      <c r="C716" s="11" t="s">
        <v>191</v>
      </c>
      <c r="D716" s="11" t="s">
        <v>184</v>
      </c>
      <c r="E716" s="28">
        <v>6.1103999999999999E-2</v>
      </c>
      <c r="F716" s="28">
        <v>5.3784999999999999E-2</v>
      </c>
      <c r="G716" s="28">
        <v>5.5024000000000003E-2</v>
      </c>
      <c r="H716" s="28">
        <v>0.11700000000000001</v>
      </c>
      <c r="I716" s="28">
        <v>0.15</v>
      </c>
      <c r="J716" s="28">
        <v>0.14899999999999999</v>
      </c>
      <c r="K716" s="28">
        <v>0.23799999999999999</v>
      </c>
      <c r="L716" s="28">
        <v>0.32400000000000001</v>
      </c>
      <c r="M716" s="28">
        <v>0.33200000000000002</v>
      </c>
      <c r="N716" s="28">
        <v>0.39650000000000002</v>
      </c>
      <c r="O716" s="28">
        <v>0.58680299999999996</v>
      </c>
      <c r="P716" s="28">
        <v>0.76564500000000002</v>
      </c>
      <c r="Q716" s="28">
        <v>0.85304499999999994</v>
      </c>
      <c r="R716" s="28">
        <v>0.58812199999999992</v>
      </c>
      <c r="S716" s="28">
        <v>0.54065099999999999</v>
      </c>
      <c r="T716" s="28">
        <v>0.59842899999999999</v>
      </c>
      <c r="U716" s="28">
        <v>0.69883300000000004</v>
      </c>
      <c r="V716" s="28">
        <v>0.80372400000000011</v>
      </c>
      <c r="W716" s="28">
        <v>0.90557299999999996</v>
      </c>
      <c r="X716" s="28">
        <v>1.0309790000000001</v>
      </c>
    </row>
    <row r="717" spans="1:24" x14ac:dyDescent="0.2">
      <c r="A717" s="11" t="s">
        <v>83</v>
      </c>
      <c r="B717" s="11" t="s">
        <v>83</v>
      </c>
      <c r="C717" s="11" t="s">
        <v>191</v>
      </c>
      <c r="D717" s="11" t="s">
        <v>185</v>
      </c>
      <c r="E717" s="28">
        <v>0.30552000000000001</v>
      </c>
      <c r="F717" s="28">
        <v>0.26892499999999991</v>
      </c>
      <c r="G717" s="28">
        <v>0.27512000000000003</v>
      </c>
      <c r="H717" s="28">
        <v>0.58499999999999996</v>
      </c>
      <c r="I717" s="28">
        <v>0.75</v>
      </c>
      <c r="J717" s="28">
        <v>0.745</v>
      </c>
      <c r="K717" s="28">
        <v>1.19</v>
      </c>
      <c r="L717" s="28">
        <v>1.62</v>
      </c>
      <c r="M717" s="28">
        <v>1.66</v>
      </c>
      <c r="N717" s="28">
        <v>1.9824999999999999</v>
      </c>
      <c r="O717" s="28">
        <v>2.9340149999999996</v>
      </c>
      <c r="P717" s="28">
        <v>3.8282250000000002</v>
      </c>
      <c r="Q717" s="28">
        <v>4.265225</v>
      </c>
      <c r="R717" s="28">
        <v>2.9406099999999995</v>
      </c>
      <c r="S717" s="28">
        <v>2.703255</v>
      </c>
      <c r="T717" s="28">
        <v>2.9921449999999998</v>
      </c>
      <c r="U717" s="28">
        <v>3.4941650000000002</v>
      </c>
      <c r="V717" s="28">
        <v>4.0186200000000003</v>
      </c>
      <c r="W717" s="28">
        <v>4.5278650000000003</v>
      </c>
      <c r="X717" s="28">
        <v>5.1548950000000007</v>
      </c>
    </row>
    <row r="718" spans="1:24" x14ac:dyDescent="0.2">
      <c r="A718" s="11" t="s">
        <v>83</v>
      </c>
      <c r="B718" s="11" t="s">
        <v>83</v>
      </c>
      <c r="C718" s="11" t="s">
        <v>191</v>
      </c>
      <c r="D718" s="11" t="s">
        <v>186</v>
      </c>
      <c r="E718" s="28">
        <v>1.50328224675475</v>
      </c>
      <c r="F718" s="28">
        <v>1.6590272109104263</v>
      </c>
      <c r="G718" s="28">
        <v>1.8293679427476572</v>
      </c>
      <c r="H718" s="28">
        <v>2.0389200000000001</v>
      </c>
      <c r="I718" s="28">
        <v>2.3988800000000001</v>
      </c>
      <c r="J718" s="28">
        <v>2.6579999999999999</v>
      </c>
      <c r="K718" s="28">
        <v>2.8106800000000001</v>
      </c>
      <c r="L718" s="28">
        <v>3.1715309255341251</v>
      </c>
      <c r="M718" s="28">
        <v>3.3790912220666875</v>
      </c>
      <c r="N718" s="28">
        <v>3.4667516341094404</v>
      </c>
      <c r="O718" s="28">
        <v>3.8518242095614093</v>
      </c>
      <c r="P718" s="28">
        <v>4.03</v>
      </c>
      <c r="Q718" s="28">
        <v>4.2315000000000014</v>
      </c>
      <c r="R718" s="28">
        <v>4.4007600000000009</v>
      </c>
      <c r="S718" s="28">
        <v>4.7968284000000017</v>
      </c>
      <c r="T718" s="28">
        <v>5.396431950000002</v>
      </c>
      <c r="U718" s="28">
        <v>5.9928327942636086</v>
      </c>
      <c r="V718" s="28">
        <v>6.6884085342114474</v>
      </c>
      <c r="W718" s="28">
        <v>7.5096721597821228</v>
      </c>
      <c r="X718" s="28">
        <v>8.4355474377137387</v>
      </c>
    </row>
    <row r="719" spans="1:24" x14ac:dyDescent="0.2">
      <c r="A719" s="11" t="s">
        <v>83</v>
      </c>
      <c r="B719" s="11" t="s">
        <v>83</v>
      </c>
      <c r="C719" s="11" t="s">
        <v>191</v>
      </c>
      <c r="D719" s="11" t="s">
        <v>187</v>
      </c>
      <c r="E719" s="28">
        <v>1.80880224675475</v>
      </c>
      <c r="F719" s="28">
        <v>1.9279522109104261</v>
      </c>
      <c r="G719" s="28">
        <v>2.1044879427476575</v>
      </c>
      <c r="H719" s="28">
        <v>2.62392</v>
      </c>
      <c r="I719" s="28">
        <v>3.1488800000000001</v>
      </c>
      <c r="J719" s="28">
        <v>3.403</v>
      </c>
      <c r="K719" s="28">
        <v>4.00068</v>
      </c>
      <c r="L719" s="28">
        <v>4.7915309255341256</v>
      </c>
      <c r="M719" s="28">
        <v>5.0390912220666877</v>
      </c>
      <c r="N719" s="28">
        <v>5.4492516341094408</v>
      </c>
      <c r="O719" s="28">
        <v>6.7858392095614093</v>
      </c>
      <c r="P719" s="28">
        <v>7.8582250000000009</v>
      </c>
      <c r="Q719" s="28">
        <v>8.4967250000000014</v>
      </c>
      <c r="R719" s="28">
        <v>7.3413700000000004</v>
      </c>
      <c r="S719" s="28">
        <v>7.5000834000000012</v>
      </c>
      <c r="T719" s="28">
        <v>8.3885769500000009</v>
      </c>
      <c r="U719" s="28">
        <v>9.4869977942636083</v>
      </c>
      <c r="V719" s="28">
        <v>10.707028534211448</v>
      </c>
      <c r="W719" s="28">
        <v>12.037537159782122</v>
      </c>
      <c r="X719" s="28">
        <v>13.59044243771374</v>
      </c>
    </row>
    <row r="720" spans="1:24" x14ac:dyDescent="0.2">
      <c r="A720" s="11" t="s">
        <v>83</v>
      </c>
      <c r="B720" s="11" t="s">
        <v>83</v>
      </c>
      <c r="C720" s="11" t="s">
        <v>191</v>
      </c>
      <c r="D720" s="11" t="s">
        <v>188</v>
      </c>
      <c r="E720" s="28">
        <v>1.344732366239239E-2</v>
      </c>
      <c r="F720" s="28">
        <v>1.6136788394870868E-2</v>
      </c>
      <c r="G720" s="28">
        <v>2.5588E-2</v>
      </c>
      <c r="H720" s="28">
        <v>0.108997</v>
      </c>
      <c r="I720" s="28">
        <v>0.13845199999999999</v>
      </c>
      <c r="J720" s="28">
        <v>0.27929799999999999</v>
      </c>
      <c r="K720" s="28">
        <v>0.54263700000000004</v>
      </c>
      <c r="L720" s="28">
        <v>0.86299999999999999</v>
      </c>
      <c r="M720" s="28">
        <v>1.004</v>
      </c>
      <c r="N720" s="28">
        <v>0.65259999999999996</v>
      </c>
      <c r="O720" s="28">
        <v>1.14205</v>
      </c>
      <c r="P720" s="28">
        <v>1.233414</v>
      </c>
      <c r="Q720" s="28">
        <v>1.4554285199999999</v>
      </c>
      <c r="R720" s="28">
        <v>1.3782908084399998</v>
      </c>
      <c r="S720" s="28">
        <v>1.1412247893883203</v>
      </c>
      <c r="T720" s="28">
        <v>1.2496411443802105</v>
      </c>
      <c r="U720" s="28">
        <v>1.3246196130430232</v>
      </c>
      <c r="V720" s="28">
        <v>1.4040967898256047</v>
      </c>
      <c r="W720" s="28">
        <v>1.4883425972151412</v>
      </c>
      <c r="X720" s="28">
        <v>1.5776431530480497</v>
      </c>
    </row>
    <row r="721" spans="1:24" x14ac:dyDescent="0.2">
      <c r="A721" s="11" t="s">
        <v>83</v>
      </c>
      <c r="B721" s="11" t="s">
        <v>83</v>
      </c>
      <c r="C721" s="11" t="s">
        <v>191</v>
      </c>
      <c r="D721" s="11" t="s">
        <v>189</v>
      </c>
      <c r="E721" s="28">
        <v>0.54602399999999995</v>
      </c>
      <c r="F721" s="28">
        <v>0.51454800000000001</v>
      </c>
      <c r="G721" s="28">
        <v>0.72721899999999995</v>
      </c>
      <c r="H721" s="28">
        <v>0.74699999999999989</v>
      </c>
      <c r="I721" s="28">
        <v>0.65200000000000014</v>
      </c>
      <c r="J721" s="28">
        <v>1.3908</v>
      </c>
      <c r="K721" s="28">
        <v>1.5992299999999999</v>
      </c>
      <c r="L721" s="28">
        <v>1.6220000000000001</v>
      </c>
      <c r="M721" s="28">
        <v>1.63</v>
      </c>
      <c r="N721" s="28">
        <v>1.4650000000000001</v>
      </c>
      <c r="O721" s="28">
        <v>1.4</v>
      </c>
      <c r="P721" s="28">
        <v>1.54</v>
      </c>
      <c r="Q721" s="28">
        <v>1.6016000000000001</v>
      </c>
      <c r="R721" s="28">
        <v>1.553552</v>
      </c>
      <c r="S721" s="28">
        <v>1.6001585600000001</v>
      </c>
      <c r="T721" s="28">
        <v>1.6481633168000001</v>
      </c>
      <c r="U721" s="28">
        <v>1.6811265831360001</v>
      </c>
      <c r="V721" s="28">
        <v>1.7315603806300801</v>
      </c>
      <c r="W721" s="28">
        <v>1.7921649939521327</v>
      </c>
      <c r="X721" s="28">
        <v>1.8548907687404572</v>
      </c>
    </row>
    <row r="722" spans="1:24" x14ac:dyDescent="0.2">
      <c r="A722" s="11" t="s">
        <v>83</v>
      </c>
      <c r="B722" s="11" t="s">
        <v>83</v>
      </c>
      <c r="C722" s="11" t="s">
        <v>191</v>
      </c>
      <c r="D722" s="11" t="s">
        <v>190</v>
      </c>
      <c r="E722" s="28">
        <v>1.990659</v>
      </c>
      <c r="F722" s="28">
        <v>2.1909640000000001</v>
      </c>
      <c r="G722" s="28">
        <v>2.7049479999999999</v>
      </c>
      <c r="H722" s="28">
        <v>3.1628219999999998</v>
      </c>
      <c r="I722" s="28">
        <v>3.77495</v>
      </c>
      <c r="J722" s="28">
        <v>4.4000700000000004</v>
      </c>
      <c r="K722" s="28">
        <v>4.7776649999999998</v>
      </c>
      <c r="L722" s="28">
        <v>5.0728140000000002</v>
      </c>
      <c r="M722" s="28">
        <v>5.6120349999999997</v>
      </c>
      <c r="N722" s="28">
        <v>5.3657760000000003</v>
      </c>
      <c r="O722" s="28">
        <v>5.9291264387959997</v>
      </c>
      <c r="P722" s="28">
        <v>6.6624742993470258</v>
      </c>
      <c r="Q722" s="28">
        <v>7.8280000000000003</v>
      </c>
      <c r="R722" s="28">
        <v>7.8280000000000003</v>
      </c>
      <c r="S722" s="28">
        <v>8.1019799999999993</v>
      </c>
      <c r="T722" s="28">
        <v>8.9121780000000008</v>
      </c>
      <c r="U722" s="28">
        <v>9.9103419360000018</v>
      </c>
      <c r="V722" s="28">
        <v>11.099582968320004</v>
      </c>
      <c r="W722" s="28">
        <v>12.409333758581763</v>
      </c>
      <c r="X722" s="28">
        <v>13.923272477128737</v>
      </c>
    </row>
    <row r="723" spans="1:24" x14ac:dyDescent="0.2">
      <c r="A723" s="11" t="s">
        <v>83</v>
      </c>
      <c r="B723" s="11" t="s">
        <v>83</v>
      </c>
      <c r="C723" s="11" t="s">
        <v>192</v>
      </c>
      <c r="D723" s="11" t="s">
        <v>182</v>
      </c>
      <c r="E723" s="28">
        <v>1.8707318358645662</v>
      </c>
      <c r="F723" s="28">
        <v>2.0363449062585186</v>
      </c>
      <c r="G723" s="28">
        <v>2.0533255797098029</v>
      </c>
      <c r="H723" s="28">
        <v>2.4060000000000001</v>
      </c>
      <c r="I723" s="28">
        <v>2.5449999999999999</v>
      </c>
      <c r="J723" s="28">
        <v>2.9319999999999999</v>
      </c>
      <c r="K723" s="28">
        <v>3.18</v>
      </c>
      <c r="L723" s="28">
        <v>3.4394200000000001</v>
      </c>
      <c r="M723" s="28">
        <v>3.6286976635511792</v>
      </c>
      <c r="N723" s="28">
        <v>3.7705043056484344</v>
      </c>
      <c r="O723" s="28">
        <v>4.0610846635620357</v>
      </c>
      <c r="P723" s="28">
        <v>4.3393118696644883</v>
      </c>
      <c r="Q723" s="28">
        <v>4.5716385779655608</v>
      </c>
      <c r="R723" s="28">
        <v>4.6961185048926968</v>
      </c>
      <c r="S723" s="28">
        <v>4.8428055942312378</v>
      </c>
      <c r="T723" s="28">
        <v>5.0204647711120449</v>
      </c>
      <c r="U723" s="28">
        <v>5.2361951609919544</v>
      </c>
      <c r="V723" s="28">
        <v>5.4839656258523588</v>
      </c>
      <c r="W723" s="28">
        <v>5.7520674155304503</v>
      </c>
      <c r="X723" s="28">
        <v>6.0247279307052999</v>
      </c>
    </row>
    <row r="724" spans="1:24" x14ac:dyDescent="0.2">
      <c r="A724" s="11" t="s">
        <v>83</v>
      </c>
      <c r="B724" s="11" t="s">
        <v>83</v>
      </c>
      <c r="C724" s="11" t="s">
        <v>192</v>
      </c>
      <c r="D724" s="11" t="s">
        <v>183</v>
      </c>
      <c r="E724" s="28">
        <v>0.12743599999999999</v>
      </c>
      <c r="F724" s="28">
        <v>0.12695499999999998</v>
      </c>
      <c r="G724" s="28">
        <v>0.15628299999999998</v>
      </c>
      <c r="H724" s="28">
        <v>0.20599999999999999</v>
      </c>
      <c r="I724" s="28">
        <v>0.27300000000000002</v>
      </c>
      <c r="J724" s="28">
        <v>0.28100000000000003</v>
      </c>
      <c r="K724" s="28">
        <v>0.35899999999999999</v>
      </c>
      <c r="L724" s="28">
        <v>0.35799999999999998</v>
      </c>
      <c r="M724" s="28">
        <v>0.30599999999999999</v>
      </c>
      <c r="N724" s="28">
        <v>0.26172899999999999</v>
      </c>
      <c r="O724" s="28">
        <v>0.41500700000000001</v>
      </c>
      <c r="P724" s="28">
        <v>0.41224300000000003</v>
      </c>
      <c r="Q724" s="28">
        <v>0.37552400000000002</v>
      </c>
      <c r="R724" s="28">
        <v>0.27534399999999998</v>
      </c>
      <c r="S724" s="28">
        <v>0.30165900000000001</v>
      </c>
      <c r="T724" s="28">
        <v>0.33518300000000001</v>
      </c>
      <c r="U724" s="28">
        <v>0.379743</v>
      </c>
      <c r="V724" s="28">
        <v>0.419628</v>
      </c>
      <c r="W724" s="28">
        <v>0.44898000000000005</v>
      </c>
      <c r="X724" s="28">
        <v>0.46336500000000003</v>
      </c>
    </row>
    <row r="725" spans="1:24" x14ac:dyDescent="0.2">
      <c r="A725" s="11" t="s">
        <v>83</v>
      </c>
      <c r="B725" s="11" t="s">
        <v>83</v>
      </c>
      <c r="C725" s="11" t="s">
        <v>192</v>
      </c>
      <c r="D725" s="11" t="s">
        <v>184</v>
      </c>
      <c r="E725" s="28">
        <v>0.12876199999999999</v>
      </c>
      <c r="F725" s="28">
        <v>0.12976300000000002</v>
      </c>
      <c r="G725" s="28">
        <v>0.15736600000000001</v>
      </c>
      <c r="H725" s="28">
        <v>0.20599999999999999</v>
      </c>
      <c r="I725" s="28">
        <v>0.27900000000000003</v>
      </c>
      <c r="J725" s="28">
        <v>0.28599999999999998</v>
      </c>
      <c r="K725" s="28">
        <v>0.36399999999999999</v>
      </c>
      <c r="L725" s="28">
        <v>0.35899999999999999</v>
      </c>
      <c r="M725" s="28">
        <v>0.30499999999999999</v>
      </c>
      <c r="N725" s="28">
        <v>0.24338499999999999</v>
      </c>
      <c r="O725" s="28">
        <v>0.40735100000000002</v>
      </c>
      <c r="P725" s="28">
        <v>0.43222899999999997</v>
      </c>
      <c r="Q725" s="28">
        <v>0.38238</v>
      </c>
      <c r="R725" s="28">
        <v>0.27888000000000002</v>
      </c>
      <c r="S725" s="28">
        <v>0.311838</v>
      </c>
      <c r="T725" s="28">
        <v>0.342615</v>
      </c>
      <c r="U725" s="28">
        <v>0.38924700000000001</v>
      </c>
      <c r="V725" s="28">
        <v>0.43181200000000003</v>
      </c>
      <c r="W725" s="28">
        <v>0.46227300000000004</v>
      </c>
      <c r="X725" s="28">
        <v>0.47533400000000003</v>
      </c>
    </row>
    <row r="726" spans="1:24" x14ac:dyDescent="0.2">
      <c r="A726" s="11" t="s">
        <v>83</v>
      </c>
      <c r="B726" s="11" t="s">
        <v>83</v>
      </c>
      <c r="C726" s="11" t="s">
        <v>192</v>
      </c>
      <c r="D726" s="11" t="s">
        <v>185</v>
      </c>
      <c r="E726" s="28">
        <v>1.0300959999999999</v>
      </c>
      <c r="F726" s="28">
        <v>1.0381040000000001</v>
      </c>
      <c r="G726" s="28">
        <v>1.258928</v>
      </c>
      <c r="H726" s="28">
        <v>1.6479999999999999</v>
      </c>
      <c r="I726" s="28">
        <v>2.2320000000000002</v>
      </c>
      <c r="J726" s="28">
        <v>2.2879999999999998</v>
      </c>
      <c r="K726" s="28">
        <v>2.9119999999999999</v>
      </c>
      <c r="L726" s="28">
        <v>2.8719999999999999</v>
      </c>
      <c r="M726" s="28">
        <v>2.44</v>
      </c>
      <c r="N726" s="28">
        <v>1.9470799999999999</v>
      </c>
      <c r="O726" s="28">
        <v>3.2588080000000001</v>
      </c>
      <c r="P726" s="28">
        <v>3.4578319999999998</v>
      </c>
      <c r="Q726" s="28">
        <v>3.05904</v>
      </c>
      <c r="R726" s="28">
        <v>2.2310400000000001</v>
      </c>
      <c r="S726" s="28">
        <v>2.494704</v>
      </c>
      <c r="T726" s="28">
        <v>2.74092</v>
      </c>
      <c r="U726" s="28">
        <v>3.1139760000000001</v>
      </c>
      <c r="V726" s="28">
        <v>3.4544960000000007</v>
      </c>
      <c r="W726" s="28">
        <v>3.6981840000000004</v>
      </c>
      <c r="X726" s="28">
        <v>3.8026720000000003</v>
      </c>
    </row>
    <row r="727" spans="1:24" x14ac:dyDescent="0.2">
      <c r="A727" s="11" t="s">
        <v>83</v>
      </c>
      <c r="B727" s="11" t="s">
        <v>83</v>
      </c>
      <c r="C727" s="11" t="s">
        <v>192</v>
      </c>
      <c r="D727" s="11" t="s">
        <v>186</v>
      </c>
      <c r="E727" s="28">
        <v>6.8997102229600591</v>
      </c>
      <c r="F727" s="28">
        <v>7.1350237479036247</v>
      </c>
      <c r="G727" s="28">
        <v>7.3965517241379315</v>
      </c>
      <c r="H727" s="28">
        <v>7.6992000000000012</v>
      </c>
      <c r="I727" s="28">
        <v>8.056280000000001</v>
      </c>
      <c r="J727" s="28">
        <v>8.6588373333333344</v>
      </c>
      <c r="K727" s="28">
        <v>9.177202666666668</v>
      </c>
      <c r="L727" s="28">
        <v>10.177352815703705</v>
      </c>
      <c r="M727" s="28">
        <v>10.595957954390125</v>
      </c>
      <c r="N727" s="28">
        <v>11.329390729576957</v>
      </c>
      <c r="O727" s="28">
        <v>12.036744371924391</v>
      </c>
      <c r="P727" s="28">
        <v>12.518214146801366</v>
      </c>
      <c r="Q727" s="28">
        <v>12.893760571205407</v>
      </c>
      <c r="R727" s="28">
        <v>13.087166979773487</v>
      </c>
      <c r="S727" s="28">
        <v>13.479781989166693</v>
      </c>
      <c r="T727" s="28">
        <v>14.322163550530181</v>
      </c>
      <c r="U727" s="28">
        <v>15.080242063656828</v>
      </c>
      <c r="V727" s="28">
        <v>15.90350031497184</v>
      </c>
      <c r="W727" s="28">
        <v>16.680995505038304</v>
      </c>
      <c r="X727" s="28">
        <v>17.471710999045371</v>
      </c>
    </row>
    <row r="728" spans="1:24" x14ac:dyDescent="0.2">
      <c r="A728" s="11" t="s">
        <v>83</v>
      </c>
      <c r="B728" s="11" t="s">
        <v>83</v>
      </c>
      <c r="C728" s="11" t="s">
        <v>192</v>
      </c>
      <c r="D728" s="11" t="s">
        <v>187</v>
      </c>
      <c r="E728" s="28">
        <v>7.9298062229600585</v>
      </c>
      <c r="F728" s="28">
        <v>8.1731277479036244</v>
      </c>
      <c r="G728" s="28">
        <v>8.6554797241379315</v>
      </c>
      <c r="H728" s="28">
        <v>9.3472000000000008</v>
      </c>
      <c r="I728" s="28">
        <v>10.28828</v>
      </c>
      <c r="J728" s="28">
        <v>10.946837333333335</v>
      </c>
      <c r="K728" s="28">
        <v>12.089202666666669</v>
      </c>
      <c r="L728" s="28">
        <v>13.049352815703704</v>
      </c>
      <c r="M728" s="28">
        <v>13.035957954390124</v>
      </c>
      <c r="N728" s="28">
        <v>13.276470729576957</v>
      </c>
      <c r="O728" s="28">
        <v>15.295552371924391</v>
      </c>
      <c r="P728" s="28">
        <v>15.976046146801366</v>
      </c>
      <c r="Q728" s="28">
        <v>15.952800571205406</v>
      </c>
      <c r="R728" s="28">
        <v>15.318206979773487</v>
      </c>
      <c r="S728" s="28">
        <v>15.974485989166693</v>
      </c>
      <c r="T728" s="28">
        <v>17.06308355053018</v>
      </c>
      <c r="U728" s="28">
        <v>18.194218063656827</v>
      </c>
      <c r="V728" s="28">
        <v>19.357996314971842</v>
      </c>
      <c r="W728" s="28">
        <v>20.379179505038305</v>
      </c>
      <c r="X728" s="28">
        <v>21.274382999045372</v>
      </c>
    </row>
    <row r="729" spans="1:24" x14ac:dyDescent="0.2">
      <c r="A729" s="11" t="s">
        <v>83</v>
      </c>
      <c r="B729" s="11" t="s">
        <v>83</v>
      </c>
      <c r="C729" s="11" t="s">
        <v>192</v>
      </c>
      <c r="D729" s="11" t="s">
        <v>188</v>
      </c>
      <c r="E729" s="28">
        <v>6.7552676337607628E-2</v>
      </c>
      <c r="F729" s="28">
        <v>8.1063211605129151E-2</v>
      </c>
      <c r="G729" s="28">
        <v>8.7548268533539489E-2</v>
      </c>
      <c r="H729" s="28">
        <v>9.455213001622266E-2</v>
      </c>
      <c r="I729" s="28">
        <v>0.10211630041752048</v>
      </c>
      <c r="J729" s="28">
        <v>0.1041586264258709</v>
      </c>
      <c r="K729" s="28">
        <v>0.43915862642587089</v>
      </c>
      <c r="L729" s="28">
        <v>0.70265380228139351</v>
      </c>
      <c r="M729" s="28">
        <v>0.98371532319395083</v>
      </c>
      <c r="N729" s="28">
        <v>0.78697225855516084</v>
      </c>
      <c r="O729" s="28">
        <v>0.51512860108906677</v>
      </c>
      <c r="P729" s="28">
        <v>0.82387076277701299</v>
      </c>
      <c r="Q729" s="28">
        <v>0.84230669212324194</v>
      </c>
      <c r="R729" s="28">
        <v>0.72418477795272751</v>
      </c>
      <c r="S729" s="28">
        <v>0.43859406103900855</v>
      </c>
      <c r="T729" s="28">
        <v>0</v>
      </c>
      <c r="U729" s="28">
        <v>0</v>
      </c>
      <c r="V729" s="28">
        <v>0</v>
      </c>
      <c r="W729" s="28">
        <v>0</v>
      </c>
      <c r="X729" s="28">
        <v>0</v>
      </c>
    </row>
    <row r="730" spans="1:24" x14ac:dyDescent="0.2">
      <c r="A730" s="11" t="s">
        <v>83</v>
      </c>
      <c r="B730" s="11" t="s">
        <v>83</v>
      </c>
      <c r="C730" s="11" t="s">
        <v>192</v>
      </c>
      <c r="D730" s="11" t="s">
        <v>189</v>
      </c>
      <c r="E730" s="28">
        <v>1.9359029999999999</v>
      </c>
      <c r="F730" s="28">
        <v>1.6294010000000001</v>
      </c>
      <c r="G730" s="28">
        <v>2.1145830000000001</v>
      </c>
      <c r="H730" s="28">
        <v>2.23</v>
      </c>
      <c r="I730" s="28">
        <v>2.504</v>
      </c>
      <c r="J730" s="28">
        <v>2.4087589999999999</v>
      </c>
      <c r="K730" s="28">
        <v>2.2759999999999998</v>
      </c>
      <c r="L730" s="28">
        <v>2.4319999999999999</v>
      </c>
      <c r="M730" s="28">
        <v>1.9330000000000001</v>
      </c>
      <c r="N730" s="28">
        <v>2.0529000000000006</v>
      </c>
      <c r="O730" s="28">
        <v>1.8599274000000003</v>
      </c>
      <c r="P730" s="28">
        <v>2.24278263128571</v>
      </c>
      <c r="Q730" s="28">
        <v>2.1917542134796326</v>
      </c>
      <c r="R730" s="28">
        <v>2.1894684153330108</v>
      </c>
      <c r="S730" s="28">
        <v>1.6091015231814434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</row>
    <row r="731" spans="1:24" x14ac:dyDescent="0.2">
      <c r="A731" s="11" t="s">
        <v>83</v>
      </c>
      <c r="B731" s="11" t="s">
        <v>83</v>
      </c>
      <c r="C731" s="11" t="s">
        <v>192</v>
      </c>
      <c r="D731" s="11" t="s">
        <v>190</v>
      </c>
      <c r="E731" s="28">
        <v>8.8750490000000006</v>
      </c>
      <c r="F731" s="28">
        <v>8.3342650000000003</v>
      </c>
      <c r="G731" s="28">
        <v>9.4215110000000006</v>
      </c>
      <c r="H731" s="28">
        <v>10.654540000000001</v>
      </c>
      <c r="I731" s="28">
        <v>11.014984</v>
      </c>
      <c r="J731" s="28">
        <v>11.766313</v>
      </c>
      <c r="K731" s="28">
        <v>12.219132999999999</v>
      </c>
      <c r="L731" s="28">
        <v>12.987880000000001</v>
      </c>
      <c r="M731" s="28">
        <v>13.234771</v>
      </c>
      <c r="N731" s="28">
        <v>13.943885</v>
      </c>
      <c r="O731" s="28">
        <v>15.566815</v>
      </c>
      <c r="P731" s="28">
        <v>15.928911874917601</v>
      </c>
      <c r="Q731" s="28">
        <v>16.843</v>
      </c>
      <c r="R731" s="28">
        <v>16.421924999999998</v>
      </c>
      <c r="S731" s="28">
        <v>17.062380074999997</v>
      </c>
      <c r="T731" s="28">
        <v>18.273809060324997</v>
      </c>
      <c r="U731" s="28">
        <v>19.425059031125471</v>
      </c>
      <c r="V731" s="28">
        <v>20.648837750086376</v>
      </c>
      <c r="W731" s="28">
        <v>21.681279637590695</v>
      </c>
      <c r="X731" s="28">
        <v>22.591893382369506</v>
      </c>
    </row>
    <row r="732" spans="1:24" x14ac:dyDescent="0.2">
      <c r="A732" s="11" t="s">
        <v>128</v>
      </c>
      <c r="B732" s="11" t="s">
        <v>83</v>
      </c>
      <c r="C732" s="11" t="s">
        <v>181</v>
      </c>
      <c r="D732" s="11" t="s">
        <v>182</v>
      </c>
      <c r="E732" s="28">
        <v>1.5716378295055455</v>
      </c>
      <c r="F732" s="28">
        <v>1.6993409545991569</v>
      </c>
      <c r="G732" s="28">
        <v>1.826081376007733</v>
      </c>
      <c r="H732" s="28">
        <v>1.9518942613931434</v>
      </c>
      <c r="I732" s="28">
        <v>2.076814234199901</v>
      </c>
      <c r="J732" s="28">
        <v>2.2008753861308699</v>
      </c>
      <c r="K732" s="28">
        <v>2.3241112893893687</v>
      </c>
      <c r="L732" s="28">
        <v>2.446555008692509</v>
      </c>
      <c r="M732" s="28">
        <v>2.5682391130604958</v>
      </c>
      <c r="N732" s="28">
        <v>2.6891956873865412</v>
      </c>
      <c r="O732" s="28">
        <v>2.809456343791938</v>
      </c>
      <c r="P732" s="28">
        <v>2.9290522327707582</v>
      </c>
      <c r="Q732" s="28">
        <v>3.048014054128549</v>
      </c>
      <c r="R732" s="28">
        <v>3.1663720677193159</v>
      </c>
      <c r="S732" s="28">
        <v>3.2841561039850009</v>
      </c>
      <c r="T732" s="28">
        <v>3.4013955743015729</v>
      </c>
      <c r="U732" s="28">
        <v>3.5181194811357757</v>
      </c>
      <c r="V732" s="28">
        <v>3.6343564280164968</v>
      </c>
      <c r="W732" s="28">
        <v>3.7501346293246383</v>
      </c>
      <c r="X732" s="28">
        <v>3.8654819199053017</v>
      </c>
    </row>
    <row r="733" spans="1:24" x14ac:dyDescent="0.2">
      <c r="A733" s="11" t="s">
        <v>128</v>
      </c>
      <c r="B733" s="11" t="s">
        <v>83</v>
      </c>
      <c r="C733" s="11" t="s">
        <v>181</v>
      </c>
      <c r="D733" s="11" t="s">
        <v>183</v>
      </c>
      <c r="E733" s="28">
        <v>0.15913588168372217</v>
      </c>
      <c r="F733" s="28">
        <v>0.16072724050055939</v>
      </c>
      <c r="G733" s="28">
        <v>0.162334512905565</v>
      </c>
      <c r="H733" s="28">
        <v>0.16395785803462065</v>
      </c>
      <c r="I733" s="28">
        <v>0.16559743661496687</v>
      </c>
      <c r="J733" s="28">
        <v>0.16725341098111654</v>
      </c>
      <c r="K733" s="28">
        <v>0.1689259450909277</v>
      </c>
      <c r="L733" s="28">
        <v>0.17061520454183698</v>
      </c>
      <c r="M733" s="28">
        <v>0.17232135658725536</v>
      </c>
      <c r="N733" s="28">
        <v>0.17404457015312791</v>
      </c>
      <c r="O733" s="28">
        <v>0.17578501585465919</v>
      </c>
      <c r="P733" s="28">
        <v>0.17754286601320579</v>
      </c>
      <c r="Q733" s="28">
        <v>0.17931829467333785</v>
      </c>
      <c r="R733" s="28">
        <v>0.18111147762007124</v>
      </c>
      <c r="S733" s="28">
        <v>0.18292259239627195</v>
      </c>
      <c r="T733" s="28">
        <v>0.18475181832023468</v>
      </c>
      <c r="U733" s="28">
        <v>0.18659933650343702</v>
      </c>
      <c r="V733" s="28">
        <v>0.18846532986847139</v>
      </c>
      <c r="W733" s="28">
        <v>0.19034998316715609</v>
      </c>
      <c r="X733" s="28">
        <v>0.19225348299882766</v>
      </c>
    </row>
    <row r="734" spans="1:24" x14ac:dyDescent="0.2">
      <c r="A734" s="11" t="s">
        <v>128</v>
      </c>
      <c r="B734" s="11" t="s">
        <v>83</v>
      </c>
      <c r="C734" s="11" t="s">
        <v>181</v>
      </c>
      <c r="D734" s="11" t="s">
        <v>184</v>
      </c>
      <c r="E734" s="28">
        <v>3.9572999999999997E-2</v>
      </c>
      <c r="F734" s="28">
        <v>4.0600999999999998E-2</v>
      </c>
      <c r="G734" s="28">
        <v>6.2893000000000004E-2</v>
      </c>
      <c r="H734" s="28">
        <v>9.9263000000000004E-2</v>
      </c>
      <c r="I734" s="28">
        <v>7.6455999999999996E-2</v>
      </c>
      <c r="J734" s="28">
        <v>0.13399800000000001</v>
      </c>
      <c r="K734" s="28">
        <v>0.13639999999999999</v>
      </c>
      <c r="L734" s="28">
        <v>0.14061399999999999</v>
      </c>
      <c r="M734" s="28">
        <v>9.8424999999999999E-2</v>
      </c>
      <c r="N734" s="28">
        <v>7.8740000000000004E-2</v>
      </c>
      <c r="O734" s="28">
        <v>0.10944860000000002</v>
      </c>
      <c r="P734" s="28">
        <v>0.11820448800000002</v>
      </c>
      <c r="Q734" s="28">
        <v>0.12766084704000003</v>
      </c>
      <c r="R734" s="28">
        <v>0.13681569462521842</v>
      </c>
      <c r="S734" s="28">
        <v>0.14665561672253691</v>
      </c>
      <c r="T734" s="28">
        <v>0.15723322125961309</v>
      </c>
      <c r="U734" s="28">
        <v>0.16860521992559435</v>
      </c>
      <c r="V734" s="28">
        <v>0.18083275137926941</v>
      </c>
      <c r="W734" s="28">
        <v>0.19398173006375907</v>
      </c>
      <c r="X734" s="28">
        <v>0.20812322266390079</v>
      </c>
    </row>
    <row r="735" spans="1:24" x14ac:dyDescent="0.2">
      <c r="A735" s="11" t="s">
        <v>128</v>
      </c>
      <c r="B735" s="11" t="s">
        <v>83</v>
      </c>
      <c r="C735" s="11" t="s">
        <v>181</v>
      </c>
      <c r="D735" s="11" t="s">
        <v>185</v>
      </c>
      <c r="E735" s="28">
        <v>0.19786499999999996</v>
      </c>
      <c r="F735" s="28">
        <v>0.20300499999999999</v>
      </c>
      <c r="G735" s="28">
        <v>0.31446499999999999</v>
      </c>
      <c r="H735" s="28">
        <v>0.49631500000000001</v>
      </c>
      <c r="I735" s="28">
        <v>0.38227999999999995</v>
      </c>
      <c r="J735" s="28">
        <v>0.66999000000000009</v>
      </c>
      <c r="K735" s="28">
        <v>0.68199999999999983</v>
      </c>
      <c r="L735" s="28">
        <v>0.70306999999999997</v>
      </c>
      <c r="M735" s="28">
        <v>0.49212499999999998</v>
      </c>
      <c r="N735" s="28">
        <v>0.39370000000000005</v>
      </c>
      <c r="O735" s="28">
        <v>0.54724300000000015</v>
      </c>
      <c r="P735" s="28">
        <v>0.59102244000000015</v>
      </c>
      <c r="Q735" s="28">
        <v>0.63830423520000013</v>
      </c>
      <c r="R735" s="28">
        <v>0.68407847312609205</v>
      </c>
      <c r="S735" s="28">
        <v>0.73327808361268454</v>
      </c>
      <c r="T735" s="28">
        <v>0.78616610629806538</v>
      </c>
      <c r="U735" s="28">
        <v>0.8430260996279717</v>
      </c>
      <c r="V735" s="28">
        <v>0.90416375689634687</v>
      </c>
      <c r="W735" s="28">
        <v>0.96990865031879536</v>
      </c>
      <c r="X735" s="28">
        <v>1.040616113319504</v>
      </c>
    </row>
    <row r="736" spans="1:24" x14ac:dyDescent="0.2">
      <c r="A736" s="11" t="s">
        <v>128</v>
      </c>
      <c r="B736" s="11" t="s">
        <v>83</v>
      </c>
      <c r="C736" s="11" t="s">
        <v>181</v>
      </c>
      <c r="D736" s="11" t="s">
        <v>186</v>
      </c>
      <c r="E736" s="28">
        <v>1.414474046554991</v>
      </c>
      <c r="F736" s="28">
        <v>1.4784266305012665</v>
      </c>
      <c r="G736" s="28">
        <v>1.5886907971267277</v>
      </c>
      <c r="H736" s="28">
        <v>1.6981480074120348</v>
      </c>
      <c r="I736" s="28">
        <v>2.0099999999999998</v>
      </c>
      <c r="J736" s="28">
        <v>2.0099999999999998</v>
      </c>
      <c r="K736" s="28">
        <v>2.2200000000000002</v>
      </c>
      <c r="L736" s="28">
        <v>2.6</v>
      </c>
      <c r="M736" s="28">
        <v>2.81</v>
      </c>
      <c r="N736" s="28">
        <v>3.4</v>
      </c>
      <c r="O736" s="28">
        <v>3.9</v>
      </c>
      <c r="P736" s="28">
        <v>3.7</v>
      </c>
      <c r="Q736" s="28">
        <v>3.6</v>
      </c>
      <c r="R736" s="28">
        <v>3.3</v>
      </c>
      <c r="S736" s="28">
        <v>3.3659999999999997</v>
      </c>
      <c r="T736" s="28">
        <v>3.5848922086053903</v>
      </c>
      <c r="U736" s="28">
        <v>3.7995690396266379</v>
      </c>
      <c r="V736" s="28">
        <v>3.9977920708181465</v>
      </c>
      <c r="W736" s="28">
        <v>4.1251480922571027</v>
      </c>
      <c r="X736" s="28">
        <v>4.2520301118958326</v>
      </c>
    </row>
    <row r="737" spans="1:24" x14ac:dyDescent="0.2">
      <c r="A737" s="11" t="s">
        <v>128</v>
      </c>
      <c r="B737" s="11" t="s">
        <v>83</v>
      </c>
      <c r="C737" s="11" t="s">
        <v>181</v>
      </c>
      <c r="D737" s="11" t="s">
        <v>187</v>
      </c>
      <c r="E737" s="28">
        <v>1.6123390465549909</v>
      </c>
      <c r="F737" s="28">
        <v>1.6814316305012666</v>
      </c>
      <c r="G737" s="28">
        <v>1.9031557971267277</v>
      </c>
      <c r="H737" s="28">
        <v>2.1944630074120348</v>
      </c>
      <c r="I737" s="28">
        <v>2.3922799999999995</v>
      </c>
      <c r="J737" s="28">
        <v>2.6799900000000001</v>
      </c>
      <c r="K737" s="28">
        <v>2.9020000000000001</v>
      </c>
      <c r="L737" s="28">
        <v>3.30307</v>
      </c>
      <c r="M737" s="28">
        <v>3.3021250000000002</v>
      </c>
      <c r="N737" s="28">
        <v>3.7936999999999999</v>
      </c>
      <c r="O737" s="28">
        <v>4.4472430000000003</v>
      </c>
      <c r="P737" s="28">
        <v>4.2910224400000008</v>
      </c>
      <c r="Q737" s="28">
        <v>4.2383042352000002</v>
      </c>
      <c r="R737" s="28">
        <v>3.9840784731260919</v>
      </c>
      <c r="S737" s="28">
        <v>4.0992780836126839</v>
      </c>
      <c r="T737" s="28">
        <v>4.3710583149034559</v>
      </c>
      <c r="U737" s="28">
        <v>4.6425951392546096</v>
      </c>
      <c r="V737" s="28">
        <v>4.9019558277144935</v>
      </c>
      <c r="W737" s="28">
        <v>5.0950567425758981</v>
      </c>
      <c r="X737" s="28">
        <v>5.2926462252153366</v>
      </c>
    </row>
    <row r="738" spans="1:24" x14ac:dyDescent="0.2">
      <c r="A738" s="11" t="s">
        <v>128</v>
      </c>
      <c r="B738" s="11" t="s">
        <v>83</v>
      </c>
      <c r="C738" s="11" t="s">
        <v>181</v>
      </c>
      <c r="D738" s="11" t="s">
        <v>188</v>
      </c>
      <c r="E738" s="28">
        <v>1.3120000000000001</v>
      </c>
      <c r="F738" s="28">
        <v>1.351</v>
      </c>
      <c r="G738" s="28">
        <v>1.6070000000000002</v>
      </c>
      <c r="H738" s="28">
        <v>1.5620000000000001</v>
      </c>
      <c r="I738" s="28">
        <v>1.9490000000000001</v>
      </c>
      <c r="J738" s="28">
        <v>2.3109999999999999</v>
      </c>
      <c r="K738" s="28">
        <v>2.2560229999999999</v>
      </c>
      <c r="L738" s="28">
        <v>2.6608900000000002</v>
      </c>
      <c r="M738" s="28">
        <v>2.6629999999999998</v>
      </c>
      <c r="N738" s="28">
        <v>3.3327139999999997</v>
      </c>
      <c r="O738" s="28">
        <v>4.0599999999999996</v>
      </c>
      <c r="P738" s="28">
        <v>3.54</v>
      </c>
      <c r="Q738" s="28">
        <v>3.2360000000000002</v>
      </c>
      <c r="R738" s="28">
        <v>2.8159999999999998</v>
      </c>
      <c r="S738" s="28">
        <v>2.8723199999999993</v>
      </c>
      <c r="T738" s="28">
        <v>3.1250841600000001</v>
      </c>
      <c r="U738" s="28">
        <v>3.3125892096000005</v>
      </c>
      <c r="V738" s="28">
        <v>3.5444704542720009</v>
      </c>
      <c r="W738" s="28">
        <v>3.7110605656227849</v>
      </c>
      <c r="X738" s="28">
        <v>3.9337241995601522</v>
      </c>
    </row>
    <row r="739" spans="1:24" x14ac:dyDescent="0.2">
      <c r="A739" s="11" t="s">
        <v>128</v>
      </c>
      <c r="B739" s="11" t="s">
        <v>83</v>
      </c>
      <c r="C739" s="11" t="s">
        <v>181</v>
      </c>
      <c r="D739" s="11" t="s">
        <v>189</v>
      </c>
      <c r="E739" s="28">
        <v>1.2544000000000003E-2</v>
      </c>
      <c r="F739" s="28">
        <v>1.4049280000000004E-2</v>
      </c>
      <c r="G739" s="28">
        <v>1.5735193600000006E-2</v>
      </c>
      <c r="H739" s="28">
        <v>1.762341683200001E-2</v>
      </c>
      <c r="I739" s="28">
        <v>1.9738226851840013E-2</v>
      </c>
      <c r="J739" s="28">
        <v>2.274E-2</v>
      </c>
      <c r="K739" s="28">
        <v>2.274E-2</v>
      </c>
      <c r="L739" s="28">
        <v>2.3194800000000002E-2</v>
      </c>
      <c r="M739" s="28">
        <v>2.3658696000000003E-2</v>
      </c>
      <c r="N739" s="28">
        <v>2.4131869920000003E-2</v>
      </c>
      <c r="O739" s="28">
        <v>2.4614507318400005E-2</v>
      </c>
      <c r="P739" s="28">
        <v>2.5106797464768005E-2</v>
      </c>
      <c r="Q739" s="28">
        <v>2.56089E-2</v>
      </c>
      <c r="R739" s="28">
        <v>2.6121100000000001E-2</v>
      </c>
      <c r="S739" s="28">
        <v>2.6643522000000003E-2</v>
      </c>
      <c r="T739" s="28">
        <v>2.7176392440000002E-2</v>
      </c>
      <c r="U739" s="28">
        <v>3.5329310172000007E-2</v>
      </c>
      <c r="V739" s="28">
        <v>3.603589637544001E-2</v>
      </c>
      <c r="W739" s="28">
        <v>3.6756614302948812E-2</v>
      </c>
      <c r="X739" s="28">
        <v>3.7491746589007786E-2</v>
      </c>
    </row>
    <row r="740" spans="1:24" x14ac:dyDescent="0.2">
      <c r="A740" s="11" t="s">
        <v>128</v>
      </c>
      <c r="B740" s="11" t="s">
        <v>83</v>
      </c>
      <c r="C740" s="11" t="s">
        <v>181</v>
      </c>
      <c r="D740" s="11" t="s">
        <v>190</v>
      </c>
      <c r="E740" s="28">
        <v>0.36097425</v>
      </c>
      <c r="F740" s="28">
        <v>0.3790229625</v>
      </c>
      <c r="G740" s="28">
        <v>0.30321837000000001</v>
      </c>
      <c r="H740" s="28">
        <v>0.51700000000000002</v>
      </c>
      <c r="I740" s="28">
        <v>0.53300000000000003</v>
      </c>
      <c r="J740" s="28">
        <v>0.59399999999999997</v>
      </c>
      <c r="K740" s="28">
        <v>0.70199999999999996</v>
      </c>
      <c r="L740" s="28">
        <v>0.69899999999999995</v>
      </c>
      <c r="M740" s="28">
        <v>0.70799999999999996</v>
      </c>
      <c r="N740" s="28">
        <v>0.86699999999999999</v>
      </c>
      <c r="O740" s="28">
        <v>0.93700000000000006</v>
      </c>
      <c r="P740" s="28">
        <v>0.96299999999999997</v>
      </c>
      <c r="Q740" s="28">
        <v>1.1000000000000001</v>
      </c>
      <c r="R740" s="28">
        <v>1.1499999999999999</v>
      </c>
      <c r="S740" s="28">
        <v>1.1845000000000001</v>
      </c>
      <c r="T740" s="28">
        <v>1.243725</v>
      </c>
      <c r="U740" s="28">
        <v>1.3680975</v>
      </c>
      <c r="V740" s="28">
        <v>1.4091404249999999</v>
      </c>
      <c r="W740" s="28">
        <v>1.4091404249999999</v>
      </c>
      <c r="X740" s="28">
        <v>1.4091404249999999</v>
      </c>
    </row>
    <row r="741" spans="1:24" x14ac:dyDescent="0.2">
      <c r="A741" s="11" t="s">
        <v>128</v>
      </c>
      <c r="B741" s="11" t="s">
        <v>83</v>
      </c>
      <c r="C741" s="11" t="s">
        <v>191</v>
      </c>
      <c r="D741" s="11" t="s">
        <v>182</v>
      </c>
      <c r="E741" s="28">
        <v>0.21108370036577628</v>
      </c>
      <c r="F741" s="28">
        <v>0.24751303453300866</v>
      </c>
      <c r="G741" s="28">
        <v>0.26746837698266446</v>
      </c>
      <c r="H741" s="28">
        <v>0.29875176951476545</v>
      </c>
      <c r="I741" s="28">
        <v>0.30704071850453757</v>
      </c>
      <c r="J741" s="28">
        <v>0.31817714267371416</v>
      </c>
      <c r="K741" s="28">
        <v>0.33541101007405905</v>
      </c>
      <c r="L741" s="28">
        <v>0.36043957090658935</v>
      </c>
      <c r="M741" s="28">
        <v>0.39118568857954006</v>
      </c>
      <c r="N741" s="28">
        <v>0.431469279391334</v>
      </c>
      <c r="O741" s="28">
        <v>0.47572297818661535</v>
      </c>
      <c r="P741" s="28">
        <v>0.52039707855272654</v>
      </c>
      <c r="Q741" s="28">
        <v>0.56352207639328666</v>
      </c>
      <c r="R741" s="28">
        <v>0.60518227285950066</v>
      </c>
      <c r="S741" s="28">
        <v>0.64545782250526273</v>
      </c>
      <c r="T741" s="28">
        <v>0.68442494130162412</v>
      </c>
      <c r="U741" s="28">
        <v>0.72215610425738375</v>
      </c>
      <c r="V741" s="28">
        <v>0.7587202331655637</v>
      </c>
      <c r="W741" s="28">
        <v>0.7941828749695452</v>
      </c>
      <c r="X741" s="28">
        <v>0.82860637121795022</v>
      </c>
    </row>
    <row r="742" spans="1:24" x14ac:dyDescent="0.2">
      <c r="A742" s="11" t="s">
        <v>128</v>
      </c>
      <c r="B742" s="11" t="s">
        <v>83</v>
      </c>
      <c r="C742" s="11" t="s">
        <v>191</v>
      </c>
      <c r="D742" s="11" t="s">
        <v>183</v>
      </c>
      <c r="E742" s="28">
        <v>3.457159374768002E-2</v>
      </c>
      <c r="F742" s="28">
        <v>1.2837091895317674E-2</v>
      </c>
      <c r="G742" s="28">
        <v>1.0924059889928098E-2</v>
      </c>
      <c r="H742" s="28">
        <v>2.3848504111460639E-2</v>
      </c>
      <c r="I742" s="28">
        <v>2.3226537465510396E-2</v>
      </c>
      <c r="J742" s="28">
        <v>2.6488460094403487E-2</v>
      </c>
      <c r="K742" s="28">
        <v>3.3142724534030617E-2</v>
      </c>
      <c r="L742" s="28">
        <v>4.1799111336233263E-2</v>
      </c>
      <c r="M742" s="28">
        <v>4.8768096218280238E-2</v>
      </c>
      <c r="N742" s="28">
        <v>5.984287524077099E-2</v>
      </c>
      <c r="O742" s="28">
        <v>6.5827162764848096E-2</v>
      </c>
      <c r="P742" s="28">
        <v>6.8460249275442017E-2</v>
      </c>
      <c r="Q742" s="28">
        <v>6.9144851768196444E-2</v>
      </c>
      <c r="R742" s="28">
        <v>6.9836300285878408E-2</v>
      </c>
      <c r="S742" s="28">
        <v>7.0534663288737198E-2</v>
      </c>
      <c r="T742" s="28">
        <v>7.1240009921624575E-2</v>
      </c>
      <c r="U742" s="28">
        <v>7.1952410020840823E-2</v>
      </c>
      <c r="V742" s="28">
        <v>7.2671934121049234E-2</v>
      </c>
      <c r="W742" s="28">
        <v>7.3398653462259725E-2</v>
      </c>
      <c r="X742" s="28">
        <v>7.4132639996882327E-2</v>
      </c>
    </row>
    <row r="743" spans="1:24" x14ac:dyDescent="0.2">
      <c r="A743" s="11" t="s">
        <v>128</v>
      </c>
      <c r="B743" s="11" t="s">
        <v>83</v>
      </c>
      <c r="C743" s="11" t="s">
        <v>191</v>
      </c>
      <c r="D743" s="11" t="s">
        <v>184</v>
      </c>
      <c r="E743" s="28">
        <v>6.9649999999999998E-3</v>
      </c>
      <c r="F743" s="28">
        <v>8.4910000000000003E-3</v>
      </c>
      <c r="G743" s="28">
        <v>1.2174000000000001E-2</v>
      </c>
      <c r="H743" s="28">
        <v>1.4089000000000001E-2</v>
      </c>
      <c r="I743" s="28">
        <v>2.3599999999999999E-2</v>
      </c>
      <c r="J743" s="28">
        <v>2.6332000000000001E-2</v>
      </c>
      <c r="K743" s="28">
        <v>2.1100000000000001E-2</v>
      </c>
      <c r="L743" s="28">
        <v>2.9246999999999999E-2</v>
      </c>
      <c r="M743" s="28">
        <v>3.2432000000000002E-2</v>
      </c>
      <c r="N743" s="28">
        <v>2.2702400000000001E-2</v>
      </c>
      <c r="O743" s="28">
        <v>3.1556336000000004E-2</v>
      </c>
      <c r="P743" s="28">
        <v>3.4080842880000004E-2</v>
      </c>
      <c r="Q743" s="28">
        <v>3.6807310310400007E-2</v>
      </c>
      <c r="R743" s="28">
        <v>3.9446845639567671E-2</v>
      </c>
      <c r="S743" s="28">
        <v>4.2283902375942616E-2</v>
      </c>
      <c r="T743" s="28">
        <v>4.5333648492814828E-2</v>
      </c>
      <c r="U743" s="28">
        <v>4.8612435164323252E-2</v>
      </c>
      <c r="V743" s="28">
        <v>5.2137889953171521E-2</v>
      </c>
      <c r="W743" s="28">
        <v>5.5929017381248204E-2</v>
      </c>
      <c r="X743" s="28">
        <v>6.0006307470217686E-2</v>
      </c>
    </row>
    <row r="744" spans="1:24" x14ac:dyDescent="0.2">
      <c r="A744" s="11" t="s">
        <v>128</v>
      </c>
      <c r="B744" s="11" t="s">
        <v>83</v>
      </c>
      <c r="C744" s="11" t="s">
        <v>191</v>
      </c>
      <c r="D744" s="11" t="s">
        <v>185</v>
      </c>
      <c r="E744" s="28">
        <v>3.4825000000000002E-2</v>
      </c>
      <c r="F744" s="28">
        <v>4.2455E-2</v>
      </c>
      <c r="G744" s="28">
        <v>6.0870000000000007E-2</v>
      </c>
      <c r="H744" s="28">
        <v>7.0445000000000021E-2</v>
      </c>
      <c r="I744" s="28">
        <v>0.11799999999999999</v>
      </c>
      <c r="J744" s="28">
        <v>0.13166</v>
      </c>
      <c r="K744" s="28">
        <v>0.10550000000000001</v>
      </c>
      <c r="L744" s="28">
        <v>0.146235</v>
      </c>
      <c r="M744" s="28">
        <v>0.16216000000000003</v>
      </c>
      <c r="N744" s="28">
        <v>0.113512</v>
      </c>
      <c r="O744" s="28">
        <v>0.15778168000000004</v>
      </c>
      <c r="P744" s="28">
        <v>0.17040421440000003</v>
      </c>
      <c r="Q744" s="28">
        <v>0.18403655155200005</v>
      </c>
      <c r="R744" s="28">
        <v>0.19723422819783837</v>
      </c>
      <c r="S744" s="28">
        <v>0.21141951187971308</v>
      </c>
      <c r="T744" s="28">
        <v>0.22666824246407413</v>
      </c>
      <c r="U744" s="28">
        <v>0.24306217582161627</v>
      </c>
      <c r="V744" s="28">
        <v>0.26068944976585762</v>
      </c>
      <c r="W744" s="28">
        <v>0.27964508690624101</v>
      </c>
      <c r="X744" s="28">
        <v>0.30003153735108845</v>
      </c>
    </row>
    <row r="745" spans="1:24" x14ac:dyDescent="0.2">
      <c r="A745" s="11" t="s">
        <v>128</v>
      </c>
      <c r="B745" s="11" t="s">
        <v>83</v>
      </c>
      <c r="C745" s="11" t="s">
        <v>191</v>
      </c>
      <c r="D745" s="11" t="s">
        <v>186</v>
      </c>
      <c r="E745" s="28">
        <v>0.1900000000107768</v>
      </c>
      <c r="F745" s="28">
        <v>0.22279065831443878</v>
      </c>
      <c r="G745" s="28">
        <v>0.24075279873115277</v>
      </c>
      <c r="H745" s="28">
        <v>0.26891150814896447</v>
      </c>
      <c r="I745" s="28">
        <v>0.27326623946903844</v>
      </c>
      <c r="J745" s="28">
        <v>0.28639661426570373</v>
      </c>
      <c r="K745" s="28">
        <v>0.30190910907500051</v>
      </c>
      <c r="L745" s="28">
        <v>0.32443773895125361</v>
      </c>
      <c r="M745" s="28">
        <v>0.34033154906419982</v>
      </c>
      <c r="N745" s="28">
        <v>0.35380480910089385</v>
      </c>
      <c r="O745" s="28">
        <v>0.40145317237876621</v>
      </c>
      <c r="P745" s="28">
        <v>0.44995687274883939</v>
      </c>
      <c r="Q745" s="28">
        <v>0.48</v>
      </c>
      <c r="R745" s="28">
        <v>0.5</v>
      </c>
      <c r="S745" s="28">
        <v>0.53327555304574537</v>
      </c>
      <c r="T745" s="28">
        <v>0.56547008396966103</v>
      </c>
      <c r="U745" s="28">
        <v>0.60661112757620228</v>
      </c>
      <c r="V745" s="28">
        <v>0.65249940052238475</v>
      </c>
      <c r="W745" s="28">
        <v>0.68299727247380881</v>
      </c>
      <c r="X745" s="28">
        <v>0.71260147924743722</v>
      </c>
    </row>
    <row r="746" spans="1:24" x14ac:dyDescent="0.2">
      <c r="A746" s="11" t="s">
        <v>128</v>
      </c>
      <c r="B746" s="11" t="s">
        <v>83</v>
      </c>
      <c r="C746" s="11" t="s">
        <v>191</v>
      </c>
      <c r="D746" s="11" t="s">
        <v>187</v>
      </c>
      <c r="E746" s="28">
        <v>0.22482500001077679</v>
      </c>
      <c r="F746" s="28">
        <v>0.2652456583144388</v>
      </c>
      <c r="G746" s="28">
        <v>0.30162279873115277</v>
      </c>
      <c r="H746" s="28">
        <v>0.33935650814896451</v>
      </c>
      <c r="I746" s="28">
        <v>0.39126623946903843</v>
      </c>
      <c r="J746" s="28">
        <v>0.41805661426570373</v>
      </c>
      <c r="K746" s="28">
        <v>0.4074091090750005</v>
      </c>
      <c r="L746" s="28">
        <v>0.47067273895125361</v>
      </c>
      <c r="M746" s="28">
        <v>0.5024915490641999</v>
      </c>
      <c r="N746" s="28">
        <v>0.46731680910089385</v>
      </c>
      <c r="O746" s="28">
        <v>0.55923485237876625</v>
      </c>
      <c r="P746" s="28">
        <v>0.62036108714883942</v>
      </c>
      <c r="Q746" s="28">
        <v>0.66403655155200003</v>
      </c>
      <c r="R746" s="28">
        <v>0.69723422819783831</v>
      </c>
      <c r="S746" s="28">
        <v>0.74469506492545845</v>
      </c>
      <c r="T746" s="28">
        <v>0.79213832643373516</v>
      </c>
      <c r="U746" s="28">
        <v>0.84967330339781855</v>
      </c>
      <c r="V746" s="28">
        <v>0.91318885028824237</v>
      </c>
      <c r="W746" s="28">
        <v>0.96264235938004983</v>
      </c>
      <c r="X746" s="28">
        <v>1.0126330165985258</v>
      </c>
    </row>
    <row r="747" spans="1:24" x14ac:dyDescent="0.2">
      <c r="A747" s="11" t="s">
        <v>128</v>
      </c>
      <c r="B747" s="11" t="s">
        <v>83</v>
      </c>
      <c r="C747" s="11" t="s">
        <v>191</v>
      </c>
      <c r="D747" s="11" t="s">
        <v>188</v>
      </c>
      <c r="E747" s="28">
        <v>0.13363969631235326</v>
      </c>
      <c r="F747" s="28">
        <v>0.142994475054218</v>
      </c>
      <c r="G747" s="28">
        <v>0.15300408830801326</v>
      </c>
      <c r="H747" s="28">
        <v>0.16371437448957421</v>
      </c>
      <c r="I747" s="28">
        <v>0.17517438070384442</v>
      </c>
      <c r="J747" s="28">
        <v>0.19269181877422886</v>
      </c>
      <c r="K747" s="28">
        <v>0.21196100065165177</v>
      </c>
      <c r="L747" s="28">
        <v>0.23315710071681697</v>
      </c>
      <c r="M747" s="28">
        <v>0.22149924568097609</v>
      </c>
      <c r="N747" s="28">
        <v>0.24364917024907376</v>
      </c>
      <c r="O747" s="28">
        <v>0.28019654578643483</v>
      </c>
      <c r="P747" s="28">
        <v>0.3222260276544</v>
      </c>
      <c r="Q747" s="28">
        <v>0.36089315097292801</v>
      </c>
      <c r="R747" s="28">
        <v>0.4042003290896794</v>
      </c>
      <c r="S747" s="28">
        <v>0.43653635541685376</v>
      </c>
      <c r="T747" s="28">
        <v>0.47145926385020209</v>
      </c>
      <c r="U747" s="28">
        <v>0.51389059759672029</v>
      </c>
      <c r="V747" s="28">
        <v>0.55911297018523176</v>
      </c>
      <c r="W747" s="28">
        <v>0.5932188613665309</v>
      </c>
      <c r="X747" s="28">
        <v>0.62287980443485746</v>
      </c>
    </row>
    <row r="748" spans="1:24" x14ac:dyDescent="0.2">
      <c r="A748" s="11" t="s">
        <v>128</v>
      </c>
      <c r="B748" s="11" t="s">
        <v>83</v>
      </c>
      <c r="C748" s="11" t="s">
        <v>191</v>
      </c>
      <c r="D748" s="11" t="s">
        <v>189</v>
      </c>
      <c r="E748" s="28">
        <v>2.1090414471577894E-3</v>
      </c>
      <c r="F748" s="28">
        <v>2.1934031050441015E-3</v>
      </c>
      <c r="G748" s="28">
        <v>2.2811392292458651E-3</v>
      </c>
      <c r="H748" s="28">
        <v>2.3723847984156994E-3</v>
      </c>
      <c r="I748" s="28">
        <v>2.4672801903523277E-3</v>
      </c>
      <c r="J748" s="28">
        <v>2.5659713979664209E-3</v>
      </c>
      <c r="K748" s="28">
        <v>2.668610253885078E-3</v>
      </c>
      <c r="L748" s="28">
        <v>2.7753546640404813E-3</v>
      </c>
      <c r="M748" s="28">
        <v>2.8863688506021007E-3</v>
      </c>
      <c r="N748" s="28">
        <v>3.0018236046261849E-3</v>
      </c>
      <c r="O748" s="28">
        <v>3.1218965488112324E-3</v>
      </c>
      <c r="P748" s="28">
        <v>3.2467724107636819E-3</v>
      </c>
      <c r="Q748" s="28">
        <v>3.3766433071942292E-3</v>
      </c>
      <c r="R748" s="28">
        <v>3.5117090394819984E-3</v>
      </c>
      <c r="S748" s="28">
        <v>3.6521774010612783E-3</v>
      </c>
      <c r="T748" s="28">
        <v>3.7982644971037297E-3</v>
      </c>
      <c r="U748" s="28">
        <v>3.9501950769878788E-3</v>
      </c>
      <c r="V748" s="28">
        <v>4.108202880067394E-3</v>
      </c>
      <c r="W748" s="28">
        <v>4.2725309952700895E-3</v>
      </c>
      <c r="X748" s="28">
        <v>4.4434322350808929E-3</v>
      </c>
    </row>
    <row r="749" spans="1:24" x14ac:dyDescent="0.2">
      <c r="A749" s="11" t="s">
        <v>128</v>
      </c>
      <c r="B749" s="11" t="s">
        <v>83</v>
      </c>
      <c r="C749" s="11" t="s">
        <v>191</v>
      </c>
      <c r="D749" s="11" t="s">
        <v>190</v>
      </c>
      <c r="E749" s="28">
        <v>0.12470043702789921</v>
      </c>
      <c r="F749" s="28">
        <v>0.13093545887929417</v>
      </c>
      <c r="G749" s="28">
        <v>0.13879158641205183</v>
      </c>
      <c r="H749" s="28">
        <v>0.15544657678149806</v>
      </c>
      <c r="I749" s="28">
        <v>0.17410016599527786</v>
      </c>
      <c r="J749" s="28">
        <v>0.19499218591471124</v>
      </c>
      <c r="K749" s="28">
        <v>0.2047417952104468</v>
      </c>
      <c r="L749" s="28">
        <v>0.24569015425253615</v>
      </c>
      <c r="M749" s="28">
        <v>0.25797466196516294</v>
      </c>
      <c r="N749" s="28">
        <v>0.24299999999999999</v>
      </c>
      <c r="O749" s="28">
        <v>0.29599999999999999</v>
      </c>
      <c r="P749" s="28">
        <v>0.29599999999999999</v>
      </c>
      <c r="Q749" s="28">
        <v>0.27800000000000002</v>
      </c>
      <c r="R749" s="28">
        <v>0.29399999999999998</v>
      </c>
      <c r="S749" s="28">
        <v>0.30869999999999997</v>
      </c>
      <c r="T749" s="28">
        <v>0.32413500000000001</v>
      </c>
      <c r="U749" s="28">
        <v>0.34034175</v>
      </c>
      <c r="V749" s="28">
        <v>0.35735883750000003</v>
      </c>
      <c r="W749" s="28">
        <v>0.37522677937500004</v>
      </c>
      <c r="X749" s="28">
        <v>0.39398811834375008</v>
      </c>
    </row>
    <row r="750" spans="1:24" x14ac:dyDescent="0.2">
      <c r="A750" s="11" t="s">
        <v>128</v>
      </c>
      <c r="B750" s="11" t="s">
        <v>83</v>
      </c>
      <c r="C750" s="11" t="s">
        <v>192</v>
      </c>
      <c r="D750" s="11" t="s">
        <v>182</v>
      </c>
      <c r="E750" s="28">
        <v>0.55297548540403341</v>
      </c>
      <c r="F750" s="28">
        <v>0.55889776082774745</v>
      </c>
      <c r="G750" s="28">
        <v>0.58328714893951172</v>
      </c>
      <c r="H750" s="28">
        <v>0.59844499777310034</v>
      </c>
      <c r="I750" s="28">
        <v>0.61360082954083595</v>
      </c>
      <c r="J750" s="28">
        <v>0.63337444801351239</v>
      </c>
      <c r="K750" s="28">
        <v>0.6485312883141674</v>
      </c>
      <c r="L750" s="28">
        <v>0.66599601343437342</v>
      </c>
      <c r="M750" s="28">
        <v>0.66038675438649552</v>
      </c>
      <c r="N750" s="28">
        <v>0.64897338295221474</v>
      </c>
      <c r="O750" s="28">
        <v>0.66857377344242896</v>
      </c>
      <c r="P750" s="28">
        <v>0.68921252134536659</v>
      </c>
      <c r="Q750" s="28">
        <v>0.70997335330899947</v>
      </c>
      <c r="R750" s="28">
        <v>0.73087033865043594</v>
      </c>
      <c r="S750" s="28">
        <v>0.75191736296769096</v>
      </c>
      <c r="T750" s="28">
        <v>0.77312814306952116</v>
      </c>
      <c r="U750" s="28">
        <v>0.79451624145968891</v>
      </c>
      <c r="V750" s="28">
        <v>0.81609508039650891</v>
      </c>
      <c r="W750" s="28">
        <v>0.83787795554776023</v>
      </c>
      <c r="X750" s="28">
        <v>0.85987804926030376</v>
      </c>
    </row>
    <row r="751" spans="1:24" x14ac:dyDescent="0.2">
      <c r="A751" s="11" t="s">
        <v>128</v>
      </c>
      <c r="B751" s="11" t="s">
        <v>83</v>
      </c>
      <c r="C751" s="11" t="s">
        <v>192</v>
      </c>
      <c r="D751" s="11" t="s">
        <v>183</v>
      </c>
      <c r="E751" s="28">
        <v>3.0701791416360712E-2</v>
      </c>
      <c r="F751" s="28">
        <v>5.5699962526925093E-2</v>
      </c>
      <c r="G751" s="28">
        <v>6.1039847253426802E-2</v>
      </c>
      <c r="H751" s="28">
        <v>5.1713598389062011E-2</v>
      </c>
      <c r="I751" s="28">
        <v>5.6113670160038397E-2</v>
      </c>
      <c r="J751" s="28">
        <v>5.6818757912422753E-2</v>
      </c>
      <c r="K751" s="28">
        <v>5.4329854373136942E-2</v>
      </c>
      <c r="L751" s="28">
        <v>5.0047096516292668E-2</v>
      </c>
      <c r="M751" s="28">
        <v>4.7670422026872002E-2</v>
      </c>
      <c r="N751" s="28">
        <v>4.1417568916638864E-2</v>
      </c>
      <c r="O751" s="28">
        <v>4.5559325808302756E-2</v>
      </c>
      <c r="P751" s="28">
        <v>4.7381698840634867E-2</v>
      </c>
      <c r="Q751" s="28">
        <v>4.8329332817447564E-2</v>
      </c>
      <c r="R751" s="28">
        <v>4.9295919473796516E-2</v>
      </c>
      <c r="S751" s="28">
        <v>5.0281837863272449E-2</v>
      </c>
      <c r="T751" s="28">
        <v>5.1287474620537898E-2</v>
      </c>
      <c r="U751" s="28">
        <v>5.2313224112948656E-2</v>
      </c>
      <c r="V751" s="28">
        <v>5.335948859520763E-2</v>
      </c>
      <c r="W751" s="28">
        <v>5.4426678367111785E-2</v>
      </c>
      <c r="X751" s="28">
        <v>5.5515211934454023E-2</v>
      </c>
    </row>
    <row r="752" spans="1:24" x14ac:dyDescent="0.2">
      <c r="A752" s="11" t="s">
        <v>128</v>
      </c>
      <c r="B752" s="11" t="s">
        <v>83</v>
      </c>
      <c r="C752" s="11" t="s">
        <v>192</v>
      </c>
      <c r="D752" s="11" t="s">
        <v>184</v>
      </c>
      <c r="E752" s="28">
        <v>2.2890000000000002E-3</v>
      </c>
      <c r="F752" s="28">
        <v>2.2399999999999998E-3</v>
      </c>
      <c r="G752" s="28">
        <v>3.29E-3</v>
      </c>
      <c r="H752" s="28">
        <v>3.4019999999999996E-3</v>
      </c>
      <c r="I752" s="28">
        <v>4.9659999999999999E-3</v>
      </c>
      <c r="J752" s="28">
        <v>4.8739999999999999E-3</v>
      </c>
      <c r="K752" s="28">
        <v>5.8375999999999983E-3</v>
      </c>
      <c r="L752" s="28">
        <v>6.4440799999998521E-3</v>
      </c>
      <c r="M752" s="28">
        <v>7.1914639999999252E-3</v>
      </c>
      <c r="N752" s="28">
        <v>5.1778540799999459E-3</v>
      </c>
      <c r="O752" s="28">
        <v>7.1972171711999254E-3</v>
      </c>
      <c r="P752" s="28">
        <v>7.7729945448959201E-3</v>
      </c>
      <c r="Q752" s="28">
        <v>8.3948341084875942E-3</v>
      </c>
      <c r="R752" s="28">
        <v>8.9968466170080499E-3</v>
      </c>
      <c r="S752" s="28">
        <v>9.6439088570192538E-3</v>
      </c>
      <c r="T752" s="28">
        <v>1.0339480266835432E-2</v>
      </c>
      <c r="U752" s="28">
        <v>1.108729014352333E-2</v>
      </c>
      <c r="V752" s="28">
        <v>1.1891358896707723E-2</v>
      </c>
      <c r="W752" s="28">
        <v>1.275602098623423E-2</v>
      </c>
      <c r="X752" s="28">
        <v>1.368594967758466E-2</v>
      </c>
    </row>
    <row r="753" spans="1:24" x14ac:dyDescent="0.2">
      <c r="A753" s="11" t="s">
        <v>128</v>
      </c>
      <c r="B753" s="11" t="s">
        <v>83</v>
      </c>
      <c r="C753" s="11" t="s">
        <v>192</v>
      </c>
      <c r="D753" s="11" t="s">
        <v>185</v>
      </c>
      <c r="E753" s="28">
        <v>1.8312000000000005E-2</v>
      </c>
      <c r="F753" s="28">
        <v>1.7919999999999998E-2</v>
      </c>
      <c r="G753" s="28">
        <v>2.632E-2</v>
      </c>
      <c r="H753" s="28">
        <v>2.7215999999999997E-2</v>
      </c>
      <c r="I753" s="28">
        <v>3.9727999999999999E-2</v>
      </c>
      <c r="J753" s="28">
        <v>3.8991999999999999E-2</v>
      </c>
      <c r="K753" s="28">
        <v>4.6700799999999987E-2</v>
      </c>
      <c r="L753" s="28">
        <v>5.1552639999998824E-2</v>
      </c>
      <c r="M753" s="28">
        <v>5.7531711999999402E-2</v>
      </c>
      <c r="N753" s="28">
        <v>4.1422832639999567E-2</v>
      </c>
      <c r="O753" s="28">
        <v>5.7577737369599404E-2</v>
      </c>
      <c r="P753" s="28">
        <v>6.2183956359167361E-2</v>
      </c>
      <c r="Q753" s="28">
        <v>6.7158672867900754E-2</v>
      </c>
      <c r="R753" s="28">
        <v>7.1974772936064399E-2</v>
      </c>
      <c r="S753" s="28">
        <v>7.7151270856154031E-2</v>
      </c>
      <c r="T753" s="28">
        <v>8.2715842134683457E-2</v>
      </c>
      <c r="U753" s="28">
        <v>8.869832114818664E-2</v>
      </c>
      <c r="V753" s="28">
        <v>9.5130871173661785E-2</v>
      </c>
      <c r="W753" s="28">
        <v>0.10204816788987384</v>
      </c>
      <c r="X753" s="28">
        <v>0.10948759742067728</v>
      </c>
    </row>
    <row r="754" spans="1:24" x14ac:dyDescent="0.2">
      <c r="A754" s="11" t="s">
        <v>128</v>
      </c>
      <c r="B754" s="11" t="s">
        <v>83</v>
      </c>
      <c r="C754" s="11" t="s">
        <v>192</v>
      </c>
      <c r="D754" s="11" t="s">
        <v>186</v>
      </c>
      <c r="E754" s="28">
        <v>1.8023225557572193</v>
      </c>
      <c r="F754" s="28">
        <v>1.9561421628971161</v>
      </c>
      <c r="G754" s="28">
        <v>2.1581624510761936</v>
      </c>
      <c r="H754" s="28">
        <v>2.2740909915377814</v>
      </c>
      <c r="I754" s="28">
        <v>2.3930432352092601</v>
      </c>
      <c r="J754" s="28">
        <v>2.5334977920540496</v>
      </c>
      <c r="K754" s="28">
        <v>2.6200664047892364</v>
      </c>
      <c r="L754" s="28">
        <v>2.7175301332176174</v>
      </c>
      <c r="M754" s="28">
        <v>2.542489004388008</v>
      </c>
      <c r="N754" s="28">
        <v>2.336304178627973</v>
      </c>
      <c r="O754" s="28">
        <v>2.5343563423424471</v>
      </c>
      <c r="P754" s="28">
        <v>2.6652180113208419</v>
      </c>
      <c r="Q754" s="28">
        <v>2.851783272113301</v>
      </c>
      <c r="R754" s="28">
        <v>3.08</v>
      </c>
      <c r="S754" s="28">
        <v>3.1852211857507933</v>
      </c>
      <c r="T754" s="28">
        <v>3.2750728496091717</v>
      </c>
      <c r="U754" s="28">
        <v>3.376694026203678</v>
      </c>
      <c r="V754" s="28">
        <v>3.4684040916851631</v>
      </c>
      <c r="W754" s="28">
        <v>3.5609813110779811</v>
      </c>
      <c r="X754" s="28">
        <v>3.6544817093562911</v>
      </c>
    </row>
    <row r="755" spans="1:24" x14ac:dyDescent="0.2">
      <c r="A755" s="11" t="s">
        <v>128</v>
      </c>
      <c r="B755" s="11" t="s">
        <v>83</v>
      </c>
      <c r="C755" s="11" t="s">
        <v>192</v>
      </c>
      <c r="D755" s="11" t="s">
        <v>187</v>
      </c>
      <c r="E755" s="28">
        <v>1.8206345557572194</v>
      </c>
      <c r="F755" s="28">
        <v>1.974062162897116</v>
      </c>
      <c r="G755" s="28">
        <v>2.1844824510761938</v>
      </c>
      <c r="H755" s="28">
        <v>2.3013069915377815</v>
      </c>
      <c r="I755" s="28">
        <v>2.4327712352092603</v>
      </c>
      <c r="J755" s="28">
        <v>2.5724897920540495</v>
      </c>
      <c r="K755" s="28">
        <v>2.6667672047892363</v>
      </c>
      <c r="L755" s="28">
        <v>2.7690827732176162</v>
      </c>
      <c r="M755" s="28">
        <v>2.6000207163880074</v>
      </c>
      <c r="N755" s="28">
        <v>2.3777270112679725</v>
      </c>
      <c r="O755" s="28">
        <v>2.5919340797120465</v>
      </c>
      <c r="P755" s="28">
        <v>2.7274019676800094</v>
      </c>
      <c r="Q755" s="28">
        <v>2.9189419449812015</v>
      </c>
      <c r="R755" s="28">
        <v>3.1519747729360645</v>
      </c>
      <c r="S755" s="28">
        <v>3.2623724566069474</v>
      </c>
      <c r="T755" s="28">
        <v>3.3577886917438553</v>
      </c>
      <c r="U755" s="28">
        <v>3.4653923473518646</v>
      </c>
      <c r="V755" s="28">
        <v>3.5635349628588249</v>
      </c>
      <c r="W755" s="28">
        <v>3.663029478967855</v>
      </c>
      <c r="X755" s="28">
        <v>3.7639693067769686</v>
      </c>
    </row>
    <row r="756" spans="1:24" x14ac:dyDescent="0.2">
      <c r="A756" s="11" t="s">
        <v>128</v>
      </c>
      <c r="B756" s="11" t="s">
        <v>83</v>
      </c>
      <c r="C756" s="11" t="s">
        <v>192</v>
      </c>
      <c r="D756" s="11" t="s">
        <v>188</v>
      </c>
      <c r="E756" s="28">
        <v>1.6633603036876468</v>
      </c>
      <c r="F756" s="28">
        <v>1.4580055249457819</v>
      </c>
      <c r="G756" s="28">
        <v>2.4389959116919862</v>
      </c>
      <c r="H756" s="28">
        <v>2.1972856255104256</v>
      </c>
      <c r="I756" s="28">
        <v>2.6538256192961556</v>
      </c>
      <c r="J756" s="28">
        <v>2.7853081812257714</v>
      </c>
      <c r="K756" s="28">
        <v>2.5632389993483482</v>
      </c>
      <c r="L756" s="28">
        <v>2.6076548992831832</v>
      </c>
      <c r="M756" s="28">
        <v>2.1332217543190239</v>
      </c>
      <c r="N756" s="28">
        <v>2.1545539718622142</v>
      </c>
      <c r="O756" s="28">
        <v>2.3700093690484358</v>
      </c>
      <c r="P756" s="28">
        <v>2.5359100248818267</v>
      </c>
      <c r="Q756" s="28">
        <v>2.7895010273700098</v>
      </c>
      <c r="R756" s="28">
        <v>3</v>
      </c>
      <c r="S756" s="28">
        <v>3.09</v>
      </c>
      <c r="T756" s="28">
        <v>3.1672499999999997</v>
      </c>
      <c r="U756" s="28">
        <v>3.2527657499999996</v>
      </c>
      <c r="V756" s="28">
        <v>3.3438431909999995</v>
      </c>
      <c r="W756" s="28">
        <v>3.440814643538999</v>
      </c>
      <c r="X756" s="28">
        <v>3.5440390828451691</v>
      </c>
    </row>
    <row r="757" spans="1:24" x14ac:dyDescent="0.2">
      <c r="A757" s="11" t="s">
        <v>128</v>
      </c>
      <c r="B757" s="11" t="s">
        <v>83</v>
      </c>
      <c r="C757" s="11" t="s">
        <v>192</v>
      </c>
      <c r="D757" s="11" t="s">
        <v>189</v>
      </c>
      <c r="E757" s="28">
        <v>5.6880658552422121E-3</v>
      </c>
      <c r="F757" s="28">
        <v>5.9155884894519012E-3</v>
      </c>
      <c r="G757" s="28">
        <v>6.152212029029977E-3</v>
      </c>
      <c r="H757" s="28">
        <v>6.3983005101911766E-3</v>
      </c>
      <c r="I757" s="28">
        <v>6.6542325305988239E-3</v>
      </c>
      <c r="J757" s="28">
        <v>6.920401831822777E-3</v>
      </c>
      <c r="K757" s="28">
        <v>7.1972179050956882E-3</v>
      </c>
      <c r="L757" s="28">
        <v>7.4851066212995162E-3</v>
      </c>
      <c r="M757" s="28">
        <v>7.7845108861514974E-3</v>
      </c>
      <c r="N757" s="28">
        <v>8.0958913215975568E-3</v>
      </c>
      <c r="O757" s="28">
        <v>8.4197269744614601E-3</v>
      </c>
      <c r="P757" s="28">
        <v>8.7565160534399181E-3</v>
      </c>
      <c r="Q757" s="28">
        <v>9.1067766955775144E-3</v>
      </c>
      <c r="R757" s="28">
        <v>9.4710477634006151E-3</v>
      </c>
      <c r="S757" s="28">
        <v>9.8498896739366397E-3</v>
      </c>
      <c r="T757" s="28">
        <v>1.0243885260894106E-2</v>
      </c>
      <c r="U757" s="28">
        <v>1.0653640671329871E-2</v>
      </c>
      <c r="V757" s="28">
        <v>1.1079786298183066E-2</v>
      </c>
      <c r="W757" s="28">
        <v>1.1522977750110389E-2</v>
      </c>
      <c r="X757" s="28">
        <v>1.1983896860114805E-2</v>
      </c>
    </row>
    <row r="758" spans="1:24" x14ac:dyDescent="0.2">
      <c r="A758" s="11" t="s">
        <v>128</v>
      </c>
      <c r="B758" s="11" t="s">
        <v>83</v>
      </c>
      <c r="C758" s="11" t="s">
        <v>192</v>
      </c>
      <c r="D758" s="11" t="s">
        <v>190</v>
      </c>
      <c r="E758" s="28">
        <v>0.19178062912759433</v>
      </c>
      <c r="F758" s="28">
        <v>0.20136966058397407</v>
      </c>
      <c r="G758" s="28">
        <v>0.19734226737229457</v>
      </c>
      <c r="H758" s="28">
        <v>0.19931569004601751</v>
      </c>
      <c r="I758" s="28">
        <v>0.20130884694647769</v>
      </c>
      <c r="J758" s="28">
        <v>0.20332193541594246</v>
      </c>
      <c r="K758" s="28">
        <v>0.20535515477010188</v>
      </c>
      <c r="L758" s="28">
        <v>0.21562291250860699</v>
      </c>
      <c r="M758" s="28">
        <v>0.21777914163369305</v>
      </c>
      <c r="N758" s="28">
        <v>0.21995693305002997</v>
      </c>
      <c r="O758" s="28">
        <v>0.22215650238053028</v>
      </c>
      <c r="P758" s="28">
        <v>0.22659963242814088</v>
      </c>
      <c r="Q758" s="28">
        <v>0.23113162507670371</v>
      </c>
      <c r="R758" s="28">
        <v>0.23575425757823779</v>
      </c>
      <c r="S758" s="28">
        <v>0.24046934272980255</v>
      </c>
      <c r="T758" s="28">
        <v>0.24527872958439861</v>
      </c>
      <c r="U758" s="28">
        <v>0.25018430417608661</v>
      </c>
      <c r="V758" s="28">
        <v>0.25518799025960837</v>
      </c>
      <c r="W758" s="28">
        <v>0.26029175006480054</v>
      </c>
      <c r="X758" s="28">
        <v>0.26549758506609655</v>
      </c>
    </row>
    <row r="759" spans="1:24" x14ac:dyDescent="0.2">
      <c r="A759" s="11" t="s">
        <v>87</v>
      </c>
      <c r="B759" s="11" t="s">
        <v>87</v>
      </c>
      <c r="C759" s="11" t="s">
        <v>181</v>
      </c>
      <c r="D759" s="11" t="s">
        <v>182</v>
      </c>
      <c r="E759" s="28">
        <v>11.774345042562008</v>
      </c>
      <c r="F759" s="28">
        <v>12.259509781630355</v>
      </c>
      <c r="G759" s="28">
        <v>12.989005403693303</v>
      </c>
      <c r="H759" s="28">
        <v>14.187164457208615</v>
      </c>
      <c r="I759" s="28">
        <v>16.042141967382371</v>
      </c>
      <c r="J759" s="28">
        <v>17.896866641879317</v>
      </c>
      <c r="K759" s="28">
        <v>19.696463822886326</v>
      </c>
      <c r="L759" s="28">
        <v>21.616787060273197</v>
      </c>
      <c r="M759" s="28">
        <v>23.730129084296788</v>
      </c>
      <c r="N759" s="28">
        <v>25.275688130849389</v>
      </c>
      <c r="O759" s="28">
        <v>26.809320099738375</v>
      </c>
      <c r="P759" s="28">
        <v>28.602040496746223</v>
      </c>
      <c r="Q759" s="28">
        <v>30.24302009177876</v>
      </c>
      <c r="R759" s="28">
        <v>31.452589890860974</v>
      </c>
      <c r="S759" s="28">
        <v>32.455538093043756</v>
      </c>
      <c r="T759" s="28">
        <v>33.540149640717658</v>
      </c>
      <c r="U759" s="28">
        <v>34.84356560041828</v>
      </c>
      <c r="V759" s="28">
        <v>36.083040804403645</v>
      </c>
      <c r="W759" s="28">
        <v>37.55913437624951</v>
      </c>
      <c r="X759" s="28">
        <v>38.924769001199536</v>
      </c>
    </row>
    <row r="760" spans="1:24" x14ac:dyDescent="0.2">
      <c r="A760" s="11" t="s">
        <v>87</v>
      </c>
      <c r="B760" s="11" t="s">
        <v>87</v>
      </c>
      <c r="C760" s="11" t="s">
        <v>181</v>
      </c>
      <c r="D760" s="11" t="s">
        <v>183</v>
      </c>
      <c r="E760" s="28">
        <v>0.95979878011502917</v>
      </c>
      <c r="F760" s="28">
        <v>1.0888053740936179</v>
      </c>
      <c r="G760" s="28">
        <v>1.3622495138445949</v>
      </c>
      <c r="H760" s="28">
        <v>1.6201795138445947</v>
      </c>
      <c r="I760" s="28">
        <v>1.9469915138445948</v>
      </c>
      <c r="J760" s="28">
        <v>2.1755675138445953</v>
      </c>
      <c r="K760" s="28">
        <v>2.1575345138445954</v>
      </c>
      <c r="L760" s="28">
        <v>2.3142525138445955</v>
      </c>
      <c r="M760" s="28">
        <v>2.5456777652290552</v>
      </c>
      <c r="N760" s="28">
        <v>2.4947642099244742</v>
      </c>
      <c r="O760" s="28">
        <v>2.5446594941229637</v>
      </c>
      <c r="P760" s="28">
        <v>2.597</v>
      </c>
      <c r="Q760" s="28">
        <v>1.927</v>
      </c>
      <c r="R760" s="28">
        <v>1.512</v>
      </c>
      <c r="S760" s="28">
        <v>1.6319999999999999</v>
      </c>
      <c r="T760" s="28">
        <v>1.8959999999999999</v>
      </c>
      <c r="U760" s="28">
        <v>2.2090000000000001</v>
      </c>
      <c r="V760" s="28">
        <v>2.4590000000000001</v>
      </c>
      <c r="W760" s="28">
        <v>2.7389999999999999</v>
      </c>
      <c r="X760" s="28">
        <v>2.8679999999999999</v>
      </c>
    </row>
    <row r="761" spans="1:24" x14ac:dyDescent="0.2">
      <c r="A761" s="11" t="s">
        <v>87</v>
      </c>
      <c r="B761" s="11" t="s">
        <v>87</v>
      </c>
      <c r="C761" s="11" t="s">
        <v>181</v>
      </c>
      <c r="D761" s="11" t="s">
        <v>184</v>
      </c>
      <c r="E761" s="28">
        <v>0.253</v>
      </c>
      <c r="F761" s="28">
        <v>0.33200000000000002</v>
      </c>
      <c r="G761" s="28">
        <v>0.46500000000000002</v>
      </c>
      <c r="H761" s="28">
        <v>0.62857499999999999</v>
      </c>
      <c r="I761" s="28">
        <v>0.746</v>
      </c>
      <c r="J761" s="28">
        <v>0.82</v>
      </c>
      <c r="K761" s="28">
        <v>0.88800000000000001</v>
      </c>
      <c r="L761" s="28">
        <v>0.94799999999999995</v>
      </c>
      <c r="M761" s="28">
        <v>0.99</v>
      </c>
      <c r="N761" s="28">
        <v>1.1499999999999999</v>
      </c>
      <c r="O761" s="28">
        <v>1.3383510000000001</v>
      </c>
      <c r="P761" s="28">
        <v>1.4156890000000002</v>
      </c>
      <c r="Q761" s="28">
        <v>0.88538699999999992</v>
      </c>
      <c r="R761" s="28">
        <v>0.60660000000000003</v>
      </c>
      <c r="S761" s="28">
        <v>0.84242800000000007</v>
      </c>
      <c r="T761" s="28">
        <v>0.83390799999999998</v>
      </c>
      <c r="U761" s="28">
        <v>1.008893</v>
      </c>
      <c r="V761" s="28">
        <v>1.2449159999999999</v>
      </c>
      <c r="W761" s="28">
        <v>1.4348560000000001</v>
      </c>
      <c r="X761" s="28">
        <v>1.520335</v>
      </c>
    </row>
    <row r="762" spans="1:24" x14ac:dyDescent="0.2">
      <c r="A762" s="11" t="s">
        <v>87</v>
      </c>
      <c r="B762" s="11" t="s">
        <v>87</v>
      </c>
      <c r="C762" s="11" t="s">
        <v>181</v>
      </c>
      <c r="D762" s="11" t="s">
        <v>185</v>
      </c>
      <c r="E762" s="28">
        <v>1.2649999999999999</v>
      </c>
      <c r="F762" s="28">
        <v>1.66</v>
      </c>
      <c r="G762" s="28">
        <v>2.3250000000000002</v>
      </c>
      <c r="H762" s="28">
        <v>3.1428750000000001</v>
      </c>
      <c r="I762" s="28">
        <v>3.73</v>
      </c>
      <c r="J762" s="28">
        <v>4.0999999999999996</v>
      </c>
      <c r="K762" s="28">
        <v>4.4400000000000004</v>
      </c>
      <c r="L762" s="28">
        <v>4.74</v>
      </c>
      <c r="M762" s="28">
        <v>4.95</v>
      </c>
      <c r="N762" s="28">
        <v>5.75</v>
      </c>
      <c r="O762" s="28">
        <v>6.6917550000000006</v>
      </c>
      <c r="P762" s="28">
        <v>7.0784450000000012</v>
      </c>
      <c r="Q762" s="28">
        <v>4.4269349999999994</v>
      </c>
      <c r="R762" s="28">
        <v>3.0330000000000004</v>
      </c>
      <c r="S762" s="28">
        <v>4.2121400000000007</v>
      </c>
      <c r="T762" s="28">
        <v>4.1695399999999996</v>
      </c>
      <c r="U762" s="28">
        <v>5.0444650000000006</v>
      </c>
      <c r="V762" s="28">
        <v>6.2245799999999996</v>
      </c>
      <c r="W762" s="28">
        <v>7.1742800000000004</v>
      </c>
      <c r="X762" s="28">
        <v>7.6016750000000002</v>
      </c>
    </row>
    <row r="763" spans="1:24" x14ac:dyDescent="0.2">
      <c r="A763" s="11" t="s">
        <v>87</v>
      </c>
      <c r="B763" s="11" t="s">
        <v>87</v>
      </c>
      <c r="C763" s="11" t="s">
        <v>181</v>
      </c>
      <c r="D763" s="11" t="s">
        <v>186</v>
      </c>
      <c r="E763" s="28">
        <v>16.737918648095668</v>
      </c>
      <c r="F763" s="28">
        <v>18.47099488482576</v>
      </c>
      <c r="G763" s="28">
        <v>18.908540967960725</v>
      </c>
      <c r="H763" s="28">
        <v>20.652742224747133</v>
      </c>
      <c r="I763" s="28">
        <v>23.353096651868452</v>
      </c>
      <c r="J763" s="28">
        <v>26.053083017417364</v>
      </c>
      <c r="K763" s="28">
        <v>26.590226160896542</v>
      </c>
      <c r="L763" s="28">
        <v>29.182662531368816</v>
      </c>
      <c r="M763" s="28">
        <v>32.035674263800665</v>
      </c>
      <c r="N763" s="28">
        <v>31.594610163561736</v>
      </c>
      <c r="O763" s="28">
        <v>34.85211612965989</v>
      </c>
      <c r="P763" s="28">
        <v>36.246200774846287</v>
      </c>
      <c r="Q763" s="28">
        <v>38.058510813588605</v>
      </c>
      <c r="R763" s="28">
        <v>39.771143800200093</v>
      </c>
      <c r="S763" s="28">
        <v>44.543681056224102</v>
      </c>
      <c r="T763" s="28">
        <v>46.912119159448864</v>
      </c>
      <c r="U763" s="28">
        <v>48.780991840585592</v>
      </c>
      <c r="V763" s="28">
        <v>50.516257126165101</v>
      </c>
      <c r="W763" s="28">
        <v>52.582788126749314</v>
      </c>
      <c r="X763" s="28">
        <v>54.494676601679345</v>
      </c>
    </row>
    <row r="764" spans="1:24" x14ac:dyDescent="0.2">
      <c r="A764" s="11" t="s">
        <v>87</v>
      </c>
      <c r="B764" s="11" t="s">
        <v>87</v>
      </c>
      <c r="C764" s="11" t="s">
        <v>181</v>
      </c>
      <c r="D764" s="11" t="s">
        <v>187</v>
      </c>
      <c r="E764" s="28">
        <v>18.002918648095669</v>
      </c>
      <c r="F764" s="28">
        <v>20.13099488482576</v>
      </c>
      <c r="G764" s="28">
        <v>21.233540967960725</v>
      </c>
      <c r="H764" s="28">
        <v>23.795617224747133</v>
      </c>
      <c r="I764" s="28">
        <v>27.083096651868452</v>
      </c>
      <c r="J764" s="28">
        <v>30.153083017417366</v>
      </c>
      <c r="K764" s="28">
        <v>31.030226160896543</v>
      </c>
      <c r="L764" s="28">
        <v>33.922662531368815</v>
      </c>
      <c r="M764" s="28">
        <v>36.985674263800668</v>
      </c>
      <c r="N764" s="28">
        <v>37.34461016356174</v>
      </c>
      <c r="O764" s="28">
        <v>41.543871129659891</v>
      </c>
      <c r="P764" s="28">
        <v>43.324645774846289</v>
      </c>
      <c r="Q764" s="28">
        <v>42.485445813588605</v>
      </c>
      <c r="R764" s="28">
        <v>42.804143800200094</v>
      </c>
      <c r="S764" s="28">
        <v>48.7558210562241</v>
      </c>
      <c r="T764" s="28">
        <v>51.081659159448861</v>
      </c>
      <c r="U764" s="28">
        <v>53.825456840585595</v>
      </c>
      <c r="V764" s="28">
        <v>56.740837126165104</v>
      </c>
      <c r="W764" s="28">
        <v>59.757068126749317</v>
      </c>
      <c r="X764" s="28">
        <v>62.096351601679345</v>
      </c>
    </row>
    <row r="765" spans="1:24" x14ac:dyDescent="0.2">
      <c r="A765" s="11" t="s">
        <v>87</v>
      </c>
      <c r="B765" s="11" t="s">
        <v>87</v>
      </c>
      <c r="C765" s="11" t="s">
        <v>181</v>
      </c>
      <c r="D765" s="11" t="s">
        <v>188</v>
      </c>
      <c r="E765" s="28">
        <v>18.243518941139222</v>
      </c>
      <c r="F765" s="28">
        <v>21.452764012967222</v>
      </c>
      <c r="G765" s="28">
        <v>21.126381851599561</v>
      </c>
      <c r="H765" s="28">
        <v>23.912808937920481</v>
      </c>
      <c r="I765" s="28">
        <v>29.484177042778615</v>
      </c>
      <c r="J765" s="28">
        <v>36.193840999999999</v>
      </c>
      <c r="K765" s="28">
        <v>34.586557999999997</v>
      </c>
      <c r="L765" s="28">
        <v>40.970979999999997</v>
      </c>
      <c r="M765" s="28">
        <v>41.923754000000002</v>
      </c>
      <c r="N765" s="28">
        <v>48.29</v>
      </c>
      <c r="O765" s="28">
        <v>51.28</v>
      </c>
      <c r="P765" s="28">
        <v>51.07</v>
      </c>
      <c r="Q765" s="28">
        <v>46.417000000000002</v>
      </c>
      <c r="R765" s="28">
        <v>48.253</v>
      </c>
      <c r="S765" s="28">
        <v>55.973479999999995</v>
      </c>
      <c r="T765" s="28">
        <v>55.525692159999991</v>
      </c>
      <c r="U765" s="28">
        <v>58.079873999359997</v>
      </c>
      <c r="V765" s="28">
        <v>60.983867699328002</v>
      </c>
      <c r="W765" s="28">
        <v>64.155028819693058</v>
      </c>
      <c r="X765" s="28">
        <v>66.657074943661087</v>
      </c>
    </row>
    <row r="766" spans="1:24" x14ac:dyDescent="0.2">
      <c r="A766" s="11" t="s">
        <v>87</v>
      </c>
      <c r="B766" s="11" t="s">
        <v>87</v>
      </c>
      <c r="C766" s="11" t="s">
        <v>181</v>
      </c>
      <c r="D766" s="11" t="s">
        <v>189</v>
      </c>
      <c r="E766" s="28">
        <v>3.5816598279344318</v>
      </c>
      <c r="F766" s="28">
        <v>5.3177832442113235</v>
      </c>
      <c r="G766" s="28">
        <v>4.2186661852412994</v>
      </c>
      <c r="H766" s="28">
        <v>5.4100863787757243</v>
      </c>
      <c r="I766" s="28">
        <v>7.9591520454242213</v>
      </c>
      <c r="J766" s="28">
        <v>10.0273977362575</v>
      </c>
      <c r="K766" s="28">
        <v>10.0273977362575</v>
      </c>
      <c r="L766" s="28">
        <v>10.528767623070376</v>
      </c>
      <c r="M766" s="28">
        <v>11.055206004223896</v>
      </c>
      <c r="N766" s="28">
        <v>9.9499999999999993</v>
      </c>
      <c r="O766" s="28">
        <v>14.62</v>
      </c>
      <c r="P766" s="28">
        <v>12.427</v>
      </c>
      <c r="Q766" s="28">
        <v>9.8173300000000001</v>
      </c>
      <c r="R766" s="28">
        <v>10.31</v>
      </c>
      <c r="S766" s="28">
        <v>10.825500000000002</v>
      </c>
      <c r="T766" s="28">
        <v>11.042010000000001</v>
      </c>
      <c r="U766" s="28">
        <v>11.262850200000001</v>
      </c>
      <c r="V766" s="28">
        <v>11.488107204</v>
      </c>
      <c r="W766" s="28">
        <v>11.717869348080001</v>
      </c>
      <c r="X766" s="28">
        <v>11.9522267350416</v>
      </c>
    </row>
    <row r="767" spans="1:24" x14ac:dyDescent="0.2">
      <c r="A767" s="11" t="s">
        <v>87</v>
      </c>
      <c r="B767" s="11" t="s">
        <v>87</v>
      </c>
      <c r="C767" s="11" t="s">
        <v>181</v>
      </c>
      <c r="D767" s="11" t="s">
        <v>190</v>
      </c>
      <c r="E767" s="28">
        <v>3.9298280100250249</v>
      </c>
      <c r="F767" s="28">
        <v>4.5737620200751499</v>
      </c>
      <c r="G767" s="28">
        <v>4.9396002351755257</v>
      </c>
      <c r="H767" s="28">
        <v>5.6976426563514035</v>
      </c>
      <c r="I767" s="28">
        <v>6.1528292846331603</v>
      </c>
      <c r="J767" s="28">
        <v>6.6444280810563265</v>
      </c>
      <c r="K767" s="28">
        <v>7.6410922932147747</v>
      </c>
      <c r="L767" s="28">
        <v>7.6410922932147747</v>
      </c>
      <c r="M767" s="28">
        <v>7.6410922932147747</v>
      </c>
      <c r="N767" s="28">
        <v>7.2590376785540354</v>
      </c>
      <c r="O767" s="28">
        <v>8.1999999999999993</v>
      </c>
      <c r="P767" s="28">
        <v>8.5279999999999987</v>
      </c>
      <c r="Q767" s="28">
        <v>8</v>
      </c>
      <c r="R767" s="28">
        <v>7.5</v>
      </c>
      <c r="S767" s="28">
        <v>7.8375000000000004</v>
      </c>
      <c r="T767" s="28">
        <v>8.1509999999999998</v>
      </c>
      <c r="U767" s="28">
        <v>8.2325099999999996</v>
      </c>
      <c r="V767" s="28">
        <v>8.3354163749999994</v>
      </c>
      <c r="W767" s="28">
        <v>8.3770934568749986</v>
      </c>
      <c r="X767" s="28">
        <v>8.5236925923703115</v>
      </c>
    </row>
    <row r="768" spans="1:24" x14ac:dyDescent="0.2">
      <c r="A768" s="11" t="s">
        <v>87</v>
      </c>
      <c r="B768" s="11" t="s">
        <v>87</v>
      </c>
      <c r="C768" s="11" t="s">
        <v>191</v>
      </c>
      <c r="D768" s="11" t="s">
        <v>182</v>
      </c>
      <c r="E768" s="28">
        <v>2.780152919753927</v>
      </c>
      <c r="F768" s="28">
        <v>2.9495074845266118</v>
      </c>
      <c r="G768" s="28">
        <v>3.155119867668299</v>
      </c>
      <c r="H768" s="28">
        <v>3.3023532911713676</v>
      </c>
      <c r="I768" s="28">
        <v>3.4863352002889014</v>
      </c>
      <c r="J768" s="28">
        <v>3.6998425311740846</v>
      </c>
      <c r="K768" s="28">
        <v>3.9711873202842112</v>
      </c>
      <c r="L768" s="28">
        <v>4.2676936597138857</v>
      </c>
      <c r="M768" s="28">
        <v>4.5998873766424522</v>
      </c>
      <c r="N768" s="28">
        <v>4.9121494705553053</v>
      </c>
      <c r="O768" s="28">
        <v>5.2174409455636148</v>
      </c>
      <c r="P768" s="28">
        <v>5.6669177171967062</v>
      </c>
      <c r="Q768" s="28">
        <v>6.1165793628527716</v>
      </c>
      <c r="R768" s="28">
        <v>6.4710819819671883</v>
      </c>
      <c r="S768" s="28">
        <v>6.8429495225081727</v>
      </c>
      <c r="T768" s="28">
        <v>7.1752315416078458</v>
      </c>
      <c r="U768" s="28">
        <v>7.5352222799435316</v>
      </c>
      <c r="V768" s="28">
        <v>7.8444611659463543</v>
      </c>
      <c r="W768" s="28">
        <v>8.187238107649037</v>
      </c>
      <c r="X768" s="28">
        <v>8.4690038211900962</v>
      </c>
    </row>
    <row r="769" spans="1:24" x14ac:dyDescent="0.2">
      <c r="A769" s="11" t="s">
        <v>87</v>
      </c>
      <c r="B769" s="11" t="s">
        <v>87</v>
      </c>
      <c r="C769" s="11" t="s">
        <v>191</v>
      </c>
      <c r="D769" s="11" t="s">
        <v>183</v>
      </c>
      <c r="E769" s="28">
        <v>0.2267797099317363</v>
      </c>
      <c r="F769" s="28">
        <v>0.27494866697284448</v>
      </c>
      <c r="G769" s="28">
        <v>0.30565856061080232</v>
      </c>
      <c r="H769" s="28">
        <v>0.3365406155631665</v>
      </c>
      <c r="I769" s="28">
        <v>0.38212310658781601</v>
      </c>
      <c r="J769" s="28">
        <v>0.42268744290251747</v>
      </c>
      <c r="K769" s="28">
        <v>0.49333534098057163</v>
      </c>
      <c r="L769" s="28">
        <v>0.5347775786467277</v>
      </c>
      <c r="M769" s="28">
        <v>0.5882553365114005</v>
      </c>
      <c r="N769" s="28">
        <v>0.5882553365114005</v>
      </c>
      <c r="O769" s="28">
        <v>0.60002044324162851</v>
      </c>
      <c r="P769" s="28">
        <v>0.60599999999999998</v>
      </c>
      <c r="Q769" s="28">
        <v>0.56299999999999994</v>
      </c>
      <c r="R769" s="28">
        <v>0.53800000000000003</v>
      </c>
      <c r="S769" s="28">
        <v>0.56599999999999995</v>
      </c>
      <c r="T769" s="28">
        <v>0.60599999999999998</v>
      </c>
      <c r="U769" s="28">
        <v>0.64700000000000002</v>
      </c>
      <c r="V769" s="28">
        <v>0.68600000000000005</v>
      </c>
      <c r="W769" s="28">
        <v>0.73499999999999999</v>
      </c>
      <c r="X769" s="28">
        <v>0.77300000000000002</v>
      </c>
    </row>
    <row r="770" spans="1:24" x14ac:dyDescent="0.2">
      <c r="A770" s="11" t="s">
        <v>87</v>
      </c>
      <c r="B770" s="11" t="s">
        <v>87</v>
      </c>
      <c r="C770" s="11" t="s">
        <v>191</v>
      </c>
      <c r="D770" s="11" t="s">
        <v>184</v>
      </c>
      <c r="E770" s="28">
        <v>2.0419E-2</v>
      </c>
      <c r="F770" s="28">
        <v>3.0287999999999999E-2</v>
      </c>
      <c r="G770" s="28">
        <v>4.2610000000000002E-2</v>
      </c>
      <c r="H770" s="28">
        <v>6.565E-2</v>
      </c>
      <c r="I770" s="28">
        <v>8.5999999999999993E-2</v>
      </c>
      <c r="J770" s="28">
        <v>0.1</v>
      </c>
      <c r="K770" s="28">
        <v>0.152</v>
      </c>
      <c r="L770" s="28">
        <v>0.17899999999999999</v>
      </c>
      <c r="M770" s="28">
        <v>0.193</v>
      </c>
      <c r="N770" s="28">
        <v>0.192</v>
      </c>
      <c r="O770" s="28">
        <v>0.19989899999999999</v>
      </c>
      <c r="P770" s="28">
        <v>0.190139</v>
      </c>
      <c r="Q770" s="28">
        <v>0.12797</v>
      </c>
      <c r="R770" s="28">
        <v>0.102316</v>
      </c>
      <c r="S770" s="28">
        <v>0.13689799999999999</v>
      </c>
      <c r="T770" s="28">
        <v>0.14943199999999998</v>
      </c>
      <c r="U770" s="28">
        <v>0.14483500000000002</v>
      </c>
      <c r="V770" s="28">
        <v>0.17809</v>
      </c>
      <c r="W770" s="28">
        <v>0.17921799999999999</v>
      </c>
      <c r="X770" s="28">
        <v>0.18931299999999998</v>
      </c>
    </row>
    <row r="771" spans="1:24" x14ac:dyDescent="0.2">
      <c r="A771" s="11" t="s">
        <v>87</v>
      </c>
      <c r="B771" s="11" t="s">
        <v>87</v>
      </c>
      <c r="C771" s="11" t="s">
        <v>191</v>
      </c>
      <c r="D771" s="11" t="s">
        <v>185</v>
      </c>
      <c r="E771" s="28">
        <v>0.10209499999999999</v>
      </c>
      <c r="F771" s="28">
        <v>0.15143999999999999</v>
      </c>
      <c r="G771" s="28">
        <v>0.21305000000000002</v>
      </c>
      <c r="H771" s="28">
        <v>0.32824999999999999</v>
      </c>
      <c r="I771" s="28">
        <v>0.43</v>
      </c>
      <c r="J771" s="28">
        <v>0.5</v>
      </c>
      <c r="K771" s="28">
        <v>0.76</v>
      </c>
      <c r="L771" s="28">
        <v>0.89500000000000002</v>
      </c>
      <c r="M771" s="28">
        <v>0.96499999999999997</v>
      </c>
      <c r="N771" s="28">
        <v>0.96</v>
      </c>
      <c r="O771" s="28">
        <v>0.99949500000000002</v>
      </c>
      <c r="P771" s="28">
        <v>0.95069500000000018</v>
      </c>
      <c r="Q771" s="28">
        <v>0.63984999999999992</v>
      </c>
      <c r="R771" s="28">
        <v>0.51158000000000003</v>
      </c>
      <c r="S771" s="28">
        <v>0.68448999999999993</v>
      </c>
      <c r="T771" s="28">
        <v>0.74715999999999994</v>
      </c>
      <c r="U771" s="28">
        <v>0.72417500000000012</v>
      </c>
      <c r="V771" s="28">
        <v>0.89044999999999996</v>
      </c>
      <c r="W771" s="28">
        <v>0.89609000000000005</v>
      </c>
      <c r="X771" s="28">
        <v>0.94656499999999988</v>
      </c>
    </row>
    <row r="772" spans="1:24" x14ac:dyDescent="0.2">
      <c r="A772" s="11" t="s">
        <v>87</v>
      </c>
      <c r="B772" s="11" t="s">
        <v>87</v>
      </c>
      <c r="C772" s="11" t="s">
        <v>191</v>
      </c>
      <c r="D772" s="11" t="s">
        <v>186</v>
      </c>
      <c r="E772" s="28">
        <v>5.3542684855512581</v>
      </c>
      <c r="F772" s="28">
        <v>5.7969665050189114</v>
      </c>
      <c r="G772" s="28">
        <v>6.2230938202002202</v>
      </c>
      <c r="H772" s="28">
        <v>6.7930800712506016</v>
      </c>
      <c r="I772" s="28">
        <v>7.7156572777143353</v>
      </c>
      <c r="J772" s="28">
        <v>8.5472937332891181</v>
      </c>
      <c r="K772" s="28">
        <v>9.67</v>
      </c>
      <c r="L772" s="28">
        <v>9.8591307510848978</v>
      </c>
      <c r="M772" s="28">
        <v>10.119752228613395</v>
      </c>
      <c r="N772" s="28">
        <v>10.07</v>
      </c>
      <c r="O772" s="28">
        <v>10.37</v>
      </c>
      <c r="P772" s="28">
        <v>11.715241899168541</v>
      </c>
      <c r="Q772" s="28">
        <v>12.418156413118654</v>
      </c>
      <c r="R772" s="28">
        <v>13.039064233774587</v>
      </c>
      <c r="S772" s="28">
        <v>13.951798730138808</v>
      </c>
      <c r="T772" s="28">
        <v>14.845990123381979</v>
      </c>
      <c r="U772" s="28">
        <v>15.823966787881417</v>
      </c>
      <c r="V772" s="28">
        <v>16.865591506784657</v>
      </c>
      <c r="W772" s="28">
        <v>18.011923836827883</v>
      </c>
      <c r="X772" s="28">
        <v>18.631808406618212</v>
      </c>
    </row>
    <row r="773" spans="1:24" x14ac:dyDescent="0.2">
      <c r="A773" s="11" t="s">
        <v>87</v>
      </c>
      <c r="B773" s="11" t="s">
        <v>87</v>
      </c>
      <c r="C773" s="11" t="s">
        <v>191</v>
      </c>
      <c r="D773" s="11" t="s">
        <v>187</v>
      </c>
      <c r="E773" s="28">
        <v>5.4563634855512584</v>
      </c>
      <c r="F773" s="28">
        <v>5.9484065050189114</v>
      </c>
      <c r="G773" s="28">
        <v>6.4361438202002201</v>
      </c>
      <c r="H773" s="28">
        <v>7.1213300712506014</v>
      </c>
      <c r="I773" s="28">
        <v>8.145657277714335</v>
      </c>
      <c r="J773" s="28">
        <v>9.0472937332891181</v>
      </c>
      <c r="K773" s="28">
        <v>10.43</v>
      </c>
      <c r="L773" s="28">
        <v>10.754130751084897</v>
      </c>
      <c r="M773" s="28">
        <v>11.084752228613395</v>
      </c>
      <c r="N773" s="28">
        <v>11.03</v>
      </c>
      <c r="O773" s="28">
        <v>11.369494999999999</v>
      </c>
      <c r="P773" s="28">
        <v>12.665936899168541</v>
      </c>
      <c r="Q773" s="28">
        <v>13.058006413118653</v>
      </c>
      <c r="R773" s="28">
        <v>13.550644233774587</v>
      </c>
      <c r="S773" s="28">
        <v>14.636288730138808</v>
      </c>
      <c r="T773" s="28">
        <v>15.593150123381978</v>
      </c>
      <c r="U773" s="28">
        <v>16.548141787881416</v>
      </c>
      <c r="V773" s="28">
        <v>17.756041506784658</v>
      </c>
      <c r="W773" s="28">
        <v>18.908013836827884</v>
      </c>
      <c r="X773" s="28">
        <v>19.578373406618212</v>
      </c>
    </row>
    <row r="774" spans="1:24" x14ac:dyDescent="0.2">
      <c r="A774" s="11" t="s">
        <v>87</v>
      </c>
      <c r="B774" s="11" t="s">
        <v>87</v>
      </c>
      <c r="C774" s="11" t="s">
        <v>191</v>
      </c>
      <c r="D774" s="11" t="s">
        <v>188</v>
      </c>
      <c r="E774" s="28">
        <v>5.4067552368989027</v>
      </c>
      <c r="F774" s="28">
        <v>6.4284945168216954</v>
      </c>
      <c r="G774" s="28">
        <v>6.9018703809627073</v>
      </c>
      <c r="H774" s="28">
        <v>7.5718797785286034</v>
      </c>
      <c r="I774" s="28">
        <v>8.5923037951276804</v>
      </c>
      <c r="J774" s="28">
        <v>9.3823523566010358</v>
      </c>
      <c r="K774" s="28">
        <v>10.302050927961568</v>
      </c>
      <c r="L774" s="28">
        <v>10.199030418681954</v>
      </c>
      <c r="M774" s="28">
        <v>10.403011027055593</v>
      </c>
      <c r="N774" s="28">
        <v>9.8828604757028131</v>
      </c>
      <c r="O774" s="28">
        <v>10.08</v>
      </c>
      <c r="P774" s="28">
        <v>11.52</v>
      </c>
      <c r="Q774" s="28">
        <v>12.096</v>
      </c>
      <c r="R774" s="28">
        <v>12.386304000000001</v>
      </c>
      <c r="S774" s="28">
        <v>13.340049408</v>
      </c>
      <c r="T774" s="28">
        <v>14.260512817152</v>
      </c>
      <c r="U774" s="28">
        <v>15.158925124632574</v>
      </c>
      <c r="V774" s="28">
        <v>16.280685583855387</v>
      </c>
      <c r="W774" s="28">
        <v>17.322649461222134</v>
      </c>
      <c r="X774" s="28">
        <v>17.894296893442462</v>
      </c>
    </row>
    <row r="775" spans="1:24" x14ac:dyDescent="0.2">
      <c r="A775" s="11" t="s">
        <v>87</v>
      </c>
      <c r="B775" s="11" t="s">
        <v>87</v>
      </c>
      <c r="C775" s="11" t="s">
        <v>191</v>
      </c>
      <c r="D775" s="11" t="s">
        <v>189</v>
      </c>
      <c r="E775" s="28">
        <v>2.4123158367952997</v>
      </c>
      <c r="F775" s="28">
        <v>2.5966618926328624</v>
      </c>
      <c r="G775" s="28">
        <v>2.6791888630354208</v>
      </c>
      <c r="H775" s="28">
        <v>2.7034767427815365</v>
      </c>
      <c r="I775" s="28">
        <v>3.0007320377175573</v>
      </c>
      <c r="J775" s="28">
        <v>3.2253318690474955</v>
      </c>
      <c r="K775" s="28">
        <v>3.5105458111403478</v>
      </c>
      <c r="L775" s="28">
        <v>3.5105458111403478</v>
      </c>
      <c r="M775" s="28">
        <v>3.5456512692517514</v>
      </c>
      <c r="N775" s="28">
        <v>3.0138035788639885</v>
      </c>
      <c r="O775" s="28">
        <v>3.75</v>
      </c>
      <c r="P775" s="28">
        <v>4.1500000000000004</v>
      </c>
      <c r="Q775" s="28">
        <v>4.05</v>
      </c>
      <c r="R775" s="28">
        <v>4.1500000000000004</v>
      </c>
      <c r="S775" s="28">
        <v>4.2330000000000005</v>
      </c>
      <c r="T775" s="28">
        <v>4.3176600000000009</v>
      </c>
      <c r="U775" s="28">
        <v>4.4040132000000014</v>
      </c>
      <c r="V775" s="28">
        <v>4.4480533320000015</v>
      </c>
      <c r="W775" s="28">
        <v>4.4925338653200013</v>
      </c>
      <c r="X775" s="28">
        <v>4.5374592039732011</v>
      </c>
    </row>
    <row r="776" spans="1:24" x14ac:dyDescent="0.2">
      <c r="A776" s="11" t="s">
        <v>87</v>
      </c>
      <c r="B776" s="11" t="s">
        <v>87</v>
      </c>
      <c r="C776" s="11" t="s">
        <v>191</v>
      </c>
      <c r="D776" s="11" t="s">
        <v>190</v>
      </c>
      <c r="E776" s="28">
        <v>2.5589059999999999</v>
      </c>
      <c r="F776" s="28">
        <v>2.5883539999999998</v>
      </c>
      <c r="G776" s="28">
        <v>2.5559999999999996</v>
      </c>
      <c r="H776" s="28">
        <v>2.6661189999999997</v>
      </c>
      <c r="I776" s="28">
        <v>2.877008</v>
      </c>
      <c r="J776" s="28">
        <v>2.9158905000195987</v>
      </c>
      <c r="K776" s="28">
        <v>3.7906576500254783</v>
      </c>
      <c r="L776" s="28">
        <v>3.9422839560264977</v>
      </c>
      <c r="M776" s="28">
        <v>4.0999753142675575</v>
      </c>
      <c r="N776" s="28">
        <v>4.2229745736955842</v>
      </c>
      <c r="O776" s="28">
        <v>4.8</v>
      </c>
      <c r="P776" s="28">
        <v>5.34</v>
      </c>
      <c r="Q776" s="28">
        <v>5.14</v>
      </c>
      <c r="R776" s="28">
        <v>5.4</v>
      </c>
      <c r="S776" s="28">
        <v>5.5998000000000001</v>
      </c>
      <c r="T776" s="28">
        <v>5.7117960000000005</v>
      </c>
      <c r="U776" s="28">
        <v>5.8545908999999998</v>
      </c>
      <c r="V776" s="28">
        <v>5.9833918998</v>
      </c>
      <c r="W776" s="28">
        <v>6.1269933053951995</v>
      </c>
      <c r="X776" s="28">
        <v>6.2740411447246851</v>
      </c>
    </row>
    <row r="777" spans="1:24" x14ac:dyDescent="0.2">
      <c r="A777" s="11" t="s">
        <v>87</v>
      </c>
      <c r="B777" s="11" t="s">
        <v>87</v>
      </c>
      <c r="C777" s="11" t="s">
        <v>192</v>
      </c>
      <c r="D777" s="11" t="s">
        <v>182</v>
      </c>
      <c r="E777" s="28">
        <v>1.5425423837160794</v>
      </c>
      <c r="F777" s="28">
        <v>1.6171227760641742</v>
      </c>
      <c r="G777" s="28">
        <v>1.7219445763918109</v>
      </c>
      <c r="H777" s="28">
        <v>1.8216387258869651</v>
      </c>
      <c r="I777" s="28">
        <v>1.9300706471842455</v>
      </c>
      <c r="J777" s="28">
        <v>2.0426835267818251</v>
      </c>
      <c r="K777" s="28">
        <v>2.1606096500283973</v>
      </c>
      <c r="L777" s="28">
        <v>2.2934272891170946</v>
      </c>
      <c r="M777" s="28">
        <v>2.4375464784817917</v>
      </c>
      <c r="N777" s="28">
        <v>2.5866696575318655</v>
      </c>
      <c r="O777" s="28">
        <v>2.6684694780799534</v>
      </c>
      <c r="P777" s="28">
        <v>2.7193613093951559</v>
      </c>
      <c r="Q777" s="28">
        <v>2.7861996308314465</v>
      </c>
      <c r="R777" s="28">
        <v>2.8640276529815596</v>
      </c>
      <c r="S777" s="28">
        <v>2.952185993802666</v>
      </c>
      <c r="T777" s="28">
        <v>3.0500548341745057</v>
      </c>
      <c r="U777" s="28">
        <v>3.159051544124035</v>
      </c>
      <c r="V777" s="28">
        <v>3.278508451476593</v>
      </c>
      <c r="W777" s="28">
        <v>3.4097979443879973</v>
      </c>
      <c r="X777" s="28">
        <v>3.5532100677247174</v>
      </c>
    </row>
    <row r="778" spans="1:24" x14ac:dyDescent="0.2">
      <c r="A778" s="11" t="s">
        <v>87</v>
      </c>
      <c r="B778" s="11" t="s">
        <v>87</v>
      </c>
      <c r="C778" s="11" t="s">
        <v>192</v>
      </c>
      <c r="D778" s="11" t="s">
        <v>183</v>
      </c>
      <c r="E778" s="28">
        <v>0.11406188461372306</v>
      </c>
      <c r="F778" s="28">
        <v>0.14452656154681351</v>
      </c>
      <c r="G778" s="28">
        <v>0.17021261635138982</v>
      </c>
      <c r="H778" s="28">
        <v>0.1753680860162998</v>
      </c>
      <c r="I778" s="28">
        <v>0.21773024485049827</v>
      </c>
      <c r="J778" s="28">
        <v>0.22841711842863449</v>
      </c>
      <c r="K778" s="28">
        <v>0.24048713485348161</v>
      </c>
      <c r="L778" s="28">
        <v>0.26245421809040143</v>
      </c>
      <c r="M778" s="28">
        <v>0.28172482671172255</v>
      </c>
      <c r="N778" s="28">
        <v>0.18</v>
      </c>
      <c r="O778" s="28">
        <v>0.23699999999999999</v>
      </c>
      <c r="P778" s="28">
        <v>0.21099999999999999</v>
      </c>
      <c r="Q778" s="28">
        <v>0.23</v>
      </c>
      <c r="R778" s="28">
        <v>0.245</v>
      </c>
      <c r="S778" s="28">
        <v>0.26</v>
      </c>
      <c r="T778" s="28">
        <v>0.27500000000000002</v>
      </c>
      <c r="U778" s="28">
        <v>0.29199999999999998</v>
      </c>
      <c r="V778" s="28">
        <v>0.309</v>
      </c>
      <c r="W778" s="28">
        <v>0.32800000000000001</v>
      </c>
      <c r="X778" s="28">
        <v>0.34799999999999998</v>
      </c>
    </row>
    <row r="779" spans="1:24" x14ac:dyDescent="0.2">
      <c r="A779" s="11" t="s">
        <v>87</v>
      </c>
      <c r="B779" s="11" t="s">
        <v>87</v>
      </c>
      <c r="C779" s="11" t="s">
        <v>192</v>
      </c>
      <c r="D779" s="11" t="s">
        <v>184</v>
      </c>
      <c r="E779" s="28">
        <v>2.4903940320000002E-2</v>
      </c>
      <c r="F779" s="28">
        <v>2.5412184000000001E-2</v>
      </c>
      <c r="G779" s="28">
        <v>2.59308E-2</v>
      </c>
      <c r="H779" s="28">
        <v>2.6460000000000001E-2</v>
      </c>
      <c r="I779" s="28">
        <v>2.7E-2</v>
      </c>
      <c r="J779" s="28">
        <v>3.2669999999999998E-2</v>
      </c>
      <c r="K779" s="28">
        <v>2.6136E-2</v>
      </c>
      <c r="L779" s="28">
        <v>2.87496E-2</v>
      </c>
      <c r="M779" s="28">
        <v>3.0187080000000002E-2</v>
      </c>
      <c r="N779" s="28">
        <v>2.5659018000000002E-2</v>
      </c>
      <c r="O779" s="28">
        <v>2.6941968900000002E-2</v>
      </c>
      <c r="P779" s="28">
        <v>2.8289067345000002E-2</v>
      </c>
      <c r="Q779" s="28">
        <v>2.9703520712250003E-2</v>
      </c>
      <c r="R779" s="28">
        <v>2.8655010222299993E-2</v>
      </c>
      <c r="S779" s="28">
        <v>3.0475777912964963E-2</v>
      </c>
      <c r="T779" s="28">
        <v>3.1043137289471945E-2</v>
      </c>
      <c r="U779" s="28">
        <v>3.1517421823294978E-2</v>
      </c>
      <c r="V779" s="28">
        <v>3.2083752378834873E-2</v>
      </c>
      <c r="W779" s="28">
        <v>3.3124758392393483E-2</v>
      </c>
      <c r="X779" s="28">
        <v>3.3550542373858017E-2</v>
      </c>
    </row>
    <row r="780" spans="1:24" x14ac:dyDescent="0.2">
      <c r="A780" s="11" t="s">
        <v>87</v>
      </c>
      <c r="B780" s="11" t="s">
        <v>87</v>
      </c>
      <c r="C780" s="11" t="s">
        <v>192</v>
      </c>
      <c r="D780" s="11" t="s">
        <v>185</v>
      </c>
      <c r="E780" s="28">
        <v>0.19923152256000001</v>
      </c>
      <c r="F780" s="28">
        <v>0.20329747200000001</v>
      </c>
      <c r="G780" s="28">
        <v>0.2074464</v>
      </c>
      <c r="H780" s="28">
        <v>0.21168000000000001</v>
      </c>
      <c r="I780" s="28">
        <v>0.216</v>
      </c>
      <c r="J780" s="28">
        <v>0.26135999999999998</v>
      </c>
      <c r="K780" s="28">
        <v>0.209088</v>
      </c>
      <c r="L780" s="28">
        <v>0.2299968</v>
      </c>
      <c r="M780" s="28">
        <v>0.24149664000000001</v>
      </c>
      <c r="N780" s="28">
        <v>0.20527214400000002</v>
      </c>
      <c r="O780" s="28">
        <v>0.21553575120000001</v>
      </c>
      <c r="P780" s="28">
        <v>0.22631253876000001</v>
      </c>
      <c r="Q780" s="28">
        <v>0.23762816569800002</v>
      </c>
      <c r="R780" s="28">
        <v>0.22924008177839994</v>
      </c>
      <c r="S780" s="28">
        <v>0.2438062233037197</v>
      </c>
      <c r="T780" s="28">
        <v>0.24834509831577556</v>
      </c>
      <c r="U780" s="28">
        <v>0.25213937458635982</v>
      </c>
      <c r="V780" s="28">
        <v>0.25667001903067899</v>
      </c>
      <c r="W780" s="28">
        <v>0.26499806713914786</v>
      </c>
      <c r="X780" s="28">
        <v>0.26840433899086413</v>
      </c>
    </row>
    <row r="781" spans="1:24" x14ac:dyDescent="0.2">
      <c r="A781" s="11" t="s">
        <v>87</v>
      </c>
      <c r="B781" s="11" t="s">
        <v>87</v>
      </c>
      <c r="C781" s="11" t="s">
        <v>192</v>
      </c>
      <c r="D781" s="11" t="s">
        <v>186</v>
      </c>
      <c r="E781" s="28">
        <v>5.2284719680516902</v>
      </c>
      <c r="F781" s="28">
        <v>5.4812409549570162</v>
      </c>
      <c r="G781" s="28">
        <v>5.7989923929847205</v>
      </c>
      <c r="H781" s="28">
        <v>6.2268934169127652</v>
      </c>
      <c r="I781" s="28">
        <v>6.5993704228823846</v>
      </c>
      <c r="J781" s="28">
        <v>6.9783348694168295</v>
      </c>
      <c r="K781" s="28">
        <v>7.1300118450937111</v>
      </c>
      <c r="L781" s="28">
        <v>7.5683100540864121</v>
      </c>
      <c r="M781" s="28">
        <v>7.9220260550658228</v>
      </c>
      <c r="N781" s="28">
        <v>7.7600089725955961</v>
      </c>
      <c r="O781" s="28">
        <v>8.7883669453949249</v>
      </c>
      <c r="P781" s="28">
        <v>9.0520179537567742</v>
      </c>
      <c r="Q781" s="28">
        <v>9.5046188514446133</v>
      </c>
      <c r="R781" s="28">
        <v>9.7897574169879515</v>
      </c>
      <c r="S781" s="28">
        <v>10.328194074922289</v>
      </c>
      <c r="T781" s="28">
        <v>10.67519191961077</v>
      </c>
      <c r="U781" s="28">
        <v>11.056680404434122</v>
      </c>
      <c r="V781" s="28">
        <v>11.474779580168075</v>
      </c>
      <c r="W781" s="28">
        <v>11.934292805357991</v>
      </c>
      <c r="X781" s="28">
        <v>12.436235237036511</v>
      </c>
    </row>
    <row r="782" spans="1:24" x14ac:dyDescent="0.2">
      <c r="A782" s="11" t="s">
        <v>87</v>
      </c>
      <c r="B782" s="11" t="s">
        <v>87</v>
      </c>
      <c r="C782" s="11" t="s">
        <v>192</v>
      </c>
      <c r="D782" s="11" t="s">
        <v>187</v>
      </c>
      <c r="E782" s="28">
        <v>5.4277034906116901</v>
      </c>
      <c r="F782" s="28">
        <v>5.6845384269570163</v>
      </c>
      <c r="G782" s="28">
        <v>6.0064387929847207</v>
      </c>
      <c r="H782" s="28">
        <v>6.4385734169127655</v>
      </c>
      <c r="I782" s="28">
        <v>6.8153704228823848</v>
      </c>
      <c r="J782" s="28">
        <v>7.2396948694168293</v>
      </c>
      <c r="K782" s="28">
        <v>7.3390998450937115</v>
      </c>
      <c r="L782" s="28">
        <v>7.7983068540864124</v>
      </c>
      <c r="M782" s="28">
        <v>8.1635226950658222</v>
      </c>
      <c r="N782" s="28">
        <v>7.9652811165955963</v>
      </c>
      <c r="O782" s="28">
        <v>9.003902696594924</v>
      </c>
      <c r="P782" s="28">
        <v>9.2783304925167744</v>
      </c>
      <c r="Q782" s="28">
        <v>9.7422470171426134</v>
      </c>
      <c r="R782" s="28">
        <v>10.018997498766351</v>
      </c>
      <c r="S782" s="28">
        <v>10.572000298226008</v>
      </c>
      <c r="T782" s="28">
        <v>10.923537017926545</v>
      </c>
      <c r="U782" s="28">
        <v>11.308819779020482</v>
      </c>
      <c r="V782" s="28">
        <v>11.731449599198754</v>
      </c>
      <c r="W782" s="28">
        <v>12.199290872497139</v>
      </c>
      <c r="X782" s="28">
        <v>12.704639576027375</v>
      </c>
    </row>
    <row r="783" spans="1:24" x14ac:dyDescent="0.2">
      <c r="A783" s="11" t="s">
        <v>87</v>
      </c>
      <c r="B783" s="11" t="s">
        <v>87</v>
      </c>
      <c r="C783" s="11" t="s">
        <v>192</v>
      </c>
      <c r="D783" s="11" t="s">
        <v>188</v>
      </c>
      <c r="E783" s="28">
        <v>5.1250038466423495</v>
      </c>
      <c r="F783" s="28">
        <v>5.1589218648167137</v>
      </c>
      <c r="G783" s="28">
        <v>5.7278294886259724</v>
      </c>
      <c r="H783" s="28">
        <v>6.5112343566372743</v>
      </c>
      <c r="I783" s="28">
        <v>7.2259435481449836</v>
      </c>
      <c r="J783" s="28">
        <v>7.7738676026252893</v>
      </c>
      <c r="K783" s="28">
        <v>7.3824604715027693</v>
      </c>
      <c r="L783" s="28">
        <v>7.3064736571236057</v>
      </c>
      <c r="M783" s="28">
        <v>7.3162692572169199</v>
      </c>
      <c r="N783" s="28">
        <v>8.5456342875794089</v>
      </c>
      <c r="O783" s="28">
        <v>8.75</v>
      </c>
      <c r="P783" s="28">
        <v>9.5</v>
      </c>
      <c r="Q783" s="28">
        <v>9.9749999999999996</v>
      </c>
      <c r="R783" s="28">
        <v>10.234349999999999</v>
      </c>
      <c r="S783" s="28">
        <v>10.797239249999999</v>
      </c>
      <c r="T783" s="28">
        <v>11.175142623749998</v>
      </c>
      <c r="U783" s="28">
        <v>11.543922330333748</v>
      </c>
      <c r="V783" s="28">
        <v>11.947959611895428</v>
      </c>
      <c r="W783" s="28">
        <v>12.401982077147453</v>
      </c>
      <c r="X783" s="28">
        <v>12.898061360233353</v>
      </c>
    </row>
    <row r="784" spans="1:24" x14ac:dyDescent="0.2">
      <c r="A784" s="11" t="s">
        <v>87</v>
      </c>
      <c r="B784" s="11" t="s">
        <v>87</v>
      </c>
      <c r="C784" s="11" t="s">
        <v>192</v>
      </c>
      <c r="D784" s="11" t="s">
        <v>189</v>
      </c>
      <c r="E784" s="28">
        <v>0.94387842092818286</v>
      </c>
      <c r="F784" s="28">
        <v>0.76375691447746497</v>
      </c>
      <c r="G784" s="28">
        <v>1.0785993244402838</v>
      </c>
      <c r="H784" s="28">
        <v>1.3085145689539308</v>
      </c>
      <c r="I784" s="28">
        <v>1.6901271670485543</v>
      </c>
      <c r="J784" s="28">
        <v>1.7070284387190398</v>
      </c>
      <c r="K784" s="28">
        <v>1.7240987231062301</v>
      </c>
      <c r="L784" s="28">
        <v>1.7413397103372925</v>
      </c>
      <c r="M784" s="28">
        <v>1.7587531074406655</v>
      </c>
      <c r="N784" s="28">
        <v>1.6532279209942256</v>
      </c>
      <c r="O784" s="28">
        <v>1.75</v>
      </c>
      <c r="P784" s="28">
        <v>1.7</v>
      </c>
      <c r="Q784" s="28">
        <v>1.651</v>
      </c>
      <c r="R784" s="28">
        <v>1.7005300000000001</v>
      </c>
      <c r="S784" s="28">
        <v>1.7515459000000002</v>
      </c>
      <c r="T784" s="28">
        <v>1.8040922770000003</v>
      </c>
      <c r="U784" s="28">
        <v>1.8221331997700003</v>
      </c>
      <c r="V784" s="28">
        <v>1.8403545317677004</v>
      </c>
      <c r="W784" s="28">
        <v>1.8587580770853773</v>
      </c>
      <c r="X784" s="28">
        <v>1.8773456578562311</v>
      </c>
    </row>
    <row r="785" spans="1:24" x14ac:dyDescent="0.2">
      <c r="A785" s="11" t="s">
        <v>87</v>
      </c>
      <c r="B785" s="11" t="s">
        <v>87</v>
      </c>
      <c r="C785" s="11" t="s">
        <v>192</v>
      </c>
      <c r="D785" s="11" t="s">
        <v>190</v>
      </c>
      <c r="E785" s="28">
        <v>1.3295729999999999</v>
      </c>
      <c r="F785" s="28">
        <v>1.394412</v>
      </c>
      <c r="G785" s="28">
        <v>1.424625</v>
      </c>
      <c r="H785" s="28">
        <v>1.412933</v>
      </c>
      <c r="I785" s="28">
        <v>1.5243679999999999</v>
      </c>
      <c r="J785" s="28">
        <v>1.5336285000076697</v>
      </c>
      <c r="K785" s="28">
        <v>1.9937170500099708</v>
      </c>
      <c r="L785" s="28">
        <v>2.0934029025104692</v>
      </c>
      <c r="M785" s="28">
        <v>2.1562049895857833</v>
      </c>
      <c r="N785" s="28">
        <v>1.5093434927100482</v>
      </c>
      <c r="O785" s="28">
        <v>1.7</v>
      </c>
      <c r="P785" s="28">
        <v>1.768</v>
      </c>
      <c r="Q785" s="28">
        <v>1.6</v>
      </c>
      <c r="R785" s="28">
        <v>1.5</v>
      </c>
      <c r="S785" s="28">
        <v>1.56</v>
      </c>
      <c r="T785" s="28">
        <v>1.5912000000000002</v>
      </c>
      <c r="U785" s="28">
        <v>1.6230240000000002</v>
      </c>
      <c r="V785" s="28">
        <v>1.6554844800000004</v>
      </c>
      <c r="W785" s="28">
        <v>1.6885941696000004</v>
      </c>
      <c r="X785" s="28">
        <v>1.7223660529920004</v>
      </c>
    </row>
    <row r="786" spans="1:24" x14ac:dyDescent="0.2">
      <c r="A786" s="11" t="s">
        <v>129</v>
      </c>
      <c r="B786" s="11" t="s">
        <v>87</v>
      </c>
      <c r="C786" s="11" t="s">
        <v>181</v>
      </c>
      <c r="D786" s="11" t="s">
        <v>182</v>
      </c>
      <c r="E786" s="28">
        <v>4.4176520000000004</v>
      </c>
      <c r="F786" s="28">
        <v>4.5348030000000001</v>
      </c>
      <c r="G786" s="28">
        <v>4.6001400000000006</v>
      </c>
      <c r="H786" s="28">
        <v>4.7003430000000002</v>
      </c>
      <c r="I786" s="28">
        <v>5.4</v>
      </c>
      <c r="J786" s="28">
        <v>5.7729999999999997</v>
      </c>
      <c r="K786" s="28">
        <v>6.141</v>
      </c>
      <c r="L786" s="28">
        <v>6.4720000000000004</v>
      </c>
      <c r="M786" s="28">
        <v>6.7969999999999997</v>
      </c>
      <c r="N786" s="28">
        <v>7.0910000000000002</v>
      </c>
      <c r="O786" s="28">
        <v>7.5448709999999997</v>
      </c>
      <c r="P786" s="28">
        <v>8.1129999999999995</v>
      </c>
      <c r="Q786" s="28">
        <v>8.5232010000000002</v>
      </c>
      <c r="R786" s="28">
        <v>9.0088417790000008</v>
      </c>
      <c r="S786" s="28">
        <v>9.3621245763039997</v>
      </c>
      <c r="T786" s="28">
        <v>9.6871252127437923</v>
      </c>
      <c r="U786" s="28">
        <v>10.032062706786967</v>
      </c>
      <c r="V786" s="28">
        <v>10.412773888290143</v>
      </c>
      <c r="W786" s="28">
        <v>10.83150644552973</v>
      </c>
      <c r="X786" s="28">
        <v>11.271391758609367</v>
      </c>
    </row>
    <row r="787" spans="1:24" x14ac:dyDescent="0.2">
      <c r="A787" s="11" t="s">
        <v>129</v>
      </c>
      <c r="B787" s="11" t="s">
        <v>87</v>
      </c>
      <c r="C787" s="11" t="s">
        <v>181</v>
      </c>
      <c r="D787" s="11" t="s">
        <v>183</v>
      </c>
      <c r="E787" s="28">
        <v>0.46643200000000001</v>
      </c>
      <c r="F787" s="28">
        <v>0.12875299999999998</v>
      </c>
      <c r="G787" s="28">
        <v>9.6281999999999993E-2</v>
      </c>
      <c r="H787" s="28">
        <v>0.22700000000000001</v>
      </c>
      <c r="I787" s="28">
        <v>0.45100000000000001</v>
      </c>
      <c r="J787" s="28">
        <v>0.439</v>
      </c>
      <c r="K787" s="28">
        <v>0.373</v>
      </c>
      <c r="L787" s="28">
        <v>0.35699999999999998</v>
      </c>
      <c r="M787" s="28">
        <v>0.30599999999999999</v>
      </c>
      <c r="N787" s="28">
        <v>0.36673700000000004</v>
      </c>
      <c r="O787" s="28">
        <v>0.50963600000000009</v>
      </c>
      <c r="P787" s="28">
        <v>0.59346100000000002</v>
      </c>
      <c r="Q787" s="28">
        <v>0.55623500000000003</v>
      </c>
      <c r="R787" s="28">
        <v>0.66462800000000011</v>
      </c>
      <c r="S787" s="28">
        <v>0.56949499999999997</v>
      </c>
      <c r="T787" s="28">
        <v>0.57777800000000001</v>
      </c>
      <c r="U787" s="28">
        <v>0.61617700000000009</v>
      </c>
      <c r="V787" s="28">
        <v>0.67164099999999993</v>
      </c>
      <c r="W787" s="28">
        <v>0.72070299999999998</v>
      </c>
      <c r="X787" s="28">
        <v>0.75399900000000009</v>
      </c>
    </row>
    <row r="788" spans="1:24" x14ac:dyDescent="0.2">
      <c r="A788" s="11" t="s">
        <v>129</v>
      </c>
      <c r="B788" s="11" t="s">
        <v>87</v>
      </c>
      <c r="C788" s="11" t="s">
        <v>181</v>
      </c>
      <c r="D788" s="11" t="s">
        <v>184</v>
      </c>
      <c r="E788" s="28">
        <v>0.296541</v>
      </c>
      <c r="F788" s="28">
        <v>0.17513399999999998</v>
      </c>
      <c r="G788" s="28">
        <v>0.20407700000000001</v>
      </c>
      <c r="H788" s="28">
        <v>0.29299999999999998</v>
      </c>
      <c r="I788" s="28">
        <v>0.44700000000000001</v>
      </c>
      <c r="J788" s="28">
        <v>0.45400000000000001</v>
      </c>
      <c r="K788" s="28">
        <v>0.54600000000000004</v>
      </c>
      <c r="L788" s="28">
        <v>0.621</v>
      </c>
      <c r="M788" s="28">
        <v>0.622</v>
      </c>
      <c r="N788" s="28">
        <v>0.49763099999999999</v>
      </c>
      <c r="O788" s="28">
        <v>0.52871900000000005</v>
      </c>
      <c r="P788" s="28">
        <v>0.619255</v>
      </c>
      <c r="Q788" s="28">
        <v>0.57141300000000006</v>
      </c>
      <c r="R788" s="28">
        <v>0.62426599999999999</v>
      </c>
      <c r="S788" s="28">
        <v>0.72821000000000002</v>
      </c>
      <c r="T788" s="28">
        <v>0.73802900000000005</v>
      </c>
      <c r="U788" s="28">
        <v>0.88050800000000007</v>
      </c>
      <c r="V788" s="28">
        <v>0.91197799999999996</v>
      </c>
      <c r="W788" s="28">
        <v>0.87890900000000005</v>
      </c>
      <c r="X788" s="28">
        <v>0.94887500000000002</v>
      </c>
    </row>
    <row r="789" spans="1:24" x14ac:dyDescent="0.2">
      <c r="A789" s="11" t="s">
        <v>129</v>
      </c>
      <c r="B789" s="11" t="s">
        <v>87</v>
      </c>
      <c r="C789" s="11" t="s">
        <v>181</v>
      </c>
      <c r="D789" s="11" t="s">
        <v>185</v>
      </c>
      <c r="E789" s="28">
        <v>1.4827049999999999</v>
      </c>
      <c r="F789" s="28">
        <v>0.87566999999999995</v>
      </c>
      <c r="G789" s="28">
        <v>1.0203850000000001</v>
      </c>
      <c r="H789" s="28">
        <v>1.4650000000000001</v>
      </c>
      <c r="I789" s="28">
        <v>2.2349999999999999</v>
      </c>
      <c r="J789" s="28">
        <v>2.27</v>
      </c>
      <c r="K789" s="28">
        <v>2.73</v>
      </c>
      <c r="L789" s="28">
        <v>3.105</v>
      </c>
      <c r="M789" s="28">
        <v>3.11</v>
      </c>
      <c r="N789" s="28">
        <v>2.4881549999999999</v>
      </c>
      <c r="O789" s="28">
        <v>2.6435950000000004</v>
      </c>
      <c r="P789" s="28">
        <v>3.0962749999999999</v>
      </c>
      <c r="Q789" s="28">
        <v>2.8570650000000004</v>
      </c>
      <c r="R789" s="28">
        <v>3.1213299999999999</v>
      </c>
      <c r="S789" s="28">
        <v>3.6410499999999999</v>
      </c>
      <c r="T789" s="28">
        <v>3.6901449999999998</v>
      </c>
      <c r="U789" s="28">
        <v>4.4025400000000001</v>
      </c>
      <c r="V789" s="28">
        <v>4.5598899999999993</v>
      </c>
      <c r="W789" s="28">
        <v>4.3945449999999999</v>
      </c>
      <c r="X789" s="28">
        <v>4.7443749999999998</v>
      </c>
    </row>
    <row r="790" spans="1:24" x14ac:dyDescent="0.2">
      <c r="A790" s="11" t="s">
        <v>129</v>
      </c>
      <c r="B790" s="11" t="s">
        <v>87</v>
      </c>
      <c r="C790" s="11" t="s">
        <v>181</v>
      </c>
      <c r="D790" s="11" t="s">
        <v>186</v>
      </c>
      <c r="E790" s="28">
        <v>3.6666511600000002</v>
      </c>
      <c r="F790" s="28">
        <v>2.5394896800000004</v>
      </c>
      <c r="G790" s="28">
        <v>3.5881092000000008</v>
      </c>
      <c r="H790" s="28">
        <v>4.7003430000000002</v>
      </c>
      <c r="I790" s="28">
        <v>5.4</v>
      </c>
      <c r="J790" s="28">
        <v>5.7729999999999997</v>
      </c>
      <c r="K790" s="28">
        <v>6.141</v>
      </c>
      <c r="L790" s="28">
        <v>6.4720000000000004</v>
      </c>
      <c r="M790" s="28">
        <v>6.5930899999999992</v>
      </c>
      <c r="N790" s="28">
        <v>6.7719050000000003</v>
      </c>
      <c r="O790" s="28">
        <v>7.890041984237957</v>
      </c>
      <c r="P790" s="28">
        <v>8.047842823922716</v>
      </c>
      <c r="Q790" s="28">
        <v>8.530713393358079</v>
      </c>
      <c r="R790" s="28">
        <v>8.8292883621256113</v>
      </c>
      <c r="S790" s="28">
        <v>9.094167012989379</v>
      </c>
      <c r="T790" s="28">
        <v>9.3669920233790602</v>
      </c>
      <c r="U790" s="28">
        <v>9.8314214526512274</v>
      </c>
      <c r="V790" s="28">
        <v>10.412773888290143</v>
      </c>
      <c r="W790" s="28">
        <v>10.83150644552973</v>
      </c>
      <c r="X790" s="28">
        <v>11.271391758609367</v>
      </c>
    </row>
    <row r="791" spans="1:24" x14ac:dyDescent="0.2">
      <c r="A791" s="11" t="s">
        <v>129</v>
      </c>
      <c r="B791" s="11" t="s">
        <v>87</v>
      </c>
      <c r="C791" s="11" t="s">
        <v>181</v>
      </c>
      <c r="D791" s="11" t="s">
        <v>187</v>
      </c>
      <c r="E791" s="28">
        <v>5.14935616</v>
      </c>
      <c r="F791" s="28">
        <v>3.4151596800000004</v>
      </c>
      <c r="G791" s="28">
        <v>4.6084942000000009</v>
      </c>
      <c r="H791" s="28">
        <v>6.165343</v>
      </c>
      <c r="I791" s="28">
        <v>7.6349999999999998</v>
      </c>
      <c r="J791" s="28">
        <v>8.0429999999999993</v>
      </c>
      <c r="K791" s="28">
        <v>8.8710000000000004</v>
      </c>
      <c r="L791" s="28">
        <v>9.577</v>
      </c>
      <c r="M791" s="28">
        <v>9.7030899999999995</v>
      </c>
      <c r="N791" s="28">
        <v>9.2600599999999993</v>
      </c>
      <c r="O791" s="28">
        <v>10.533636984237958</v>
      </c>
      <c r="P791" s="28">
        <v>11.144117823922716</v>
      </c>
      <c r="Q791" s="28">
        <v>11.387778393358079</v>
      </c>
      <c r="R791" s="28">
        <v>11.950618362125612</v>
      </c>
      <c r="S791" s="28">
        <v>12.735217012989379</v>
      </c>
      <c r="T791" s="28">
        <v>13.05713702337906</v>
      </c>
      <c r="U791" s="28">
        <v>14.233961452651227</v>
      </c>
      <c r="V791" s="28">
        <v>14.972663888290143</v>
      </c>
      <c r="W791" s="28">
        <v>15.22605144552973</v>
      </c>
      <c r="X791" s="28">
        <v>16.015766758609367</v>
      </c>
    </row>
    <row r="792" spans="1:24" x14ac:dyDescent="0.2">
      <c r="A792" s="11" t="s">
        <v>129</v>
      </c>
      <c r="B792" s="11" t="s">
        <v>87</v>
      </c>
      <c r="C792" s="11" t="s">
        <v>181</v>
      </c>
      <c r="D792" s="11" t="s">
        <v>188</v>
      </c>
      <c r="E792" s="28">
        <v>3.6395059999999999</v>
      </c>
      <c r="F792" s="28">
        <v>1.4364170000000001</v>
      </c>
      <c r="G792" s="28">
        <v>2.1798850000000001</v>
      </c>
      <c r="H792" s="28">
        <v>3.7192059999999998</v>
      </c>
      <c r="I792" s="28">
        <v>4.6660180000000002</v>
      </c>
      <c r="J792" s="28">
        <v>4.3620000000000001</v>
      </c>
      <c r="K792" s="28">
        <v>5.5750000000000002</v>
      </c>
      <c r="L792" s="28">
        <v>6.0821329999999998</v>
      </c>
      <c r="M792" s="28">
        <v>6.5684259999999997</v>
      </c>
      <c r="N792" s="28">
        <v>5.5228729999999997</v>
      </c>
      <c r="O792" s="28">
        <v>7.3090130000000002</v>
      </c>
      <c r="P792" s="28">
        <v>6.7070090000000002</v>
      </c>
      <c r="Q792" s="28">
        <v>7.5417129999999997</v>
      </c>
      <c r="R792" s="28">
        <v>9.1197440000000007</v>
      </c>
      <c r="S792" s="28">
        <v>9.6910861759543447</v>
      </c>
      <c r="T792" s="28">
        <v>10.272179919144438</v>
      </c>
      <c r="U792" s="28">
        <v>10.701151384638065</v>
      </c>
      <c r="V792" s="28">
        <v>11.161023128917513</v>
      </c>
      <c r="W792" s="28">
        <v>11.716586242357231</v>
      </c>
      <c r="X792" s="28">
        <v>12.359135001506129</v>
      </c>
    </row>
    <row r="793" spans="1:24" x14ac:dyDescent="0.2">
      <c r="A793" s="11" t="s">
        <v>129</v>
      </c>
      <c r="B793" s="11" t="s">
        <v>87</v>
      </c>
      <c r="C793" s="11" t="s">
        <v>181</v>
      </c>
      <c r="D793" s="11" t="s">
        <v>189</v>
      </c>
      <c r="E793" s="28">
        <v>7.089099</v>
      </c>
      <c r="F793" s="28">
        <v>9.4855309999999982</v>
      </c>
      <c r="G793" s="28">
        <v>9.9416469999999997</v>
      </c>
      <c r="H793" s="28">
        <v>11.216976000000001</v>
      </c>
      <c r="I793" s="28">
        <v>11.519804000000001</v>
      </c>
      <c r="J793" s="28">
        <v>12.215</v>
      </c>
      <c r="K793" s="28">
        <v>11.89</v>
      </c>
      <c r="L793" s="28">
        <v>12.450941</v>
      </c>
      <c r="M793" s="28">
        <v>9.8040000000000003</v>
      </c>
      <c r="N793" s="28">
        <v>9.2688380000000006</v>
      </c>
      <c r="O793" s="28">
        <v>10.222715000000001</v>
      </c>
      <c r="P793" s="28">
        <v>12.567608</v>
      </c>
      <c r="Q793" s="28">
        <v>10.651787000000001</v>
      </c>
      <c r="R793" s="28">
        <v>9.9386050000000008</v>
      </c>
      <c r="S793" s="28">
        <v>11.708596189059527</v>
      </c>
      <c r="T793" s="28">
        <v>12.394086348407409</v>
      </c>
      <c r="U793" s="28">
        <v>13.22060257796287</v>
      </c>
      <c r="V793" s="28">
        <v>13.978971908047633</v>
      </c>
      <c r="W793" s="28">
        <v>14.544412257237259</v>
      </c>
      <c r="X793" s="28">
        <v>15.628192589336019</v>
      </c>
    </row>
    <row r="794" spans="1:24" x14ac:dyDescent="0.2">
      <c r="A794" s="11" t="s">
        <v>129</v>
      </c>
      <c r="B794" s="11" t="s">
        <v>87</v>
      </c>
      <c r="C794" s="11" t="s">
        <v>181</v>
      </c>
      <c r="D794" s="11" t="s">
        <v>190</v>
      </c>
      <c r="E794" s="28">
        <v>8.8119999999999994</v>
      </c>
      <c r="F794" s="28">
        <v>10.050000000000001</v>
      </c>
      <c r="G794" s="28">
        <v>12.112151351351352</v>
      </c>
      <c r="H794" s="28">
        <v>13.879966</v>
      </c>
      <c r="I794" s="28">
        <v>14.021000000000001</v>
      </c>
      <c r="J794" s="28">
        <v>14.773</v>
      </c>
      <c r="K794" s="28">
        <v>15.141999999999999</v>
      </c>
      <c r="L794" s="28">
        <v>15.428648000000001</v>
      </c>
      <c r="M794" s="28">
        <v>14.774852186040631</v>
      </c>
      <c r="N794" s="28">
        <v>13.620288453170556</v>
      </c>
      <c r="O794" s="28">
        <v>14.84611441395591</v>
      </c>
      <c r="P794" s="28">
        <v>16.924570431909739</v>
      </c>
      <c r="Q794" s="28">
        <v>14.724376275761474</v>
      </c>
      <c r="R794" s="28">
        <v>13.251938648185329</v>
      </c>
      <c r="S794" s="28">
        <v>14.57713251300386</v>
      </c>
      <c r="T794" s="28">
        <v>15.305989138654054</v>
      </c>
      <c r="U794" s="28">
        <v>16.83658805251946</v>
      </c>
      <c r="V794" s="28">
        <v>17.846783335670629</v>
      </c>
      <c r="W794" s="28">
        <v>18.150178652377029</v>
      </c>
      <c r="X794" s="28">
        <v>19.348090443433914</v>
      </c>
    </row>
    <row r="795" spans="1:24" x14ac:dyDescent="0.2">
      <c r="A795" s="11" t="s">
        <v>129</v>
      </c>
      <c r="B795" s="11" t="s">
        <v>87</v>
      </c>
      <c r="C795" s="11" t="s">
        <v>191</v>
      </c>
      <c r="D795" s="11" t="s">
        <v>182</v>
      </c>
      <c r="E795" s="28">
        <v>1.0298</v>
      </c>
      <c r="F795" s="28">
        <v>1.0720000000000001</v>
      </c>
      <c r="G795" s="28">
        <v>1.1167</v>
      </c>
      <c r="H795" s="28">
        <v>1.218</v>
      </c>
      <c r="I795" s="28">
        <v>1.578956</v>
      </c>
      <c r="J795" s="28">
        <v>1.8129999999999999</v>
      </c>
      <c r="K795" s="28">
        <v>2.052</v>
      </c>
      <c r="L795" s="28">
        <v>2.2630599999999998</v>
      </c>
      <c r="M795" s="28">
        <v>2.4495550000000001</v>
      </c>
      <c r="N795" s="28">
        <v>2.5890040000000001</v>
      </c>
      <c r="O795" s="28">
        <v>2.7860109999999998</v>
      </c>
      <c r="P795" s="28">
        <v>3.0009999999999999</v>
      </c>
      <c r="Q795" s="28">
        <v>3.1597089999999999</v>
      </c>
      <c r="R795" s="28">
        <v>3.2856278199999998</v>
      </c>
      <c r="S795" s="28">
        <v>3.397679952203819</v>
      </c>
      <c r="T795" s="28">
        <v>3.5144360571821576</v>
      </c>
      <c r="U795" s="28">
        <v>3.6393564448503413</v>
      </c>
      <c r="V795" s="28">
        <v>3.7742064655956695</v>
      </c>
      <c r="W795" s="28">
        <v>3.9239238781438828</v>
      </c>
      <c r="X795" s="28">
        <v>4.0887281400017512</v>
      </c>
    </row>
    <row r="796" spans="1:24" x14ac:dyDescent="0.2">
      <c r="A796" s="11" t="s">
        <v>129</v>
      </c>
      <c r="B796" s="11" t="s">
        <v>87</v>
      </c>
      <c r="C796" s="11" t="s">
        <v>191</v>
      </c>
      <c r="D796" s="11" t="s">
        <v>183</v>
      </c>
      <c r="E796" s="28">
        <v>0.15193600000000002</v>
      </c>
      <c r="F796" s="28">
        <v>5.2819999999999999E-2</v>
      </c>
      <c r="G796" s="28">
        <v>6.8447999999999995E-2</v>
      </c>
      <c r="H796" s="28">
        <v>0.14099999999999999</v>
      </c>
      <c r="I796" s="28">
        <v>0.249</v>
      </c>
      <c r="J796" s="28">
        <v>0.28199999999999997</v>
      </c>
      <c r="K796" s="28">
        <v>0.25</v>
      </c>
      <c r="L796" s="28">
        <v>0.23800000000000002</v>
      </c>
      <c r="M796" s="28">
        <v>0.189</v>
      </c>
      <c r="N796" s="28">
        <v>0.18804300000000002</v>
      </c>
      <c r="O796" s="28">
        <v>0.25190699999999999</v>
      </c>
      <c r="P796" s="28">
        <v>0.271565</v>
      </c>
      <c r="Q796" s="28">
        <v>0.22172999999999998</v>
      </c>
      <c r="R796" s="28">
        <v>0.189113</v>
      </c>
      <c r="S796" s="28">
        <v>0.172931</v>
      </c>
      <c r="T796" s="28">
        <v>0.18046799999999999</v>
      </c>
      <c r="U796" s="28">
        <v>0.18952600000000003</v>
      </c>
      <c r="V796" s="28">
        <v>0.20079900000000001</v>
      </c>
      <c r="W796" s="28">
        <v>0.21746399999999999</v>
      </c>
      <c r="X796" s="28">
        <v>0.23487100000000002</v>
      </c>
    </row>
    <row r="797" spans="1:24" x14ac:dyDescent="0.2">
      <c r="A797" s="11" t="s">
        <v>129</v>
      </c>
      <c r="B797" s="11" t="s">
        <v>87</v>
      </c>
      <c r="C797" s="11" t="s">
        <v>191</v>
      </c>
      <c r="D797" s="11" t="s">
        <v>184</v>
      </c>
      <c r="E797" s="28">
        <v>9.4213999999999992E-2</v>
      </c>
      <c r="F797" s="28">
        <v>8.4388000000000005E-2</v>
      </c>
      <c r="G797" s="28">
        <v>0.124658</v>
      </c>
      <c r="H797" s="28">
        <v>0.21199999999999999</v>
      </c>
      <c r="I797" s="28">
        <v>0.33300000000000002</v>
      </c>
      <c r="J797" s="28">
        <v>0.377</v>
      </c>
      <c r="K797" s="28">
        <v>0.39200000000000002</v>
      </c>
      <c r="L797" s="28">
        <v>0.41799999999999998</v>
      </c>
      <c r="M797" s="28">
        <v>0.45300000000000001</v>
      </c>
      <c r="N797" s="28">
        <v>0.34187099999999998</v>
      </c>
      <c r="O797" s="28">
        <v>0.45938699999999999</v>
      </c>
      <c r="P797" s="28">
        <v>0.50156500000000004</v>
      </c>
      <c r="Q797" s="28">
        <v>0.45596800000000004</v>
      </c>
      <c r="R797" s="28">
        <v>0.44830700000000001</v>
      </c>
      <c r="S797" s="28">
        <v>0.38028600000000001</v>
      </c>
      <c r="T797" s="28">
        <v>0.42700900000000003</v>
      </c>
      <c r="U797" s="28">
        <v>0.42997400000000002</v>
      </c>
      <c r="V797" s="28">
        <v>0.44820900000000002</v>
      </c>
      <c r="W797" s="28">
        <v>0.45244099999999998</v>
      </c>
      <c r="X797" s="28">
        <v>0.45635500000000001</v>
      </c>
    </row>
    <row r="798" spans="1:24" x14ac:dyDescent="0.2">
      <c r="A798" s="11" t="s">
        <v>129</v>
      </c>
      <c r="B798" s="11" t="s">
        <v>87</v>
      </c>
      <c r="C798" s="11" t="s">
        <v>191</v>
      </c>
      <c r="D798" s="11" t="s">
        <v>185</v>
      </c>
      <c r="E798" s="28">
        <v>0.518177</v>
      </c>
      <c r="F798" s="28">
        <v>0.46413400000000005</v>
      </c>
      <c r="G798" s="28">
        <v>0.68561899999999998</v>
      </c>
      <c r="H798" s="28">
        <v>1.1659999999999999</v>
      </c>
      <c r="I798" s="28">
        <v>1.8315000000000001</v>
      </c>
      <c r="J798" s="28">
        <v>2.0735000000000001</v>
      </c>
      <c r="K798" s="28">
        <v>2.1560000000000001</v>
      </c>
      <c r="L798" s="28">
        <v>2.2989999999999999</v>
      </c>
      <c r="M798" s="28">
        <v>2.4915000000000003</v>
      </c>
      <c r="N798" s="28">
        <v>1.8802904999999999</v>
      </c>
      <c r="O798" s="28">
        <v>2.5266285000000002</v>
      </c>
      <c r="P798" s="28">
        <v>2.7586075000000001</v>
      </c>
      <c r="Q798" s="28">
        <v>2.5078240000000003</v>
      </c>
      <c r="R798" s="28">
        <v>2.4656885000000002</v>
      </c>
      <c r="S798" s="28">
        <v>2.0915729999999999</v>
      </c>
      <c r="T798" s="28">
        <v>2.3485495000000003</v>
      </c>
      <c r="U798" s="28">
        <v>2.3648570000000002</v>
      </c>
      <c r="V798" s="28">
        <v>2.4651495000000003</v>
      </c>
      <c r="W798" s="28">
        <v>2.4884255</v>
      </c>
      <c r="X798" s="28">
        <v>2.5099525000000003</v>
      </c>
    </row>
    <row r="799" spans="1:24" x14ac:dyDescent="0.2">
      <c r="A799" s="11" t="s">
        <v>129</v>
      </c>
      <c r="B799" s="11" t="s">
        <v>87</v>
      </c>
      <c r="C799" s="11" t="s">
        <v>191</v>
      </c>
      <c r="D799" s="11" t="s">
        <v>186</v>
      </c>
      <c r="E799" s="28">
        <v>1.3488190418663137</v>
      </c>
      <c r="F799" s="28">
        <v>1.0261353709404093</v>
      </c>
      <c r="G799" s="28">
        <v>1.4517100000000001</v>
      </c>
      <c r="H799" s="28">
        <v>1.7051999999999998</v>
      </c>
      <c r="I799" s="28">
        <v>1.6421142400000002</v>
      </c>
      <c r="J799" s="28">
        <v>1.7042199999999998</v>
      </c>
      <c r="K799" s="28">
        <v>1.7852399999999999</v>
      </c>
      <c r="L799" s="28">
        <v>1.8783397999999998</v>
      </c>
      <c r="M799" s="28">
        <v>1.9596440000000002</v>
      </c>
      <c r="N799" s="28">
        <v>1.9417530000000001</v>
      </c>
      <c r="O799" s="28">
        <v>2.2587774760510593</v>
      </c>
      <c r="P799" s="28">
        <v>2.394304124614123</v>
      </c>
      <c r="Q799" s="28">
        <v>2.3464180421218406</v>
      </c>
      <c r="R799" s="28">
        <v>2.4168105833854958</v>
      </c>
      <c r="S799" s="28">
        <v>2.4168105833854958</v>
      </c>
      <c r="T799" s="28">
        <v>2.5844655256202693</v>
      </c>
      <c r="U799" s="28">
        <v>2.7295173336377556</v>
      </c>
      <c r="V799" s="28">
        <v>2.9438810431646223</v>
      </c>
      <c r="W799" s="28">
        <v>3.1783783412965452</v>
      </c>
      <c r="X799" s="28">
        <v>3.4754189190014886</v>
      </c>
    </row>
    <row r="800" spans="1:24" x14ac:dyDescent="0.2">
      <c r="A800" s="11" t="s">
        <v>129</v>
      </c>
      <c r="B800" s="11" t="s">
        <v>87</v>
      </c>
      <c r="C800" s="11" t="s">
        <v>191</v>
      </c>
      <c r="D800" s="11" t="s">
        <v>187</v>
      </c>
      <c r="E800" s="28">
        <v>1.8669960418663138</v>
      </c>
      <c r="F800" s="28">
        <v>1.4902693709404093</v>
      </c>
      <c r="G800" s="28">
        <v>2.1373290000000003</v>
      </c>
      <c r="H800" s="28">
        <v>2.8712</v>
      </c>
      <c r="I800" s="28">
        <v>3.4736142400000003</v>
      </c>
      <c r="J800" s="28">
        <v>3.77772</v>
      </c>
      <c r="K800" s="28">
        <v>3.9412400000000001</v>
      </c>
      <c r="L800" s="28">
        <v>4.1773397999999995</v>
      </c>
      <c r="M800" s="28">
        <v>4.4511440000000002</v>
      </c>
      <c r="N800" s="28">
        <v>3.8220434999999999</v>
      </c>
      <c r="O800" s="28">
        <v>4.7854059760510594</v>
      </c>
      <c r="P800" s="28">
        <v>5.1529116246141236</v>
      </c>
      <c r="Q800" s="28">
        <v>4.8542420421218413</v>
      </c>
      <c r="R800" s="28">
        <v>4.882499083385496</v>
      </c>
      <c r="S800" s="28">
        <v>4.5083835833854957</v>
      </c>
      <c r="T800" s="28">
        <v>4.9330150256202696</v>
      </c>
      <c r="U800" s="28">
        <v>5.0943743336377558</v>
      </c>
      <c r="V800" s="28">
        <v>5.4090305431646222</v>
      </c>
      <c r="W800" s="28">
        <v>5.6668038412965451</v>
      </c>
      <c r="X800" s="28">
        <v>5.9853714190014884</v>
      </c>
    </row>
    <row r="801" spans="1:24" x14ac:dyDescent="0.2">
      <c r="A801" s="11" t="s">
        <v>129</v>
      </c>
      <c r="B801" s="11" t="s">
        <v>87</v>
      </c>
      <c r="C801" s="11" t="s">
        <v>191</v>
      </c>
      <c r="D801" s="11" t="s">
        <v>188</v>
      </c>
      <c r="E801" s="28">
        <v>0.34311700000000001</v>
      </c>
      <c r="F801" s="28">
        <v>9.7000000000000003E-2</v>
      </c>
      <c r="G801" s="28">
        <v>0.27761599999999997</v>
      </c>
      <c r="H801" s="28">
        <v>0.51601699999999995</v>
      </c>
      <c r="I801" s="28">
        <v>0.57334799999999997</v>
      </c>
      <c r="J801" s="28">
        <v>0.33900000000000002</v>
      </c>
      <c r="K801" s="28">
        <v>0.41399999999999998</v>
      </c>
      <c r="L801" s="28">
        <v>0.60339120000000002</v>
      </c>
      <c r="M801" s="28">
        <v>0.88198399999999999</v>
      </c>
      <c r="N801" s="28">
        <v>0.6966903625379105</v>
      </c>
      <c r="O801" s="28">
        <v>0.85343275408695674</v>
      </c>
      <c r="P801" s="28">
        <v>0.99441452076521764</v>
      </c>
      <c r="Q801" s="28">
        <v>1.0777613133913044</v>
      </c>
      <c r="R801" s="28">
        <v>1.4633814640618972</v>
      </c>
      <c r="S801" s="28">
        <v>1.1714125540833289</v>
      </c>
      <c r="T801" s="28">
        <v>1.2664223944309223</v>
      </c>
      <c r="U801" s="28">
        <v>1.3148312846340589</v>
      </c>
      <c r="V801" s="28">
        <v>1.3991917964682086</v>
      </c>
      <c r="W801" s="28">
        <v>1.4619311852734391</v>
      </c>
      <c r="X801" s="28">
        <v>1.5331480748247053</v>
      </c>
    </row>
    <row r="802" spans="1:24" x14ac:dyDescent="0.2">
      <c r="A802" s="11" t="s">
        <v>129</v>
      </c>
      <c r="B802" s="11" t="s">
        <v>87</v>
      </c>
      <c r="C802" s="11" t="s">
        <v>191</v>
      </c>
      <c r="D802" s="11" t="s">
        <v>189</v>
      </c>
      <c r="E802" s="28">
        <v>0.188527</v>
      </c>
      <c r="F802" s="28">
        <v>0.27329999999999999</v>
      </c>
      <c r="G802" s="28">
        <v>0.61382999999999999</v>
      </c>
      <c r="H802" s="28">
        <v>0.62704899999999997</v>
      </c>
      <c r="I802" s="28">
        <v>0.86164700000000005</v>
      </c>
      <c r="J802" s="28">
        <v>1.071</v>
      </c>
      <c r="K802" s="28">
        <v>1.1100000000000001</v>
      </c>
      <c r="L802" s="28">
        <v>1.146077</v>
      </c>
      <c r="M802" s="28">
        <v>1.127</v>
      </c>
      <c r="N802" s="28">
        <v>1.0593960731175927</v>
      </c>
      <c r="O802" s="28">
        <v>1.363881101675025</v>
      </c>
      <c r="P802" s="28">
        <v>2.1240408129689068</v>
      </c>
      <c r="Q802" s="28">
        <v>2.1329752410932796</v>
      </c>
      <c r="R802" s="28">
        <v>2.0894339798996988</v>
      </c>
      <c r="S802" s="28">
        <v>2.1026986218417814</v>
      </c>
      <c r="T802" s="28">
        <v>2.2800933744439429</v>
      </c>
      <c r="U802" s="28">
        <v>2.4349225057137205</v>
      </c>
      <c r="V802" s="28">
        <v>2.5900971226790106</v>
      </c>
      <c r="W802" s="28">
        <v>2.6824578978964038</v>
      </c>
      <c r="X802" s="28">
        <v>2.7575954043338693</v>
      </c>
    </row>
    <row r="803" spans="1:24" x14ac:dyDescent="0.2">
      <c r="A803" s="11" t="s">
        <v>129</v>
      </c>
      <c r="B803" s="11" t="s">
        <v>87</v>
      </c>
      <c r="C803" s="11" t="s">
        <v>191</v>
      </c>
      <c r="D803" s="11" t="s">
        <v>190</v>
      </c>
      <c r="E803" s="28">
        <v>2.957722</v>
      </c>
      <c r="F803" s="28">
        <v>2.9</v>
      </c>
      <c r="G803" s="28">
        <v>3.0449999999999999</v>
      </c>
      <c r="H803" s="28">
        <v>2.7871549999999998</v>
      </c>
      <c r="I803" s="28">
        <v>3.6619999999999999</v>
      </c>
      <c r="J803" s="28">
        <v>4.7362359999999999</v>
      </c>
      <c r="K803" s="28">
        <v>5.2304930000000001</v>
      </c>
      <c r="L803" s="28">
        <v>5.6619969999999995</v>
      </c>
      <c r="M803" s="28">
        <v>4.8880944036214125</v>
      </c>
      <c r="N803" s="28">
        <v>3.9371612871283825</v>
      </c>
      <c r="O803" s="28">
        <v>4.8033367702966263</v>
      </c>
      <c r="P803" s="28">
        <v>5.61</v>
      </c>
      <c r="Q803" s="28">
        <v>5.7053699999999994</v>
      </c>
      <c r="R803" s="28">
        <v>5.3345209499999999</v>
      </c>
      <c r="S803" s="28">
        <v>5.5212291832499991</v>
      </c>
      <c r="T803" s="28">
        <v>5.9905336638262492</v>
      </c>
      <c r="U803" s="28">
        <v>6.2421360777069514</v>
      </c>
      <c r="V803" s="28">
        <v>6.6166642423693682</v>
      </c>
      <c r="W803" s="28">
        <v>6.8813308120641441</v>
      </c>
      <c r="X803" s="28">
        <v>7.2253973526673514</v>
      </c>
    </row>
    <row r="804" spans="1:24" x14ac:dyDescent="0.2">
      <c r="A804" s="11" t="s">
        <v>129</v>
      </c>
      <c r="B804" s="11" t="s">
        <v>87</v>
      </c>
      <c r="C804" s="11" t="s">
        <v>192</v>
      </c>
      <c r="D804" s="11" t="s">
        <v>182</v>
      </c>
      <c r="E804" s="28">
        <v>0.67500000000000004</v>
      </c>
      <c r="F804" s="28">
        <v>0.68100000000000005</v>
      </c>
      <c r="G804" s="28">
        <v>0.68700000000000006</v>
      </c>
      <c r="H804" s="28">
        <v>0.70250000000000001</v>
      </c>
      <c r="I804" s="28">
        <v>0.79900000000000004</v>
      </c>
      <c r="J804" s="28">
        <v>0.83899999999999997</v>
      </c>
      <c r="K804" s="28">
        <v>0.88400000000000001</v>
      </c>
      <c r="L804" s="28">
        <v>0.91832999999999998</v>
      </c>
      <c r="M804" s="28">
        <v>0.94415300000000002</v>
      </c>
      <c r="N804" s="28">
        <v>0.92833500000000002</v>
      </c>
      <c r="O804" s="28">
        <v>0.93486900000000006</v>
      </c>
      <c r="P804" s="28">
        <v>0.94799999999999995</v>
      </c>
      <c r="Q804" s="28">
        <v>0.95725700000000002</v>
      </c>
      <c r="R804" s="28">
        <v>0.967334374</v>
      </c>
      <c r="S804" s="28">
        <v>0.98335202401600008</v>
      </c>
      <c r="T804" s="28">
        <v>1.0069747603341939</v>
      </c>
      <c r="U804" s="28">
        <v>1.0330670613518875</v>
      </c>
      <c r="V804" s="28">
        <v>1.0605450467563255</v>
      </c>
      <c r="W804" s="28">
        <v>1.0891649694448562</v>
      </c>
      <c r="X804" s="28">
        <v>1.1191108708564479</v>
      </c>
    </row>
    <row r="805" spans="1:24" x14ac:dyDescent="0.2">
      <c r="A805" s="11" t="s">
        <v>129</v>
      </c>
      <c r="B805" s="11" t="s">
        <v>87</v>
      </c>
      <c r="C805" s="11" t="s">
        <v>192</v>
      </c>
      <c r="D805" s="11" t="s">
        <v>183</v>
      </c>
      <c r="E805" s="28">
        <v>2.8587000000000001E-2</v>
      </c>
      <c r="F805" s="28">
        <v>1.3563E-2</v>
      </c>
      <c r="G805" s="28">
        <v>1.1529999999999999E-2</v>
      </c>
      <c r="H805" s="28">
        <v>1.9E-2</v>
      </c>
      <c r="I805" s="28">
        <v>3.1E-2</v>
      </c>
      <c r="J805" s="28">
        <v>3.5000000000000003E-2</v>
      </c>
      <c r="K805" s="28">
        <v>3.4000000000000002E-2</v>
      </c>
      <c r="L805" s="28">
        <v>2.7E-2</v>
      </c>
      <c r="M805" s="28">
        <v>2.1999999999999999E-2</v>
      </c>
      <c r="N805" s="28">
        <v>1.3942000000000001E-2</v>
      </c>
      <c r="O805" s="28">
        <v>2.4327000000000001E-2</v>
      </c>
      <c r="P805" s="28">
        <v>3.4984000000000001E-2</v>
      </c>
      <c r="Q805" s="28">
        <v>2.8216999999999999E-2</v>
      </c>
      <c r="R805" s="28">
        <v>2.7307999999999999E-2</v>
      </c>
      <c r="S805" s="28">
        <v>3.1495000000000002E-2</v>
      </c>
      <c r="T805" s="28">
        <v>3.4142000000000006E-2</v>
      </c>
      <c r="U805" s="28">
        <v>3.6548000000000004E-2</v>
      </c>
      <c r="V805" s="28">
        <v>3.7948999999999997E-2</v>
      </c>
      <c r="W805" s="28">
        <v>3.9168999999999995E-2</v>
      </c>
      <c r="X805" s="28">
        <v>4.0630000000000006E-2</v>
      </c>
    </row>
    <row r="806" spans="1:24" x14ac:dyDescent="0.2">
      <c r="A806" s="11" t="s">
        <v>129</v>
      </c>
      <c r="B806" s="11" t="s">
        <v>87</v>
      </c>
      <c r="C806" s="11" t="s">
        <v>192</v>
      </c>
      <c r="D806" s="11" t="s">
        <v>184</v>
      </c>
      <c r="E806" s="28">
        <v>3.2178999999999999E-2</v>
      </c>
      <c r="F806" s="28">
        <v>1.3227000000000001E-2</v>
      </c>
      <c r="G806" s="28">
        <v>1.4454E-2</v>
      </c>
      <c r="H806" s="28">
        <v>2.3E-2</v>
      </c>
      <c r="I806" s="28">
        <v>3.6999999999999998E-2</v>
      </c>
      <c r="J806" s="28">
        <v>4.2999999999999997E-2</v>
      </c>
      <c r="K806" s="28">
        <v>4.2999999999999997E-2</v>
      </c>
      <c r="L806" s="28">
        <v>4.1000000000000002E-2</v>
      </c>
      <c r="M806" s="28">
        <v>4.3999999999999997E-2</v>
      </c>
      <c r="N806" s="28">
        <v>1.5246000000000001E-2</v>
      </c>
      <c r="O806" s="28">
        <v>3.0851E-2</v>
      </c>
      <c r="P806" s="28">
        <v>4.4496000000000001E-2</v>
      </c>
      <c r="Q806" s="28">
        <v>3.6324000000000002E-2</v>
      </c>
      <c r="R806" s="28">
        <v>3.7619E-2</v>
      </c>
      <c r="S806" s="28">
        <v>4.0808999999999998E-2</v>
      </c>
      <c r="T806" s="28">
        <v>4.4926000000000001E-2</v>
      </c>
      <c r="U806" s="28">
        <v>4.8316000000000005E-2</v>
      </c>
      <c r="V806" s="28">
        <v>5.0770000000000003E-2</v>
      </c>
      <c r="W806" s="28">
        <v>5.3048000000000005E-2</v>
      </c>
      <c r="X806" s="28">
        <v>5.5564000000000002E-2</v>
      </c>
    </row>
    <row r="807" spans="1:24" x14ac:dyDescent="0.2">
      <c r="A807" s="11" t="s">
        <v>129</v>
      </c>
      <c r="B807" s="11" t="s">
        <v>87</v>
      </c>
      <c r="C807" s="11" t="s">
        <v>192</v>
      </c>
      <c r="D807" s="11" t="s">
        <v>185</v>
      </c>
      <c r="E807" s="28">
        <v>0.25743199999999999</v>
      </c>
      <c r="F807" s="28">
        <v>0.10581599999999999</v>
      </c>
      <c r="G807" s="28">
        <v>0.115632</v>
      </c>
      <c r="H807" s="28">
        <v>0.184</v>
      </c>
      <c r="I807" s="28">
        <v>0.29599999999999999</v>
      </c>
      <c r="J807" s="28">
        <v>0.34399999999999997</v>
      </c>
      <c r="K807" s="28">
        <v>0.34399999999999997</v>
      </c>
      <c r="L807" s="28">
        <v>0.32800000000000001</v>
      </c>
      <c r="M807" s="28">
        <v>0.35199999999999998</v>
      </c>
      <c r="N807" s="28">
        <v>0.12196799999999999</v>
      </c>
      <c r="O807" s="28">
        <v>0.246808</v>
      </c>
      <c r="P807" s="28">
        <v>0.35596800000000001</v>
      </c>
      <c r="Q807" s="28">
        <v>0.29059200000000002</v>
      </c>
      <c r="R807" s="28">
        <v>0.300952</v>
      </c>
      <c r="S807" s="28">
        <v>0.32647199999999998</v>
      </c>
      <c r="T807" s="28">
        <v>0.35940800000000001</v>
      </c>
      <c r="U807" s="28">
        <v>0.38652800000000004</v>
      </c>
      <c r="V807" s="28">
        <v>0.40616000000000002</v>
      </c>
      <c r="W807" s="28">
        <v>0.42438400000000004</v>
      </c>
      <c r="X807" s="28">
        <v>0.44451200000000002</v>
      </c>
    </row>
    <row r="808" spans="1:24" x14ac:dyDescent="0.2">
      <c r="A808" s="11" t="s">
        <v>129</v>
      </c>
      <c r="B808" s="11" t="s">
        <v>87</v>
      </c>
      <c r="C808" s="11" t="s">
        <v>192</v>
      </c>
      <c r="D808" s="11" t="s">
        <v>186</v>
      </c>
      <c r="E808" s="28">
        <v>0.96804516628214121</v>
      </c>
      <c r="F808" s="28">
        <v>0.69048579666465137</v>
      </c>
      <c r="G808" s="28">
        <v>0.99615000000000009</v>
      </c>
      <c r="H808" s="28">
        <v>1.19425</v>
      </c>
      <c r="I808" s="28">
        <v>1.39825</v>
      </c>
      <c r="J808" s="28">
        <v>1.3004500000000001</v>
      </c>
      <c r="K808" s="28">
        <v>1.3260000000000001</v>
      </c>
      <c r="L808" s="28">
        <v>1.4509614</v>
      </c>
      <c r="M808" s="28">
        <v>1.5578524499999999</v>
      </c>
      <c r="N808" s="28">
        <v>1.5317527500000001</v>
      </c>
      <c r="O808" s="28">
        <v>1.8534208274999997</v>
      </c>
      <c r="P808" s="28">
        <v>2.0758313267999999</v>
      </c>
      <c r="Q808" s="28">
        <v>1.8267315675839999</v>
      </c>
      <c r="R808" s="28">
        <v>1.8449988832598399</v>
      </c>
      <c r="S808" s="28">
        <v>1.8634488720924383</v>
      </c>
      <c r="T808" s="28">
        <v>1.9844084099232573</v>
      </c>
      <c r="U808" s="28">
        <v>2.1384488169984071</v>
      </c>
      <c r="V808" s="28">
        <v>2.2801718505260999</v>
      </c>
      <c r="W808" s="28">
        <v>2.396162932778684</v>
      </c>
      <c r="X808" s="28">
        <v>2.4620439158841854</v>
      </c>
    </row>
    <row r="809" spans="1:24" x14ac:dyDescent="0.2">
      <c r="A809" s="11" t="s">
        <v>129</v>
      </c>
      <c r="B809" s="11" t="s">
        <v>87</v>
      </c>
      <c r="C809" s="11" t="s">
        <v>192</v>
      </c>
      <c r="D809" s="11" t="s">
        <v>187</v>
      </c>
      <c r="E809" s="28">
        <v>1.2254771662821411</v>
      </c>
      <c r="F809" s="28">
        <v>0.7963017966646514</v>
      </c>
      <c r="G809" s="28">
        <v>1.111782</v>
      </c>
      <c r="H809" s="28">
        <v>1.37825</v>
      </c>
      <c r="I809" s="28">
        <v>1.69425</v>
      </c>
      <c r="J809" s="28">
        <v>1.64445</v>
      </c>
      <c r="K809" s="28">
        <v>1.67</v>
      </c>
      <c r="L809" s="28">
        <v>1.7789614</v>
      </c>
      <c r="M809" s="28">
        <v>1.9098524499999998</v>
      </c>
      <c r="N809" s="28">
        <v>1.6537207500000002</v>
      </c>
      <c r="O809" s="28">
        <v>2.1002288274999996</v>
      </c>
      <c r="P809" s="28">
        <v>2.4317993267999998</v>
      </c>
      <c r="Q809" s="28">
        <v>2.1173235675840001</v>
      </c>
      <c r="R809" s="28">
        <v>2.14595088325984</v>
      </c>
      <c r="S809" s="28">
        <v>2.1899208720924381</v>
      </c>
      <c r="T809" s="28">
        <v>2.3438164099232575</v>
      </c>
      <c r="U809" s="28">
        <v>2.5249768169984073</v>
      </c>
      <c r="V809" s="28">
        <v>2.6863318505260998</v>
      </c>
      <c r="W809" s="28">
        <v>2.8205469327786838</v>
      </c>
      <c r="X809" s="28">
        <v>2.9065559158841854</v>
      </c>
    </row>
    <row r="810" spans="1:24" x14ac:dyDescent="0.2">
      <c r="A810" s="11" t="s">
        <v>129</v>
      </c>
      <c r="B810" s="11" t="s">
        <v>87</v>
      </c>
      <c r="C810" s="11" t="s">
        <v>192</v>
      </c>
      <c r="D810" s="11" t="s">
        <v>188</v>
      </c>
      <c r="E810" s="28">
        <v>0.26941900000000002</v>
      </c>
      <c r="F810" s="28">
        <v>0.18699999999999997</v>
      </c>
      <c r="G810" s="28">
        <v>0.30011500000000002</v>
      </c>
      <c r="H810" s="28">
        <v>0.39290799999999998</v>
      </c>
      <c r="I810" s="28">
        <v>0.445795</v>
      </c>
      <c r="J810" s="28">
        <v>0.45500000000000002</v>
      </c>
      <c r="K810" s="28">
        <v>0.54900000000000004</v>
      </c>
      <c r="L810" s="28">
        <v>0.71124399999999999</v>
      </c>
      <c r="M810" s="28">
        <v>0.63505599999999995</v>
      </c>
      <c r="N810" s="28">
        <v>0.47106373188210715</v>
      </c>
      <c r="O810" s="28">
        <v>0.78991886152173885</v>
      </c>
      <c r="P810" s="28">
        <v>1.0595922582260866</v>
      </c>
      <c r="Q810" s="28">
        <v>0.99755251434782588</v>
      </c>
      <c r="R810" s="28">
        <v>1.3906741909755784</v>
      </c>
      <c r="S810" s="28">
        <v>1.1969044254814447</v>
      </c>
      <c r="T810" s="28">
        <v>1.3852699264473955</v>
      </c>
      <c r="U810" s="28">
        <v>1.4812960323119773</v>
      </c>
      <c r="V810" s="28">
        <v>1.5501386726055155</v>
      </c>
      <c r="W810" s="28">
        <v>1.6081746881745409</v>
      </c>
      <c r="X810" s="28">
        <v>1.6582163057659396</v>
      </c>
    </row>
    <row r="811" spans="1:24" x14ac:dyDescent="0.2">
      <c r="A811" s="11" t="s">
        <v>129</v>
      </c>
      <c r="B811" s="11" t="s">
        <v>87</v>
      </c>
      <c r="C811" s="11" t="s">
        <v>192</v>
      </c>
      <c r="D811" s="11" t="s">
        <v>189</v>
      </c>
      <c r="E811" s="28">
        <v>0.66117499999999996</v>
      </c>
      <c r="F811" s="28">
        <v>1.0276999999999998</v>
      </c>
      <c r="G811" s="28">
        <v>1.0211840000000001</v>
      </c>
      <c r="H811" s="28">
        <v>1.1924950000000001</v>
      </c>
      <c r="I811" s="28">
        <v>1.1356599999999999</v>
      </c>
      <c r="J811" s="28">
        <v>1.298</v>
      </c>
      <c r="K811" s="28">
        <v>1.343</v>
      </c>
      <c r="L811" s="28">
        <v>1.5656379999999999</v>
      </c>
      <c r="M811" s="28">
        <v>1.1582699999999999</v>
      </c>
      <c r="N811" s="28">
        <v>0.86102815446339032</v>
      </c>
      <c r="O811" s="28">
        <v>0.97832773124373129</v>
      </c>
      <c r="P811" s="28">
        <v>1.5235991077733197</v>
      </c>
      <c r="Q811" s="28">
        <v>1.5300078766800402</v>
      </c>
      <c r="R811" s="28">
        <v>1.4987752250752258</v>
      </c>
      <c r="S811" s="28">
        <v>1.5125550255012323</v>
      </c>
      <c r="T811" s="28">
        <v>1.6018613190733895</v>
      </c>
      <c r="U811" s="28">
        <v>1.7001204290682677</v>
      </c>
      <c r="V811" s="28">
        <v>1.7569766129817113</v>
      </c>
      <c r="W811" s="28">
        <v>1.8096859113711632</v>
      </c>
      <c r="X811" s="28">
        <v>1.8639764887122983</v>
      </c>
    </row>
    <row r="812" spans="1:24" x14ac:dyDescent="0.2">
      <c r="A812" s="11" t="s">
        <v>129</v>
      </c>
      <c r="B812" s="11" t="s">
        <v>87</v>
      </c>
      <c r="C812" s="11" t="s">
        <v>192</v>
      </c>
      <c r="D812" s="11" t="s">
        <v>190</v>
      </c>
      <c r="E812" s="28">
        <v>1.717811</v>
      </c>
      <c r="F812" s="28">
        <v>1.58</v>
      </c>
      <c r="G812" s="28">
        <v>1.8720000000000001</v>
      </c>
      <c r="H812" s="28">
        <v>2.4365260000000002</v>
      </c>
      <c r="I812" s="28">
        <v>2.3159999999999998</v>
      </c>
      <c r="J812" s="28">
        <v>2.516</v>
      </c>
      <c r="K812" s="28">
        <v>2.4180000000000001</v>
      </c>
      <c r="L812" s="28">
        <v>2.4316430000000002</v>
      </c>
      <c r="M812" s="28">
        <v>2.2371115600000002</v>
      </c>
      <c r="N812" s="28">
        <v>2.0134004040000004</v>
      </c>
      <c r="O812" s="28">
        <v>2.2348744484400007</v>
      </c>
      <c r="P812" s="28">
        <v>2.62</v>
      </c>
      <c r="Q812" s="28">
        <v>2.4365999999999999</v>
      </c>
      <c r="R812" s="28">
        <v>2.2782209999999998</v>
      </c>
      <c r="S812" s="28">
        <v>2.4376964700000001</v>
      </c>
      <c r="T812" s="28">
        <v>2.5839582582000005</v>
      </c>
      <c r="U812" s="28">
        <v>2.7519155449830004</v>
      </c>
      <c r="V812" s="28">
        <v>2.9032708999570653</v>
      </c>
      <c r="W812" s="28">
        <v>3.0339180904551331</v>
      </c>
      <c r="X812" s="28">
        <v>3.1188677969878769</v>
      </c>
    </row>
    <row r="813" spans="1:24" x14ac:dyDescent="0.2">
      <c r="A813" s="11" t="s">
        <v>89</v>
      </c>
      <c r="B813" s="11" t="s">
        <v>89</v>
      </c>
      <c r="C813" s="11" t="s">
        <v>181</v>
      </c>
      <c r="D813" s="11" t="s">
        <v>182</v>
      </c>
      <c r="E813" s="28">
        <v>5.6077592741005287</v>
      </c>
      <c r="F813" s="28">
        <v>5.6605440896967778</v>
      </c>
      <c r="G813" s="28">
        <v>5.8065462220680786</v>
      </c>
      <c r="H813" s="28">
        <v>5.921935619720899</v>
      </c>
      <c r="I813" s="28">
        <v>6.0447287926668247</v>
      </c>
      <c r="J813" s="28">
        <v>6.2176197054519688</v>
      </c>
      <c r="K813" s="28">
        <v>6.3986409883336357</v>
      </c>
      <c r="L813" s="28">
        <v>6.5949545784502996</v>
      </c>
      <c r="M813" s="28">
        <v>6.7233554868812933</v>
      </c>
      <c r="N813" s="28">
        <v>6.8231583771436668</v>
      </c>
      <c r="O813" s="28">
        <v>6.9443922096007933</v>
      </c>
      <c r="P813" s="28">
        <v>7.0503165154087775</v>
      </c>
      <c r="Q813" s="28">
        <v>7.1614666996006022</v>
      </c>
      <c r="R813" s="28">
        <v>7.2779585755435896</v>
      </c>
      <c r="S813" s="28">
        <v>7.3999122502657677</v>
      </c>
      <c r="T813" s="28">
        <v>7.5274522368804933</v>
      </c>
      <c r="U813" s="28">
        <v>7.6607075707115264</v>
      </c>
      <c r="V813" s="28">
        <v>7.7998119292229982</v>
      </c>
      <c r="W813" s="28">
        <v>7.9449037558620113</v>
      </c>
      <c r="X813" s="28">
        <v>8.096126387924949</v>
      </c>
    </row>
    <row r="814" spans="1:24" x14ac:dyDescent="0.2">
      <c r="A814" s="11" t="s">
        <v>89</v>
      </c>
      <c r="B814" s="11" t="s">
        <v>89</v>
      </c>
      <c r="C814" s="11" t="s">
        <v>181</v>
      </c>
      <c r="D814" s="11" t="s">
        <v>183</v>
      </c>
      <c r="E814" s="28">
        <v>0.16532421543995462</v>
      </c>
      <c r="F814" s="28">
        <v>0.16192347888576575</v>
      </c>
      <c r="G814" s="28">
        <v>0.20745939828474755</v>
      </c>
      <c r="H814" s="28">
        <v>0.17379374828138813</v>
      </c>
      <c r="I814" s="28">
        <v>0.20254811538714002</v>
      </c>
      <c r="J814" s="28">
        <v>0.17960000000000004</v>
      </c>
      <c r="K814" s="28">
        <v>0.23450000000000001</v>
      </c>
      <c r="L814" s="28">
        <v>0.26029999999999998</v>
      </c>
      <c r="M814" s="28">
        <v>0.26029999999999998</v>
      </c>
      <c r="N814" s="28">
        <v>0.23426999999999998</v>
      </c>
      <c r="O814" s="28">
        <v>0.25769700000000001</v>
      </c>
      <c r="P814" s="28">
        <v>0.24481215000000001</v>
      </c>
      <c r="Q814" s="28">
        <v>0.25215651450000004</v>
      </c>
      <c r="R814" s="28">
        <v>0.25972120993500003</v>
      </c>
      <c r="S814" s="28">
        <v>0.26751284623305005</v>
      </c>
      <c r="T814" s="28">
        <v>0.27553823162004154</v>
      </c>
      <c r="U814" s="28">
        <v>0.28380437856864277</v>
      </c>
      <c r="V814" s="28">
        <v>0.29231850992570207</v>
      </c>
      <c r="W814" s="28">
        <v>0.30108806522347314</v>
      </c>
      <c r="X814" s="28">
        <v>0.31012070718017737</v>
      </c>
    </row>
    <row r="815" spans="1:24" x14ac:dyDescent="0.2">
      <c r="A815" s="11" t="s">
        <v>89</v>
      </c>
      <c r="B815" s="11" t="s">
        <v>89</v>
      </c>
      <c r="C815" s="11" t="s">
        <v>181</v>
      </c>
      <c r="D815" s="11" t="s">
        <v>184</v>
      </c>
      <c r="E815" s="28">
        <v>6.9478999999999999E-2</v>
      </c>
      <c r="F815" s="28">
        <v>6.8242999999999998E-2</v>
      </c>
      <c r="G815" s="28">
        <v>5.7199E-2</v>
      </c>
      <c r="H815" s="28">
        <v>6.1646999999999993E-2</v>
      </c>
      <c r="I815" s="28">
        <v>6.5616999999999995E-2</v>
      </c>
      <c r="J815" s="28">
        <v>9.0582371643437493E-2</v>
      </c>
      <c r="K815" s="28">
        <v>9.460208105315486E-2</v>
      </c>
      <c r="L815" s="28">
        <v>9.5000000000000001E-2</v>
      </c>
      <c r="M815" s="28">
        <v>0.104</v>
      </c>
      <c r="N815" s="28">
        <v>8.3199999999999996E-2</v>
      </c>
      <c r="O815" s="28">
        <v>9.9358000000000002E-2</v>
      </c>
      <c r="P815" s="28">
        <v>0.12193299999999999</v>
      </c>
      <c r="Q815" s="28">
        <v>0.14097200000000001</v>
      </c>
      <c r="R815" s="28">
        <v>0.13877200000000001</v>
      </c>
      <c r="S815" s="28">
        <v>0.17907100000000001</v>
      </c>
      <c r="T815" s="28">
        <v>0.21855499683042789</v>
      </c>
      <c r="U815" s="28">
        <v>0.24204316006339144</v>
      </c>
      <c r="V815" s="28">
        <v>0.25281406339144219</v>
      </c>
      <c r="W815" s="28">
        <v>0.25694680665610142</v>
      </c>
      <c r="X815" s="28">
        <v>0.3110091996830428</v>
      </c>
    </row>
    <row r="816" spans="1:24" x14ac:dyDescent="0.2">
      <c r="A816" s="11" t="s">
        <v>89</v>
      </c>
      <c r="B816" s="11" t="s">
        <v>89</v>
      </c>
      <c r="C816" s="11" t="s">
        <v>181</v>
      </c>
      <c r="D816" s="11" t="s">
        <v>185</v>
      </c>
      <c r="E816" s="28">
        <v>0.34739500000000001</v>
      </c>
      <c r="F816" s="28">
        <v>0.34121499999999994</v>
      </c>
      <c r="G816" s="28">
        <v>0.285995</v>
      </c>
      <c r="H816" s="28">
        <v>0.30823500000000004</v>
      </c>
      <c r="I816" s="28">
        <v>0.32808499999999996</v>
      </c>
      <c r="J816" s="28">
        <v>0.45291185821718749</v>
      </c>
      <c r="K816" s="28">
        <v>0.47301040526577431</v>
      </c>
      <c r="L816" s="28">
        <v>0.47499999999999998</v>
      </c>
      <c r="M816" s="28">
        <v>0.52</v>
      </c>
      <c r="N816" s="28">
        <v>0.41599999999999998</v>
      </c>
      <c r="O816" s="28">
        <v>0.49679000000000001</v>
      </c>
      <c r="P816" s="28">
        <v>0.6096649999999999</v>
      </c>
      <c r="Q816" s="28">
        <v>0.70486000000000004</v>
      </c>
      <c r="R816" s="28">
        <v>0.69386000000000003</v>
      </c>
      <c r="S816" s="28">
        <v>0.89535500000000001</v>
      </c>
      <c r="T816" s="28">
        <v>1.0927749841521395</v>
      </c>
      <c r="U816" s="28">
        <v>1.2102158003169572</v>
      </c>
      <c r="V816" s="28">
        <v>1.2640703169572109</v>
      </c>
      <c r="W816" s="28">
        <v>1.2847340332805071</v>
      </c>
      <c r="X816" s="28">
        <v>1.5550459984152141</v>
      </c>
    </row>
    <row r="817" spans="1:24" x14ac:dyDescent="0.2">
      <c r="A817" s="11" t="s">
        <v>89</v>
      </c>
      <c r="B817" s="11" t="s">
        <v>89</v>
      </c>
      <c r="C817" s="11" t="s">
        <v>181</v>
      </c>
      <c r="D817" s="11" t="s">
        <v>186</v>
      </c>
      <c r="E817" s="28">
        <v>5.1036622377128396</v>
      </c>
      <c r="F817" s="28">
        <v>5.4229982952888127</v>
      </c>
      <c r="G817" s="28">
        <v>5.790512100929913</v>
      </c>
      <c r="H817" s="28">
        <v>5.9487834470247511</v>
      </c>
      <c r="I817" s="28">
        <v>6.1129614578904743</v>
      </c>
      <c r="J817" s="28">
        <v>6.5396787867508674</v>
      </c>
      <c r="K817" s="28">
        <v>6.6596929931068605</v>
      </c>
      <c r="L817" s="28">
        <v>6.9906518531573179</v>
      </c>
      <c r="M817" s="28">
        <v>7.3956910355694232</v>
      </c>
      <c r="N817" s="28">
        <v>7.505474214858034</v>
      </c>
      <c r="O817" s="28">
        <v>7.6182156705608737</v>
      </c>
      <c r="P817" s="28">
        <v>7.770579983972091</v>
      </c>
      <c r="Q817" s="28">
        <v>9.31</v>
      </c>
      <c r="R817" s="28">
        <v>9.4700000000000006</v>
      </c>
      <c r="S817" s="28">
        <v>9.8488000000000007</v>
      </c>
      <c r="T817" s="28">
        <v>10.018547393981059</v>
      </c>
      <c r="U817" s="28">
        <v>9.9589198419249847</v>
      </c>
      <c r="V817" s="28">
        <v>10.139755507989898</v>
      </c>
      <c r="W817" s="28">
        <v>10.328374882620617</v>
      </c>
      <c r="X817" s="28">
        <v>10.524964304302435</v>
      </c>
    </row>
    <row r="818" spans="1:24" x14ac:dyDescent="0.2">
      <c r="A818" s="11" t="s">
        <v>89</v>
      </c>
      <c r="B818" s="11" t="s">
        <v>89</v>
      </c>
      <c r="C818" s="11" t="s">
        <v>181</v>
      </c>
      <c r="D818" s="11" t="s">
        <v>187</v>
      </c>
      <c r="E818" s="28">
        <v>5.4510572377128392</v>
      </c>
      <c r="F818" s="28">
        <v>5.7642132952888128</v>
      </c>
      <c r="G818" s="28">
        <v>6.0765071009299128</v>
      </c>
      <c r="H818" s="28">
        <v>6.257018447024751</v>
      </c>
      <c r="I818" s="28">
        <v>6.441046457890474</v>
      </c>
      <c r="J818" s="28">
        <v>6.9925906449680548</v>
      </c>
      <c r="K818" s="28">
        <v>7.1327033983726347</v>
      </c>
      <c r="L818" s="28">
        <v>7.4656518531573175</v>
      </c>
      <c r="M818" s="28">
        <v>7.9156910355694237</v>
      </c>
      <c r="N818" s="28">
        <v>7.9214742148580344</v>
      </c>
      <c r="O818" s="28">
        <v>8.1150056705608744</v>
      </c>
      <c r="P818" s="28">
        <v>8.3802449839720907</v>
      </c>
      <c r="Q818" s="28">
        <v>10.014860000000001</v>
      </c>
      <c r="R818" s="28">
        <v>10.163860000000001</v>
      </c>
      <c r="S818" s="28">
        <v>10.744155000000001</v>
      </c>
      <c r="T818" s="28">
        <v>11.111322378133199</v>
      </c>
      <c r="U818" s="28">
        <v>11.169135642241942</v>
      </c>
      <c r="V818" s="28">
        <v>11.403825824947109</v>
      </c>
      <c r="W818" s="28">
        <v>11.613108915901124</v>
      </c>
      <c r="X818" s="28">
        <v>12.080010302717648</v>
      </c>
    </row>
    <row r="819" spans="1:24" x14ac:dyDescent="0.2">
      <c r="A819" s="11" t="s">
        <v>89</v>
      </c>
      <c r="B819" s="11" t="s">
        <v>89</v>
      </c>
      <c r="C819" s="11" t="s">
        <v>181</v>
      </c>
      <c r="D819" s="11" t="s">
        <v>188</v>
      </c>
      <c r="E819" s="28">
        <v>4.2763363739612865</v>
      </c>
      <c r="F819" s="28">
        <v>4.3112832970673551</v>
      </c>
      <c r="G819" s="28">
        <v>5.1503348357590806</v>
      </c>
      <c r="H819" s="28">
        <v>4.9523778503405946</v>
      </c>
      <c r="I819" s="28">
        <v>6.5036990000000001</v>
      </c>
      <c r="J819" s="28">
        <v>6.805209006638087</v>
      </c>
      <c r="K819" s="28">
        <v>6.3568000000000016</v>
      </c>
      <c r="L819" s="28">
        <v>7.4110639999999997</v>
      </c>
      <c r="M819" s="28">
        <v>8.1240520000000007</v>
      </c>
      <c r="N819" s="28">
        <v>8.2840550000000004</v>
      </c>
      <c r="O819" s="28">
        <v>8.9499999999999993</v>
      </c>
      <c r="P819" s="28">
        <v>8.6010000000000009</v>
      </c>
      <c r="Q819" s="28">
        <v>12.25</v>
      </c>
      <c r="R819" s="28">
        <v>11.1</v>
      </c>
      <c r="S819" s="28">
        <v>12.0435</v>
      </c>
      <c r="T819" s="28">
        <v>11.947152000000001</v>
      </c>
      <c r="U819" s="28">
        <v>11.947152000000001</v>
      </c>
      <c r="V819" s="28">
        <v>12.180121464000001</v>
      </c>
      <c r="W819" s="28">
        <v>12.350643164496001</v>
      </c>
      <c r="X819" s="28">
        <v>12.844668891075841</v>
      </c>
    </row>
    <row r="820" spans="1:24" x14ac:dyDescent="0.2">
      <c r="A820" s="11" t="s">
        <v>89</v>
      </c>
      <c r="B820" s="11" t="s">
        <v>89</v>
      </c>
      <c r="C820" s="11" t="s">
        <v>181</v>
      </c>
      <c r="D820" s="11" t="s">
        <v>189</v>
      </c>
      <c r="E820" s="28">
        <v>0.52069499999999991</v>
      </c>
      <c r="F820" s="28">
        <v>0.45316000000000001</v>
      </c>
      <c r="G820" s="28">
        <v>0.52384642492287403</v>
      </c>
      <c r="H820" s="28">
        <v>0.64339742455608406</v>
      </c>
      <c r="I820" s="28">
        <v>0.71548713111245077</v>
      </c>
      <c r="J820" s="28">
        <v>0.80573068125000002</v>
      </c>
      <c r="K820" s="28">
        <v>0.60429801093750002</v>
      </c>
      <c r="L820" s="28">
        <v>0.57408311039062498</v>
      </c>
      <c r="M820" s="28">
        <v>0.56260144818281244</v>
      </c>
      <c r="N820" s="28">
        <v>0.55134941921915614</v>
      </c>
      <c r="O820" s="28">
        <v>0.74299999999999999</v>
      </c>
      <c r="P820" s="28">
        <v>0.92</v>
      </c>
      <c r="Q820" s="28">
        <v>0.85816499999999996</v>
      </c>
      <c r="R820" s="28">
        <v>0.65</v>
      </c>
      <c r="S820" s="28">
        <v>0.74750000000000005</v>
      </c>
      <c r="T820" s="28">
        <v>0.80730000000000002</v>
      </c>
      <c r="U820" s="28">
        <v>0.82344600000000001</v>
      </c>
      <c r="V820" s="28">
        <v>0.83991492000000001</v>
      </c>
      <c r="W820" s="28">
        <v>0.85671321840000003</v>
      </c>
      <c r="X820" s="28">
        <v>0.87384748276800006</v>
      </c>
    </row>
    <row r="821" spans="1:24" x14ac:dyDescent="0.2">
      <c r="A821" s="11" t="s">
        <v>89</v>
      </c>
      <c r="B821" s="11" t="s">
        <v>89</v>
      </c>
      <c r="C821" s="11" t="s">
        <v>181</v>
      </c>
      <c r="D821" s="11" t="s">
        <v>190</v>
      </c>
      <c r="E821" s="28">
        <v>1.3092076466421068</v>
      </c>
      <c r="F821" s="28">
        <v>1.3044629376409156</v>
      </c>
      <c r="G821" s="28">
        <v>1.2160644236238312</v>
      </c>
      <c r="H821" s="28">
        <v>1.2222248322568547</v>
      </c>
      <c r="I821" s="28">
        <v>1.2015167681288375</v>
      </c>
      <c r="J821" s="28">
        <v>1.1493071034914142</v>
      </c>
      <c r="K821" s="28">
        <v>0.96435097940245851</v>
      </c>
      <c r="L821" s="28">
        <v>0.58515279999999992</v>
      </c>
      <c r="M821" s="28">
        <v>0.46103585599999997</v>
      </c>
      <c r="N821" s="28">
        <v>0.41493227039999997</v>
      </c>
      <c r="O821" s="28">
        <v>0.43567888391999998</v>
      </c>
      <c r="P821" s="28">
        <v>0.34854310713600001</v>
      </c>
      <c r="Q821" s="28">
        <v>0.3136887964224</v>
      </c>
      <c r="R821" s="28">
        <v>0.28999999999999998</v>
      </c>
      <c r="S821" s="28">
        <v>0.29580000000000001</v>
      </c>
      <c r="T821" s="28">
        <v>0.30171600000000004</v>
      </c>
      <c r="U821" s="28">
        <v>0.30775032000000002</v>
      </c>
      <c r="V821" s="28">
        <v>0.31390532640000002</v>
      </c>
      <c r="W821" s="28">
        <v>0.320183432928</v>
      </c>
      <c r="X821" s="28">
        <v>0.32658710158656001</v>
      </c>
    </row>
    <row r="822" spans="1:24" x14ac:dyDescent="0.2">
      <c r="A822" s="11" t="s">
        <v>89</v>
      </c>
      <c r="B822" s="11" t="s">
        <v>89</v>
      </c>
      <c r="C822" s="11" t="s">
        <v>191</v>
      </c>
      <c r="D822" s="11" t="s">
        <v>182</v>
      </c>
      <c r="E822" s="28">
        <v>1.5980139905608937</v>
      </c>
      <c r="F822" s="28">
        <v>1.6677489487540818</v>
      </c>
      <c r="G822" s="28">
        <v>1.759714973991241</v>
      </c>
      <c r="H822" s="28">
        <v>1.7721295904671368</v>
      </c>
      <c r="I822" s="28">
        <v>1.7982231314902783</v>
      </c>
      <c r="J822" s="28">
        <v>1.8313385998130136</v>
      </c>
      <c r="K822" s="28">
        <v>1.8653951224210179</v>
      </c>
      <c r="L822" s="28">
        <v>1.9009080215038814</v>
      </c>
      <c r="M822" s="28">
        <v>1.9416415767885229</v>
      </c>
      <c r="N822" s="28">
        <v>1.9875002481903747</v>
      </c>
      <c r="O822" s="28">
        <v>2.0229871288487611</v>
      </c>
      <c r="P822" s="28">
        <v>2.0516116648388607</v>
      </c>
      <c r="Q822" s="28">
        <v>2.0811637477463685</v>
      </c>
      <c r="R822" s="28">
        <v>2.1107402724951778</v>
      </c>
      <c r="S822" s="28">
        <v>2.1411629117915076</v>
      </c>
      <c r="T822" s="28">
        <v>2.1743498595615609</v>
      </c>
      <c r="U822" s="28">
        <v>2.2102781844876631</v>
      </c>
      <c r="V822" s="28">
        <v>2.2489281866865505</v>
      </c>
      <c r="W822" s="28">
        <v>2.2902831597634625</v>
      </c>
      <c r="X822" s="28">
        <v>2.3343291643287789</v>
      </c>
    </row>
    <row r="823" spans="1:24" x14ac:dyDescent="0.2">
      <c r="A823" s="11" t="s">
        <v>89</v>
      </c>
      <c r="B823" s="11" t="s">
        <v>89</v>
      </c>
      <c r="C823" s="11" t="s">
        <v>191</v>
      </c>
      <c r="D823" s="11" t="s">
        <v>183</v>
      </c>
      <c r="E823" s="28">
        <v>8.7745141791491149E-2</v>
      </c>
      <c r="F823" s="28">
        <v>6.3737360475264002E-2</v>
      </c>
      <c r="G823" s="28">
        <v>9.0434853060579551E-2</v>
      </c>
      <c r="H823" s="28">
        <v>6.0466884499836226E-2</v>
      </c>
      <c r="I823" s="28">
        <v>7.1276538868057751E-2</v>
      </c>
      <c r="J823" s="28">
        <v>7.8132400487387954E-2</v>
      </c>
      <c r="K823" s="28">
        <v>8.3343296032202724E-2</v>
      </c>
      <c r="L823" s="28">
        <v>8.5898377329885367E-2</v>
      </c>
      <c r="M823" s="28">
        <v>9.224381336813442E-2</v>
      </c>
      <c r="N823" s="28">
        <v>8.7631622699727699E-2</v>
      </c>
      <c r="O823" s="28">
        <v>9.1136887607716807E-2</v>
      </c>
      <c r="P823" s="28">
        <v>8.9314149855562464E-2</v>
      </c>
      <c r="Q823" s="28">
        <v>9.1100432852673718E-2</v>
      </c>
      <c r="R823" s="28">
        <v>9.2011437181200459E-2</v>
      </c>
      <c r="S823" s="28">
        <v>9.293155155301247E-2</v>
      </c>
      <c r="T823" s="28">
        <v>9.3860867068542589E-2</v>
      </c>
      <c r="U823" s="28">
        <v>9.479947573922802E-2</v>
      </c>
      <c r="V823" s="28">
        <v>9.5747470496620302E-2</v>
      </c>
      <c r="W823" s="28">
        <v>9.6704945201586512E-2</v>
      </c>
      <c r="X823" s="28">
        <v>9.7671994653602379E-2</v>
      </c>
    </row>
    <row r="824" spans="1:24" x14ac:dyDescent="0.2">
      <c r="A824" s="11" t="s">
        <v>89</v>
      </c>
      <c r="B824" s="11" t="s">
        <v>89</v>
      </c>
      <c r="C824" s="11" t="s">
        <v>191</v>
      </c>
      <c r="D824" s="11" t="s">
        <v>184</v>
      </c>
      <c r="E824" s="28">
        <v>2.4988325520809367E-2</v>
      </c>
      <c r="F824" s="28">
        <v>2.5546381159226736E-2</v>
      </c>
      <c r="G824" s="28">
        <v>2.397403516769047E-2</v>
      </c>
      <c r="H824" s="28">
        <v>2.3484114998169769E-2</v>
      </c>
      <c r="I824" s="28">
        <v>1.7190250284931451E-2</v>
      </c>
      <c r="J824" s="28">
        <v>2.4575130616605434E-2</v>
      </c>
      <c r="K824" s="28">
        <v>2.7503506101972514E-2</v>
      </c>
      <c r="L824" s="28">
        <v>3.6999999999999998E-2</v>
      </c>
      <c r="M824" s="28">
        <v>4.1599999999999998E-2</v>
      </c>
      <c r="N824" s="28">
        <v>3.6099297970705595E-2</v>
      </c>
      <c r="O824" s="28">
        <v>1.6618000000000001E-2</v>
      </c>
      <c r="P824" s="28">
        <v>1.7729999999999999E-2</v>
      </c>
      <c r="Q824" s="28">
        <v>2.0856000000000003E-2</v>
      </c>
      <c r="R824" s="28">
        <v>7.0104E-2</v>
      </c>
      <c r="S824" s="28">
        <v>9.5491000000000006E-2</v>
      </c>
      <c r="T824" s="28">
        <v>0.13209800000000002</v>
      </c>
      <c r="U824" s="28">
        <v>0.13009100000000001</v>
      </c>
      <c r="V824" s="28">
        <v>0.12808900000000001</v>
      </c>
      <c r="W824" s="28">
        <v>0.123088</v>
      </c>
      <c r="X824" s="28">
        <v>0.119086</v>
      </c>
    </row>
    <row r="825" spans="1:24" x14ac:dyDescent="0.2">
      <c r="A825" s="11" t="s">
        <v>89</v>
      </c>
      <c r="B825" s="11" t="s">
        <v>89</v>
      </c>
      <c r="C825" s="11" t="s">
        <v>191</v>
      </c>
      <c r="D825" s="11" t="s">
        <v>185</v>
      </c>
      <c r="E825" s="28">
        <v>0.13743579036445153</v>
      </c>
      <c r="F825" s="28">
        <v>0.14050509637574704</v>
      </c>
      <c r="G825" s="28">
        <v>0.1318571934222976</v>
      </c>
      <c r="H825" s="28">
        <v>0.12916263248993373</v>
      </c>
      <c r="I825" s="28">
        <v>9.4546376567122989E-2</v>
      </c>
      <c r="J825" s="28">
        <v>0.13516321839132989</v>
      </c>
      <c r="K825" s="28">
        <v>0.15126928356084882</v>
      </c>
      <c r="L825" s="28">
        <v>0.185</v>
      </c>
      <c r="M825" s="28">
        <v>0.20799999999999999</v>
      </c>
      <c r="N825" s="28">
        <v>0.19854613883888078</v>
      </c>
      <c r="O825" s="28">
        <v>9.1399000000000008E-2</v>
      </c>
      <c r="P825" s="28">
        <v>9.7514999999999991E-2</v>
      </c>
      <c r="Q825" s="28">
        <v>0.11470800000000002</v>
      </c>
      <c r="R825" s="28">
        <v>0.38557200000000003</v>
      </c>
      <c r="S825" s="28">
        <v>0.52520050000000007</v>
      </c>
      <c r="T825" s="28">
        <v>0.72653900000000016</v>
      </c>
      <c r="U825" s="28">
        <v>0.71550050000000009</v>
      </c>
      <c r="V825" s="28">
        <v>0.70448949999999999</v>
      </c>
      <c r="W825" s="28">
        <v>0.67698400000000003</v>
      </c>
      <c r="X825" s="28">
        <v>0.65497300000000003</v>
      </c>
    </row>
    <row r="826" spans="1:24" x14ac:dyDescent="0.2">
      <c r="A826" s="11" t="s">
        <v>89</v>
      </c>
      <c r="B826" s="11" t="s">
        <v>89</v>
      </c>
      <c r="C826" s="11" t="s">
        <v>191</v>
      </c>
      <c r="D826" s="11" t="s">
        <v>186</v>
      </c>
      <c r="E826" s="28">
        <v>1.4241411930300969</v>
      </c>
      <c r="F826" s="28">
        <v>1.5136602540435238</v>
      </c>
      <c r="G826" s="28">
        <v>1.6193177415089073</v>
      </c>
      <c r="H826" s="28">
        <v>1.6429980837742262</v>
      </c>
      <c r="I826" s="28">
        <v>1.672347512285959</v>
      </c>
      <c r="J826" s="28">
        <v>1.7031448978261028</v>
      </c>
      <c r="K826" s="28">
        <v>1.7348174638515468</v>
      </c>
      <c r="L826" s="28">
        <v>1.7678444599986098</v>
      </c>
      <c r="M826" s="28">
        <v>1.8057266664133265</v>
      </c>
      <c r="N826" s="28">
        <v>1.8086252258532411</v>
      </c>
      <c r="O826" s="28">
        <v>1.8465841596411763</v>
      </c>
      <c r="P826" s="28">
        <v>1.75</v>
      </c>
      <c r="Q826" s="28">
        <v>1.7692763781664205</v>
      </c>
      <c r="R826" s="28">
        <v>1.8577401970747416</v>
      </c>
      <c r="S826" s="28">
        <v>1.9650352477150996</v>
      </c>
      <c r="T826" s="28">
        <v>2.0221453693922515</v>
      </c>
      <c r="U826" s="28">
        <v>2.0555587115735268</v>
      </c>
      <c r="V826" s="28">
        <v>2.0915032136184921</v>
      </c>
      <c r="W826" s="28">
        <v>2.1299633385800201</v>
      </c>
      <c r="X826" s="28">
        <v>2.1709261228257648</v>
      </c>
    </row>
    <row r="827" spans="1:24" x14ac:dyDescent="0.2">
      <c r="A827" s="11" t="s">
        <v>89</v>
      </c>
      <c r="B827" s="11" t="s">
        <v>89</v>
      </c>
      <c r="C827" s="11" t="s">
        <v>191</v>
      </c>
      <c r="D827" s="11" t="s">
        <v>187</v>
      </c>
      <c r="E827" s="28">
        <v>1.5615769833945485</v>
      </c>
      <c r="F827" s="28">
        <v>1.6541653504192708</v>
      </c>
      <c r="G827" s="28">
        <v>1.7511749349312049</v>
      </c>
      <c r="H827" s="28">
        <v>1.7721607162641599</v>
      </c>
      <c r="I827" s="28">
        <v>1.7668938888530821</v>
      </c>
      <c r="J827" s="28">
        <v>1.8383081162174326</v>
      </c>
      <c r="K827" s="28">
        <v>1.8860867474123957</v>
      </c>
      <c r="L827" s="28">
        <v>1.9528444599986099</v>
      </c>
      <c r="M827" s="28">
        <v>2.0137266664133264</v>
      </c>
      <c r="N827" s="28">
        <v>2.0071713646921219</v>
      </c>
      <c r="O827" s="28">
        <v>1.9379831596411763</v>
      </c>
      <c r="P827" s="28">
        <v>1.847515</v>
      </c>
      <c r="Q827" s="28">
        <v>1.8839843781664205</v>
      </c>
      <c r="R827" s="28">
        <v>2.2433121970747418</v>
      </c>
      <c r="S827" s="28">
        <v>2.4902357477150998</v>
      </c>
      <c r="T827" s="28">
        <v>2.7486843693922518</v>
      </c>
      <c r="U827" s="28">
        <v>2.7710592115735269</v>
      </c>
      <c r="V827" s="28">
        <v>2.7959927136184923</v>
      </c>
      <c r="W827" s="28">
        <v>2.8069473385800201</v>
      </c>
      <c r="X827" s="28">
        <v>2.8258991228257648</v>
      </c>
    </row>
    <row r="828" spans="1:24" x14ac:dyDescent="0.2">
      <c r="A828" s="11" t="s">
        <v>89</v>
      </c>
      <c r="B828" s="11" t="s">
        <v>89</v>
      </c>
      <c r="C828" s="11" t="s">
        <v>191</v>
      </c>
      <c r="D828" s="11" t="s">
        <v>188</v>
      </c>
      <c r="E828" s="28">
        <v>1.1555469479612972</v>
      </c>
      <c r="F828" s="28">
        <v>1.1518875050914499</v>
      </c>
      <c r="G828" s="28">
        <v>1.2778952646248507</v>
      </c>
      <c r="H828" s="28">
        <v>1.2668464253804053</v>
      </c>
      <c r="I828" s="28">
        <v>1.4376973473635888</v>
      </c>
      <c r="J828" s="28">
        <v>1.5424961176632122</v>
      </c>
      <c r="K828" s="28">
        <v>1.5244520297926396</v>
      </c>
      <c r="L828" s="28">
        <v>1.5653426668600652</v>
      </c>
      <c r="M828" s="28">
        <v>1.4140003404030723</v>
      </c>
      <c r="N828" s="28">
        <v>1.94</v>
      </c>
      <c r="O828" s="28">
        <v>1.78</v>
      </c>
      <c r="P828" s="28">
        <v>1.7</v>
      </c>
      <c r="Q828" s="28">
        <v>1.716</v>
      </c>
      <c r="R828" s="28">
        <v>1.8704400000000001</v>
      </c>
      <c r="S828" s="28">
        <v>2.1323016000000004</v>
      </c>
      <c r="T828" s="28">
        <v>2.3455317600000005</v>
      </c>
      <c r="U828" s="28">
        <v>2.3689870776000004</v>
      </c>
      <c r="V828" s="28">
        <v>2.3808320129880003</v>
      </c>
      <c r="W828" s="28">
        <v>2.3927361730529402</v>
      </c>
      <c r="X828" s="28">
        <v>2.4046998539182045</v>
      </c>
    </row>
    <row r="829" spans="1:24" x14ac:dyDescent="0.2">
      <c r="A829" s="11" t="s">
        <v>89</v>
      </c>
      <c r="B829" s="11" t="s">
        <v>89</v>
      </c>
      <c r="C829" s="11" t="s">
        <v>191</v>
      </c>
      <c r="D829" s="11" t="s">
        <v>189</v>
      </c>
      <c r="E829" s="28">
        <v>8.8730259360000008E-2</v>
      </c>
      <c r="F829" s="28">
        <v>9.3064819976703822E-2</v>
      </c>
      <c r="G829" s="28">
        <v>0.16304423996100198</v>
      </c>
      <c r="H829" s="28">
        <v>0.13342380696662082</v>
      </c>
      <c r="I829" s="28">
        <v>8.0225158439736932E-2</v>
      </c>
      <c r="J829" s="28">
        <v>0.06</v>
      </c>
      <c r="K829" s="28">
        <v>6.6000000000000003E-2</v>
      </c>
      <c r="L829" s="28">
        <v>6.93E-2</v>
      </c>
      <c r="M829" s="28">
        <v>7.1378999999999998E-2</v>
      </c>
      <c r="N829" s="28">
        <v>6.4000000000000001E-2</v>
      </c>
      <c r="O829" s="28">
        <v>6.3E-2</v>
      </c>
      <c r="P829" s="28">
        <v>6.3630000000000006E-2</v>
      </c>
      <c r="Q829" s="28">
        <v>6.4266300000000012E-2</v>
      </c>
      <c r="R829" s="28">
        <v>6.6194289000000017E-2</v>
      </c>
      <c r="S829" s="28">
        <v>6.685623189000002E-2</v>
      </c>
      <c r="T829" s="28">
        <v>6.7524794208900021E-2</v>
      </c>
      <c r="U829" s="28">
        <v>6.8200042150989015E-2</v>
      </c>
      <c r="V829" s="28">
        <v>6.88820425724989E-2</v>
      </c>
      <c r="W829" s="28">
        <v>6.957086299822389E-2</v>
      </c>
      <c r="X829" s="28">
        <v>7.026657162820614E-2</v>
      </c>
    </row>
    <row r="830" spans="1:24" x14ac:dyDescent="0.2">
      <c r="A830" s="11" t="s">
        <v>89</v>
      </c>
      <c r="B830" s="11" t="s">
        <v>89</v>
      </c>
      <c r="C830" s="11" t="s">
        <v>191</v>
      </c>
      <c r="D830" s="11" t="s">
        <v>190</v>
      </c>
      <c r="E830" s="28">
        <v>0.56775428175868736</v>
      </c>
      <c r="F830" s="28">
        <v>0.58780852043404086</v>
      </c>
      <c r="G830" s="28">
        <v>0.60689477109375123</v>
      </c>
      <c r="H830" s="28">
        <v>0.39835028270157413</v>
      </c>
      <c r="I830" s="28">
        <v>0.43585703576805829</v>
      </c>
      <c r="J830" s="28">
        <v>0.4973561764834194</v>
      </c>
      <c r="K830" s="28">
        <v>0.42601216693369581</v>
      </c>
      <c r="L830" s="28">
        <v>0.48329723999999991</v>
      </c>
      <c r="M830" s="28">
        <v>0.49012868479999999</v>
      </c>
      <c r="N830" s="28">
        <v>0.45091839001600004</v>
      </c>
      <c r="O830" s="28">
        <v>0.40582655101440002</v>
      </c>
      <c r="P830" s="28">
        <v>0.32466124081151998</v>
      </c>
      <c r="Q830" s="28">
        <v>0.35712736489267199</v>
      </c>
      <c r="R830" s="28">
        <v>0.41069646962657275</v>
      </c>
      <c r="S830" s="28">
        <v>0.43123129310790143</v>
      </c>
      <c r="T830" s="28">
        <v>0.47435442241869158</v>
      </c>
      <c r="U830" s="28">
        <v>0.47909796664287857</v>
      </c>
      <c r="V830" s="28">
        <v>0.48388894630930729</v>
      </c>
      <c r="W830" s="28">
        <v>0.48872783577240037</v>
      </c>
      <c r="X830" s="28">
        <v>0.49361511413012438</v>
      </c>
    </row>
    <row r="831" spans="1:24" x14ac:dyDescent="0.2">
      <c r="A831" s="11" t="s">
        <v>89</v>
      </c>
      <c r="B831" s="11" t="s">
        <v>89</v>
      </c>
      <c r="C831" s="11" t="s">
        <v>192</v>
      </c>
      <c r="D831" s="11" t="s">
        <v>182</v>
      </c>
      <c r="E831" s="28">
        <v>0.80147262557528531</v>
      </c>
      <c r="F831" s="28">
        <v>0.817841667707493</v>
      </c>
      <c r="G831" s="28">
        <v>0.83218692060274513</v>
      </c>
      <c r="H831" s="28">
        <v>0.85030587087688381</v>
      </c>
      <c r="I831" s="28">
        <v>0.86637299881592622</v>
      </c>
      <c r="J831" s="28">
        <v>0.88605708917044579</v>
      </c>
      <c r="K831" s="28">
        <v>0.90688798477123511</v>
      </c>
      <c r="L831" s="28">
        <v>0.92811291368216287</v>
      </c>
      <c r="M831" s="28">
        <v>0.95140051948023441</v>
      </c>
      <c r="N831" s="28">
        <v>0.97638929400454211</v>
      </c>
      <c r="O831" s="28">
        <v>0.99849683026283387</v>
      </c>
      <c r="P831" s="28">
        <v>1.0197914675607216</v>
      </c>
      <c r="Q831" s="28">
        <v>1.0434074216164737</v>
      </c>
      <c r="R831" s="28">
        <v>1.0687475805073974</v>
      </c>
      <c r="S831" s="28">
        <v>1.0957952281662799</v>
      </c>
      <c r="T831" s="28">
        <v>1.1245385857196604</v>
      </c>
      <c r="U831" s="28">
        <v>1.1549703355510599</v>
      </c>
      <c r="V831" s="28">
        <v>1.1870872019667043</v>
      </c>
      <c r="W831" s="28">
        <v>1.2208895816756009</v>
      </c>
      <c r="X831" s="28">
        <v>1.2563812181213345</v>
      </c>
    </row>
    <row r="832" spans="1:24" x14ac:dyDescent="0.2">
      <c r="A832" s="11" t="s">
        <v>89</v>
      </c>
      <c r="B832" s="11" t="s">
        <v>89</v>
      </c>
      <c r="C832" s="11" t="s">
        <v>192</v>
      </c>
      <c r="D832" s="11" t="s">
        <v>183</v>
      </c>
      <c r="E832" s="28">
        <v>4.0078448529132171E-2</v>
      </c>
      <c r="F832" s="28">
        <v>4.0021057581384752E-2</v>
      </c>
      <c r="G832" s="28">
        <v>4.0940712723944665E-2</v>
      </c>
      <c r="H832" s="28">
        <v>4.3166601156885233E-2</v>
      </c>
      <c r="I832" s="28">
        <v>4.4591852403428889E-2</v>
      </c>
      <c r="J832" s="28">
        <v>4.7215447457277918E-2</v>
      </c>
      <c r="K832" s="28">
        <v>4.89838443625219E-2</v>
      </c>
      <c r="L832" s="28">
        <v>5.1147735347862655E-2</v>
      </c>
      <c r="M832" s="28">
        <v>5.3487376987124975E-2</v>
      </c>
      <c r="N832" s="28">
        <v>5.3999999999999999E-2</v>
      </c>
      <c r="O832" s="28">
        <v>5.6009860104562825E-2</v>
      </c>
      <c r="P832" s="28">
        <v>5.6569958705608457E-2</v>
      </c>
      <c r="Q832" s="28">
        <v>5.8267057466776712E-2</v>
      </c>
      <c r="R832" s="28">
        <v>5.9432398616112249E-2</v>
      </c>
      <c r="S832" s="28">
        <v>6.0621046588434493E-2</v>
      </c>
      <c r="T832" s="28">
        <v>6.1833467520203182E-2</v>
      </c>
      <c r="U832" s="28">
        <v>6.3070136870607252E-2</v>
      </c>
      <c r="V832" s="28">
        <v>6.4331539608019392E-2</v>
      </c>
      <c r="W832" s="28">
        <v>6.5618170400179782E-2</v>
      </c>
      <c r="X832" s="28">
        <v>6.6930533808183382E-2</v>
      </c>
    </row>
    <row r="833" spans="1:24" x14ac:dyDescent="0.2">
      <c r="A833" s="11" t="s">
        <v>89</v>
      </c>
      <c r="B833" s="11" t="s">
        <v>89</v>
      </c>
      <c r="C833" s="11" t="s">
        <v>192</v>
      </c>
      <c r="D833" s="11" t="s">
        <v>184</v>
      </c>
      <c r="E833" s="28">
        <v>2.1345216518578129E-2</v>
      </c>
      <c r="F833" s="28">
        <v>2.0714209912631454E-2</v>
      </c>
      <c r="G833" s="28">
        <v>2.2196577454437719E-2</v>
      </c>
      <c r="H833" s="28">
        <v>2.3038055133457174E-2</v>
      </c>
      <c r="I833" s="28">
        <v>2.4458016304032527E-2</v>
      </c>
      <c r="J833" s="28">
        <v>2.553752768565843E-2</v>
      </c>
      <c r="K833" s="28">
        <v>2.6891293947112781E-2</v>
      </c>
      <c r="L833" s="28">
        <v>2.81116934251971E-2</v>
      </c>
      <c r="M833" s="28">
        <v>2.947275911108067E-2</v>
      </c>
      <c r="N833" s="28">
        <v>3.0794196360513171E-2</v>
      </c>
      <c r="O833" s="28">
        <v>3.9E-2</v>
      </c>
      <c r="P833" s="28">
        <v>0.04</v>
      </c>
      <c r="Q833" s="28">
        <v>0.04</v>
      </c>
      <c r="R833" s="28">
        <v>4.1000000000000002E-2</v>
      </c>
      <c r="S833" s="28">
        <v>4.2000000000000003E-2</v>
      </c>
      <c r="T833" s="28">
        <v>4.3999999999999997E-2</v>
      </c>
      <c r="U833" s="28">
        <v>4.4999999999999998E-2</v>
      </c>
      <c r="V833" s="28">
        <v>4.4999999999999998E-2</v>
      </c>
      <c r="W833" s="28">
        <v>4.5999999999999999E-2</v>
      </c>
      <c r="X833" s="28">
        <v>4.5999999999999999E-2</v>
      </c>
    </row>
    <row r="834" spans="1:24" x14ac:dyDescent="0.2">
      <c r="A834" s="11" t="s">
        <v>89</v>
      </c>
      <c r="B834" s="11" t="s">
        <v>89</v>
      </c>
      <c r="C834" s="11" t="s">
        <v>192</v>
      </c>
      <c r="D834" s="11" t="s">
        <v>185</v>
      </c>
      <c r="E834" s="28">
        <v>0.17076173214862503</v>
      </c>
      <c r="F834" s="28">
        <v>0.16571367930105163</v>
      </c>
      <c r="G834" s="28">
        <v>0.17757261963550175</v>
      </c>
      <c r="H834" s="28">
        <v>0.18430444106765739</v>
      </c>
      <c r="I834" s="28">
        <v>0.19566413043226022</v>
      </c>
      <c r="J834" s="28">
        <v>0.20430022148526744</v>
      </c>
      <c r="K834" s="28">
        <v>0.21513035157690225</v>
      </c>
      <c r="L834" s="28">
        <v>0.2248935474015768</v>
      </c>
      <c r="M834" s="28">
        <v>0.23578207288864536</v>
      </c>
      <c r="N834" s="28">
        <v>0.24635357088410537</v>
      </c>
      <c r="O834" s="28">
        <v>0.312</v>
      </c>
      <c r="P834" s="28">
        <v>0.32</v>
      </c>
      <c r="Q834" s="28">
        <v>0.32</v>
      </c>
      <c r="R834" s="28">
        <v>0.32800000000000001</v>
      </c>
      <c r="S834" s="28">
        <v>0.33600000000000002</v>
      </c>
      <c r="T834" s="28">
        <v>0.35199999999999998</v>
      </c>
      <c r="U834" s="28">
        <v>0.36</v>
      </c>
      <c r="V834" s="28">
        <v>0.36</v>
      </c>
      <c r="W834" s="28">
        <v>0.36799999999999999</v>
      </c>
      <c r="X834" s="28">
        <v>0.36799999999999999</v>
      </c>
    </row>
    <row r="835" spans="1:24" x14ac:dyDescent="0.2">
      <c r="A835" s="11" t="s">
        <v>89</v>
      </c>
      <c r="B835" s="11" t="s">
        <v>89</v>
      </c>
      <c r="C835" s="11" t="s">
        <v>192</v>
      </c>
      <c r="D835" s="11" t="s">
        <v>186</v>
      </c>
      <c r="E835" s="28">
        <v>1.8219963936566714</v>
      </c>
      <c r="F835" s="28">
        <v>1.8746583247608215</v>
      </c>
      <c r="G835" s="28">
        <v>1.9219836208057774</v>
      </c>
      <c r="H835" s="28">
        <v>1.9736265852019186</v>
      </c>
      <c r="I835" s="28">
        <v>2.0099853572529489</v>
      </c>
      <c r="J835" s="28">
        <v>2.0556524468754342</v>
      </c>
      <c r="K835" s="28">
        <v>2.1039801246692651</v>
      </c>
      <c r="L835" s="28">
        <v>2.1532219597426177</v>
      </c>
      <c r="M835" s="28">
        <v>2.2072492051941435</v>
      </c>
      <c r="N835" s="28">
        <v>2.148056446809993</v>
      </c>
      <c r="O835" s="28">
        <v>2.300554083877925</v>
      </c>
      <c r="P835" s="28">
        <v>2.15</v>
      </c>
      <c r="Q835" s="28">
        <v>2.3005</v>
      </c>
      <c r="R835" s="28">
        <v>2.4385300000000001</v>
      </c>
      <c r="S835" s="28">
        <v>2.5848418000000004</v>
      </c>
      <c r="T835" s="28">
        <v>2.6745312282415759</v>
      </c>
      <c r="U835" s="28">
        <v>2.7488293986115222</v>
      </c>
      <c r="V835" s="28">
        <v>2.8252675406807559</v>
      </c>
      <c r="W835" s="28">
        <v>2.9057172043879302</v>
      </c>
      <c r="X835" s="28">
        <v>2.9901872991287761</v>
      </c>
    </row>
    <row r="836" spans="1:24" x14ac:dyDescent="0.2">
      <c r="A836" s="11" t="s">
        <v>89</v>
      </c>
      <c r="B836" s="11" t="s">
        <v>89</v>
      </c>
      <c r="C836" s="11" t="s">
        <v>192</v>
      </c>
      <c r="D836" s="11" t="s">
        <v>187</v>
      </c>
      <c r="E836" s="28">
        <v>1.9927581258052964</v>
      </c>
      <c r="F836" s="28">
        <v>2.0403720040618731</v>
      </c>
      <c r="G836" s="28">
        <v>2.0995562404412791</v>
      </c>
      <c r="H836" s="28">
        <v>2.1579310262695759</v>
      </c>
      <c r="I836" s="28">
        <v>2.2056494876852093</v>
      </c>
      <c r="J836" s="28">
        <v>2.2599526683607016</v>
      </c>
      <c r="K836" s="28">
        <v>2.3191104762461672</v>
      </c>
      <c r="L836" s="28">
        <v>2.3781155071441944</v>
      </c>
      <c r="M836" s="28">
        <v>2.4430312780827887</v>
      </c>
      <c r="N836" s="28">
        <v>2.3944100176940983</v>
      </c>
      <c r="O836" s="28">
        <v>2.6125540838779249</v>
      </c>
      <c r="P836" s="28">
        <v>2.4700000000000002</v>
      </c>
      <c r="Q836" s="28">
        <v>2.6204999999999998</v>
      </c>
      <c r="R836" s="28">
        <v>2.7665299999999999</v>
      </c>
      <c r="S836" s="28">
        <v>2.9208418000000003</v>
      </c>
      <c r="T836" s="28">
        <v>3.0265312282415757</v>
      </c>
      <c r="U836" s="28">
        <v>3.1088293986115221</v>
      </c>
      <c r="V836" s="28">
        <v>3.1852675406807558</v>
      </c>
      <c r="W836" s="28">
        <v>3.2737172043879301</v>
      </c>
      <c r="X836" s="28">
        <v>3.358187299128776</v>
      </c>
    </row>
    <row r="837" spans="1:24" x14ac:dyDescent="0.2">
      <c r="A837" s="11" t="s">
        <v>89</v>
      </c>
      <c r="B837" s="11" t="s">
        <v>89</v>
      </c>
      <c r="C837" s="11" t="s">
        <v>192</v>
      </c>
      <c r="D837" s="11" t="s">
        <v>188</v>
      </c>
      <c r="E837" s="28">
        <v>1.2609171914388897</v>
      </c>
      <c r="F837" s="28">
        <v>1.3103772967341265</v>
      </c>
      <c r="G837" s="28">
        <v>1.5872143087149413</v>
      </c>
      <c r="H837" s="28">
        <v>1.5148589894256657</v>
      </c>
      <c r="I837" s="28">
        <v>1.4563525198634777</v>
      </c>
      <c r="J837" s="28">
        <v>1.6177671601661809</v>
      </c>
      <c r="K837" s="28">
        <v>1.5988425531879877</v>
      </c>
      <c r="L837" s="28">
        <v>1.6417285799652679</v>
      </c>
      <c r="M837" s="28">
        <v>1.4830010195638936</v>
      </c>
      <c r="N837" s="28">
        <v>2.0204489617587544</v>
      </c>
      <c r="O837" s="28">
        <v>1.9950000000000001</v>
      </c>
      <c r="P837" s="28">
        <v>1.85</v>
      </c>
      <c r="Q837" s="28">
        <v>2.2719999999999998</v>
      </c>
      <c r="R837" s="28">
        <v>2.1850000000000001</v>
      </c>
      <c r="S837" s="28">
        <v>2.3161</v>
      </c>
      <c r="T837" s="28">
        <v>2.3971635</v>
      </c>
      <c r="U837" s="28">
        <v>2.4690784049999999</v>
      </c>
      <c r="V837" s="28">
        <v>2.5308053651249995</v>
      </c>
      <c r="W837" s="28">
        <v>2.6067295260787495</v>
      </c>
      <c r="X837" s="28">
        <v>2.6771112232828753</v>
      </c>
    </row>
    <row r="838" spans="1:24" x14ac:dyDescent="0.2">
      <c r="A838" s="11" t="s">
        <v>89</v>
      </c>
      <c r="B838" s="11" t="s">
        <v>89</v>
      </c>
      <c r="C838" s="11" t="s">
        <v>192</v>
      </c>
      <c r="D838" s="11" t="s">
        <v>189</v>
      </c>
      <c r="E838" s="28">
        <v>0.08</v>
      </c>
      <c r="F838" s="28">
        <v>0.13134811865890128</v>
      </c>
      <c r="G838" s="28">
        <v>0.22856207998700068</v>
      </c>
      <c r="H838" s="28">
        <v>0.2740959356555403</v>
      </c>
      <c r="I838" s="28">
        <v>0.16180538614657894</v>
      </c>
      <c r="J838" s="28">
        <v>0.18478266476123803</v>
      </c>
      <c r="K838" s="28">
        <v>0.22131805124242854</v>
      </c>
      <c r="L838" s="28">
        <v>0.20242139635540723</v>
      </c>
      <c r="M838" s="28">
        <v>0.20845180130828284</v>
      </c>
      <c r="N838" s="28">
        <v>0.2126208373344485</v>
      </c>
      <c r="O838" s="28">
        <v>0.27200000000000002</v>
      </c>
      <c r="P838" s="28">
        <v>0.29104000000000002</v>
      </c>
      <c r="Q838" s="28">
        <v>0.2939504</v>
      </c>
      <c r="R838" s="28">
        <v>0.29688990399999998</v>
      </c>
      <c r="S838" s="28">
        <v>0.30282770207999998</v>
      </c>
      <c r="T838" s="28">
        <v>0.30888425612159998</v>
      </c>
      <c r="U838" s="28">
        <v>0.31506194124403203</v>
      </c>
      <c r="V838" s="28">
        <v>0.32136318006891262</v>
      </c>
      <c r="W838" s="28">
        <v>0.32779044367029087</v>
      </c>
      <c r="X838" s="28">
        <v>0.33434625254369671</v>
      </c>
    </row>
    <row r="839" spans="1:24" x14ac:dyDescent="0.2">
      <c r="A839" s="11" t="s">
        <v>89</v>
      </c>
      <c r="B839" s="11" t="s">
        <v>89</v>
      </c>
      <c r="C839" s="11" t="s">
        <v>192</v>
      </c>
      <c r="D839" s="11" t="s">
        <v>190</v>
      </c>
      <c r="E839" s="28">
        <v>0.82605476533363154</v>
      </c>
      <c r="F839" s="28">
        <v>0.8447545419250434</v>
      </c>
      <c r="G839" s="28">
        <v>0.75369612528241736</v>
      </c>
      <c r="H839" s="28">
        <v>0.78470031144157104</v>
      </c>
      <c r="I839" s="28">
        <v>0.87606013103110403</v>
      </c>
      <c r="J839" s="28">
        <v>0.93023556471396618</v>
      </c>
      <c r="K839" s="28">
        <v>0.88901627600824562</v>
      </c>
      <c r="L839" s="28">
        <v>0.89544524000000014</v>
      </c>
      <c r="M839" s="28">
        <v>0.88883904479999998</v>
      </c>
      <c r="N839" s="28">
        <v>0.90661582569600008</v>
      </c>
      <c r="O839" s="28">
        <v>0.93381430046688008</v>
      </c>
      <c r="P839" s="28">
        <v>0.9</v>
      </c>
      <c r="Q839" s="28">
        <v>0.90900000000000003</v>
      </c>
      <c r="R839" s="28">
        <v>0.91809000000000007</v>
      </c>
      <c r="S839" s="28">
        <v>0.93645180000000006</v>
      </c>
      <c r="T839" s="28">
        <v>0.95518083600000003</v>
      </c>
      <c r="U839" s="28">
        <v>0.97428445272000008</v>
      </c>
      <c r="V839" s="28">
        <v>0.99377014177440015</v>
      </c>
      <c r="W839" s="28">
        <v>1.0136455446098882</v>
      </c>
      <c r="X839" s="28">
        <v>1.0339184555020859</v>
      </c>
    </row>
    <row r="840" spans="1:24" x14ac:dyDescent="0.2">
      <c r="A840" s="11" t="s">
        <v>130</v>
      </c>
      <c r="B840" s="11" t="s">
        <v>78</v>
      </c>
      <c r="C840" s="11" t="s">
        <v>181</v>
      </c>
      <c r="D840" s="11" t="s">
        <v>182</v>
      </c>
      <c r="E840" s="28">
        <v>133.62142</v>
      </c>
      <c r="F840" s="28">
        <v>134.81065100000001</v>
      </c>
      <c r="G840" s="28">
        <v>136.01065100000002</v>
      </c>
      <c r="H840" s="28">
        <v>135.92067699999998</v>
      </c>
      <c r="I840" s="28">
        <v>136.43065100000001</v>
      </c>
      <c r="J840" s="28">
        <v>136.568083</v>
      </c>
      <c r="K840" s="28">
        <v>135.399945</v>
      </c>
      <c r="L840" s="28">
        <v>135.93293</v>
      </c>
      <c r="M840" s="28">
        <v>137.07984300000001</v>
      </c>
      <c r="N840" s="28">
        <v>137.761063495</v>
      </c>
      <c r="O840" s="28">
        <v>138.19780008219001</v>
      </c>
      <c r="P840" s="28">
        <v>138.27522767865585</v>
      </c>
      <c r="Q840" s="28">
        <v>138.90286097775902</v>
      </c>
      <c r="R840" s="28">
        <v>139.27012206789328</v>
      </c>
      <c r="S840" s="28">
        <v>139.55898872036283</v>
      </c>
      <c r="T840" s="28">
        <v>139.77605381254378</v>
      </c>
      <c r="U840" s="28">
        <v>139.75431087976017</v>
      </c>
      <c r="V840" s="28">
        <v>139.55081731505371</v>
      </c>
      <c r="W840" s="28">
        <v>139.45405813675316</v>
      </c>
      <c r="X840" s="28">
        <v>139.4552418520266</v>
      </c>
    </row>
    <row r="841" spans="1:24" x14ac:dyDescent="0.2">
      <c r="A841" s="11" t="s">
        <v>130</v>
      </c>
      <c r="B841" s="11" t="s">
        <v>78</v>
      </c>
      <c r="C841" s="11" t="s">
        <v>181</v>
      </c>
      <c r="D841" s="11" t="s">
        <v>183</v>
      </c>
      <c r="E841" s="28">
        <v>8.9487299999999994</v>
      </c>
      <c r="F841" s="28">
        <v>8.5973380000000006</v>
      </c>
      <c r="G841" s="28">
        <v>8.2498729999999991</v>
      </c>
      <c r="H841" s="28">
        <v>7.7450000000000001</v>
      </c>
      <c r="I841" s="28">
        <v>7.6479999999999997</v>
      </c>
      <c r="J841" s="28">
        <v>7.8949999999999996</v>
      </c>
      <c r="K841" s="28">
        <v>8.0649999999999995</v>
      </c>
      <c r="L841" s="28">
        <v>7.851</v>
      </c>
      <c r="M841" s="28">
        <v>6.9930000000000003</v>
      </c>
      <c r="N841" s="28">
        <v>5.4790150000000004</v>
      </c>
      <c r="O841" s="28">
        <v>5.6716570000000006</v>
      </c>
      <c r="P841" s="28">
        <v>6.019933</v>
      </c>
      <c r="Q841" s="28">
        <v>7.1265690000000008</v>
      </c>
      <c r="R841" s="28">
        <v>7.4513069999999999</v>
      </c>
      <c r="S841" s="28">
        <v>7.530913</v>
      </c>
      <c r="T841" s="28">
        <v>7.5439120000000006</v>
      </c>
      <c r="U841" s="28">
        <v>7.5960520000000002</v>
      </c>
      <c r="V841" s="28">
        <v>7.6926250000000005</v>
      </c>
      <c r="W841" s="28">
        <v>7.7878620000000005</v>
      </c>
      <c r="X841" s="28">
        <v>7.8803380000000001</v>
      </c>
    </row>
    <row r="842" spans="1:24" x14ac:dyDescent="0.2">
      <c r="A842" s="11" t="s">
        <v>130</v>
      </c>
      <c r="B842" s="11" t="s">
        <v>78</v>
      </c>
      <c r="C842" s="11" t="s">
        <v>181</v>
      </c>
      <c r="D842" s="11" t="s">
        <v>184</v>
      </c>
      <c r="E842" s="28">
        <v>5.5572700000000008</v>
      </c>
      <c r="F842" s="28">
        <v>4.9510640000000006</v>
      </c>
      <c r="G842" s="28">
        <v>5.0359049999999996</v>
      </c>
      <c r="H842" s="28">
        <v>4.5039999999999996</v>
      </c>
      <c r="I842" s="28">
        <v>4.1689999999999996</v>
      </c>
      <c r="J842" s="28">
        <v>4.2629999999999999</v>
      </c>
      <c r="K842" s="28">
        <v>4.3070000000000004</v>
      </c>
      <c r="L842" s="28">
        <v>3.8740000000000001</v>
      </c>
      <c r="M842" s="28">
        <v>3.7040000000000002</v>
      </c>
      <c r="N842" s="28">
        <v>2.2181280000000001</v>
      </c>
      <c r="O842" s="28">
        <v>2.7290360000000002</v>
      </c>
      <c r="P842" s="28">
        <v>2.9678040000000001</v>
      </c>
      <c r="Q842" s="28">
        <v>4.0912860000000002</v>
      </c>
      <c r="R842" s="28">
        <v>4.3186040000000006</v>
      </c>
      <c r="S842" s="28">
        <v>4.2162280000000001</v>
      </c>
      <c r="T842" s="28">
        <v>4.380439</v>
      </c>
      <c r="U842" s="28">
        <v>4.6370330000000006</v>
      </c>
      <c r="V842" s="28">
        <v>4.6154630000000001</v>
      </c>
      <c r="W842" s="28">
        <v>4.7182430000000002</v>
      </c>
      <c r="X842" s="28">
        <v>4.7862110000000007</v>
      </c>
    </row>
    <row r="843" spans="1:24" x14ac:dyDescent="0.2">
      <c r="A843" s="11" t="s">
        <v>130</v>
      </c>
      <c r="B843" s="11" t="s">
        <v>78</v>
      </c>
      <c r="C843" s="11" t="s">
        <v>181</v>
      </c>
      <c r="D843" s="11" t="s">
        <v>185</v>
      </c>
      <c r="E843" s="28">
        <v>60.19</v>
      </c>
      <c r="F843" s="28">
        <v>54.556000000000004</v>
      </c>
      <c r="G843" s="28">
        <v>57.295000000000002</v>
      </c>
      <c r="H843" s="28">
        <v>54.537999999999997</v>
      </c>
      <c r="I843" s="28">
        <v>53</v>
      </c>
      <c r="J843" s="28">
        <v>52.732999999999997</v>
      </c>
      <c r="K843" s="28">
        <v>48.178000000000004</v>
      </c>
      <c r="L843" s="28">
        <v>46.259</v>
      </c>
      <c r="M843" s="28">
        <v>37.6</v>
      </c>
      <c r="N843" s="28">
        <v>24.599039520000002</v>
      </c>
      <c r="O843" s="28">
        <v>31.875140480000002</v>
      </c>
      <c r="P843" s="28">
        <v>34.485882480000001</v>
      </c>
      <c r="Q843" s="28">
        <v>39.276345599999999</v>
      </c>
      <c r="R843" s="28">
        <v>41.458598400000007</v>
      </c>
      <c r="S843" s="28">
        <v>43.427148400000007</v>
      </c>
      <c r="T843" s="28">
        <v>45.118521700000002</v>
      </c>
      <c r="U843" s="28">
        <v>47.761439900000006</v>
      </c>
      <c r="V843" s="28">
        <v>47.539268900000003</v>
      </c>
      <c r="W843" s="28">
        <v>48.597902900000008</v>
      </c>
      <c r="X843" s="28">
        <v>49.29797330000001</v>
      </c>
    </row>
    <row r="844" spans="1:24" x14ac:dyDescent="0.2">
      <c r="A844" s="11" t="s">
        <v>130</v>
      </c>
      <c r="B844" s="11" t="s">
        <v>78</v>
      </c>
      <c r="C844" s="11" t="s">
        <v>181</v>
      </c>
      <c r="D844" s="11" t="s">
        <v>186</v>
      </c>
      <c r="E844" s="28">
        <v>198.874</v>
      </c>
      <c r="F844" s="28">
        <v>190.76499999999999</v>
      </c>
      <c r="G844" s="28">
        <v>190.53899999999999</v>
      </c>
      <c r="H844" s="28">
        <v>193.61199999999999</v>
      </c>
      <c r="I844" s="28">
        <v>199.17699999999999</v>
      </c>
      <c r="J844" s="28">
        <v>202.31100000000001</v>
      </c>
      <c r="K844" s="28">
        <v>196.16499999999999</v>
      </c>
      <c r="L844" s="28">
        <v>204.03200000000001</v>
      </c>
      <c r="M844" s="28">
        <v>193.8</v>
      </c>
      <c r="N844" s="28">
        <v>184</v>
      </c>
      <c r="O844" s="28">
        <v>198.7</v>
      </c>
      <c r="P844" s="28">
        <v>193.33500000000001</v>
      </c>
      <c r="Q844" s="28">
        <v>190.24164000000002</v>
      </c>
      <c r="R844" s="28">
        <v>198.80251380000001</v>
      </c>
      <c r="S844" s="28">
        <v>206.35700932440002</v>
      </c>
      <c r="T844" s="28">
        <v>208.42057941764403</v>
      </c>
      <c r="U844" s="28">
        <v>208.65318614348195</v>
      </c>
      <c r="V844" s="28">
        <v>208.62847188600531</v>
      </c>
      <c r="W844" s="28">
        <v>209.18108720512976</v>
      </c>
      <c r="X844" s="28">
        <v>209.18286277803992</v>
      </c>
    </row>
    <row r="845" spans="1:24" x14ac:dyDescent="0.2">
      <c r="A845" s="11" t="s">
        <v>130</v>
      </c>
      <c r="B845" s="11" t="s">
        <v>78</v>
      </c>
      <c r="C845" s="11" t="s">
        <v>181</v>
      </c>
      <c r="D845" s="11" t="s">
        <v>187</v>
      </c>
      <c r="E845" s="28">
        <v>259.06399999999996</v>
      </c>
      <c r="F845" s="28">
        <v>245.321</v>
      </c>
      <c r="G845" s="28">
        <v>247.834</v>
      </c>
      <c r="H845" s="28">
        <v>248.15</v>
      </c>
      <c r="I845" s="28">
        <v>252.17699999999999</v>
      </c>
      <c r="J845" s="28">
        <v>255.04400000000001</v>
      </c>
      <c r="K845" s="28">
        <v>244.34299999999999</v>
      </c>
      <c r="L845" s="28">
        <v>250.291</v>
      </c>
      <c r="M845" s="28">
        <v>231.4</v>
      </c>
      <c r="N845" s="28">
        <v>208.59903951999999</v>
      </c>
      <c r="O845" s="28">
        <v>230.57514047999999</v>
      </c>
      <c r="P845" s="28">
        <v>227.82088248000002</v>
      </c>
      <c r="Q845" s="28">
        <v>229.51798560000003</v>
      </c>
      <c r="R845" s="28">
        <v>240.26111220000001</v>
      </c>
      <c r="S845" s="28">
        <v>249.78415772440002</v>
      </c>
      <c r="T845" s="28">
        <v>253.53910111764404</v>
      </c>
      <c r="U845" s="28">
        <v>256.41462604348197</v>
      </c>
      <c r="V845" s="28">
        <v>256.16774078600531</v>
      </c>
      <c r="W845" s="28">
        <v>257.77899010512976</v>
      </c>
      <c r="X845" s="28">
        <v>258.48083607803994</v>
      </c>
    </row>
    <row r="846" spans="1:24" x14ac:dyDescent="0.2">
      <c r="A846" s="11" t="s">
        <v>130</v>
      </c>
      <c r="B846" s="11" t="s">
        <v>78</v>
      </c>
      <c r="C846" s="11" t="s">
        <v>181</v>
      </c>
      <c r="D846" s="11" t="s">
        <v>188</v>
      </c>
      <c r="E846" s="28">
        <v>74.459479999999999</v>
      </c>
      <c r="F846" s="28">
        <v>64.694541000000001</v>
      </c>
      <c r="G846" s="28">
        <v>70.809079999999994</v>
      </c>
      <c r="H846" s="28">
        <v>81.997507999999996</v>
      </c>
      <c r="I846" s="28">
        <v>93.327742000000001</v>
      </c>
      <c r="J846" s="28">
        <v>102.26900000000001</v>
      </c>
      <c r="K846" s="28">
        <v>104.136</v>
      </c>
      <c r="L846" s="28">
        <v>116.33499999999999</v>
      </c>
      <c r="M846" s="28">
        <v>118.836</v>
      </c>
      <c r="N846" s="28">
        <v>100.62340500000001</v>
      </c>
      <c r="O846" s="28">
        <v>120.447385</v>
      </c>
      <c r="P846" s="28">
        <v>120.652663</v>
      </c>
      <c r="Q846" s="28">
        <v>126.25623922679999</v>
      </c>
      <c r="R846" s="28">
        <v>143.963875</v>
      </c>
      <c r="S846" s="28">
        <v>148.93316799999999</v>
      </c>
      <c r="T846" s="28">
        <v>140.4108112309417</v>
      </c>
      <c r="U846" s="28">
        <v>139.79096299716281</v>
      </c>
      <c r="V846" s="28">
        <v>136.93948182929265</v>
      </c>
      <c r="W846" s="28">
        <v>134.22050382109066</v>
      </c>
      <c r="X846" s="28">
        <v>135.17881947367263</v>
      </c>
    </row>
    <row r="847" spans="1:24" x14ac:dyDescent="0.2">
      <c r="A847" s="11" t="s">
        <v>130</v>
      </c>
      <c r="B847" s="11" t="s">
        <v>78</v>
      </c>
      <c r="C847" s="11" t="s">
        <v>181</v>
      </c>
      <c r="D847" s="11" t="s">
        <v>189</v>
      </c>
      <c r="E847" s="28">
        <v>34.273443999999998</v>
      </c>
      <c r="F847" s="28">
        <v>33.233153000000001</v>
      </c>
      <c r="G847" s="28">
        <v>32.794747000000001</v>
      </c>
      <c r="H847" s="28">
        <v>31.094000000000001</v>
      </c>
      <c r="I847" s="28">
        <v>32.828000000000003</v>
      </c>
      <c r="J847" s="28">
        <v>31.757000000000001</v>
      </c>
      <c r="K847" s="28">
        <v>30.332000000000001</v>
      </c>
      <c r="L847" s="28">
        <v>29.721</v>
      </c>
      <c r="M847" s="28">
        <v>32.527999999999999</v>
      </c>
      <c r="N847" s="28">
        <v>26.975470000000001</v>
      </c>
      <c r="O847" s="28">
        <v>30.72926</v>
      </c>
      <c r="P847" s="28">
        <v>31.701875999999999</v>
      </c>
      <c r="Q847" s="28">
        <v>31.395474738359994</v>
      </c>
      <c r="R847" s="28">
        <v>30.972881999999998</v>
      </c>
      <c r="S847" s="28">
        <v>29.775196999999999</v>
      </c>
      <c r="T847" s="28">
        <v>27.69986006097184</v>
      </c>
      <c r="U847" s="28">
        <v>27.612969102054951</v>
      </c>
      <c r="V847" s="28">
        <v>27.541632047074444</v>
      </c>
      <c r="W847" s="28">
        <v>27.44181662898248</v>
      </c>
      <c r="X847" s="28">
        <v>27.217774972859008</v>
      </c>
    </row>
    <row r="848" spans="1:24" x14ac:dyDescent="0.2">
      <c r="A848" s="11" t="s">
        <v>130</v>
      </c>
      <c r="B848" s="11" t="s">
        <v>78</v>
      </c>
      <c r="C848" s="11" t="s">
        <v>181</v>
      </c>
      <c r="D848" s="11" t="s">
        <v>190</v>
      </c>
      <c r="E848" s="28">
        <v>223.00800000000001</v>
      </c>
      <c r="F848" s="28">
        <v>202.96600000000001</v>
      </c>
      <c r="G848" s="28">
        <v>198.09200000000001</v>
      </c>
      <c r="H848" s="28">
        <v>188.41</v>
      </c>
      <c r="I848" s="28">
        <v>184.64099999999999</v>
      </c>
      <c r="J848" s="28">
        <v>176.20500000000001</v>
      </c>
      <c r="K848" s="28">
        <v>157.98699999999999</v>
      </c>
      <c r="L848" s="28">
        <v>154.072</v>
      </c>
      <c r="M848" s="28">
        <v>137.905</v>
      </c>
      <c r="N848" s="28">
        <v>118.605</v>
      </c>
      <c r="O848" s="28">
        <v>134.91999999999999</v>
      </c>
      <c r="P848" s="28">
        <v>131.547</v>
      </c>
      <c r="Q848" s="28">
        <v>123.39108599999999</v>
      </c>
      <c r="R848" s="28">
        <v>119.19578907599998</v>
      </c>
      <c r="S848" s="28">
        <v>121.10292170121599</v>
      </c>
      <c r="T848" s="28">
        <v>132.00218465432545</v>
      </c>
      <c r="U848" s="28">
        <v>138.60229388704172</v>
      </c>
      <c r="V848" s="28">
        <v>143.45337417308818</v>
      </c>
      <c r="W848" s="28">
        <v>148.47424226914626</v>
      </c>
      <c r="X848" s="28">
        <v>147.58339681553139</v>
      </c>
    </row>
    <row r="849" spans="1:24" x14ac:dyDescent="0.2">
      <c r="A849" s="11" t="s">
        <v>130</v>
      </c>
      <c r="B849" s="11" t="s">
        <v>78</v>
      </c>
      <c r="C849" s="11" t="s">
        <v>191</v>
      </c>
      <c r="D849" s="11" t="s">
        <v>182</v>
      </c>
      <c r="E849" s="28">
        <v>77.260580241157442</v>
      </c>
      <c r="F849" s="28">
        <v>82.308505278392161</v>
      </c>
      <c r="G849" s="28">
        <v>83.075800356743912</v>
      </c>
      <c r="H849" s="28">
        <v>85.193093100746239</v>
      </c>
      <c r="I849" s="28">
        <v>89.791950469269636</v>
      </c>
      <c r="J849" s="28">
        <v>93.22186075308872</v>
      </c>
      <c r="K849" s="28">
        <v>96.946347482819391</v>
      </c>
      <c r="L849" s="28">
        <v>99.225834646385962</v>
      </c>
      <c r="M849" s="28">
        <v>98.923755235777534</v>
      </c>
      <c r="N849" s="28">
        <v>99.106296984460201</v>
      </c>
      <c r="O849" s="28">
        <v>99.851299541268261</v>
      </c>
      <c r="P849" s="28">
        <v>101.0813280664985</v>
      </c>
      <c r="Q849" s="28">
        <v>102.4626817105751</v>
      </c>
      <c r="R849" s="28">
        <v>104.02669608109829</v>
      </c>
      <c r="S849" s="28">
        <v>106.14257948778635</v>
      </c>
      <c r="T849" s="28">
        <v>108.32885066210467</v>
      </c>
      <c r="U849" s="28">
        <v>110.30506339175049</v>
      </c>
      <c r="V849" s="28">
        <v>112.15126754941559</v>
      </c>
      <c r="W849" s="28">
        <v>113.83475472228062</v>
      </c>
      <c r="X849" s="28">
        <v>115.43750602380439</v>
      </c>
    </row>
    <row r="850" spans="1:24" x14ac:dyDescent="0.2">
      <c r="A850" s="11" t="s">
        <v>130</v>
      </c>
      <c r="B850" s="11" t="s">
        <v>78</v>
      </c>
      <c r="C850" s="11" t="s">
        <v>191</v>
      </c>
      <c r="D850" s="11" t="s">
        <v>183</v>
      </c>
      <c r="E850" s="28">
        <v>8.4135264084996866</v>
      </c>
      <c r="F850" s="28">
        <v>8.5538480000000003</v>
      </c>
      <c r="G850" s="28">
        <v>8.5844380000000005</v>
      </c>
      <c r="H850" s="28">
        <v>8.9049999999999994</v>
      </c>
      <c r="I850" s="28">
        <v>9.2210000000000001</v>
      </c>
      <c r="J850" s="28">
        <v>9.0579999999999998</v>
      </c>
      <c r="K850" s="28">
        <v>8.4540000000000006</v>
      </c>
      <c r="L850" s="28">
        <v>8.2639999999999993</v>
      </c>
      <c r="M850" s="28">
        <v>6.2359999999999998</v>
      </c>
      <c r="N850" s="28">
        <v>4.9308819999999995</v>
      </c>
      <c r="O850" s="28">
        <v>5.8985300000000001</v>
      </c>
      <c r="P850" s="28">
        <v>6.7218500000000008</v>
      </c>
      <c r="Q850" s="28">
        <v>7.3451520000000006</v>
      </c>
      <c r="R850" s="28">
        <v>8.1216260000000009</v>
      </c>
      <c r="S850" s="28">
        <v>8.9296319999999998</v>
      </c>
      <c r="T850" s="28">
        <v>9.2978240000000003</v>
      </c>
      <c r="U850" s="28">
        <v>9.3967390000000002</v>
      </c>
      <c r="V850" s="28">
        <v>9.402101</v>
      </c>
      <c r="W850" s="28">
        <v>9.3658490000000008</v>
      </c>
      <c r="X850" s="28">
        <v>9.4004320000000003</v>
      </c>
    </row>
    <row r="851" spans="1:24" x14ac:dyDescent="0.2">
      <c r="A851" s="11" t="s">
        <v>130</v>
      </c>
      <c r="B851" s="11" t="s">
        <v>78</v>
      </c>
      <c r="C851" s="11" t="s">
        <v>191</v>
      </c>
      <c r="D851" s="11" t="s">
        <v>184</v>
      </c>
      <c r="E851" s="28">
        <v>6.8456779999999995</v>
      </c>
      <c r="F851" s="28">
        <v>6.2299129999999998</v>
      </c>
      <c r="G851" s="28">
        <v>6.9905240000000006</v>
      </c>
      <c r="H851" s="28">
        <v>7.3319999999999999</v>
      </c>
      <c r="I851" s="28">
        <v>7.431</v>
      </c>
      <c r="J851" s="28">
        <v>7.2560000000000002</v>
      </c>
      <c r="K851" s="28">
        <v>6.5060000000000002</v>
      </c>
      <c r="L851" s="28">
        <v>6.6260000000000003</v>
      </c>
      <c r="M851" s="28">
        <v>4.7729999999999997</v>
      </c>
      <c r="N851" s="28">
        <v>3.3623699999999999</v>
      </c>
      <c r="O851" s="28">
        <v>4.8430789999999995</v>
      </c>
      <c r="P851" s="28">
        <v>5.4714700000000001</v>
      </c>
      <c r="Q851" s="28">
        <v>6.0127889999999997</v>
      </c>
      <c r="R851" s="28">
        <v>6.5522809999999998</v>
      </c>
      <c r="S851" s="28">
        <v>7.1059780000000003</v>
      </c>
      <c r="T851" s="28">
        <v>7.1022820000000007</v>
      </c>
      <c r="U851" s="28">
        <v>7.2177769999999999</v>
      </c>
      <c r="V851" s="28">
        <v>7.2057720000000005</v>
      </c>
      <c r="W851" s="28">
        <v>7.2481740000000006</v>
      </c>
      <c r="X851" s="28">
        <v>7.4051770000000001</v>
      </c>
    </row>
    <row r="852" spans="1:24" x14ac:dyDescent="0.2">
      <c r="A852" s="11" t="s">
        <v>130</v>
      </c>
      <c r="B852" s="11" t="s">
        <v>78</v>
      </c>
      <c r="C852" s="11" t="s">
        <v>191</v>
      </c>
      <c r="D852" s="11" t="s">
        <v>185</v>
      </c>
      <c r="E852" s="28">
        <v>7.327</v>
      </c>
      <c r="F852" s="28">
        <v>6.149</v>
      </c>
      <c r="G852" s="28">
        <v>8.3040000000000003</v>
      </c>
      <c r="H852" s="28">
        <v>7.9539999999999988</v>
      </c>
      <c r="I852" s="28">
        <v>7.3529999999999998</v>
      </c>
      <c r="J852" s="28">
        <v>6.6980000000000004</v>
      </c>
      <c r="K852" s="28">
        <v>5.008</v>
      </c>
      <c r="L852" s="28">
        <v>4.4329999999999998</v>
      </c>
      <c r="M852" s="28">
        <v>2.9</v>
      </c>
      <c r="N852" s="28">
        <v>2.7893069393218322</v>
      </c>
      <c r="O852" s="28">
        <v>3.6807400399999994</v>
      </c>
      <c r="P852" s="28">
        <v>4.2677466000000006</v>
      </c>
      <c r="Q852" s="28">
        <v>4.5095917500000002</v>
      </c>
      <c r="R852" s="28">
        <v>4.9142107499999996</v>
      </c>
      <c r="S852" s="28">
        <v>5.3294835000000003</v>
      </c>
      <c r="T852" s="28">
        <v>5.3267115</v>
      </c>
      <c r="U852" s="28">
        <v>5.4133327500000004</v>
      </c>
      <c r="V852" s="28">
        <v>5.4043290000000006</v>
      </c>
      <c r="W852" s="28">
        <v>5.4361305000000009</v>
      </c>
      <c r="X852" s="28">
        <v>5.5538827499999996</v>
      </c>
    </row>
    <row r="853" spans="1:24" x14ac:dyDescent="0.2">
      <c r="A853" s="11" t="s">
        <v>130</v>
      </c>
      <c r="B853" s="11" t="s">
        <v>78</v>
      </c>
      <c r="C853" s="11" t="s">
        <v>191</v>
      </c>
      <c r="D853" s="11" t="s">
        <v>186</v>
      </c>
      <c r="E853" s="28">
        <v>34.329000000000001</v>
      </c>
      <c r="F853" s="28">
        <v>31.497</v>
      </c>
      <c r="G853" s="28">
        <v>33.64</v>
      </c>
      <c r="H853" s="28">
        <v>34.49</v>
      </c>
      <c r="I853" s="28">
        <v>36.371000000000002</v>
      </c>
      <c r="J853" s="28">
        <v>36.024000000000001</v>
      </c>
      <c r="K853" s="28">
        <v>33.561999999999998</v>
      </c>
      <c r="L853" s="28">
        <v>34.186999999999998</v>
      </c>
      <c r="M853" s="28">
        <v>29.38</v>
      </c>
      <c r="N853" s="28">
        <v>26.587427604289577</v>
      </c>
      <c r="O853" s="28">
        <v>28.5</v>
      </c>
      <c r="P853" s="28">
        <v>28.984499999999997</v>
      </c>
      <c r="Q853" s="28">
        <v>28.462778999999998</v>
      </c>
      <c r="R853" s="28">
        <v>28.462778999999998</v>
      </c>
      <c r="S853" s="28">
        <v>29.117422916999995</v>
      </c>
      <c r="T853" s="28">
        <v>29.699771375339996</v>
      </c>
      <c r="U853" s="28">
        <v>30.885417749690141</v>
      </c>
      <c r="V853" s="28">
        <v>32.523867589330521</v>
      </c>
      <c r="W853" s="28">
        <v>34.150426416684184</v>
      </c>
      <c r="X853" s="28">
        <v>35.785626867379364</v>
      </c>
    </row>
    <row r="854" spans="1:24" x14ac:dyDescent="0.2">
      <c r="A854" s="11" t="s">
        <v>130</v>
      </c>
      <c r="B854" s="11" t="s">
        <v>78</v>
      </c>
      <c r="C854" s="11" t="s">
        <v>191</v>
      </c>
      <c r="D854" s="11" t="s">
        <v>187</v>
      </c>
      <c r="E854" s="28">
        <v>41.655999999999999</v>
      </c>
      <c r="F854" s="28">
        <v>37.646000000000001</v>
      </c>
      <c r="G854" s="28">
        <v>41.944000000000003</v>
      </c>
      <c r="H854" s="28">
        <v>42.444000000000003</v>
      </c>
      <c r="I854" s="28">
        <v>43.724000000000004</v>
      </c>
      <c r="J854" s="28">
        <v>42.722000000000001</v>
      </c>
      <c r="K854" s="28">
        <v>38.57</v>
      </c>
      <c r="L854" s="28">
        <v>38.619999999999997</v>
      </c>
      <c r="M854" s="28">
        <v>32.28</v>
      </c>
      <c r="N854" s="28">
        <v>29.376734543611409</v>
      </c>
      <c r="O854" s="28">
        <v>32.180740039999996</v>
      </c>
      <c r="P854" s="28">
        <v>33.252246599999999</v>
      </c>
      <c r="Q854" s="28">
        <v>32.972370749999996</v>
      </c>
      <c r="R854" s="28">
        <v>33.37698975</v>
      </c>
      <c r="S854" s="28">
        <v>34.446906416999994</v>
      </c>
      <c r="T854" s="28">
        <v>35.026482875339994</v>
      </c>
      <c r="U854" s="28">
        <v>36.298750499690144</v>
      </c>
      <c r="V854" s="28">
        <v>37.928196589330526</v>
      </c>
      <c r="W854" s="28">
        <v>39.586556916684188</v>
      </c>
      <c r="X854" s="28">
        <v>41.339509617379363</v>
      </c>
    </row>
    <row r="855" spans="1:24" x14ac:dyDescent="0.2">
      <c r="A855" s="11" t="s">
        <v>130</v>
      </c>
      <c r="B855" s="11" t="s">
        <v>78</v>
      </c>
      <c r="C855" s="11" t="s">
        <v>191</v>
      </c>
      <c r="D855" s="11" t="s">
        <v>188</v>
      </c>
      <c r="E855" s="28">
        <v>8.5924429999999994</v>
      </c>
      <c r="F855" s="28">
        <v>12.566915000000002</v>
      </c>
      <c r="G855" s="28">
        <v>17.378087999999998</v>
      </c>
      <c r="H855" s="28">
        <v>19.614015999999999</v>
      </c>
      <c r="I855" s="28">
        <v>20.672149000000001</v>
      </c>
      <c r="J855" s="28">
        <v>21.707173999999998</v>
      </c>
      <c r="K855" s="28">
        <v>24.062054</v>
      </c>
      <c r="L855" s="28">
        <v>24.054556999999999</v>
      </c>
      <c r="M855" s="28">
        <v>20.270416000000001</v>
      </c>
      <c r="N855" s="28">
        <v>17.290908000000002</v>
      </c>
      <c r="O855" s="28">
        <v>20.632390000000022</v>
      </c>
      <c r="P855" s="28">
        <v>20.604191</v>
      </c>
      <c r="Q855" s="28">
        <v>20.999917</v>
      </c>
      <c r="R855" s="28">
        <v>24.759712</v>
      </c>
      <c r="S855" s="28">
        <v>25.916530999999999</v>
      </c>
      <c r="T855" s="28">
        <v>21.507743765499722</v>
      </c>
      <c r="U855" s="28">
        <v>21.191579939804242</v>
      </c>
      <c r="V855" s="28">
        <v>21.350812197105029</v>
      </c>
      <c r="W855" s="28">
        <v>21.559220830418258</v>
      </c>
      <c r="X855" s="28">
        <v>22.965948254060933</v>
      </c>
    </row>
    <row r="856" spans="1:24" x14ac:dyDescent="0.2">
      <c r="A856" s="11" t="s">
        <v>130</v>
      </c>
      <c r="B856" s="11" t="s">
        <v>78</v>
      </c>
      <c r="C856" s="11" t="s">
        <v>191</v>
      </c>
      <c r="D856" s="11" t="s">
        <v>189</v>
      </c>
      <c r="E856" s="28">
        <v>7.0015649999999994</v>
      </c>
      <c r="F856" s="28">
        <v>6.6496579999999996</v>
      </c>
      <c r="G856" s="28">
        <v>6.0785329999999993</v>
      </c>
      <c r="H856" s="28">
        <v>6.3847800000000001</v>
      </c>
      <c r="I856" s="28">
        <v>5.8187510000000007</v>
      </c>
      <c r="J856" s="28">
        <v>6.1106590000000001</v>
      </c>
      <c r="K856" s="28">
        <v>5.9484100000000009</v>
      </c>
      <c r="L856" s="28">
        <v>6.4914880000000004</v>
      </c>
      <c r="M856" s="28">
        <v>7.1</v>
      </c>
      <c r="N856" s="28">
        <v>7.6423379999999996</v>
      </c>
      <c r="O856" s="28">
        <v>7.2099909999999996</v>
      </c>
      <c r="P856" s="28">
        <v>7.5872599999999997</v>
      </c>
      <c r="Q856" s="28">
        <v>8.2081157946250016</v>
      </c>
      <c r="R856" s="28">
        <v>7.354819</v>
      </c>
      <c r="S856" s="28">
        <v>8.3352570000000004</v>
      </c>
      <c r="T856" s="28">
        <v>8.4490935439292123</v>
      </c>
      <c r="U856" s="28">
        <v>8.4720621799796803</v>
      </c>
      <c r="V856" s="28">
        <v>8.387251145475453</v>
      </c>
      <c r="W856" s="28">
        <v>8.2324315424468768</v>
      </c>
      <c r="X856" s="28">
        <v>8.0677829115979396</v>
      </c>
    </row>
    <row r="857" spans="1:24" x14ac:dyDescent="0.2">
      <c r="A857" s="11" t="s">
        <v>130</v>
      </c>
      <c r="B857" s="11" t="s">
        <v>78</v>
      </c>
      <c r="C857" s="11" t="s">
        <v>191</v>
      </c>
      <c r="D857" s="11" t="s">
        <v>190</v>
      </c>
      <c r="E857" s="28">
        <v>38.951000000000001</v>
      </c>
      <c r="F857" s="28">
        <v>33.149000000000001</v>
      </c>
      <c r="G857" s="28">
        <v>34.143470000000001</v>
      </c>
      <c r="H857" s="28">
        <v>32.427</v>
      </c>
      <c r="I857" s="28">
        <v>32.948</v>
      </c>
      <c r="J857" s="28">
        <v>31.396999999999998</v>
      </c>
      <c r="K857" s="28">
        <v>27.03</v>
      </c>
      <c r="L857" s="28">
        <v>26.225999999999999</v>
      </c>
      <c r="M857" s="28">
        <v>23.552</v>
      </c>
      <c r="N857" s="28">
        <v>21.106999999999999</v>
      </c>
      <c r="O857" s="28">
        <v>23.9</v>
      </c>
      <c r="P857" s="28">
        <v>26.123999999999999</v>
      </c>
      <c r="Q857" s="28">
        <v>25.497024</v>
      </c>
      <c r="R857" s="28">
        <v>23.559250176000003</v>
      </c>
      <c r="S857" s="28">
        <v>26.032971444480001</v>
      </c>
      <c r="T857" s="28">
        <v>27.594949731148802</v>
      </c>
      <c r="U857" s="28">
        <v>28.974697217706243</v>
      </c>
      <c r="V857" s="28">
        <v>28.974697217706243</v>
      </c>
      <c r="W857" s="28">
        <v>29.264444189883307</v>
      </c>
      <c r="X857" s="28">
        <v>29.55708863178214</v>
      </c>
    </row>
    <row r="858" spans="1:24" x14ac:dyDescent="0.2">
      <c r="A858" s="11" t="s">
        <v>130</v>
      </c>
      <c r="B858" s="11" t="s">
        <v>78</v>
      </c>
      <c r="C858" s="11" t="s">
        <v>192</v>
      </c>
      <c r="D858" s="11" t="s">
        <v>182</v>
      </c>
      <c r="E858" s="28">
        <v>5.8202396977406883</v>
      </c>
      <c r="F858" s="28">
        <v>5.8440206566971185</v>
      </c>
      <c r="G858" s="28">
        <v>5.8945284100694328</v>
      </c>
      <c r="H858" s="28">
        <v>5.907791444771231</v>
      </c>
      <c r="I858" s="28">
        <v>6.0292743009611582</v>
      </c>
      <c r="J858" s="28">
        <v>6.1956111067869726</v>
      </c>
      <c r="K858" s="28">
        <v>6.3908744403797542</v>
      </c>
      <c r="L858" s="28">
        <v>6.4044219739569686</v>
      </c>
      <c r="M858" s="28">
        <v>6.3331566555195495</v>
      </c>
      <c r="N858" s="28">
        <v>6.3511619558539634</v>
      </c>
      <c r="O858" s="28">
        <v>6.3226004776198046</v>
      </c>
      <c r="P858" s="28">
        <v>6.3559024561269135</v>
      </c>
      <c r="Q858" s="28">
        <v>6.4010003333205674</v>
      </c>
      <c r="R858" s="28">
        <v>6.4161543149879359</v>
      </c>
      <c r="S858" s="28">
        <v>6.4545850560886597</v>
      </c>
      <c r="T858" s="28">
        <v>6.5116089527233401</v>
      </c>
      <c r="U858" s="28">
        <v>6.553214415559939</v>
      </c>
      <c r="V858" s="28">
        <v>6.5853205506263421</v>
      </c>
      <c r="W858" s="28">
        <v>6.6144953175887613</v>
      </c>
      <c r="X858" s="28">
        <v>6.6684205985334355</v>
      </c>
    </row>
    <row r="859" spans="1:24" x14ac:dyDescent="0.2">
      <c r="A859" s="11" t="s">
        <v>130</v>
      </c>
      <c r="B859" s="11" t="s">
        <v>78</v>
      </c>
      <c r="C859" s="11" t="s">
        <v>192</v>
      </c>
      <c r="D859" s="11" t="s">
        <v>183</v>
      </c>
      <c r="E859" s="28">
        <v>0.46246699999999996</v>
      </c>
      <c r="F859" s="28">
        <v>0.36614800000000003</v>
      </c>
      <c r="G859" s="28">
        <v>0.35265299999999999</v>
      </c>
      <c r="H859" s="28">
        <v>0.36</v>
      </c>
      <c r="I859" s="28">
        <v>0.46899999999999997</v>
      </c>
      <c r="J859" s="28">
        <v>0.52100000000000002</v>
      </c>
      <c r="K859" s="28">
        <v>0.56699999999999995</v>
      </c>
      <c r="L859" s="28">
        <v>0.39700000000000002</v>
      </c>
      <c r="M859" s="28">
        <v>0.313</v>
      </c>
      <c r="N859" s="28">
        <v>0.20829400000000001</v>
      </c>
      <c r="O859" s="28">
        <v>0.22548500000000002</v>
      </c>
      <c r="P859" s="28">
        <v>0.31781900000000002</v>
      </c>
      <c r="Q859" s="28">
        <v>0.36289299999999997</v>
      </c>
      <c r="R859" s="28">
        <v>0.36720900000000001</v>
      </c>
      <c r="S859" s="28">
        <v>0.4234</v>
      </c>
      <c r="T859" s="28">
        <v>0.444299</v>
      </c>
      <c r="U859" s="28">
        <v>0.43230200000000002</v>
      </c>
      <c r="V859" s="28">
        <v>0.42529899999999998</v>
      </c>
      <c r="W859" s="28">
        <v>0.424294</v>
      </c>
      <c r="X859" s="28">
        <v>0.450795</v>
      </c>
    </row>
    <row r="860" spans="1:24" x14ac:dyDescent="0.2">
      <c r="A860" s="11" t="s">
        <v>130</v>
      </c>
      <c r="B860" s="11" t="s">
        <v>78</v>
      </c>
      <c r="C860" s="11" t="s">
        <v>192</v>
      </c>
      <c r="D860" s="11" t="s">
        <v>184</v>
      </c>
      <c r="E860" s="28">
        <v>0.427427</v>
      </c>
      <c r="F860" s="28">
        <v>0.29534300000000002</v>
      </c>
      <c r="G860" s="28">
        <v>0.32169799999999998</v>
      </c>
      <c r="H860" s="28">
        <v>0.32</v>
      </c>
      <c r="I860" s="28">
        <v>0.41899999999999998</v>
      </c>
      <c r="J860" s="28">
        <v>0.48799999999999999</v>
      </c>
      <c r="K860" s="28">
        <v>0.51800000000000002</v>
      </c>
      <c r="L860" s="28">
        <v>0.33</v>
      </c>
      <c r="M860" s="28">
        <v>0.27300000000000002</v>
      </c>
      <c r="N860" s="28">
        <v>0.16122400000000001</v>
      </c>
      <c r="O860" s="28">
        <v>0.181925</v>
      </c>
      <c r="P860" s="28">
        <v>0.28280500000000003</v>
      </c>
      <c r="Q860" s="28">
        <v>0.32919700000000002</v>
      </c>
      <c r="R860" s="28">
        <v>0.33263900000000002</v>
      </c>
      <c r="S860" s="28">
        <v>0.36504000000000003</v>
      </c>
      <c r="T860" s="28">
        <v>0.39407600000000004</v>
      </c>
      <c r="U860" s="28">
        <v>0.38655500000000004</v>
      </c>
      <c r="V860" s="28">
        <v>0.36627999999999999</v>
      </c>
      <c r="W860" s="28">
        <v>0.37636799999999998</v>
      </c>
      <c r="X860" s="28">
        <v>0.411138</v>
      </c>
    </row>
    <row r="861" spans="1:24" x14ac:dyDescent="0.2">
      <c r="A861" s="11" t="s">
        <v>130</v>
      </c>
      <c r="B861" s="11" t="s">
        <v>78</v>
      </c>
      <c r="C861" s="11" t="s">
        <v>192</v>
      </c>
      <c r="D861" s="11" t="s">
        <v>185</v>
      </c>
      <c r="E861" s="28">
        <v>5.6790000000000003</v>
      </c>
      <c r="F861" s="28">
        <v>3.5129999999999999</v>
      </c>
      <c r="G861" s="28">
        <v>3.9279999999999999</v>
      </c>
      <c r="H861" s="28">
        <v>4.2300000000000004</v>
      </c>
      <c r="I861" s="28">
        <v>5.8209999999999997</v>
      </c>
      <c r="J861" s="28">
        <v>6.24</v>
      </c>
      <c r="K861" s="28">
        <v>6.8259999999999996</v>
      </c>
      <c r="L861" s="28">
        <v>4.633957703927492</v>
      </c>
      <c r="M861" s="28">
        <v>3.83</v>
      </c>
      <c r="N861" s="28">
        <v>2.4183600000000003</v>
      </c>
      <c r="O861" s="28">
        <v>3.1873260000000001</v>
      </c>
      <c r="P861" s="28">
        <v>4.8925265000000007</v>
      </c>
      <c r="Q861" s="28">
        <v>5.2013126000000005</v>
      </c>
      <c r="R861" s="28">
        <v>5.2556962000000009</v>
      </c>
      <c r="S861" s="28">
        <v>5.7676320000000008</v>
      </c>
      <c r="T861" s="28">
        <v>6.2264008000000013</v>
      </c>
      <c r="U861" s="28">
        <v>6.1075690000000007</v>
      </c>
      <c r="V861" s="28">
        <v>5.7872240000000001</v>
      </c>
      <c r="W861" s="28">
        <v>5.9466143999999996</v>
      </c>
      <c r="X861" s="28">
        <v>6.4959804000000005</v>
      </c>
    </row>
    <row r="862" spans="1:24" x14ac:dyDescent="0.2">
      <c r="A862" s="11" t="s">
        <v>130</v>
      </c>
      <c r="B862" s="11" t="s">
        <v>78</v>
      </c>
      <c r="C862" s="11" t="s">
        <v>192</v>
      </c>
      <c r="D862" s="11" t="s">
        <v>186</v>
      </c>
      <c r="E862" s="28">
        <v>15.228999999999999</v>
      </c>
      <c r="F862" s="28">
        <v>13.79202716098445</v>
      </c>
      <c r="G862" s="28">
        <v>14.703352752949733</v>
      </c>
      <c r="H862" s="28">
        <v>15.888978567709561</v>
      </c>
      <c r="I862" s="28">
        <v>16.547000000000001</v>
      </c>
      <c r="J862" s="28">
        <v>17.524999999999999</v>
      </c>
      <c r="K862" s="28">
        <v>16.86</v>
      </c>
      <c r="L862" s="28">
        <v>16.573</v>
      </c>
      <c r="M862" s="28">
        <v>15.345000000000001</v>
      </c>
      <c r="N862" s="28">
        <v>12.88</v>
      </c>
      <c r="O862" s="28">
        <v>15.8</v>
      </c>
      <c r="P862" s="28">
        <v>16.507999999999999</v>
      </c>
      <c r="Q862" s="28">
        <v>15.847679999999999</v>
      </c>
      <c r="R862" s="28">
        <v>15.689203199999998</v>
      </c>
      <c r="S862" s="28">
        <v>17.415015552</v>
      </c>
      <c r="T862" s="28">
        <v>17.763315863039999</v>
      </c>
      <c r="U862" s="28">
        <v>17.413752572155936</v>
      </c>
      <c r="V862" s="28">
        <v>17.514516276856124</v>
      </c>
      <c r="W862" s="28">
        <v>17.601738018765371</v>
      </c>
      <c r="X862" s="28">
        <v>17.749455078975647</v>
      </c>
    </row>
    <row r="863" spans="1:24" x14ac:dyDescent="0.2">
      <c r="A863" s="11" t="s">
        <v>130</v>
      </c>
      <c r="B863" s="11" t="s">
        <v>78</v>
      </c>
      <c r="C863" s="11" t="s">
        <v>192</v>
      </c>
      <c r="D863" s="11" t="s">
        <v>187</v>
      </c>
      <c r="E863" s="28">
        <v>20.908000000000001</v>
      </c>
      <c r="F863" s="28">
        <v>17.305027160984451</v>
      </c>
      <c r="G863" s="28">
        <v>18.631352752949734</v>
      </c>
      <c r="H863" s="28">
        <v>20.118978567709561</v>
      </c>
      <c r="I863" s="28">
        <v>22.368000000000002</v>
      </c>
      <c r="J863" s="28">
        <v>23.765000000000001</v>
      </c>
      <c r="K863" s="28">
        <v>23.686</v>
      </c>
      <c r="L863" s="28">
        <v>21.206957703927493</v>
      </c>
      <c r="M863" s="28">
        <v>19.175000000000001</v>
      </c>
      <c r="N863" s="28">
        <v>15.298360000000001</v>
      </c>
      <c r="O863" s="28">
        <v>18.987325999999999</v>
      </c>
      <c r="P863" s="28">
        <v>21.400526499999998</v>
      </c>
      <c r="Q863" s="28">
        <v>21.048992599999998</v>
      </c>
      <c r="R863" s="28">
        <v>20.944899399999997</v>
      </c>
      <c r="S863" s="28">
        <v>23.182647551999999</v>
      </c>
      <c r="T863" s="28">
        <v>23.989716663039999</v>
      </c>
      <c r="U863" s="28">
        <v>23.521321572155937</v>
      </c>
      <c r="V863" s="28">
        <v>23.301740276856123</v>
      </c>
      <c r="W863" s="28">
        <v>23.548352418765369</v>
      </c>
      <c r="X863" s="28">
        <v>24.245435478975647</v>
      </c>
    </row>
    <row r="864" spans="1:24" x14ac:dyDescent="0.2">
      <c r="A864" s="11" t="s">
        <v>130</v>
      </c>
      <c r="B864" s="11" t="s">
        <v>78</v>
      </c>
      <c r="C864" s="11" t="s">
        <v>192</v>
      </c>
      <c r="D864" s="11" t="s">
        <v>188</v>
      </c>
      <c r="E864" s="28">
        <v>10.414070000000001</v>
      </c>
      <c r="F864" s="28">
        <v>7.1020699999999994</v>
      </c>
      <c r="G864" s="28">
        <v>8.3638180000000002</v>
      </c>
      <c r="H864" s="28">
        <v>8.2170310000000004</v>
      </c>
      <c r="I864" s="28">
        <v>9.4095300000000002</v>
      </c>
      <c r="J864" s="28">
        <v>12.329822</v>
      </c>
      <c r="K864" s="28">
        <v>12.856430999999999</v>
      </c>
      <c r="L864" s="28">
        <v>11.015898999999999</v>
      </c>
      <c r="M864" s="28">
        <v>9.3721570000000014</v>
      </c>
      <c r="N864" s="28">
        <v>6.7202349999999997</v>
      </c>
      <c r="O864" s="28">
        <v>8.91</v>
      </c>
      <c r="P864" s="28">
        <v>10.291</v>
      </c>
      <c r="Q864" s="28">
        <v>10.585989</v>
      </c>
      <c r="R864" s="28">
        <v>10.152815</v>
      </c>
      <c r="S864" s="28">
        <v>12.954430172167214</v>
      </c>
      <c r="T864" s="28">
        <v>12.510388686830526</v>
      </c>
      <c r="U864" s="28">
        <v>12.281970991996861</v>
      </c>
      <c r="V864" s="28">
        <v>11.849041300287311</v>
      </c>
      <c r="W864" s="28">
        <v>11.862174121038173</v>
      </c>
      <c r="X864" s="28">
        <v>12.395146190621846</v>
      </c>
    </row>
    <row r="865" spans="1:24" x14ac:dyDescent="0.2">
      <c r="A865" s="11" t="s">
        <v>130</v>
      </c>
      <c r="B865" s="11" t="s">
        <v>78</v>
      </c>
      <c r="C865" s="11" t="s">
        <v>192</v>
      </c>
      <c r="D865" s="11" t="s">
        <v>189</v>
      </c>
      <c r="E865" s="28">
        <v>2.149146</v>
      </c>
      <c r="F865" s="28">
        <v>1.9967219999999999</v>
      </c>
      <c r="G865" s="28">
        <v>2.135176</v>
      </c>
      <c r="H865" s="28">
        <v>2.1086200000000002</v>
      </c>
      <c r="I865" s="28">
        <v>2.2387929999999998</v>
      </c>
      <c r="J865" s="28">
        <v>2.3387060000000002</v>
      </c>
      <c r="K865" s="28">
        <v>2.7756050000000005</v>
      </c>
      <c r="L865" s="28">
        <v>2.3469419999999999</v>
      </c>
      <c r="M865" s="28">
        <v>2.177</v>
      </c>
      <c r="N865" s="28">
        <v>1.641858</v>
      </c>
      <c r="O865" s="28">
        <v>1.961543</v>
      </c>
      <c r="P865" s="28">
        <v>2.4306079999999999</v>
      </c>
      <c r="Q865" s="28">
        <v>2.2524500000000001</v>
      </c>
      <c r="R865" s="28">
        <v>2.4942980000000001</v>
      </c>
      <c r="S865" s="28">
        <v>3.3823795000038226</v>
      </c>
      <c r="T865" s="28">
        <v>3.3914731731309047</v>
      </c>
      <c r="U865" s="28">
        <v>3.5497929400720083</v>
      </c>
      <c r="V865" s="28">
        <v>3.6906176078264084</v>
      </c>
      <c r="W865" s="28">
        <v>3.6507746676878488</v>
      </c>
      <c r="X865" s="28">
        <v>3.5777591743340915</v>
      </c>
    </row>
    <row r="866" spans="1:24" x14ac:dyDescent="0.2">
      <c r="A866" s="11" t="s">
        <v>130</v>
      </c>
      <c r="B866" s="11" t="s">
        <v>78</v>
      </c>
      <c r="C866" s="11" t="s">
        <v>192</v>
      </c>
      <c r="D866" s="11" t="s">
        <v>190</v>
      </c>
      <c r="E866" s="28">
        <v>14.811</v>
      </c>
      <c r="F866" s="28">
        <v>12.031000000000001</v>
      </c>
      <c r="G866" s="28">
        <v>14.087999999999999</v>
      </c>
      <c r="H866" s="28">
        <v>15.135</v>
      </c>
      <c r="I866" s="28">
        <v>15.670999999999999</v>
      </c>
      <c r="J866" s="28">
        <v>15.496</v>
      </c>
      <c r="K866" s="28">
        <v>14.335000000000001</v>
      </c>
      <c r="L866" s="28">
        <v>14.695</v>
      </c>
      <c r="M866" s="28">
        <v>12.875</v>
      </c>
      <c r="N866" s="28">
        <v>9.1159999999999997</v>
      </c>
      <c r="O866" s="28">
        <v>12.329000000000001</v>
      </c>
      <c r="P866" s="28">
        <v>14.205</v>
      </c>
      <c r="Q866" s="28">
        <v>13.210649999999999</v>
      </c>
      <c r="R866" s="28">
        <v>13.8183399</v>
      </c>
      <c r="S866" s="28">
        <v>14.4816202152</v>
      </c>
      <c r="T866" s="28">
        <v>15.060885023808</v>
      </c>
      <c r="U866" s="28">
        <v>15.060885023808</v>
      </c>
      <c r="V866" s="28">
        <v>15.36210272428416</v>
      </c>
      <c r="W866" s="28">
        <v>15.54644795697557</v>
      </c>
      <c r="X866" s="28">
        <v>15.54644795697557</v>
      </c>
    </row>
    <row r="867" spans="1:24" x14ac:dyDescent="0.2">
      <c r="A867" s="11" t="s">
        <v>131</v>
      </c>
      <c r="B867" s="11" t="s">
        <v>78</v>
      </c>
      <c r="C867" s="11" t="s">
        <v>181</v>
      </c>
      <c r="D867" s="11" t="s">
        <v>182</v>
      </c>
      <c r="E867" s="28">
        <v>13.844168463252103</v>
      </c>
      <c r="F867" s="28">
        <v>14.24099955085067</v>
      </c>
      <c r="G867" s="28">
        <v>14.412627062251591</v>
      </c>
      <c r="H867" s="28">
        <v>14.688620790087343</v>
      </c>
      <c r="I867" s="28">
        <v>14.546492949460774</v>
      </c>
      <c r="J867" s="28">
        <v>14.712089186162224</v>
      </c>
      <c r="K867" s="28">
        <v>15.211313135041596</v>
      </c>
      <c r="L867" s="28">
        <v>15.47513066900224</v>
      </c>
      <c r="M867" s="28">
        <v>15.734889471671185</v>
      </c>
      <c r="N867" s="28">
        <v>15.990589543048424</v>
      </c>
      <c r="O867" s="28">
        <v>16.126388909041729</v>
      </c>
      <c r="P867" s="28">
        <v>16.224106908316227</v>
      </c>
      <c r="Q867" s="28">
        <v>16.390404059616841</v>
      </c>
      <c r="R867" s="28">
        <v>16.534895952032262</v>
      </c>
      <c r="S867" s="28">
        <v>16.656636392175901</v>
      </c>
      <c r="T867" s="28">
        <v>16.791922457725601</v>
      </c>
      <c r="U867" s="28">
        <v>16.937747336943911</v>
      </c>
      <c r="V867" s="28">
        <v>17.070283799637245</v>
      </c>
      <c r="W867" s="28">
        <v>17.190255809292026</v>
      </c>
      <c r="X867" s="28">
        <v>17.301208531426703</v>
      </c>
    </row>
    <row r="868" spans="1:24" x14ac:dyDescent="0.2">
      <c r="A868" s="11" t="s">
        <v>131</v>
      </c>
      <c r="B868" s="11" t="s">
        <v>78</v>
      </c>
      <c r="C868" s="11" t="s">
        <v>181</v>
      </c>
      <c r="D868" s="11" t="s">
        <v>183</v>
      </c>
      <c r="E868" s="28">
        <v>0.86059299999999994</v>
      </c>
      <c r="F868" s="28">
        <v>0.884795</v>
      </c>
      <c r="G868" s="28">
        <v>0.947021</v>
      </c>
      <c r="H868" s="28">
        <v>0.876</v>
      </c>
      <c r="I868" s="28">
        <v>0.83199999999999996</v>
      </c>
      <c r="J868" s="28">
        <v>0.85599999999999998</v>
      </c>
      <c r="K868" s="28">
        <v>0.875</v>
      </c>
      <c r="L868" s="28">
        <v>0.86099999999999999</v>
      </c>
      <c r="M868" s="28">
        <v>0.89</v>
      </c>
      <c r="N868" s="28">
        <v>0.73905299999999996</v>
      </c>
      <c r="O868" s="28">
        <v>0.69547000000000003</v>
      </c>
      <c r="P868" s="28">
        <v>0.67826800000000009</v>
      </c>
      <c r="Q868" s="28">
        <v>0.75036500000000006</v>
      </c>
      <c r="R868" s="28">
        <v>0.75328899999999999</v>
      </c>
      <c r="S868" s="28">
        <v>0.74385799999999991</v>
      </c>
      <c r="T868" s="28">
        <v>0.76701900000000001</v>
      </c>
      <c r="U868" s="28">
        <v>0.77150400000000008</v>
      </c>
      <c r="V868" s="28">
        <v>0.77493699999999999</v>
      </c>
      <c r="W868" s="28">
        <v>0.77892100000000009</v>
      </c>
      <c r="X868" s="28">
        <v>0.78628399999999998</v>
      </c>
    </row>
    <row r="869" spans="1:24" x14ac:dyDescent="0.2">
      <c r="A869" s="11" t="s">
        <v>131</v>
      </c>
      <c r="B869" s="11" t="s">
        <v>78</v>
      </c>
      <c r="C869" s="11" t="s">
        <v>181</v>
      </c>
      <c r="D869" s="11" t="s">
        <v>184</v>
      </c>
      <c r="E869" s="28">
        <v>1.552546</v>
      </c>
      <c r="F869" s="28">
        <v>1.283018</v>
      </c>
      <c r="G869" s="28">
        <v>1.288467</v>
      </c>
      <c r="H869" s="28">
        <v>1.262</v>
      </c>
      <c r="I869" s="28">
        <v>1.319</v>
      </c>
      <c r="J869" s="28">
        <v>1.327</v>
      </c>
      <c r="K869" s="28">
        <v>1.349</v>
      </c>
      <c r="L869" s="28">
        <v>1.2770000000000001</v>
      </c>
      <c r="M869" s="28">
        <v>1.1140000000000001</v>
      </c>
      <c r="N869" s="28">
        <v>0.783188</v>
      </c>
      <c r="O869" s="28">
        <v>0.93308500000000005</v>
      </c>
      <c r="P869" s="28">
        <v>0.98791600000000013</v>
      </c>
      <c r="Q869" s="28">
        <v>1.0400830000000001</v>
      </c>
      <c r="R869" s="28">
        <v>0.96540800000000004</v>
      </c>
      <c r="S869" s="28">
        <v>0.90153200000000011</v>
      </c>
      <c r="T869" s="28">
        <v>0.90688500000000005</v>
      </c>
      <c r="U869" s="28">
        <v>0.79620199999999997</v>
      </c>
      <c r="V869" s="28">
        <v>0.74552099999999999</v>
      </c>
      <c r="W869" s="28">
        <v>0.77782300000000004</v>
      </c>
      <c r="X869" s="28">
        <v>0.75603900000000002</v>
      </c>
    </row>
    <row r="870" spans="1:24" x14ac:dyDescent="0.2">
      <c r="A870" s="11" t="s">
        <v>131</v>
      </c>
      <c r="B870" s="11" t="s">
        <v>78</v>
      </c>
      <c r="C870" s="11" t="s">
        <v>181</v>
      </c>
      <c r="D870" s="11" t="s">
        <v>185</v>
      </c>
      <c r="E870" s="28">
        <v>13.475</v>
      </c>
      <c r="F870" s="28">
        <v>10.977</v>
      </c>
      <c r="G870" s="28">
        <v>11.138999999999999</v>
      </c>
      <c r="H870" s="28">
        <v>11.305</v>
      </c>
      <c r="I870" s="28">
        <v>12.632</v>
      </c>
      <c r="J870" s="28">
        <v>12.323</v>
      </c>
      <c r="K870" s="28">
        <v>11.627000000000001</v>
      </c>
      <c r="L870" s="28">
        <v>10.691000000000003</v>
      </c>
      <c r="M870" s="28">
        <v>9.3263696162881775</v>
      </c>
      <c r="N870" s="28">
        <v>6.556822950665623</v>
      </c>
      <c r="O870" s="28">
        <v>8.1178395000000005</v>
      </c>
      <c r="P870" s="28">
        <v>8.3972860000000011</v>
      </c>
      <c r="Q870" s="28">
        <v>9.5687636000000005</v>
      </c>
      <c r="R870" s="28">
        <v>9.2679168000000001</v>
      </c>
      <c r="S870" s="28">
        <v>8.6547072000000007</v>
      </c>
      <c r="T870" s="28">
        <v>8.7060960000000005</v>
      </c>
      <c r="U870" s="28">
        <v>7.6435391999999993</v>
      </c>
      <c r="V870" s="28">
        <v>7.1570015999999992</v>
      </c>
      <c r="W870" s="28">
        <v>7.4671007999999999</v>
      </c>
      <c r="X870" s="28">
        <v>7.2579744000000002</v>
      </c>
    </row>
    <row r="871" spans="1:24" x14ac:dyDescent="0.2">
      <c r="A871" s="11" t="s">
        <v>131</v>
      </c>
      <c r="B871" s="11" t="s">
        <v>78</v>
      </c>
      <c r="C871" s="11" t="s">
        <v>181</v>
      </c>
      <c r="D871" s="11" t="s">
        <v>186</v>
      </c>
      <c r="E871" s="28">
        <v>14.82</v>
      </c>
      <c r="F871" s="28">
        <v>15.664999999999999</v>
      </c>
      <c r="G871" s="28">
        <v>16.166</v>
      </c>
      <c r="H871" s="28">
        <v>16.331</v>
      </c>
      <c r="I871" s="28">
        <v>16.707999999999998</v>
      </c>
      <c r="J871" s="28">
        <v>17.59</v>
      </c>
      <c r="K871" s="28">
        <v>16.396999999999998</v>
      </c>
      <c r="L871" s="28">
        <v>17.39</v>
      </c>
      <c r="M871" s="28">
        <v>18.149999999999999</v>
      </c>
      <c r="N871" s="28">
        <v>19.219000000000001</v>
      </c>
      <c r="O871" s="28">
        <v>16.117999999999999</v>
      </c>
      <c r="P871" s="28">
        <v>15.914</v>
      </c>
      <c r="Q871" s="28">
        <v>15.574076959999999</v>
      </c>
      <c r="R871" s="28">
        <v>15.729817729599999</v>
      </c>
      <c r="S871" s="28">
        <v>16.201712261487998</v>
      </c>
      <c r="T871" s="28">
        <v>16.64856485740335</v>
      </c>
      <c r="U871" s="28">
        <v>17.276502283682788</v>
      </c>
      <c r="V871" s="28">
        <v>18.265203665611853</v>
      </c>
      <c r="W871" s="28">
        <v>19.253086506407072</v>
      </c>
      <c r="X871" s="28">
        <v>19.723377725826438</v>
      </c>
    </row>
    <row r="872" spans="1:24" x14ac:dyDescent="0.2">
      <c r="A872" s="11" t="s">
        <v>131</v>
      </c>
      <c r="B872" s="11" t="s">
        <v>78</v>
      </c>
      <c r="C872" s="11" t="s">
        <v>181</v>
      </c>
      <c r="D872" s="11" t="s">
        <v>187</v>
      </c>
      <c r="E872" s="28">
        <v>28.295000000000002</v>
      </c>
      <c r="F872" s="28">
        <v>26.641999999999999</v>
      </c>
      <c r="G872" s="28">
        <v>27.305</v>
      </c>
      <c r="H872" s="28">
        <v>27.635999999999999</v>
      </c>
      <c r="I872" s="28">
        <v>29.34</v>
      </c>
      <c r="J872" s="28">
        <v>29.913</v>
      </c>
      <c r="K872" s="28">
        <v>28.024000000000001</v>
      </c>
      <c r="L872" s="28">
        <v>28.081000000000003</v>
      </c>
      <c r="M872" s="28">
        <v>27.476369616288174</v>
      </c>
      <c r="N872" s="28">
        <v>25.775822950665624</v>
      </c>
      <c r="O872" s="28">
        <v>24.235839499999997</v>
      </c>
      <c r="P872" s="28">
        <v>24.311286000000003</v>
      </c>
      <c r="Q872" s="28">
        <v>25.14284056</v>
      </c>
      <c r="R872" s="28">
        <v>24.997734529599999</v>
      </c>
      <c r="S872" s="28">
        <v>24.856419461487999</v>
      </c>
      <c r="T872" s="28">
        <v>25.354660857403353</v>
      </c>
      <c r="U872" s="28">
        <v>24.920041483682787</v>
      </c>
      <c r="V872" s="28">
        <v>25.422205265611851</v>
      </c>
      <c r="W872" s="28">
        <v>26.720187306407073</v>
      </c>
      <c r="X872" s="28">
        <v>26.98135212582644</v>
      </c>
    </row>
    <row r="873" spans="1:24" x14ac:dyDescent="0.2">
      <c r="A873" s="11" t="s">
        <v>131</v>
      </c>
      <c r="B873" s="11" t="s">
        <v>78</v>
      </c>
      <c r="C873" s="11" t="s">
        <v>181</v>
      </c>
      <c r="D873" s="11" t="s">
        <v>188</v>
      </c>
      <c r="E873" s="28">
        <v>21.949542999999998</v>
      </c>
      <c r="F873" s="28">
        <v>21.372173</v>
      </c>
      <c r="G873" s="28">
        <v>23.141404000000001</v>
      </c>
      <c r="H873" s="28">
        <v>22.5</v>
      </c>
      <c r="I873" s="28">
        <v>25.361999999999998</v>
      </c>
      <c r="J873" s="28">
        <v>27.283000000000001</v>
      </c>
      <c r="K873" s="28">
        <v>25.883855000000001</v>
      </c>
      <c r="L873" s="28">
        <v>27.847000000000001</v>
      </c>
      <c r="M873" s="28">
        <v>23.088999999999999</v>
      </c>
      <c r="N873" s="28">
        <v>22.124275000000001</v>
      </c>
      <c r="O873" s="28">
        <v>21.490197999999999</v>
      </c>
      <c r="P873" s="28">
        <v>22.638359999999999</v>
      </c>
      <c r="Q873" s="28">
        <v>23.661009</v>
      </c>
      <c r="R873" s="28">
        <v>22.867508000000001</v>
      </c>
      <c r="S873" s="28">
        <v>23.417879157729146</v>
      </c>
      <c r="T873" s="28">
        <v>23.706968474820854</v>
      </c>
      <c r="U873" s="28">
        <v>24.194590887460645</v>
      </c>
      <c r="V873" s="28">
        <v>24.444866885032216</v>
      </c>
      <c r="W873" s="28">
        <v>25.919341850698924</v>
      </c>
      <c r="X873" s="28">
        <v>26.186994259162571</v>
      </c>
    </row>
    <row r="874" spans="1:24" x14ac:dyDescent="0.2">
      <c r="A874" s="11" t="s">
        <v>131</v>
      </c>
      <c r="B874" s="11" t="s">
        <v>78</v>
      </c>
      <c r="C874" s="11" t="s">
        <v>181</v>
      </c>
      <c r="D874" s="11" t="s">
        <v>189</v>
      </c>
      <c r="E874" s="28">
        <v>28.041335</v>
      </c>
      <c r="F874" s="28">
        <v>24.34271</v>
      </c>
      <c r="G874" s="28">
        <v>22.005960999999999</v>
      </c>
      <c r="H874" s="28">
        <v>22.61</v>
      </c>
      <c r="I874" s="28">
        <v>22.411000000000001</v>
      </c>
      <c r="J874" s="28">
        <v>22.215</v>
      </c>
      <c r="K874" s="28">
        <v>19.425000000000001</v>
      </c>
      <c r="L874" s="28">
        <v>14.715</v>
      </c>
      <c r="M874" s="28">
        <v>13.342000000000001</v>
      </c>
      <c r="N874" s="28">
        <v>12.226369999999999</v>
      </c>
      <c r="O874" s="28">
        <v>13.591528</v>
      </c>
      <c r="P874" s="28">
        <v>14.067074</v>
      </c>
      <c r="Q874" s="28">
        <v>12.927102</v>
      </c>
      <c r="R874" s="28">
        <v>12.888401</v>
      </c>
      <c r="S874" s="28">
        <v>12.223822985201181</v>
      </c>
      <c r="T874" s="28">
        <v>12.22518482859863</v>
      </c>
      <c r="U874" s="28">
        <v>11.876168082061991</v>
      </c>
      <c r="V874" s="28">
        <v>11.727416060981424</v>
      </c>
      <c r="W874" s="28">
        <v>11.498557663149036</v>
      </c>
      <c r="X874" s="28">
        <v>11.182460555274094</v>
      </c>
    </row>
    <row r="875" spans="1:24" x14ac:dyDescent="0.2">
      <c r="A875" s="11" t="s">
        <v>131</v>
      </c>
      <c r="B875" s="11" t="s">
        <v>78</v>
      </c>
      <c r="C875" s="11" t="s">
        <v>181</v>
      </c>
      <c r="D875" s="11" t="s">
        <v>190</v>
      </c>
      <c r="E875" s="28">
        <v>34.68</v>
      </c>
      <c r="F875" s="28">
        <v>29.722999999999999</v>
      </c>
      <c r="G875" s="28">
        <v>26.716000000000001</v>
      </c>
      <c r="H875" s="28">
        <v>27.741</v>
      </c>
      <c r="I875" s="28">
        <v>26.384000000000004</v>
      </c>
      <c r="J875" s="28">
        <v>24.841000000000001</v>
      </c>
      <c r="K875" s="28">
        <v>21.560145000000009</v>
      </c>
      <c r="L875" s="28">
        <v>16.170108750000008</v>
      </c>
      <c r="M875" s="28">
        <v>17.78711962500001</v>
      </c>
      <c r="N875" s="28">
        <v>16.010000000000002</v>
      </c>
      <c r="O875" s="28">
        <v>15.955046303625009</v>
      </c>
      <c r="P875" s="28">
        <v>15.6</v>
      </c>
      <c r="Q875" s="28">
        <v>14.305200000000001</v>
      </c>
      <c r="R875" s="28">
        <v>14.805882</v>
      </c>
      <c r="S875" s="28">
        <v>13.621411440000001</v>
      </c>
      <c r="T875" s="28">
        <v>13.512440148480001</v>
      </c>
      <c r="U875" s="28">
        <v>12.62061909868032</v>
      </c>
      <c r="V875" s="28">
        <v>12.784687146963163</v>
      </c>
      <c r="W875" s="28">
        <v>12.823041208404051</v>
      </c>
      <c r="X875" s="28">
        <v>12.566580384235969</v>
      </c>
    </row>
    <row r="876" spans="1:24" x14ac:dyDescent="0.2">
      <c r="A876" s="11" t="s">
        <v>131</v>
      </c>
      <c r="B876" s="11" t="s">
        <v>78</v>
      </c>
      <c r="C876" s="11" t="s">
        <v>191</v>
      </c>
      <c r="D876" s="11" t="s">
        <v>182</v>
      </c>
      <c r="E876" s="28">
        <v>3.7824964826727232</v>
      </c>
      <c r="F876" s="28">
        <v>4.065904775876187</v>
      </c>
      <c r="G876" s="28">
        <v>4.3895966654485656</v>
      </c>
      <c r="H876" s="28">
        <v>4.6406247213732916</v>
      </c>
      <c r="I876" s="28">
        <v>4.8489480323688765</v>
      </c>
      <c r="J876" s="28">
        <v>5.056109593904079</v>
      </c>
      <c r="K876" s="28">
        <v>5.2582329946466935</v>
      </c>
      <c r="L876" s="28">
        <v>5.4958542017752992</v>
      </c>
      <c r="M876" s="28">
        <v>5.6551969048627999</v>
      </c>
      <c r="N876" s="28">
        <v>5.7695884897711149</v>
      </c>
      <c r="O876" s="28">
        <v>6.0201926983451477</v>
      </c>
      <c r="P876" s="28">
        <v>6.2930384650189071</v>
      </c>
      <c r="Q876" s="28">
        <v>6.553960387726903</v>
      </c>
      <c r="R876" s="28">
        <v>6.848426586627852</v>
      </c>
      <c r="S876" s="28">
        <v>7.2200923684452993</v>
      </c>
      <c r="T876" s="28">
        <v>7.5491935773900982</v>
      </c>
      <c r="U876" s="28">
        <v>7.8419710581867479</v>
      </c>
      <c r="V876" s="28">
        <v>8.1032231260189533</v>
      </c>
      <c r="W876" s="28">
        <v>8.3367424746609444</v>
      </c>
      <c r="X876" s="28">
        <v>8.5473677723468846</v>
      </c>
    </row>
    <row r="877" spans="1:24" x14ac:dyDescent="0.2">
      <c r="A877" s="11" t="s">
        <v>131</v>
      </c>
      <c r="B877" s="11" t="s">
        <v>78</v>
      </c>
      <c r="C877" s="11" t="s">
        <v>191</v>
      </c>
      <c r="D877" s="11" t="s">
        <v>183</v>
      </c>
      <c r="E877" s="28">
        <v>0.67891561556036017</v>
      </c>
      <c r="F877" s="28">
        <v>0.68579600000000007</v>
      </c>
      <c r="G877" s="28">
        <v>0.75622900000000004</v>
      </c>
      <c r="H877" s="28">
        <v>0.71799999999999997</v>
      </c>
      <c r="I877" s="28">
        <v>0.70199999999999996</v>
      </c>
      <c r="J877" s="28">
        <v>0.72299999999999998</v>
      </c>
      <c r="K877" s="28">
        <v>0.74</v>
      </c>
      <c r="L877" s="28">
        <v>0.79700000000000004</v>
      </c>
      <c r="M877" s="28">
        <v>0.74399999999999999</v>
      </c>
      <c r="N877" s="28">
        <v>0.71615200000000001</v>
      </c>
      <c r="O877" s="28">
        <v>0.85641099999999992</v>
      </c>
      <c r="P877" s="28">
        <v>0.90496600000000005</v>
      </c>
      <c r="Q877" s="28">
        <v>0.92798400000000003</v>
      </c>
      <c r="R877" s="28">
        <v>0.98918600000000001</v>
      </c>
      <c r="S877" s="28">
        <v>1.097599</v>
      </c>
      <c r="T877" s="28">
        <v>1.0944310000000002</v>
      </c>
      <c r="U877" s="28">
        <v>1.092992</v>
      </c>
      <c r="V877" s="28">
        <v>1.0925009999999999</v>
      </c>
      <c r="W877" s="28">
        <v>1.0924610000000001</v>
      </c>
      <c r="X877" s="28">
        <v>1.09432</v>
      </c>
    </row>
    <row r="878" spans="1:24" x14ac:dyDescent="0.2">
      <c r="A878" s="11" t="s">
        <v>131</v>
      </c>
      <c r="B878" s="11" t="s">
        <v>78</v>
      </c>
      <c r="C878" s="11" t="s">
        <v>191</v>
      </c>
      <c r="D878" s="11" t="s">
        <v>184</v>
      </c>
      <c r="E878" s="28">
        <v>1.3645419999999999</v>
      </c>
      <c r="F878" s="28">
        <v>1.2335640000000001</v>
      </c>
      <c r="G878" s="28">
        <v>1.3102049999999998</v>
      </c>
      <c r="H878" s="28">
        <v>1.258</v>
      </c>
      <c r="I878" s="28">
        <v>1.3440000000000001</v>
      </c>
      <c r="J878" s="28">
        <v>1.2969999999999999</v>
      </c>
      <c r="K878" s="28">
        <v>1.1479999999999999</v>
      </c>
      <c r="L878" s="28">
        <v>1.2649999999999999</v>
      </c>
      <c r="M878" s="28">
        <v>0.93300000000000005</v>
      </c>
      <c r="N878" s="28">
        <v>0.69534799999999997</v>
      </c>
      <c r="O878" s="28">
        <v>1.1291279999999999</v>
      </c>
      <c r="P878" s="28">
        <v>1.135375</v>
      </c>
      <c r="Q878" s="28">
        <v>1.413527</v>
      </c>
      <c r="R878" s="28">
        <v>1.405478</v>
      </c>
      <c r="S878" s="28">
        <v>1.4304790000000001</v>
      </c>
      <c r="T878" s="28">
        <v>1.3524430000000001</v>
      </c>
      <c r="U878" s="28">
        <v>1.3909880000000001</v>
      </c>
      <c r="V878" s="28">
        <v>1.3365100000000001</v>
      </c>
      <c r="W878" s="28">
        <v>1.365974</v>
      </c>
      <c r="X878" s="28">
        <v>1.3733710000000001</v>
      </c>
    </row>
    <row r="879" spans="1:24" x14ac:dyDescent="0.2">
      <c r="A879" s="11" t="s">
        <v>131</v>
      </c>
      <c r="B879" s="11" t="s">
        <v>78</v>
      </c>
      <c r="C879" s="11" t="s">
        <v>191</v>
      </c>
      <c r="D879" s="11" t="s">
        <v>185</v>
      </c>
      <c r="E879" s="28">
        <v>0.50600000000000001</v>
      </c>
      <c r="F879" s="28">
        <v>0.90100000000000002</v>
      </c>
      <c r="G879" s="28">
        <v>0.877</v>
      </c>
      <c r="H879" s="28">
        <v>0.79700000000000004</v>
      </c>
      <c r="I879" s="28">
        <v>0.72199999999999998</v>
      </c>
      <c r="J879" s="28">
        <v>0.69799999999999995</v>
      </c>
      <c r="K879" s="28">
        <v>0.6359999999999999</v>
      </c>
      <c r="L879" s="28">
        <v>0.75060000000000016</v>
      </c>
      <c r="M879" s="28">
        <v>0.55360458498023724</v>
      </c>
      <c r="N879" s="28">
        <v>0.41259146940711466</v>
      </c>
      <c r="O879" s="28">
        <v>0.79038959999999991</v>
      </c>
      <c r="P879" s="28">
        <v>0.79476249999999993</v>
      </c>
      <c r="Q879" s="28">
        <v>0.98946889999999987</v>
      </c>
      <c r="R879" s="28">
        <v>0.98383459999999989</v>
      </c>
      <c r="S879" s="28">
        <v>1.0013353</v>
      </c>
      <c r="T879" s="28">
        <v>0.9467101</v>
      </c>
      <c r="U879" s="28">
        <v>0.97369159999999999</v>
      </c>
      <c r="V879" s="28">
        <v>0.93555699999999997</v>
      </c>
      <c r="W879" s="28">
        <v>0.95618179999999997</v>
      </c>
      <c r="X879" s="28">
        <v>0.96135970000000004</v>
      </c>
    </row>
    <row r="880" spans="1:24" x14ac:dyDescent="0.2">
      <c r="A880" s="11" t="s">
        <v>131</v>
      </c>
      <c r="B880" s="11" t="s">
        <v>78</v>
      </c>
      <c r="C880" s="11" t="s">
        <v>191</v>
      </c>
      <c r="D880" s="11" t="s">
        <v>186</v>
      </c>
      <c r="E880" s="28">
        <v>2.367</v>
      </c>
      <c r="F880" s="28">
        <v>2.4369999999999998</v>
      </c>
      <c r="G880" s="28">
        <v>2.63</v>
      </c>
      <c r="H880" s="28">
        <v>2.6230000000000002</v>
      </c>
      <c r="I880" s="28">
        <v>2.597</v>
      </c>
      <c r="J880" s="28">
        <v>2.7770000000000001</v>
      </c>
      <c r="K880" s="28">
        <v>2.605</v>
      </c>
      <c r="L880" s="28">
        <v>2.7389999999999999</v>
      </c>
      <c r="M880" s="28">
        <v>2.5270000000000001</v>
      </c>
      <c r="N880" s="28">
        <v>2.7549999999999999</v>
      </c>
      <c r="O880" s="28">
        <v>2.698</v>
      </c>
      <c r="P880" s="28">
        <v>2.8740000000000001</v>
      </c>
      <c r="Q880" s="28">
        <v>2.7966894</v>
      </c>
      <c r="R880" s="28">
        <v>2.8526231879999999</v>
      </c>
      <c r="S880" s="28">
        <v>3.0095174633399999</v>
      </c>
      <c r="T880" s="28">
        <v>3.2201836857738</v>
      </c>
      <c r="U880" s="28">
        <v>3.5288869761840367</v>
      </c>
      <c r="V880" s="28">
        <v>3.7274826379687185</v>
      </c>
      <c r="W880" s="28">
        <v>3.9182689630906435</v>
      </c>
      <c r="X880" s="28">
        <v>4.1027365307265047</v>
      </c>
    </row>
    <row r="881" spans="1:24" x14ac:dyDescent="0.2">
      <c r="A881" s="11" t="s">
        <v>131</v>
      </c>
      <c r="B881" s="11" t="s">
        <v>78</v>
      </c>
      <c r="C881" s="11" t="s">
        <v>191</v>
      </c>
      <c r="D881" s="11" t="s">
        <v>187</v>
      </c>
      <c r="E881" s="28">
        <v>2.8730000000000002</v>
      </c>
      <c r="F881" s="28">
        <v>3.3380000000000001</v>
      </c>
      <c r="G881" s="28">
        <v>3.5069999999999997</v>
      </c>
      <c r="H881" s="28">
        <v>3.42</v>
      </c>
      <c r="I881" s="28">
        <v>3.319</v>
      </c>
      <c r="J881" s="28">
        <v>3.4750000000000001</v>
      </c>
      <c r="K881" s="28">
        <v>3.2409999999999997</v>
      </c>
      <c r="L881" s="28">
        <v>3.4896000000000003</v>
      </c>
      <c r="M881" s="28">
        <v>3.0806045849802373</v>
      </c>
      <c r="N881" s="28">
        <v>3.1675914694071148</v>
      </c>
      <c r="O881" s="28">
        <v>3.4883895999999996</v>
      </c>
      <c r="P881" s="28">
        <v>3.6687625000000001</v>
      </c>
      <c r="Q881" s="28">
        <v>3.7861582999999999</v>
      </c>
      <c r="R881" s="28">
        <v>3.8364577879999997</v>
      </c>
      <c r="S881" s="28">
        <v>4.01085276334</v>
      </c>
      <c r="T881" s="28">
        <v>4.1668937857737998</v>
      </c>
      <c r="U881" s="28">
        <v>4.5025785761840371</v>
      </c>
      <c r="V881" s="28">
        <v>4.6630396379687182</v>
      </c>
      <c r="W881" s="28">
        <v>4.8744507630906435</v>
      </c>
      <c r="X881" s="28">
        <v>5.0640962307265047</v>
      </c>
    </row>
    <row r="882" spans="1:24" x14ac:dyDescent="0.2">
      <c r="A882" s="11" t="s">
        <v>131</v>
      </c>
      <c r="B882" s="11" t="s">
        <v>78</v>
      </c>
      <c r="C882" s="11" t="s">
        <v>191</v>
      </c>
      <c r="D882" s="11" t="s">
        <v>188</v>
      </c>
      <c r="E882" s="28">
        <v>3.964013</v>
      </c>
      <c r="F882" s="28">
        <v>3.7756270000000001</v>
      </c>
      <c r="G882" s="28">
        <v>3.6565349999999999</v>
      </c>
      <c r="H882" s="28">
        <v>3.390209</v>
      </c>
      <c r="I882" s="28">
        <v>2.8239459999999998</v>
      </c>
      <c r="J882" s="28">
        <v>3.002834</v>
      </c>
      <c r="K882" s="28">
        <v>3.1270410000000002</v>
      </c>
      <c r="L882" s="28">
        <v>4.0284940000000002</v>
      </c>
      <c r="M882" s="28">
        <v>3.5902769999999999</v>
      </c>
      <c r="N882" s="28">
        <v>3.9240249999999999</v>
      </c>
      <c r="O882" s="28">
        <v>4.1106790000000002</v>
      </c>
      <c r="P882" s="28">
        <v>4.3432839999999997</v>
      </c>
      <c r="Q882" s="28">
        <v>4.7307790000000001</v>
      </c>
      <c r="R882" s="28">
        <v>4.7369649999999996</v>
      </c>
      <c r="S882" s="28">
        <v>5.5554202432428212</v>
      </c>
      <c r="T882" s="28">
        <v>5.8538947198167701</v>
      </c>
      <c r="U882" s="28">
        <v>6.1500697752344244</v>
      </c>
      <c r="V882" s="28">
        <v>6.3468720080419256</v>
      </c>
      <c r="W882" s="28">
        <v>6.5499719122992692</v>
      </c>
      <c r="X882" s="28">
        <v>6.7412236743447043</v>
      </c>
    </row>
    <row r="883" spans="1:24" x14ac:dyDescent="0.2">
      <c r="A883" s="11" t="s">
        <v>131</v>
      </c>
      <c r="B883" s="11" t="s">
        <v>78</v>
      </c>
      <c r="C883" s="11" t="s">
        <v>191</v>
      </c>
      <c r="D883" s="11" t="s">
        <v>189</v>
      </c>
      <c r="E883" s="28">
        <v>2.806599028780743</v>
      </c>
      <c r="F883" s="28">
        <v>5.8638203116130017</v>
      </c>
      <c r="G883" s="28">
        <v>8.3266248424904621</v>
      </c>
      <c r="H883" s="28">
        <v>8.2266248424904624</v>
      </c>
      <c r="I883" s="28">
        <v>8.0941778490779388</v>
      </c>
      <c r="J883" s="28">
        <v>8.6511569273359026</v>
      </c>
      <c r="K883" s="28">
        <v>8.8072864957294748</v>
      </c>
      <c r="L883" s="28">
        <v>8.1486122256440634</v>
      </c>
      <c r="M883" s="28">
        <v>7.6692897805152516</v>
      </c>
      <c r="N883" s="28">
        <v>6.9290837285073161</v>
      </c>
      <c r="O883" s="28">
        <v>8.9746889450397518</v>
      </c>
      <c r="P883" s="28">
        <v>9.1069803613052969</v>
      </c>
      <c r="Q883" s="28">
        <v>9.5995193715372515</v>
      </c>
      <c r="R883" s="28">
        <v>9.5755249153161355</v>
      </c>
      <c r="S883" s="28">
        <v>9.383990684187113</v>
      </c>
      <c r="T883" s="28">
        <v>8.7102363080858662</v>
      </c>
      <c r="U883" s="28">
        <v>8.967912072875718</v>
      </c>
      <c r="V883" s="28">
        <v>8.9277783066714225</v>
      </c>
      <c r="W883" s="28">
        <v>9.1049574231579484</v>
      </c>
      <c r="X883" s="28">
        <v>9.0667378723309255</v>
      </c>
    </row>
    <row r="884" spans="1:24" x14ac:dyDescent="0.2">
      <c r="A884" s="11" t="s">
        <v>131</v>
      </c>
      <c r="B884" s="11" t="s">
        <v>78</v>
      </c>
      <c r="C884" s="11" t="s">
        <v>191</v>
      </c>
      <c r="D884" s="11" t="s">
        <v>190</v>
      </c>
      <c r="E884" s="28">
        <v>1.7097877132460111</v>
      </c>
      <c r="F884" s="28">
        <v>5.4341349442994575</v>
      </c>
      <c r="G884" s="28">
        <v>8.3171259163397657</v>
      </c>
      <c r="H884" s="28">
        <v>8.4002971755031641</v>
      </c>
      <c r="I884" s="28">
        <v>8.6523060907682598</v>
      </c>
      <c r="J884" s="28">
        <v>9.2579675171220384</v>
      </c>
      <c r="K884" s="28">
        <v>9.0728081667795966</v>
      </c>
      <c r="L884" s="28">
        <v>7.6211588600948605</v>
      </c>
      <c r="M884" s="28">
        <v>7.1638893284891685</v>
      </c>
      <c r="N884" s="28">
        <v>6.18</v>
      </c>
      <c r="O884" s="28">
        <v>8.41</v>
      </c>
      <c r="P884" s="28">
        <v>8.4940999999999995</v>
      </c>
      <c r="Q884" s="28">
        <v>8.6300056000000005</v>
      </c>
      <c r="R884" s="28">
        <v>8.7163056560000012</v>
      </c>
      <c r="S884" s="28">
        <v>7.8446750904000009</v>
      </c>
      <c r="T884" s="28">
        <v>7.0186308033808809</v>
      </c>
      <c r="U884" s="28">
        <v>7.3204319279262577</v>
      </c>
      <c r="V884" s="28">
        <v>7.2435673926830333</v>
      </c>
      <c r="W884" s="28">
        <v>7.4282783611964511</v>
      </c>
      <c r="X884" s="28">
        <v>7.3896513137182298</v>
      </c>
    </row>
    <row r="885" spans="1:24" x14ac:dyDescent="0.2">
      <c r="A885" s="11" t="s">
        <v>131</v>
      </c>
      <c r="B885" s="11" t="s">
        <v>78</v>
      </c>
      <c r="C885" s="11" t="s">
        <v>192</v>
      </c>
      <c r="D885" s="11" t="s">
        <v>182</v>
      </c>
      <c r="E885" s="28">
        <v>0.73877400000000004</v>
      </c>
      <c r="F885" s="28">
        <v>0.728545</v>
      </c>
      <c r="G885" s="28">
        <v>0.73728754000000007</v>
      </c>
      <c r="H885" s="28">
        <v>0.74613499048000009</v>
      </c>
      <c r="I885" s="28">
        <v>0.76337811457207549</v>
      </c>
      <c r="J885" s="28">
        <v>0.78595666940241216</v>
      </c>
      <c r="K885" s="28">
        <v>0.81066502151109565</v>
      </c>
      <c r="L885" s="28">
        <v>0.81942108613220055</v>
      </c>
      <c r="M885" s="28">
        <v>0.827839682242964</v>
      </c>
      <c r="N885" s="28">
        <v>0.81993381625670092</v>
      </c>
      <c r="O885" s="28">
        <v>0.8156856511757864</v>
      </c>
      <c r="P885" s="28">
        <v>0.82625973145630316</v>
      </c>
      <c r="Q885" s="28">
        <v>0.83662980051337488</v>
      </c>
      <c r="R885" s="28">
        <v>0.84229952950549469</v>
      </c>
      <c r="S885" s="28">
        <v>0.85434064261357512</v>
      </c>
      <c r="T885" s="28">
        <v>0.86664258799231642</v>
      </c>
      <c r="U885" s="28">
        <v>0.87958764850151383</v>
      </c>
      <c r="V885" s="28">
        <v>0.89235066539064611</v>
      </c>
      <c r="W885" s="28">
        <v>0.9045188270866058</v>
      </c>
      <c r="X885" s="28">
        <v>0.92061458938072904</v>
      </c>
    </row>
    <row r="886" spans="1:24" x14ac:dyDescent="0.2">
      <c r="A886" s="11" t="s">
        <v>131</v>
      </c>
      <c r="B886" s="11" t="s">
        <v>78</v>
      </c>
      <c r="C886" s="11" t="s">
        <v>192</v>
      </c>
      <c r="D886" s="11" t="s">
        <v>183</v>
      </c>
      <c r="E886" s="28">
        <v>3.8524000000000003E-2</v>
      </c>
      <c r="F886" s="28">
        <v>3.0081E-2</v>
      </c>
      <c r="G886" s="28">
        <v>3.2003999999999998E-2</v>
      </c>
      <c r="H886" s="28">
        <v>3.5000000000000003E-2</v>
      </c>
      <c r="I886" s="28">
        <v>4.5999999999999999E-2</v>
      </c>
      <c r="J886" s="28">
        <v>5.1999999999999998E-2</v>
      </c>
      <c r="K886" s="28">
        <v>5.5E-2</v>
      </c>
      <c r="L886" s="28">
        <v>0.04</v>
      </c>
      <c r="M886" s="28">
        <v>0.04</v>
      </c>
      <c r="N886" s="28">
        <v>2.3623000000000002E-2</v>
      </c>
      <c r="O886" s="28">
        <v>2.8353000000000003E-2</v>
      </c>
      <c r="P886" s="28">
        <v>4.0010650430101852E-2</v>
      </c>
      <c r="Q886" s="28">
        <v>4.121096994300491E-2</v>
      </c>
      <c r="R886" s="28">
        <v>8.3010810541295069E-2</v>
      </c>
      <c r="S886" s="28">
        <v>0.12728155170253388</v>
      </c>
      <c r="T886" s="28">
        <v>0.1741338276039599</v>
      </c>
      <c r="U886" s="28">
        <v>0.22368268666293925</v>
      </c>
      <c r="V886" s="28">
        <v>4.6653E-2</v>
      </c>
      <c r="W886" s="28">
        <v>4.6550000000000001E-2</v>
      </c>
      <c r="X886" s="28">
        <v>5.0950000000000002E-2</v>
      </c>
    </row>
    <row r="887" spans="1:24" x14ac:dyDescent="0.2">
      <c r="A887" s="11" t="s">
        <v>131</v>
      </c>
      <c r="B887" s="11" t="s">
        <v>78</v>
      </c>
      <c r="C887" s="11" t="s">
        <v>192</v>
      </c>
      <c r="D887" s="11" t="s">
        <v>184</v>
      </c>
      <c r="E887" s="28">
        <v>4.7972000000000001E-2</v>
      </c>
      <c r="F887" s="28">
        <v>3.0983E-2</v>
      </c>
      <c r="G887" s="28">
        <v>3.4645000000000002E-2</v>
      </c>
      <c r="H887" s="28">
        <v>3.3000000000000002E-2</v>
      </c>
      <c r="I887" s="28">
        <v>4.9000000000000002E-2</v>
      </c>
      <c r="J887" s="28">
        <v>6.5000000000000002E-2</v>
      </c>
      <c r="K887" s="28">
        <v>7.3999999999999996E-2</v>
      </c>
      <c r="L887" s="28">
        <v>3.6999999999999998E-2</v>
      </c>
      <c r="M887" s="28">
        <v>3.5000000000000003E-2</v>
      </c>
      <c r="N887" s="28">
        <v>1.1320999999999999E-2</v>
      </c>
      <c r="O887" s="28">
        <v>5.6449999999999998E-3</v>
      </c>
      <c r="P887" s="28">
        <v>9.8810000000000009E-3</v>
      </c>
      <c r="Q887" s="28">
        <v>9.300000000000001E-3</v>
      </c>
      <c r="R887" s="28">
        <v>9.8729999999999998E-3</v>
      </c>
      <c r="S887" s="28">
        <v>9.2409999999999992E-3</v>
      </c>
      <c r="T887" s="28">
        <v>9.8200000000000006E-3</v>
      </c>
      <c r="U887" s="28">
        <v>1.0397E-2</v>
      </c>
      <c r="V887" s="28">
        <v>1.0907999999999999E-2</v>
      </c>
      <c r="W887" s="28">
        <v>1.0989000000000001E-2</v>
      </c>
      <c r="X887" s="28">
        <v>1.1510999999999999E-2</v>
      </c>
    </row>
    <row r="888" spans="1:24" x14ac:dyDescent="0.2">
      <c r="A888" s="11" t="s">
        <v>131</v>
      </c>
      <c r="B888" s="11" t="s">
        <v>78</v>
      </c>
      <c r="C888" s="11" t="s">
        <v>192</v>
      </c>
      <c r="D888" s="11" t="s">
        <v>185</v>
      </c>
      <c r="E888" s="28">
        <v>0.62199999999999989</v>
      </c>
      <c r="F888" s="28">
        <v>0.42499999999999999</v>
      </c>
      <c r="G888" s="28">
        <v>0.47399999999999998</v>
      </c>
      <c r="H888" s="28">
        <v>0.42</v>
      </c>
      <c r="I888" s="28">
        <v>0.56399999999999995</v>
      </c>
      <c r="J888" s="28">
        <v>0.5423</v>
      </c>
      <c r="K888" s="28">
        <v>0.47699999999999992</v>
      </c>
      <c r="L888" s="28">
        <v>0.37759999999999999</v>
      </c>
      <c r="M888" s="28">
        <v>0.35718918918918924</v>
      </c>
      <c r="N888" s="28">
        <v>0.1155353945945946</v>
      </c>
      <c r="O888" s="28">
        <v>5.7609513513513518E-2</v>
      </c>
      <c r="P888" s="28">
        <v>0.10083961081081083</v>
      </c>
      <c r="Q888" s="28">
        <v>9.4910270270270283E-2</v>
      </c>
      <c r="R888" s="28">
        <v>0.10075796756756755</v>
      </c>
      <c r="S888" s="28">
        <v>9.430815135135133E-2</v>
      </c>
      <c r="T888" s="28">
        <v>0.1002170810810811</v>
      </c>
      <c r="U888" s="28">
        <v>0.10610560000000001</v>
      </c>
      <c r="V888" s="28">
        <v>0.11132056216216216</v>
      </c>
      <c r="W888" s="28">
        <v>0.11214720000000002</v>
      </c>
      <c r="X888" s="28">
        <v>0.11747442162162161</v>
      </c>
    </row>
    <row r="889" spans="1:24" x14ac:dyDescent="0.2">
      <c r="A889" s="11" t="s">
        <v>131</v>
      </c>
      <c r="B889" s="11" t="s">
        <v>78</v>
      </c>
      <c r="C889" s="11" t="s">
        <v>192</v>
      </c>
      <c r="D889" s="11" t="s">
        <v>186</v>
      </c>
      <c r="E889" s="28">
        <v>1.4410000000000001</v>
      </c>
      <c r="F889" s="28">
        <v>1.363</v>
      </c>
      <c r="G889" s="28">
        <v>1.48</v>
      </c>
      <c r="H889" s="28">
        <v>1.389</v>
      </c>
      <c r="I889" s="28">
        <v>1.5149999999999999</v>
      </c>
      <c r="J889" s="28">
        <v>1.4830000000000001</v>
      </c>
      <c r="K889" s="28">
        <v>1.488</v>
      </c>
      <c r="L889" s="28">
        <v>1.355</v>
      </c>
      <c r="M889" s="28">
        <v>1.2729999999999999</v>
      </c>
      <c r="N889" s="28">
        <v>1.335</v>
      </c>
      <c r="O889" s="28">
        <v>1.4</v>
      </c>
      <c r="P889" s="28">
        <v>1.516</v>
      </c>
      <c r="Q889" s="28">
        <v>1.5696664000000002</v>
      </c>
      <c r="R889" s="28">
        <v>1.5932113960000001</v>
      </c>
      <c r="S889" s="28">
        <v>1.6888040797600001</v>
      </c>
      <c r="T889" s="28">
        <v>1.7141361409564</v>
      </c>
      <c r="U889" s="28">
        <v>1.7415835440329974</v>
      </c>
      <c r="V889" s="28">
        <v>1.7668543174734792</v>
      </c>
      <c r="W889" s="28">
        <v>1.7909472776314792</v>
      </c>
      <c r="X889" s="28">
        <v>1.8228168869738435</v>
      </c>
    </row>
    <row r="890" spans="1:24" x14ac:dyDescent="0.2">
      <c r="A890" s="11" t="s">
        <v>131</v>
      </c>
      <c r="B890" s="11" t="s">
        <v>78</v>
      </c>
      <c r="C890" s="11" t="s">
        <v>192</v>
      </c>
      <c r="D890" s="11" t="s">
        <v>187</v>
      </c>
      <c r="E890" s="28">
        <v>2.0629999999999997</v>
      </c>
      <c r="F890" s="28">
        <v>1.788</v>
      </c>
      <c r="G890" s="28">
        <v>1.954</v>
      </c>
      <c r="H890" s="28">
        <v>1.8089999999999999</v>
      </c>
      <c r="I890" s="28">
        <v>2.0789999999999997</v>
      </c>
      <c r="J890" s="28">
        <v>2.0253000000000001</v>
      </c>
      <c r="K890" s="28">
        <v>1.9650000000000001</v>
      </c>
      <c r="L890" s="28">
        <v>1.7325999999999999</v>
      </c>
      <c r="M890" s="28">
        <v>1.6301891891891891</v>
      </c>
      <c r="N890" s="28">
        <v>1.4505353945945945</v>
      </c>
      <c r="O890" s="28">
        <v>1.4576095135135134</v>
      </c>
      <c r="P890" s="28">
        <v>1.616839610810811</v>
      </c>
      <c r="Q890" s="28">
        <v>1.6645766702702705</v>
      </c>
      <c r="R890" s="28">
        <v>1.6939693635675677</v>
      </c>
      <c r="S890" s="28">
        <v>1.7831122311113514</v>
      </c>
      <c r="T890" s="28">
        <v>1.8143532220374812</v>
      </c>
      <c r="U890" s="28">
        <v>1.8476891440329974</v>
      </c>
      <c r="V890" s="28">
        <v>1.8781748796356414</v>
      </c>
      <c r="W890" s="28">
        <v>1.9030944776314793</v>
      </c>
      <c r="X890" s="28">
        <v>1.9402913085954652</v>
      </c>
    </row>
    <row r="891" spans="1:24" x14ac:dyDescent="0.2">
      <c r="A891" s="11" t="s">
        <v>131</v>
      </c>
      <c r="B891" s="11" t="s">
        <v>78</v>
      </c>
      <c r="C891" s="11" t="s">
        <v>192</v>
      </c>
      <c r="D891" s="11" t="s">
        <v>188</v>
      </c>
      <c r="E891" s="28">
        <v>1.8838980000000001</v>
      </c>
      <c r="F891" s="28">
        <v>1.452858</v>
      </c>
      <c r="G891" s="28">
        <v>1.6805589999999999</v>
      </c>
      <c r="H891" s="28">
        <v>1.6364780000000001</v>
      </c>
      <c r="I891" s="28">
        <v>1.7850839999999999</v>
      </c>
      <c r="J891" s="28">
        <v>1.9519770000000001</v>
      </c>
      <c r="K891" s="28">
        <v>2.0414180000000002</v>
      </c>
      <c r="L891" s="28">
        <v>1.9542379999999999</v>
      </c>
      <c r="M891" s="28">
        <v>1.304996</v>
      </c>
      <c r="N891" s="28">
        <v>1.105694</v>
      </c>
      <c r="O891" s="28">
        <v>1.4230119999999999</v>
      </c>
      <c r="P891" s="28">
        <v>1.546745</v>
      </c>
      <c r="Q891" s="28">
        <v>1.5880460000000001</v>
      </c>
      <c r="R891" s="28">
        <v>1.593988</v>
      </c>
      <c r="S891" s="28">
        <v>1.8478543168556776</v>
      </c>
      <c r="T891" s="28">
        <v>1.7885699982185788</v>
      </c>
      <c r="U891" s="28">
        <v>1.8542389413032849</v>
      </c>
      <c r="V891" s="28">
        <v>1.883023397504102</v>
      </c>
      <c r="W891" s="28">
        <v>1.9263155825193008</v>
      </c>
      <c r="X891" s="28">
        <v>1.9734346499064108</v>
      </c>
    </row>
    <row r="892" spans="1:24" x14ac:dyDescent="0.2">
      <c r="A892" s="11" t="s">
        <v>131</v>
      </c>
      <c r="B892" s="11" t="s">
        <v>78</v>
      </c>
      <c r="C892" s="11" t="s">
        <v>192</v>
      </c>
      <c r="D892" s="11" t="s">
        <v>189</v>
      </c>
      <c r="E892" s="28">
        <v>1.207929971219257</v>
      </c>
      <c r="F892" s="28">
        <v>0.89292568838699815</v>
      </c>
      <c r="G892" s="28">
        <v>1.1829256883869981</v>
      </c>
      <c r="H892" s="28">
        <v>1.1523751575095371</v>
      </c>
      <c r="I892" s="28">
        <v>1.133822150922061</v>
      </c>
      <c r="J892" s="28">
        <v>1.211843072664097</v>
      </c>
      <c r="K892" s="28">
        <v>1.2337135042705256</v>
      </c>
      <c r="L892" s="28">
        <v>1.2583877743559362</v>
      </c>
      <c r="M892" s="28">
        <v>1.006710219484749</v>
      </c>
      <c r="N892" s="28">
        <v>0.9060552714926825</v>
      </c>
      <c r="O892" s="28">
        <v>1.1735410549602485</v>
      </c>
      <c r="P892" s="28">
        <v>1.1908396386947029</v>
      </c>
      <c r="Q892" s="28">
        <v>1.2552446284627492</v>
      </c>
      <c r="R892" s="28">
        <v>1.2521070846838658</v>
      </c>
      <c r="S892" s="28">
        <v>1.2349244158221617</v>
      </c>
      <c r="T892" s="28">
        <v>1.2434522110228701</v>
      </c>
      <c r="U892" s="28">
        <v>1.3459160647848996</v>
      </c>
      <c r="V892" s="28">
        <v>1.3899881120309838</v>
      </c>
      <c r="W892" s="28">
        <v>1.4271413246134526</v>
      </c>
      <c r="X892" s="28">
        <v>1.4331348331754936</v>
      </c>
    </row>
    <row r="893" spans="1:24" x14ac:dyDescent="0.2">
      <c r="A893" s="11" t="s">
        <v>131</v>
      </c>
      <c r="B893" s="11" t="s">
        <v>78</v>
      </c>
      <c r="C893" s="11" t="s">
        <v>192</v>
      </c>
      <c r="D893" s="11" t="s">
        <v>190</v>
      </c>
      <c r="E893" s="28">
        <v>1.4212122867539894</v>
      </c>
      <c r="F893" s="28">
        <v>1.2298650557005442</v>
      </c>
      <c r="G893" s="28">
        <v>1.3815066686602362</v>
      </c>
      <c r="H893" s="28">
        <v>1.02</v>
      </c>
      <c r="I893" s="28">
        <v>1.24</v>
      </c>
      <c r="J893" s="28">
        <v>1.18</v>
      </c>
      <c r="K893" s="28">
        <v>1.1918</v>
      </c>
      <c r="L893" s="28">
        <v>1.0726199999999999</v>
      </c>
      <c r="M893" s="28">
        <v>1.22</v>
      </c>
      <c r="N893" s="28">
        <v>1.24</v>
      </c>
      <c r="O893" s="28">
        <v>1.21</v>
      </c>
      <c r="P893" s="28">
        <v>1.28</v>
      </c>
      <c r="Q893" s="28">
        <v>1.2672000000000001</v>
      </c>
      <c r="R893" s="28">
        <v>1.2672000000000001</v>
      </c>
      <c r="S893" s="28">
        <v>1.2291840000000001</v>
      </c>
      <c r="T893" s="28">
        <v>1.26605952</v>
      </c>
      <c r="U893" s="28">
        <v>1.3420230912</v>
      </c>
      <c r="V893" s="28">
        <v>1.3849678301184001</v>
      </c>
      <c r="W893" s="28">
        <v>1.405742347570176</v>
      </c>
      <c r="X893" s="28">
        <v>1.4015251205274653</v>
      </c>
    </row>
    <row r="894" spans="1:24" x14ac:dyDescent="0.2">
      <c r="A894" s="11" t="s">
        <v>132</v>
      </c>
      <c r="B894" s="11" t="s">
        <v>78</v>
      </c>
      <c r="C894" s="11" t="s">
        <v>181</v>
      </c>
      <c r="D894" s="11" t="s">
        <v>182</v>
      </c>
      <c r="E894" s="28">
        <v>10.281067999999999</v>
      </c>
      <c r="F894" s="28">
        <v>11.233184</v>
      </c>
      <c r="G894" s="28">
        <v>12.1853</v>
      </c>
      <c r="H894" s="28">
        <v>12.964701999999999</v>
      </c>
      <c r="I894" s="28">
        <v>13.646000000000001</v>
      </c>
      <c r="J894" s="28">
        <v>14.348000000000001</v>
      </c>
      <c r="K894" s="28">
        <v>15.068</v>
      </c>
      <c r="L894" s="28">
        <v>16.236379999999997</v>
      </c>
      <c r="M894" s="28">
        <v>17.068925699999994</v>
      </c>
      <c r="N894" s="28">
        <v>17.507925699999994</v>
      </c>
      <c r="O894" s="28">
        <v>18.185323956999994</v>
      </c>
      <c r="P894" s="28">
        <v>18.955649196569993</v>
      </c>
      <c r="Q894" s="28">
        <v>19.784724688535693</v>
      </c>
      <c r="R894" s="28">
        <v>20.666561935421051</v>
      </c>
      <c r="S894" s="28">
        <v>21.501299745098152</v>
      </c>
      <c r="T894" s="28">
        <v>22.291332344588348</v>
      </c>
      <c r="U894" s="28">
        <v>23.02854767989917</v>
      </c>
      <c r="V894" s="28">
        <v>23.750539489179573</v>
      </c>
      <c r="W894" s="28">
        <v>24.405392173266137</v>
      </c>
      <c r="X894" s="28">
        <v>25.055399643706739</v>
      </c>
    </row>
    <row r="895" spans="1:24" x14ac:dyDescent="0.2">
      <c r="A895" s="11" t="s">
        <v>132</v>
      </c>
      <c r="B895" s="11" t="s">
        <v>78</v>
      </c>
      <c r="C895" s="11" t="s">
        <v>181</v>
      </c>
      <c r="D895" s="11" t="s">
        <v>183</v>
      </c>
      <c r="E895" s="28">
        <v>0.59297800000000001</v>
      </c>
      <c r="F895" s="28">
        <v>0.6669489999999999</v>
      </c>
      <c r="G895" s="28">
        <v>0.7151280000000001</v>
      </c>
      <c r="H895" s="28">
        <v>0.69199999999999995</v>
      </c>
      <c r="I895" s="28">
        <v>0.74199999999999999</v>
      </c>
      <c r="J895" s="28">
        <v>0.71899999999999997</v>
      </c>
      <c r="K895" s="28">
        <v>0.67700000000000005</v>
      </c>
      <c r="L895" s="28">
        <v>0.64100000000000001</v>
      </c>
      <c r="M895" s="28">
        <v>0.58899999999999997</v>
      </c>
      <c r="N895" s="28">
        <v>0.43893300000000002</v>
      </c>
      <c r="O895" s="28">
        <v>0.50231899999999996</v>
      </c>
      <c r="P895" s="28">
        <v>0.588472</v>
      </c>
      <c r="Q895" s="28">
        <v>0.63951900000000006</v>
      </c>
      <c r="R895" s="28">
        <v>0.68398999999999999</v>
      </c>
      <c r="S895" s="28">
        <v>0.73140499999999997</v>
      </c>
      <c r="T895" s="28">
        <v>0.74702999999999997</v>
      </c>
      <c r="U895" s="28">
        <v>0.78179799999999999</v>
      </c>
      <c r="V895" s="28">
        <v>0.814106</v>
      </c>
      <c r="W895" s="28">
        <v>0.84485699999999997</v>
      </c>
      <c r="X895" s="28">
        <v>0.86965599999999998</v>
      </c>
    </row>
    <row r="896" spans="1:24" x14ac:dyDescent="0.2">
      <c r="A896" s="11" t="s">
        <v>132</v>
      </c>
      <c r="B896" s="11" t="s">
        <v>78</v>
      </c>
      <c r="C896" s="11" t="s">
        <v>181</v>
      </c>
      <c r="D896" s="11" t="s">
        <v>184</v>
      </c>
      <c r="E896" s="28">
        <v>1.120854</v>
      </c>
      <c r="F896" s="28">
        <v>1.0007349999999999</v>
      </c>
      <c r="G896" s="28">
        <v>1.1372519999999999</v>
      </c>
      <c r="H896" s="28">
        <v>0.91500000000000004</v>
      </c>
      <c r="I896" s="28">
        <v>0.89300000000000002</v>
      </c>
      <c r="J896" s="28">
        <v>0.83099999999999996</v>
      </c>
      <c r="K896" s="28">
        <v>1.0980000000000001</v>
      </c>
      <c r="L896" s="28">
        <v>1.1919999999999999</v>
      </c>
      <c r="M896" s="28">
        <v>1.2330000000000001</v>
      </c>
      <c r="N896" s="28">
        <v>0.96210299999999993</v>
      </c>
      <c r="O896" s="28">
        <v>1.4183870000000001</v>
      </c>
      <c r="P896" s="28">
        <v>1.6856640000000001</v>
      </c>
      <c r="Q896" s="28">
        <v>1.807609</v>
      </c>
      <c r="R896" s="28">
        <v>1.7721790000000002</v>
      </c>
      <c r="S896" s="28">
        <v>1.936231</v>
      </c>
      <c r="T896" s="28">
        <v>2.2005599999999998</v>
      </c>
      <c r="U896" s="28">
        <v>2.5033339999999997</v>
      </c>
      <c r="V896" s="28">
        <v>2.6231230000000001</v>
      </c>
      <c r="W896" s="28">
        <v>2.6283530000000002</v>
      </c>
      <c r="X896" s="28">
        <v>2.6712100000000003</v>
      </c>
    </row>
    <row r="897" spans="1:24" x14ac:dyDescent="0.2">
      <c r="A897" s="11" t="s">
        <v>132</v>
      </c>
      <c r="B897" s="11" t="s">
        <v>78</v>
      </c>
      <c r="C897" s="11" t="s">
        <v>181</v>
      </c>
      <c r="D897" s="11" t="s">
        <v>185</v>
      </c>
      <c r="E897" s="28">
        <v>5.6042699999999996</v>
      </c>
      <c r="F897" s="28">
        <v>5.0036749999999994</v>
      </c>
      <c r="G897" s="28">
        <v>5.6862599999999999</v>
      </c>
      <c r="H897" s="28">
        <v>4.5750000000000002</v>
      </c>
      <c r="I897" s="28">
        <v>4.4649999999999999</v>
      </c>
      <c r="J897" s="28">
        <v>4.1550000000000002</v>
      </c>
      <c r="K897" s="28">
        <v>5.49</v>
      </c>
      <c r="L897" s="28">
        <v>5.96</v>
      </c>
      <c r="M897" s="28">
        <v>6.165</v>
      </c>
      <c r="N897" s="28">
        <v>4.8105149999999997</v>
      </c>
      <c r="O897" s="28">
        <v>7.0919350000000003</v>
      </c>
      <c r="P897" s="28">
        <v>8.4283199999999994</v>
      </c>
      <c r="Q897" s="28">
        <v>9.0380450000000003</v>
      </c>
      <c r="R897" s="28">
        <v>8.8608949999999993</v>
      </c>
      <c r="S897" s="28">
        <v>9.6811550000000004</v>
      </c>
      <c r="T897" s="28">
        <v>11.002799999999999</v>
      </c>
      <c r="U897" s="28">
        <v>12.516669999999998</v>
      </c>
      <c r="V897" s="28">
        <v>13.115615</v>
      </c>
      <c r="W897" s="28">
        <v>13.141765000000001</v>
      </c>
      <c r="X897" s="28">
        <v>13.356050000000003</v>
      </c>
    </row>
    <row r="898" spans="1:24" x14ac:dyDescent="0.2">
      <c r="A898" s="11" t="s">
        <v>132</v>
      </c>
      <c r="B898" s="11" t="s">
        <v>78</v>
      </c>
      <c r="C898" s="11" t="s">
        <v>181</v>
      </c>
      <c r="D898" s="11" t="s">
        <v>186</v>
      </c>
      <c r="E898" s="28">
        <v>9.3249999999999993</v>
      </c>
      <c r="F898" s="28">
        <v>9.7460000000000004</v>
      </c>
      <c r="G898" s="28">
        <v>9.5045339999999996</v>
      </c>
      <c r="H898" s="28">
        <v>9.59387948</v>
      </c>
      <c r="I898" s="28">
        <v>10.780340000000001</v>
      </c>
      <c r="J898" s="28">
        <v>11.26318</v>
      </c>
      <c r="K898" s="28">
        <v>11.75304</v>
      </c>
      <c r="L898" s="28">
        <v>12.601054517999998</v>
      </c>
      <c r="M898" s="28">
        <v>12.289626503999996</v>
      </c>
      <c r="N898" s="28">
        <v>10.504755419999997</v>
      </c>
      <c r="O898" s="28">
        <v>11.660278516199998</v>
      </c>
      <c r="P898" s="28">
        <v>12.04</v>
      </c>
      <c r="Q898" s="28">
        <v>12.401199999999999</v>
      </c>
      <c r="R898" s="28">
        <v>13.095667199999999</v>
      </c>
      <c r="S898" s="28">
        <v>14.012363904000001</v>
      </c>
      <c r="T898" s="28">
        <v>14.853105738240002</v>
      </c>
      <c r="U898" s="28">
        <v>15.659412422331437</v>
      </c>
      <c r="V898" s="28">
        <v>16.862883037317495</v>
      </c>
      <c r="W898" s="28">
        <v>17.815936286484277</v>
      </c>
      <c r="X898" s="28">
        <v>18.791549732780055</v>
      </c>
    </row>
    <row r="899" spans="1:24" x14ac:dyDescent="0.2">
      <c r="A899" s="11" t="s">
        <v>132</v>
      </c>
      <c r="B899" s="11" t="s">
        <v>78</v>
      </c>
      <c r="C899" s="11" t="s">
        <v>181</v>
      </c>
      <c r="D899" s="11" t="s">
        <v>187</v>
      </c>
      <c r="E899" s="28">
        <v>14.929269999999999</v>
      </c>
      <c r="F899" s="28">
        <v>14.749675</v>
      </c>
      <c r="G899" s="28">
        <v>15.190794</v>
      </c>
      <c r="H899" s="28">
        <v>14.168879480000001</v>
      </c>
      <c r="I899" s="28">
        <v>15.245340000000001</v>
      </c>
      <c r="J899" s="28">
        <v>15.41818</v>
      </c>
      <c r="K899" s="28">
        <v>17.243040000000001</v>
      </c>
      <c r="L899" s="28">
        <v>18.561054517999999</v>
      </c>
      <c r="M899" s="28">
        <v>18.454626503999997</v>
      </c>
      <c r="N899" s="28">
        <v>15.315270419999997</v>
      </c>
      <c r="O899" s="28">
        <v>18.752213516199998</v>
      </c>
      <c r="P899" s="28">
        <v>20.468319999999999</v>
      </c>
      <c r="Q899" s="28">
        <v>21.439245</v>
      </c>
      <c r="R899" s="28">
        <v>21.9565622</v>
      </c>
      <c r="S899" s="28">
        <v>23.693518904000001</v>
      </c>
      <c r="T899" s="28">
        <v>25.855905738240001</v>
      </c>
      <c r="U899" s="28">
        <v>28.176082422331433</v>
      </c>
      <c r="V899" s="28">
        <v>29.978498037317493</v>
      </c>
      <c r="W899" s="28">
        <v>30.95770128648428</v>
      </c>
      <c r="X899" s="28">
        <v>32.147599732780058</v>
      </c>
    </row>
    <row r="900" spans="1:24" x14ac:dyDescent="0.2">
      <c r="A900" s="11" t="s">
        <v>132</v>
      </c>
      <c r="B900" s="11" t="s">
        <v>78</v>
      </c>
      <c r="C900" s="11" t="s">
        <v>181</v>
      </c>
      <c r="D900" s="11" t="s">
        <v>188</v>
      </c>
      <c r="E900" s="28">
        <v>7.36</v>
      </c>
      <c r="F900" s="28">
        <v>10.51</v>
      </c>
      <c r="G900" s="28">
        <v>12.2</v>
      </c>
      <c r="H900" s="28">
        <v>11.933999999999999</v>
      </c>
      <c r="I900" s="28">
        <v>10.779992</v>
      </c>
      <c r="J900" s="28">
        <v>12.38</v>
      </c>
      <c r="K900" s="28">
        <v>13.978999999999999</v>
      </c>
      <c r="L900" s="28">
        <v>15.2</v>
      </c>
      <c r="M900" s="28">
        <v>15.14</v>
      </c>
      <c r="N900" s="28">
        <v>11.034940000000001</v>
      </c>
      <c r="O900" s="28">
        <v>15.638239760000003</v>
      </c>
      <c r="P900" s="28">
        <v>16.092416549999999</v>
      </c>
      <c r="Q900" s="28">
        <v>16.45472846034</v>
      </c>
      <c r="R900" s="28">
        <v>17.634284999999998</v>
      </c>
      <c r="S900" s="28">
        <v>19.484719471042311</v>
      </c>
      <c r="T900" s="28">
        <v>20.885806510126418</v>
      </c>
      <c r="U900" s="28">
        <v>22.259192277971675</v>
      </c>
      <c r="V900" s="28">
        <v>23.270161938544561</v>
      </c>
      <c r="W900" s="28">
        <v>24.267640816187882</v>
      </c>
      <c r="X900" s="28">
        <v>25.341755411132016</v>
      </c>
    </row>
    <row r="901" spans="1:24" x14ac:dyDescent="0.2">
      <c r="A901" s="11" t="s">
        <v>132</v>
      </c>
      <c r="B901" s="11" t="s">
        <v>78</v>
      </c>
      <c r="C901" s="11" t="s">
        <v>181</v>
      </c>
      <c r="D901" s="11" t="s">
        <v>189</v>
      </c>
      <c r="E901" s="28">
        <v>3.5830000000000002</v>
      </c>
      <c r="F901" s="28">
        <v>2.988</v>
      </c>
      <c r="G901" s="28">
        <v>2.7810000000000001</v>
      </c>
      <c r="H901" s="28">
        <v>5.1100969999999997</v>
      </c>
      <c r="I901" s="28">
        <v>5.664339</v>
      </c>
      <c r="J901" s="28">
        <v>5.0039999999999996</v>
      </c>
      <c r="K901" s="28">
        <v>4.1079999999999997</v>
      </c>
      <c r="L901" s="28">
        <v>4.367</v>
      </c>
      <c r="M901" s="28">
        <v>5.3209999999999997</v>
      </c>
      <c r="N901" s="28">
        <v>6.1994350000000003</v>
      </c>
      <c r="O901" s="28">
        <v>8.7726799999999994</v>
      </c>
      <c r="P901" s="28">
        <v>11.450703000000001</v>
      </c>
      <c r="Q901" s="28">
        <v>12.756646999999999</v>
      </c>
      <c r="R901" s="28">
        <v>13.666577999999999</v>
      </c>
      <c r="S901" s="28">
        <v>14.100564011330485</v>
      </c>
      <c r="T901" s="28">
        <v>14.490695107159432</v>
      </c>
      <c r="U901" s="28">
        <v>14.772696714735806</v>
      </c>
      <c r="V901" s="28">
        <v>15.027624659965944</v>
      </c>
      <c r="W901" s="28">
        <v>15.416563830232764</v>
      </c>
      <c r="X901" s="28">
        <v>15.610274025674229</v>
      </c>
    </row>
    <row r="902" spans="1:24" x14ac:dyDescent="0.2">
      <c r="A902" s="11" t="s">
        <v>132</v>
      </c>
      <c r="B902" s="11" t="s">
        <v>78</v>
      </c>
      <c r="C902" s="11" t="s">
        <v>181</v>
      </c>
      <c r="D902" s="11" t="s">
        <v>190</v>
      </c>
      <c r="E902" s="28">
        <v>11.2</v>
      </c>
      <c r="F902" s="28">
        <v>7.8</v>
      </c>
      <c r="G902" s="28">
        <v>5.85</v>
      </c>
      <c r="H902" s="28">
        <v>7.6050000000000004</v>
      </c>
      <c r="I902" s="28">
        <v>9.8864999999999998</v>
      </c>
      <c r="J902" s="28">
        <v>9.6887699999999999</v>
      </c>
      <c r="K902" s="28">
        <v>8.5261175999999992</v>
      </c>
      <c r="L902" s="28">
        <v>8.0998117199999982</v>
      </c>
      <c r="M902" s="28">
        <v>8.2618079543999983</v>
      </c>
      <c r="N902" s="28">
        <v>9.0950000000000006</v>
      </c>
      <c r="O902" s="28">
        <v>11.732550000000002</v>
      </c>
      <c r="P902" s="28">
        <v>15.08</v>
      </c>
      <c r="Q902" s="28">
        <v>18.600000000000001</v>
      </c>
      <c r="R902" s="28">
        <v>18.498000000000001</v>
      </c>
      <c r="S902" s="28">
        <v>18.682980000000001</v>
      </c>
      <c r="T902" s="28">
        <v>19.654494960000001</v>
      </c>
      <c r="U902" s="28">
        <v>20.833764657600003</v>
      </c>
      <c r="V902" s="28">
        <v>21.875452890480005</v>
      </c>
      <c r="W902" s="28">
        <v>22.247335589618164</v>
      </c>
      <c r="X902" s="28">
        <v>22.536550952283196</v>
      </c>
    </row>
    <row r="903" spans="1:24" x14ac:dyDescent="0.2">
      <c r="A903" s="11" t="s">
        <v>132</v>
      </c>
      <c r="B903" s="11" t="s">
        <v>78</v>
      </c>
      <c r="C903" s="11" t="s">
        <v>191</v>
      </c>
      <c r="D903" s="11" t="s">
        <v>182</v>
      </c>
      <c r="E903" s="28">
        <v>3.824388781066014</v>
      </c>
      <c r="F903" s="28">
        <v>3.9708828968753407</v>
      </c>
      <c r="G903" s="28">
        <v>4.0964492818547633</v>
      </c>
      <c r="H903" s="28">
        <v>4.2303867591661479</v>
      </c>
      <c r="I903" s="28">
        <v>4.4566833951009892</v>
      </c>
      <c r="J903" s="28">
        <v>4.739469736956873</v>
      </c>
      <c r="K903" s="28">
        <v>5.055120640831591</v>
      </c>
      <c r="L903" s="28">
        <v>5.3606906310549682</v>
      </c>
      <c r="M903" s="28">
        <v>5.6354697239243476</v>
      </c>
      <c r="N903" s="28">
        <v>5.7853437381612558</v>
      </c>
      <c r="O903" s="28">
        <v>5.970486049294645</v>
      </c>
      <c r="P903" s="28">
        <v>6.2009859671292098</v>
      </c>
      <c r="Q903" s="28">
        <v>6.4550986212001353</v>
      </c>
      <c r="R903" s="28">
        <v>6.732928829521029</v>
      </c>
      <c r="S903" s="28">
        <v>7.025519841850012</v>
      </c>
      <c r="T903" s="28">
        <v>7.3304892216155118</v>
      </c>
      <c r="U903" s="28">
        <v>7.6485459257404083</v>
      </c>
      <c r="V903" s="28">
        <v>7.9788542611113913</v>
      </c>
      <c r="W903" s="28">
        <v>8.3185910259179092</v>
      </c>
      <c r="X903" s="28">
        <v>8.6661334892370618</v>
      </c>
    </row>
    <row r="904" spans="1:24" x14ac:dyDescent="0.2">
      <c r="A904" s="11" t="s">
        <v>132</v>
      </c>
      <c r="B904" s="11" t="s">
        <v>78</v>
      </c>
      <c r="C904" s="11" t="s">
        <v>191</v>
      </c>
      <c r="D904" s="11" t="s">
        <v>183</v>
      </c>
      <c r="E904" s="28">
        <v>0.23716399999999999</v>
      </c>
      <c r="F904" s="28">
        <v>0.23789399999999999</v>
      </c>
      <c r="G904" s="28">
        <v>0.24839</v>
      </c>
      <c r="H904" s="28">
        <v>0.27</v>
      </c>
      <c r="I904" s="28">
        <v>0.34799999999999998</v>
      </c>
      <c r="J904" s="28">
        <v>0.41099999999999998</v>
      </c>
      <c r="K904" s="28">
        <v>0.45200000000000001</v>
      </c>
      <c r="L904" s="28">
        <v>0.45100000000000001</v>
      </c>
      <c r="M904" s="28">
        <v>0.42899999999999999</v>
      </c>
      <c r="N904" s="28">
        <v>0.31205200000000005</v>
      </c>
      <c r="O904" s="28">
        <v>0.31358000000000003</v>
      </c>
      <c r="P904" s="28">
        <v>0.310255</v>
      </c>
      <c r="Q904" s="28">
        <v>0.34193400000000002</v>
      </c>
      <c r="R904" s="28">
        <v>0.37349599999999999</v>
      </c>
      <c r="S904" s="28">
        <v>0.39684800000000003</v>
      </c>
      <c r="T904" s="28">
        <v>0.41143599999999997</v>
      </c>
      <c r="U904" s="28">
        <v>0.43387900000000001</v>
      </c>
      <c r="V904" s="28">
        <v>0.45588400000000001</v>
      </c>
      <c r="W904" s="28">
        <v>0.47548099999999999</v>
      </c>
      <c r="X904" s="28">
        <v>0.49384899999999998</v>
      </c>
    </row>
    <row r="905" spans="1:24" x14ac:dyDescent="0.2">
      <c r="A905" s="11" t="s">
        <v>132</v>
      </c>
      <c r="B905" s="11" t="s">
        <v>78</v>
      </c>
      <c r="C905" s="11" t="s">
        <v>191</v>
      </c>
      <c r="D905" s="11" t="s">
        <v>184</v>
      </c>
      <c r="E905" s="28">
        <v>0.70886300000000002</v>
      </c>
      <c r="F905" s="28">
        <v>0.78055600000000003</v>
      </c>
      <c r="G905" s="28">
        <v>0.60432299999999994</v>
      </c>
      <c r="H905" s="28">
        <v>0.61699999999999999</v>
      </c>
      <c r="I905" s="28">
        <v>0.58299999999999996</v>
      </c>
      <c r="J905" s="28">
        <v>0.76200000000000001</v>
      </c>
      <c r="K905" s="28">
        <v>0.83599999999999997</v>
      </c>
      <c r="L905" s="28">
        <v>0.78900000000000003</v>
      </c>
      <c r="M905" s="28">
        <v>0.82700000000000007</v>
      </c>
      <c r="N905" s="28">
        <v>0.50380200000000008</v>
      </c>
      <c r="O905" s="28">
        <v>0.7926470000000001</v>
      </c>
      <c r="P905" s="28">
        <v>0.84680100000000003</v>
      </c>
      <c r="Q905" s="28">
        <v>1.0388250000000001</v>
      </c>
      <c r="R905" s="28">
        <v>1.1385340000000002</v>
      </c>
      <c r="S905" s="28">
        <v>1.2806790000000001</v>
      </c>
      <c r="T905" s="28">
        <v>1.3588389999999999</v>
      </c>
      <c r="U905" s="28">
        <v>1.5500619999999998</v>
      </c>
      <c r="V905" s="28">
        <v>1.8432750000000002</v>
      </c>
      <c r="W905" s="28">
        <v>1.995177</v>
      </c>
      <c r="X905" s="28">
        <v>2.030799</v>
      </c>
    </row>
    <row r="906" spans="1:24" x14ac:dyDescent="0.2">
      <c r="A906" s="11" t="s">
        <v>132</v>
      </c>
      <c r="B906" s="11" t="s">
        <v>78</v>
      </c>
      <c r="C906" s="11" t="s">
        <v>191</v>
      </c>
      <c r="D906" s="11" t="s">
        <v>185</v>
      </c>
      <c r="E906" s="28">
        <v>3.66482171</v>
      </c>
      <c r="F906" s="28">
        <v>4.0354745200000002</v>
      </c>
      <c r="G906" s="28">
        <v>3.1243499099999998</v>
      </c>
      <c r="H906" s="28">
        <v>3.1898900000000001</v>
      </c>
      <c r="I906" s="28">
        <v>3.0141099999999996</v>
      </c>
      <c r="J906" s="28">
        <v>3.93954</v>
      </c>
      <c r="K906" s="28">
        <v>4.32212</v>
      </c>
      <c r="L906" s="28">
        <v>4.0791300000000001</v>
      </c>
      <c r="M906" s="28">
        <v>4.2755899999999993</v>
      </c>
      <c r="N906" s="28">
        <v>2.6046563400000005</v>
      </c>
      <c r="O906" s="28">
        <v>4.0979849900000005</v>
      </c>
      <c r="P906" s="28">
        <v>4.3779611699999998</v>
      </c>
      <c r="Q906" s="28">
        <v>5.3707252499999996</v>
      </c>
      <c r="R906" s="28">
        <v>5.8862207800000004</v>
      </c>
      <c r="S906" s="28">
        <v>6.6211104300000008</v>
      </c>
      <c r="T906" s="28">
        <v>7.0251976299999992</v>
      </c>
      <c r="U906" s="28">
        <v>8.0138205399999993</v>
      </c>
      <c r="V906" s="28">
        <v>9.5297317500000016</v>
      </c>
      <c r="W906" s="28">
        <v>10.315065089999999</v>
      </c>
      <c r="X906" s="28">
        <v>10.49923083</v>
      </c>
    </row>
    <row r="907" spans="1:24" x14ac:dyDescent="0.2">
      <c r="A907" s="11" t="s">
        <v>132</v>
      </c>
      <c r="B907" s="11" t="s">
        <v>78</v>
      </c>
      <c r="C907" s="11" t="s">
        <v>191</v>
      </c>
      <c r="D907" s="11" t="s">
        <v>186</v>
      </c>
      <c r="E907" s="28">
        <v>4.2779999999999996</v>
      </c>
      <c r="F907" s="28">
        <v>4.2240000000000002</v>
      </c>
      <c r="G907" s="28">
        <v>3.8439999999999999</v>
      </c>
      <c r="H907" s="28">
        <v>3.8959999999999999</v>
      </c>
      <c r="I907" s="28">
        <v>4</v>
      </c>
      <c r="J907" s="28">
        <v>4.0759439737829108</v>
      </c>
      <c r="K907" s="28">
        <v>4.3474037511151682</v>
      </c>
      <c r="L907" s="28">
        <v>4.6638008490178224</v>
      </c>
      <c r="M907" s="28">
        <v>4.5083757791394783</v>
      </c>
      <c r="N907" s="28">
        <v>4.1654474914761037</v>
      </c>
      <c r="O907" s="28">
        <v>4.4774295369709831</v>
      </c>
      <c r="P907" s="28">
        <v>4.6399999999999997</v>
      </c>
      <c r="Q907" s="28">
        <v>4.6399999999999997</v>
      </c>
      <c r="R907" s="28">
        <v>4.9184000000000001</v>
      </c>
      <c r="S907" s="28">
        <v>5.0659520000000002</v>
      </c>
      <c r="T907" s="28">
        <v>5.5233966619267241</v>
      </c>
      <c r="U907" s="28">
        <v>5.9658658220775189</v>
      </c>
      <c r="V907" s="28">
        <v>6.3830834088891137</v>
      </c>
      <c r="W907" s="28">
        <v>6.6548728207343277</v>
      </c>
      <c r="X907" s="28">
        <v>6.9329067913896498</v>
      </c>
    </row>
    <row r="908" spans="1:24" x14ac:dyDescent="0.2">
      <c r="A908" s="11" t="s">
        <v>132</v>
      </c>
      <c r="B908" s="11" t="s">
        <v>78</v>
      </c>
      <c r="C908" s="11" t="s">
        <v>191</v>
      </c>
      <c r="D908" s="11" t="s">
        <v>187</v>
      </c>
      <c r="E908" s="28">
        <v>7.9428217099999996</v>
      </c>
      <c r="F908" s="28">
        <v>8.2594745200000013</v>
      </c>
      <c r="G908" s="28">
        <v>6.9683499099999997</v>
      </c>
      <c r="H908" s="28">
        <v>7.08589</v>
      </c>
      <c r="I908" s="28">
        <v>7.0141099999999996</v>
      </c>
      <c r="J908" s="28">
        <v>8.01548397378291</v>
      </c>
      <c r="K908" s="28">
        <v>8.6695237511151682</v>
      </c>
      <c r="L908" s="28">
        <v>8.7429308490178226</v>
      </c>
      <c r="M908" s="28">
        <v>8.7839657791394785</v>
      </c>
      <c r="N908" s="28">
        <v>6.7701038314761046</v>
      </c>
      <c r="O908" s="28">
        <v>8.5754145269709845</v>
      </c>
      <c r="P908" s="28">
        <v>9.0179611699999995</v>
      </c>
      <c r="Q908" s="28">
        <v>10.01072525</v>
      </c>
      <c r="R908" s="28">
        <v>10.80462078</v>
      </c>
      <c r="S908" s="28">
        <v>11.687062430000001</v>
      </c>
      <c r="T908" s="28">
        <v>12.548594291926722</v>
      </c>
      <c r="U908" s="28">
        <v>13.979686362077519</v>
      </c>
      <c r="V908" s="28">
        <v>15.912815158889115</v>
      </c>
      <c r="W908" s="28">
        <v>16.969937910734327</v>
      </c>
      <c r="X908" s="28">
        <v>17.43213762138965</v>
      </c>
    </row>
    <row r="909" spans="1:24" x14ac:dyDescent="0.2">
      <c r="A909" s="11" t="s">
        <v>132</v>
      </c>
      <c r="B909" s="11" t="s">
        <v>78</v>
      </c>
      <c r="C909" s="11" t="s">
        <v>191</v>
      </c>
      <c r="D909" s="11" t="s">
        <v>188</v>
      </c>
      <c r="E909" s="28">
        <v>4.4242385676775609</v>
      </c>
      <c r="F909" s="28">
        <v>3.5393908541420487</v>
      </c>
      <c r="G909" s="28">
        <v>3.5535000000000005</v>
      </c>
      <c r="H909" s="28">
        <v>3.4559999999999995</v>
      </c>
      <c r="I909" s="28">
        <v>3.75324525</v>
      </c>
      <c r="J909" s="28">
        <v>4.0110000000000001</v>
      </c>
      <c r="K909" s="28">
        <v>4.0455000000000005</v>
      </c>
      <c r="L909" s="28">
        <v>4.1752500000000001</v>
      </c>
      <c r="M909" s="28">
        <v>4.00725</v>
      </c>
      <c r="N909" s="28">
        <v>3.3101932500000002</v>
      </c>
      <c r="O909" s="28">
        <v>4.150147117306938</v>
      </c>
      <c r="P909" s="28">
        <v>3.7503211341317195</v>
      </c>
      <c r="Q909" s="28">
        <v>4.6397739505434625</v>
      </c>
      <c r="R909" s="28">
        <v>4.2418675898583764</v>
      </c>
      <c r="S909" s="28">
        <v>4.1298860615819324</v>
      </c>
      <c r="T909" s="28">
        <v>4.967617454962034</v>
      </c>
      <c r="U909" s="28">
        <v>5.7179511531889524</v>
      </c>
      <c r="V909" s="28">
        <v>6.8483705810232287</v>
      </c>
      <c r="W909" s="28">
        <v>7.7693953114700198</v>
      </c>
      <c r="X909" s="28">
        <v>8.0736445507223387</v>
      </c>
    </row>
    <row r="910" spans="1:24" x14ac:dyDescent="0.2">
      <c r="A910" s="11" t="s">
        <v>132</v>
      </c>
      <c r="B910" s="11" t="s">
        <v>78</v>
      </c>
      <c r="C910" s="11" t="s">
        <v>191</v>
      </c>
      <c r="D910" s="11" t="s">
        <v>189</v>
      </c>
      <c r="E910" s="28">
        <v>0.49700000000000005</v>
      </c>
      <c r="F910" s="28">
        <v>0.29499999999999998</v>
      </c>
      <c r="G910" s="28">
        <v>0.22078616352201258</v>
      </c>
      <c r="H910" s="28">
        <v>5.5196540880503145E-2</v>
      </c>
      <c r="I910" s="28">
        <v>0.43408476939203361</v>
      </c>
      <c r="J910" s="28">
        <v>0.89118448637316572</v>
      </c>
      <c r="K910" s="28">
        <v>0.66235849056603768</v>
      </c>
      <c r="L910" s="28">
        <v>0.84232704402515735</v>
      </c>
      <c r="M910" s="28">
        <v>0.67039832285115308</v>
      </c>
      <c r="N910" s="28">
        <v>0.405752</v>
      </c>
      <c r="O910" s="28">
        <v>0.45695400000000003</v>
      </c>
      <c r="P910" s="28">
        <v>0.45679599999999998</v>
      </c>
      <c r="Q910" s="28">
        <v>0.26421699999999998</v>
      </c>
      <c r="R910" s="28">
        <v>0.277395</v>
      </c>
      <c r="S910" s="28">
        <v>0.28018603164963074</v>
      </c>
      <c r="T910" s="28">
        <v>0.27939941250177058</v>
      </c>
      <c r="U910" s="28">
        <v>0.28200517323008117</v>
      </c>
      <c r="V910" s="28">
        <v>0.28794061373503144</v>
      </c>
      <c r="W910" s="28">
        <v>0.29555761234845673</v>
      </c>
      <c r="X910" s="28">
        <v>0.29935535248277623</v>
      </c>
    </row>
    <row r="911" spans="1:24" x14ac:dyDescent="0.2">
      <c r="A911" s="11" t="s">
        <v>132</v>
      </c>
      <c r="B911" s="11" t="s">
        <v>78</v>
      </c>
      <c r="C911" s="11" t="s">
        <v>191</v>
      </c>
      <c r="D911" s="11" t="s">
        <v>190</v>
      </c>
      <c r="E911" s="28">
        <v>5.2318366271409742</v>
      </c>
      <c r="F911" s="28">
        <v>4.7854693017127801</v>
      </c>
      <c r="G911" s="28">
        <v>3.8283754413702242</v>
      </c>
      <c r="H911" s="28">
        <v>3.8283754413702242</v>
      </c>
      <c r="I911" s="28">
        <v>3.7518079325428197</v>
      </c>
      <c r="J911" s="28">
        <v>4.8773503123056656</v>
      </c>
      <c r="K911" s="28">
        <v>5.3163118404131762</v>
      </c>
      <c r="L911" s="28">
        <v>5.4492196364235053</v>
      </c>
      <c r="M911" s="28">
        <v>5.5582040291519759</v>
      </c>
      <c r="N911" s="28">
        <v>3.5219999999999998</v>
      </c>
      <c r="O911" s="28">
        <v>4.5785999999999998</v>
      </c>
      <c r="P911" s="28">
        <v>5</v>
      </c>
      <c r="Q911" s="28">
        <v>5.33</v>
      </c>
      <c r="R911" s="28">
        <v>6.5026000000000002</v>
      </c>
      <c r="S911" s="28">
        <v>7.3479379999999992</v>
      </c>
      <c r="T911" s="28">
        <v>7.6308336129999992</v>
      </c>
      <c r="U911" s="28">
        <v>8.3710244734609986</v>
      </c>
      <c r="V911" s="28">
        <v>9.2248689697540218</v>
      </c>
      <c r="W911" s="28">
        <v>9.3540171353305777</v>
      </c>
      <c r="X911" s="28">
        <v>9.503681409495865</v>
      </c>
    </row>
    <row r="912" spans="1:24" x14ac:dyDescent="0.2">
      <c r="A912" s="11" t="s">
        <v>132</v>
      </c>
      <c r="B912" s="11" t="s">
        <v>78</v>
      </c>
      <c r="C912" s="11" t="s">
        <v>192</v>
      </c>
      <c r="D912" s="11" t="s">
        <v>182</v>
      </c>
      <c r="E912" s="28">
        <v>0.74417721893398581</v>
      </c>
      <c r="F912" s="28">
        <v>0.77268310312465927</v>
      </c>
      <c r="G912" s="28">
        <v>0.79711671814523655</v>
      </c>
      <c r="H912" s="28">
        <v>0.82317924083385152</v>
      </c>
      <c r="I912" s="28">
        <v>0.85509484025499116</v>
      </c>
      <c r="J912" s="28">
        <v>0.89427856536484296</v>
      </c>
      <c r="K912" s="28">
        <v>0.9387914763108357</v>
      </c>
      <c r="L912" s="28">
        <v>0.98867834404035893</v>
      </c>
      <c r="M912" s="28">
        <v>1.0329843156253724</v>
      </c>
      <c r="N912" s="28">
        <v>1.0586625054785916</v>
      </c>
      <c r="O912" s="28">
        <v>1.086775420007648</v>
      </c>
      <c r="P912" s="28">
        <v>1.1218611182059863</v>
      </c>
      <c r="Q912" s="28">
        <v>1.1565480118253981</v>
      </c>
      <c r="R912" s="28">
        <v>1.1944394516191741</v>
      </c>
      <c r="S912" s="28">
        <v>1.2339643141605936</v>
      </c>
      <c r="T912" s="28">
        <v>1.2774207102705193</v>
      </c>
      <c r="U912" s="28">
        <v>1.3237831288980959</v>
      </c>
      <c r="V912" s="28">
        <v>1.3709565957266494</v>
      </c>
      <c r="W912" s="28">
        <v>1.4216295037855484</v>
      </c>
      <c r="X912" s="28">
        <v>1.4728149313152896</v>
      </c>
    </row>
    <row r="913" spans="1:24" x14ac:dyDescent="0.2">
      <c r="A913" s="11" t="s">
        <v>132</v>
      </c>
      <c r="B913" s="11" t="s">
        <v>78</v>
      </c>
      <c r="C913" s="11" t="s">
        <v>192</v>
      </c>
      <c r="D913" s="11" t="s">
        <v>183</v>
      </c>
      <c r="E913" s="28">
        <v>4.437E-2</v>
      </c>
      <c r="F913" s="28">
        <v>4.5206000000000003E-2</v>
      </c>
      <c r="G913" s="28">
        <v>4.6200000000000005E-2</v>
      </c>
      <c r="H913" s="28">
        <v>5.1999999999999998E-2</v>
      </c>
      <c r="I913" s="28">
        <v>5.8999999999999997E-2</v>
      </c>
      <c r="J913" s="28">
        <v>6.7000000000000004E-2</v>
      </c>
      <c r="K913" s="28">
        <v>7.3999999999999996E-2</v>
      </c>
      <c r="L913" s="28">
        <v>4.2000000000000003E-2</v>
      </c>
      <c r="M913" s="28">
        <v>3.6000000000000004E-2</v>
      </c>
      <c r="N913" s="28">
        <v>1.6548E-2</v>
      </c>
      <c r="O913" s="28">
        <v>1.8219000000000003E-2</v>
      </c>
      <c r="P913" s="28">
        <v>2.2955E-2</v>
      </c>
      <c r="Q913" s="28">
        <v>2.9252E-2</v>
      </c>
      <c r="R913" s="28">
        <v>3.0169000000000001E-2</v>
      </c>
      <c r="S913" s="28">
        <v>2.7501000000000001E-2</v>
      </c>
      <c r="T913" s="28">
        <v>3.2097000000000001E-2</v>
      </c>
      <c r="U913" s="28">
        <v>3.4801000000000006E-2</v>
      </c>
      <c r="V913" s="28">
        <v>3.5402000000000003E-2</v>
      </c>
      <c r="W913" s="28">
        <v>3.8703000000000001E-2</v>
      </c>
      <c r="X913" s="28">
        <v>3.9005999999999999E-2</v>
      </c>
    </row>
    <row r="914" spans="1:24" x14ac:dyDescent="0.2">
      <c r="A914" s="11" t="s">
        <v>132</v>
      </c>
      <c r="B914" s="11" t="s">
        <v>78</v>
      </c>
      <c r="C914" s="11" t="s">
        <v>192</v>
      </c>
      <c r="D914" s="11" t="s">
        <v>184</v>
      </c>
      <c r="E914" s="28">
        <v>5.1322E-2</v>
      </c>
      <c r="F914" s="28">
        <v>4.0299000000000001E-2</v>
      </c>
      <c r="G914" s="28">
        <v>5.5957E-2</v>
      </c>
      <c r="H914" s="28">
        <v>5.1999999999999998E-2</v>
      </c>
      <c r="I914" s="28">
        <v>7.0999999999999994E-2</v>
      </c>
      <c r="J914" s="28">
        <v>7.9000000000000001E-2</v>
      </c>
      <c r="K914" s="28">
        <v>9.4E-2</v>
      </c>
      <c r="L914" s="28">
        <v>9.0999999999999998E-2</v>
      </c>
      <c r="M914" s="28">
        <v>8.3000000000000004E-2</v>
      </c>
      <c r="N914" s="28">
        <v>6.5228999999999995E-2</v>
      </c>
      <c r="O914" s="28">
        <v>9.3367999999999993E-2</v>
      </c>
      <c r="P914" s="28">
        <v>0.13777</v>
      </c>
      <c r="Q914" s="28">
        <v>0.133743</v>
      </c>
      <c r="R914" s="28">
        <v>0.114375</v>
      </c>
      <c r="S914" s="28">
        <v>0.13480500000000001</v>
      </c>
      <c r="T914" s="28">
        <v>0.13431299999999999</v>
      </c>
      <c r="U914" s="28">
        <v>0.13155500000000001</v>
      </c>
      <c r="V914" s="28">
        <v>0.130052</v>
      </c>
      <c r="W914" s="28">
        <v>0.121644</v>
      </c>
      <c r="X914" s="28">
        <v>0.13240299999999999</v>
      </c>
    </row>
    <row r="915" spans="1:24" x14ac:dyDescent="0.2">
      <c r="A915" s="11" t="s">
        <v>132</v>
      </c>
      <c r="B915" s="11" t="s">
        <v>78</v>
      </c>
      <c r="C915" s="11" t="s">
        <v>192</v>
      </c>
      <c r="D915" s="11" t="s">
        <v>185</v>
      </c>
      <c r="E915" s="28">
        <v>0.410576</v>
      </c>
      <c r="F915" s="28">
        <v>0.32239200000000001</v>
      </c>
      <c r="G915" s="28">
        <v>0.447656</v>
      </c>
      <c r="H915" s="28">
        <v>0.41599999999999998</v>
      </c>
      <c r="I915" s="28">
        <v>0.56799999999999995</v>
      </c>
      <c r="J915" s="28">
        <v>0.63200000000000001</v>
      </c>
      <c r="K915" s="28">
        <v>0.752</v>
      </c>
      <c r="L915" s="28">
        <v>0.72799999999999998</v>
      </c>
      <c r="M915" s="28">
        <v>0.66400000000000003</v>
      </c>
      <c r="N915" s="28">
        <v>0.52183199999999996</v>
      </c>
      <c r="O915" s="28">
        <v>0.74694399999999983</v>
      </c>
      <c r="P915" s="28">
        <v>1.10216</v>
      </c>
      <c r="Q915" s="28">
        <v>1.069944</v>
      </c>
      <c r="R915" s="28">
        <v>0.91500000000000004</v>
      </c>
      <c r="S915" s="28">
        <v>1.0784400000000001</v>
      </c>
      <c r="T915" s="28">
        <v>1.0745039999999999</v>
      </c>
      <c r="U915" s="28">
        <v>1.05244</v>
      </c>
      <c r="V915" s="28">
        <v>1.040416</v>
      </c>
      <c r="W915" s="28">
        <v>0.97315200000000002</v>
      </c>
      <c r="X915" s="28">
        <v>1.0592239999999999</v>
      </c>
    </row>
    <row r="916" spans="1:24" x14ac:dyDescent="0.2">
      <c r="A916" s="11" t="s">
        <v>132</v>
      </c>
      <c r="B916" s="11" t="s">
        <v>78</v>
      </c>
      <c r="C916" s="11" t="s">
        <v>192</v>
      </c>
      <c r="D916" s="11" t="s">
        <v>186</v>
      </c>
      <c r="E916" s="28">
        <v>2.2869999999999999</v>
      </c>
      <c r="F916" s="28">
        <v>1.9689999999999999</v>
      </c>
      <c r="G916" s="28">
        <v>1.9927917953630914</v>
      </c>
      <c r="H916" s="28">
        <v>2.0442284480707311</v>
      </c>
      <c r="I916" s="28">
        <v>2.3942655527139749</v>
      </c>
      <c r="J916" s="28">
        <v>2.5039799830215603</v>
      </c>
      <c r="K916" s="28">
        <v>2.6098403041441229</v>
      </c>
      <c r="L916" s="28">
        <v>2.7089786626705838</v>
      </c>
      <c r="M916" s="28">
        <v>2.613450318532192</v>
      </c>
      <c r="N916" s="28">
        <v>2.223191261505042</v>
      </c>
      <c r="O916" s="28">
        <v>2.4121552524169791</v>
      </c>
      <c r="P916" s="28">
        <v>2.6533707776586772</v>
      </c>
      <c r="Q916" s="28">
        <v>2.5737696543289168</v>
      </c>
      <c r="R916" s="28">
        <v>2.7024581370453626</v>
      </c>
      <c r="S916" s="28">
        <v>2.9012029947288052</v>
      </c>
      <c r="T916" s="28">
        <v>3.0684556093226294</v>
      </c>
      <c r="U916" s="28">
        <v>3.3094578222452404</v>
      </c>
      <c r="V916" s="28">
        <v>3.5644871488892886</v>
      </c>
      <c r="W916" s="28">
        <v>3.8383996602209809</v>
      </c>
      <c r="X916" s="28">
        <v>3.9766003145512823</v>
      </c>
    </row>
    <row r="917" spans="1:24" x14ac:dyDescent="0.2">
      <c r="A917" s="11" t="s">
        <v>132</v>
      </c>
      <c r="B917" s="11" t="s">
        <v>78</v>
      </c>
      <c r="C917" s="11" t="s">
        <v>192</v>
      </c>
      <c r="D917" s="11" t="s">
        <v>187</v>
      </c>
      <c r="E917" s="28">
        <v>2.6975759999999998</v>
      </c>
      <c r="F917" s="28">
        <v>2.2913920000000001</v>
      </c>
      <c r="G917" s="28">
        <v>2.4404477953630912</v>
      </c>
      <c r="H917" s="28">
        <v>2.460228448070731</v>
      </c>
      <c r="I917" s="28">
        <v>2.962265552713975</v>
      </c>
      <c r="J917" s="28">
        <v>3.1359799830215604</v>
      </c>
      <c r="K917" s="28">
        <v>3.3618403041441232</v>
      </c>
      <c r="L917" s="28">
        <v>3.4369786626705841</v>
      </c>
      <c r="M917" s="28">
        <v>3.2774503185321922</v>
      </c>
      <c r="N917" s="28">
        <v>2.7450232615050418</v>
      </c>
      <c r="O917" s="28">
        <v>3.1590992524169792</v>
      </c>
      <c r="P917" s="28">
        <v>3.7555307776586773</v>
      </c>
      <c r="Q917" s="28">
        <v>3.6437136543289168</v>
      </c>
      <c r="R917" s="28">
        <v>3.6174581370453627</v>
      </c>
      <c r="S917" s="28">
        <v>3.9796429947288052</v>
      </c>
      <c r="T917" s="28">
        <v>4.1429596093226291</v>
      </c>
      <c r="U917" s="28">
        <v>4.3618978222452407</v>
      </c>
      <c r="V917" s="28">
        <v>4.6049031488892886</v>
      </c>
      <c r="W917" s="28">
        <v>4.8115516602209807</v>
      </c>
      <c r="X917" s="28">
        <v>5.0358243145512827</v>
      </c>
    </row>
    <row r="918" spans="1:24" x14ac:dyDescent="0.2">
      <c r="A918" s="11" t="s">
        <v>132</v>
      </c>
      <c r="B918" s="11" t="s">
        <v>78</v>
      </c>
      <c r="C918" s="11" t="s">
        <v>192</v>
      </c>
      <c r="D918" s="11" t="s">
        <v>188</v>
      </c>
      <c r="E918" s="28">
        <v>0.95276143232243882</v>
      </c>
      <c r="F918" s="28">
        <v>0.76220914585795119</v>
      </c>
      <c r="G918" s="28">
        <v>1.1845000000000001</v>
      </c>
      <c r="H918" s="28">
        <v>1.1519999999999999</v>
      </c>
      <c r="I918" s="28">
        <v>1.25108175</v>
      </c>
      <c r="J918" s="28">
        <v>1.337</v>
      </c>
      <c r="K918" s="28">
        <v>1.3485</v>
      </c>
      <c r="L918" s="28">
        <v>1.39175</v>
      </c>
      <c r="M918" s="28">
        <v>1.33575</v>
      </c>
      <c r="N918" s="28">
        <v>1.1033977500000001</v>
      </c>
      <c r="O918" s="28">
        <v>1.1469921600309911</v>
      </c>
      <c r="P918" s="28">
        <v>1.4158314443677933</v>
      </c>
      <c r="Q918" s="28">
        <v>1.3090253537381944</v>
      </c>
      <c r="R918" s="28">
        <v>1.4740367548318687</v>
      </c>
      <c r="S918" s="28">
        <v>2.0842540623994963</v>
      </c>
      <c r="T918" s="28">
        <v>1.9972142507396093</v>
      </c>
      <c r="U918" s="28">
        <v>2.1651476006189059</v>
      </c>
      <c r="V918" s="28">
        <v>2.3222357735168018</v>
      </c>
      <c r="W918" s="28">
        <v>2.4500976426178558</v>
      </c>
      <c r="X918" s="28">
        <v>2.593805824788967</v>
      </c>
    </row>
    <row r="919" spans="1:24" x14ac:dyDescent="0.2">
      <c r="A919" s="11" t="s">
        <v>132</v>
      </c>
      <c r="B919" s="11" t="s">
        <v>78</v>
      </c>
      <c r="C919" s="11" t="s">
        <v>192</v>
      </c>
      <c r="D919" s="11" t="s">
        <v>189</v>
      </c>
      <c r="E919" s="28">
        <v>0.255</v>
      </c>
      <c r="F919" s="28">
        <v>0.182</v>
      </c>
      <c r="G919" s="28">
        <v>0.1362138364779874</v>
      </c>
      <c r="H919" s="28">
        <v>0.21980345911949689</v>
      </c>
      <c r="I919" s="28">
        <v>0.26780823060796638</v>
      </c>
      <c r="J919" s="28">
        <v>0.54981551362683434</v>
      </c>
      <c r="K919" s="28">
        <v>0.40864150943396227</v>
      </c>
      <c r="L919" s="28">
        <v>0.51967295597484275</v>
      </c>
      <c r="M919" s="28">
        <v>0.41360167714884699</v>
      </c>
      <c r="N919" s="28">
        <v>3.5832000000000003E-2</v>
      </c>
      <c r="O919" s="28">
        <v>0.162828</v>
      </c>
      <c r="P919" s="28">
        <v>0.18035499999999999</v>
      </c>
      <c r="Q919" s="28">
        <v>0.151001</v>
      </c>
      <c r="R919" s="28">
        <v>0.169957</v>
      </c>
      <c r="S919" s="28">
        <v>0.1269052744225552</v>
      </c>
      <c r="T919" s="28">
        <v>0.14974758882965369</v>
      </c>
      <c r="U919" s="28">
        <v>0.15107120572334892</v>
      </c>
      <c r="V919" s="28">
        <v>0.15322157326541105</v>
      </c>
      <c r="W919" s="28">
        <v>0.15668905000545635</v>
      </c>
      <c r="X919" s="28">
        <v>0.15739258886100005</v>
      </c>
    </row>
    <row r="920" spans="1:24" x14ac:dyDescent="0.2">
      <c r="A920" s="11" t="s">
        <v>132</v>
      </c>
      <c r="B920" s="11" t="s">
        <v>78</v>
      </c>
      <c r="C920" s="11" t="s">
        <v>192</v>
      </c>
      <c r="D920" s="11" t="s">
        <v>190</v>
      </c>
      <c r="E920" s="28">
        <v>1.9941196310935443</v>
      </c>
      <c r="F920" s="28">
        <v>1.5952957048748355</v>
      </c>
      <c r="G920" s="28">
        <v>1.5952957048748355</v>
      </c>
      <c r="H920" s="28">
        <v>1.611248661923584</v>
      </c>
      <c r="I920" s="28">
        <v>2.0946232605006592</v>
      </c>
      <c r="J920" s="28">
        <v>2.4088167495757578</v>
      </c>
      <c r="K920" s="28">
        <v>2.4569930845672729</v>
      </c>
      <c r="L920" s="28">
        <v>2.6289826004869821</v>
      </c>
      <c r="M920" s="28">
        <v>2.3660843404382841</v>
      </c>
      <c r="N920" s="28">
        <v>1.8928674723506274</v>
      </c>
      <c r="O920" s="28">
        <v>1.73</v>
      </c>
      <c r="P920" s="28">
        <v>1.95</v>
      </c>
      <c r="Q920" s="28">
        <v>1.99</v>
      </c>
      <c r="R920" s="28">
        <v>2.0895000000000001</v>
      </c>
      <c r="S920" s="28">
        <v>2.1521850000000007</v>
      </c>
      <c r="T920" s="28">
        <v>2.2813161000000002</v>
      </c>
      <c r="U920" s="28">
        <v>2.3565995313000001</v>
      </c>
      <c r="V920" s="28">
        <v>2.4437937139581001</v>
      </c>
      <c r="W920" s="28">
        <v>2.5268827002326755</v>
      </c>
      <c r="X920" s="28">
        <v>2.607742946640121</v>
      </c>
    </row>
    <row r="921" spans="1:24" x14ac:dyDescent="0.2">
      <c r="A921" s="11" t="s">
        <v>133</v>
      </c>
      <c r="B921" s="11" t="s">
        <v>90</v>
      </c>
      <c r="C921" s="11" t="s">
        <v>181</v>
      </c>
      <c r="D921" s="11" t="s">
        <v>182</v>
      </c>
      <c r="E921" s="28">
        <v>9.76</v>
      </c>
      <c r="F921" s="28">
        <v>9.8358840000000001</v>
      </c>
      <c r="G921" s="28">
        <v>10.101441000000001</v>
      </c>
      <c r="H921" s="28">
        <v>10.365941000000001</v>
      </c>
      <c r="I921" s="28">
        <v>10.629</v>
      </c>
      <c r="J921" s="28">
        <v>10.896000000000001</v>
      </c>
      <c r="K921" s="28">
        <v>11.167437554970077</v>
      </c>
      <c r="L921" s="28">
        <v>11.445637072701544</v>
      </c>
      <c r="M921" s="28">
        <v>11.73076700497843</v>
      </c>
      <c r="N921" s="28">
        <v>12.023</v>
      </c>
      <c r="O921" s="28">
        <v>12.269</v>
      </c>
      <c r="P921" s="28">
        <v>12.474</v>
      </c>
      <c r="Q921" s="28">
        <v>12.714</v>
      </c>
      <c r="R921" s="28">
        <v>13</v>
      </c>
      <c r="S921" s="28">
        <v>13.296503999999999</v>
      </c>
      <c r="T921" s="28">
        <v>13.608755319999998</v>
      </c>
      <c r="U921" s="28">
        <v>13.941557330599997</v>
      </c>
      <c r="V921" s="28">
        <v>14.288903250722997</v>
      </c>
      <c r="W921" s="28">
        <v>14.630365604440462</v>
      </c>
      <c r="X921" s="28">
        <v>14.96630715224064</v>
      </c>
    </row>
    <row r="922" spans="1:24" x14ac:dyDescent="0.2">
      <c r="A922" s="11" t="s">
        <v>133</v>
      </c>
      <c r="B922" s="11" t="s">
        <v>90</v>
      </c>
      <c r="C922" s="11" t="s">
        <v>181</v>
      </c>
      <c r="D922" s="11" t="s">
        <v>183</v>
      </c>
      <c r="E922" s="28">
        <v>0.55367299999999997</v>
      </c>
      <c r="F922" s="28">
        <v>0.53000099999999994</v>
      </c>
      <c r="G922" s="28">
        <v>0.54094000000000009</v>
      </c>
      <c r="H922" s="28">
        <v>0.58899999999999997</v>
      </c>
      <c r="I922" s="28">
        <v>0.76300000000000001</v>
      </c>
      <c r="J922" s="28">
        <v>0.79200000000000004</v>
      </c>
      <c r="K922" s="28">
        <v>0.77200000000000002</v>
      </c>
      <c r="L922" s="28">
        <v>0.83799999999999997</v>
      </c>
      <c r="M922" s="28">
        <v>0.79400000000000004</v>
      </c>
      <c r="N922" s="28">
        <v>0.73126999999999998</v>
      </c>
      <c r="O922" s="28">
        <v>0.83077699999999999</v>
      </c>
      <c r="P922" s="28">
        <v>0.80560699999999996</v>
      </c>
      <c r="Q922" s="28">
        <v>0.88198699999999997</v>
      </c>
      <c r="R922" s="28">
        <v>0.89949400000000002</v>
      </c>
      <c r="S922" s="28">
        <v>0.88150400000000007</v>
      </c>
      <c r="T922" s="28">
        <v>0.91059400000000001</v>
      </c>
      <c r="U922" s="28">
        <v>0.94519600000000004</v>
      </c>
      <c r="V922" s="28">
        <v>0.97471600000000003</v>
      </c>
      <c r="W922" s="28">
        <v>0.98446299999999998</v>
      </c>
      <c r="X922" s="28">
        <v>0.99430799999999997</v>
      </c>
    </row>
    <row r="923" spans="1:24" x14ac:dyDescent="0.2">
      <c r="A923" s="11" t="s">
        <v>133</v>
      </c>
      <c r="B923" s="11" t="s">
        <v>90</v>
      </c>
      <c r="C923" s="11" t="s">
        <v>181</v>
      </c>
      <c r="D923" s="11" t="s">
        <v>184</v>
      </c>
      <c r="E923" s="28">
        <v>0.32905700000000004</v>
      </c>
      <c r="F923" s="28">
        <v>0.31423200000000001</v>
      </c>
      <c r="G923" s="28">
        <v>0.32753599999999999</v>
      </c>
      <c r="H923" s="28">
        <v>0.371</v>
      </c>
      <c r="I923" s="28">
        <v>0.34899999999999998</v>
      </c>
      <c r="J923" s="28">
        <v>0.32</v>
      </c>
      <c r="K923" s="28">
        <v>0.28599999999999998</v>
      </c>
      <c r="L923" s="28">
        <v>0.307</v>
      </c>
      <c r="M923" s="28">
        <v>0.28800000000000003</v>
      </c>
      <c r="N923" s="28">
        <v>0.19472999999999999</v>
      </c>
      <c r="O923" s="28">
        <v>0.21069499999999999</v>
      </c>
      <c r="P923" s="28">
        <v>0.20382</v>
      </c>
      <c r="Q923" s="28">
        <v>0.22228200000000001</v>
      </c>
      <c r="R923" s="28">
        <v>0.19814899999999999</v>
      </c>
      <c r="S923" s="28">
        <v>0.176792</v>
      </c>
      <c r="T923" s="28">
        <v>0.191472</v>
      </c>
      <c r="U923" s="28">
        <v>0.18686900000000001</v>
      </c>
      <c r="V923" s="28">
        <v>5.2490000000000002E-2</v>
      </c>
      <c r="W923" s="28">
        <v>0</v>
      </c>
      <c r="X923" s="28">
        <v>0</v>
      </c>
    </row>
    <row r="924" spans="1:24" x14ac:dyDescent="0.2">
      <c r="A924" s="11" t="s">
        <v>133</v>
      </c>
      <c r="B924" s="11" t="s">
        <v>90</v>
      </c>
      <c r="C924" s="11" t="s">
        <v>181</v>
      </c>
      <c r="D924" s="11" t="s">
        <v>185</v>
      </c>
      <c r="E924" s="28">
        <v>1.6452850000000003</v>
      </c>
      <c r="F924" s="28">
        <v>1.5711599999999999</v>
      </c>
      <c r="G924" s="28">
        <v>1.63768</v>
      </c>
      <c r="H924" s="28">
        <v>1.855</v>
      </c>
      <c r="I924" s="28">
        <v>1.7450000000000001</v>
      </c>
      <c r="J924" s="28">
        <v>1.6</v>
      </c>
      <c r="K924" s="28">
        <v>1.43</v>
      </c>
      <c r="L924" s="28">
        <v>1.5349999999999999</v>
      </c>
      <c r="M924" s="28">
        <v>1.44</v>
      </c>
      <c r="N924" s="28">
        <v>0.9736499999999999</v>
      </c>
      <c r="O924" s="28">
        <v>1.0534749999999997</v>
      </c>
      <c r="P924" s="28">
        <v>1.0190999999999999</v>
      </c>
      <c r="Q924" s="28">
        <v>1.11141</v>
      </c>
      <c r="R924" s="28">
        <v>0.99074499999999999</v>
      </c>
      <c r="S924" s="28">
        <v>0.88396000000000008</v>
      </c>
      <c r="T924" s="28">
        <v>0.95735999999999999</v>
      </c>
      <c r="U924" s="28">
        <v>0.93434499999999998</v>
      </c>
      <c r="V924" s="28">
        <v>0.26245000000000002</v>
      </c>
      <c r="W924" s="28">
        <v>0</v>
      </c>
      <c r="X924" s="28">
        <v>0</v>
      </c>
    </row>
    <row r="925" spans="1:24" x14ac:dyDescent="0.2">
      <c r="A925" s="11" t="s">
        <v>133</v>
      </c>
      <c r="B925" s="11" t="s">
        <v>90</v>
      </c>
      <c r="C925" s="11" t="s">
        <v>181</v>
      </c>
      <c r="D925" s="11" t="s">
        <v>186</v>
      </c>
      <c r="E925" s="28">
        <v>9.6135999999999999</v>
      </c>
      <c r="F925" s="28">
        <v>9.6883457400000008</v>
      </c>
      <c r="G925" s="28">
        <v>9.9499193850000012</v>
      </c>
      <c r="H925" s="28">
        <v>10.262281590000001</v>
      </c>
      <c r="I925" s="28">
        <v>10.52271</v>
      </c>
      <c r="J925" s="28">
        <v>10.841520000000003</v>
      </c>
      <c r="K925" s="28">
        <v>11.300890000000001</v>
      </c>
      <c r="L925" s="28">
        <v>11.833670000000001</v>
      </c>
      <c r="M925" s="28">
        <v>11.791</v>
      </c>
      <c r="N925" s="28">
        <v>11.8531</v>
      </c>
      <c r="O925" s="28">
        <v>12.445755</v>
      </c>
      <c r="P925" s="28">
        <v>12.943585200000001</v>
      </c>
      <c r="Q925" s="28">
        <v>13.331892756000002</v>
      </c>
      <c r="R925" s="28">
        <v>13.465211683560002</v>
      </c>
      <c r="S925" s="28">
        <v>13.6671898588134</v>
      </c>
      <c r="T925" s="28">
        <v>14.036080277103444</v>
      </c>
      <c r="U925" s="28">
        <v>14.429511837170995</v>
      </c>
      <c r="V925" s="28">
        <v>14.860459380751918</v>
      </c>
      <c r="W925" s="28">
        <v>15.21558022861808</v>
      </c>
      <c r="X925" s="28">
        <v>15.564959438330266</v>
      </c>
    </row>
    <row r="926" spans="1:24" x14ac:dyDescent="0.2">
      <c r="A926" s="11" t="s">
        <v>133</v>
      </c>
      <c r="B926" s="11" t="s">
        <v>90</v>
      </c>
      <c r="C926" s="11" t="s">
        <v>181</v>
      </c>
      <c r="D926" s="11" t="s">
        <v>187</v>
      </c>
      <c r="E926" s="28">
        <v>11.258884999999999</v>
      </c>
      <c r="F926" s="28">
        <v>11.259505740000002</v>
      </c>
      <c r="G926" s="28">
        <v>11.587599385000001</v>
      </c>
      <c r="H926" s="28">
        <v>12.117281590000001</v>
      </c>
      <c r="I926" s="28">
        <v>12.267710000000001</v>
      </c>
      <c r="J926" s="28">
        <v>12.441520000000002</v>
      </c>
      <c r="K926" s="28">
        <v>12.73089</v>
      </c>
      <c r="L926" s="28">
        <v>13.368670000000002</v>
      </c>
      <c r="M926" s="28">
        <v>13.231</v>
      </c>
      <c r="N926" s="28">
        <v>12.826749999999999</v>
      </c>
      <c r="O926" s="28">
        <v>13.499230000000001</v>
      </c>
      <c r="P926" s="28">
        <v>13.962685200000001</v>
      </c>
      <c r="Q926" s="28">
        <v>14.443302756000001</v>
      </c>
      <c r="R926" s="28">
        <v>14.455956683560002</v>
      </c>
      <c r="S926" s="28">
        <v>14.5511498588134</v>
      </c>
      <c r="T926" s="28">
        <v>14.993440277103444</v>
      </c>
      <c r="U926" s="28">
        <v>15.363856837170996</v>
      </c>
      <c r="V926" s="28">
        <v>15.122909380751917</v>
      </c>
      <c r="W926" s="28">
        <v>15.21558022861808</v>
      </c>
      <c r="X926" s="28">
        <v>15.564959438330266</v>
      </c>
    </row>
    <row r="927" spans="1:24" x14ac:dyDescent="0.2">
      <c r="A927" s="11" t="s">
        <v>133</v>
      </c>
      <c r="B927" s="11" t="s">
        <v>90</v>
      </c>
      <c r="C927" s="11" t="s">
        <v>181</v>
      </c>
      <c r="D927" s="11" t="s">
        <v>188</v>
      </c>
      <c r="E927" s="28">
        <v>6.0344740000000003</v>
      </c>
      <c r="F927" s="28">
        <v>6.6175870000000003</v>
      </c>
      <c r="G927" s="28">
        <v>7.557429</v>
      </c>
      <c r="H927" s="28">
        <v>7.9253419999999997</v>
      </c>
      <c r="I927" s="28">
        <v>7.9067239999999996</v>
      </c>
      <c r="J927" s="28">
        <v>8.3247</v>
      </c>
      <c r="K927" s="28">
        <v>8.9078350000000004</v>
      </c>
      <c r="L927" s="28">
        <v>10.231904</v>
      </c>
      <c r="M927" s="28">
        <v>10.292</v>
      </c>
      <c r="N927" s="28">
        <v>10.746753</v>
      </c>
      <c r="O927" s="28">
        <v>14.348393</v>
      </c>
      <c r="P927" s="28">
        <v>14.430058000000001</v>
      </c>
      <c r="Q927" s="28">
        <v>14.809234999999999</v>
      </c>
      <c r="R927" s="28">
        <v>14.643295999999999</v>
      </c>
      <c r="S927" s="28">
        <v>14.773611257306602</v>
      </c>
      <c r="T927" s="28">
        <v>15.25981738928334</v>
      </c>
      <c r="U927" s="28">
        <v>15.635890029567461</v>
      </c>
      <c r="V927" s="28">
        <v>15.404484161993924</v>
      </c>
      <c r="W927" s="28">
        <v>15.501142619061891</v>
      </c>
      <c r="X927" s="28">
        <v>15.84927726891717</v>
      </c>
    </row>
    <row r="928" spans="1:24" x14ac:dyDescent="0.2">
      <c r="A928" s="11" t="s">
        <v>133</v>
      </c>
      <c r="B928" s="11" t="s">
        <v>90</v>
      </c>
      <c r="C928" s="11" t="s">
        <v>181</v>
      </c>
      <c r="D928" s="11" t="s">
        <v>189</v>
      </c>
      <c r="E928" s="28">
        <v>1.0860080000000001</v>
      </c>
      <c r="F928" s="28">
        <v>1.0560589999999999</v>
      </c>
      <c r="G928" s="28">
        <v>0.56164899999999995</v>
      </c>
      <c r="H928" s="28">
        <v>0.30848599999999998</v>
      </c>
      <c r="I928" s="28">
        <v>0.42919499999999999</v>
      </c>
      <c r="J928" s="28">
        <v>0.37126100000000001</v>
      </c>
      <c r="K928" s="28">
        <v>0.436</v>
      </c>
      <c r="L928" s="28">
        <v>0.65500000000000003</v>
      </c>
      <c r="M928" s="28">
        <v>0.90500000000000003</v>
      </c>
      <c r="N928" s="28">
        <v>0.18621199999999999</v>
      </c>
      <c r="O928" s="28">
        <v>0.18686900000000001</v>
      </c>
      <c r="P928" s="28">
        <v>0.15917500000000001</v>
      </c>
      <c r="Q928" s="28">
        <v>0.16816600000000001</v>
      </c>
      <c r="R928" s="28">
        <v>0.2130484</v>
      </c>
      <c r="S928" s="28">
        <v>0.24757185608260049</v>
      </c>
      <c r="T928" s="28">
        <v>0.26691481985598481</v>
      </c>
      <c r="U928" s="28">
        <v>0.2773890168</v>
      </c>
      <c r="V928" s="28">
        <v>0.2782482843559918</v>
      </c>
      <c r="W928" s="28">
        <v>0.28461089662487843</v>
      </c>
      <c r="X928" s="28">
        <v>0.28571068730400001</v>
      </c>
    </row>
    <row r="929" spans="1:24" x14ac:dyDescent="0.2">
      <c r="A929" s="11" t="s">
        <v>133</v>
      </c>
      <c r="B929" s="11" t="s">
        <v>90</v>
      </c>
      <c r="C929" s="11" t="s">
        <v>181</v>
      </c>
      <c r="D929" s="11" t="s">
        <v>190</v>
      </c>
      <c r="E929" s="28">
        <v>5.9651292679999992</v>
      </c>
      <c r="F929" s="28">
        <v>5.9651292679999992</v>
      </c>
      <c r="G929" s="28">
        <v>4.7</v>
      </c>
      <c r="H929" s="28">
        <v>4.5999999999999996</v>
      </c>
      <c r="I929" s="28">
        <v>4.7149999999999999</v>
      </c>
      <c r="J929" s="28">
        <v>4.4792499999999995</v>
      </c>
      <c r="K929" s="28">
        <v>4.3896649999999982</v>
      </c>
      <c r="L929" s="28">
        <v>4.1701817499999985</v>
      </c>
      <c r="M929" s="28">
        <v>4.1701817499999985</v>
      </c>
      <c r="N929" s="28">
        <v>2.5021090499999992</v>
      </c>
      <c r="O929" s="28">
        <v>0.12510545250000008</v>
      </c>
      <c r="P929" s="28">
        <v>0</v>
      </c>
      <c r="Q929" s="28">
        <v>0</v>
      </c>
      <c r="R929" s="28">
        <v>0</v>
      </c>
      <c r="S929" s="28">
        <v>0</v>
      </c>
      <c r="T929" s="28">
        <v>0</v>
      </c>
      <c r="U929" s="28">
        <v>0</v>
      </c>
      <c r="V929" s="28">
        <v>0</v>
      </c>
      <c r="W929" s="28">
        <v>0</v>
      </c>
      <c r="X929" s="28">
        <v>0</v>
      </c>
    </row>
    <row r="930" spans="1:24" x14ac:dyDescent="0.2">
      <c r="A930" s="11" t="s">
        <v>133</v>
      </c>
      <c r="B930" s="11" t="s">
        <v>90</v>
      </c>
      <c r="C930" s="11" t="s">
        <v>191</v>
      </c>
      <c r="D930" s="11" t="s">
        <v>182</v>
      </c>
      <c r="E930" s="28">
        <v>1.7384120000000001</v>
      </c>
      <c r="F930" s="28">
        <v>1.7556240000000001</v>
      </c>
      <c r="G930" s="28">
        <v>1.8176895</v>
      </c>
      <c r="H930" s="28">
        <v>1.8797550000000001</v>
      </c>
      <c r="I930" s="28">
        <v>1.9524860000000002</v>
      </c>
      <c r="J930" s="28">
        <v>2.0334095000000003</v>
      </c>
      <c r="K930" s="28">
        <v>2.1143330000000002</v>
      </c>
      <c r="L930" s="28">
        <v>2.189559</v>
      </c>
      <c r="M930" s="28">
        <v>2.2784741361270706</v>
      </c>
      <c r="N930" s="28">
        <v>2.371</v>
      </c>
      <c r="O930" s="28">
        <v>2.46</v>
      </c>
      <c r="P930" s="28">
        <v>2.5299999999999998</v>
      </c>
      <c r="Q930" s="28">
        <v>2.617</v>
      </c>
      <c r="R930" s="28">
        <v>2.7170000000000001</v>
      </c>
      <c r="S930" s="28">
        <v>2.7830520000000001</v>
      </c>
      <c r="T930" s="28">
        <v>2.8599344000000002</v>
      </c>
      <c r="U930" s="28">
        <v>2.9416136800000001</v>
      </c>
      <c r="V930" s="28">
        <v>3.022578996</v>
      </c>
      <c r="W930" s="28">
        <v>3.1027600461999998</v>
      </c>
      <c r="X930" s="28">
        <v>3.1812450438899997</v>
      </c>
    </row>
    <row r="931" spans="1:24" x14ac:dyDescent="0.2">
      <c r="A931" s="11" t="s">
        <v>133</v>
      </c>
      <c r="B931" s="11" t="s">
        <v>90</v>
      </c>
      <c r="C931" s="11" t="s">
        <v>191</v>
      </c>
      <c r="D931" s="11" t="s">
        <v>183</v>
      </c>
      <c r="E931" s="28">
        <v>0.22231800000000002</v>
      </c>
      <c r="F931" s="28">
        <v>0.231656</v>
      </c>
      <c r="G931" s="28">
        <v>0.27005299999999999</v>
      </c>
      <c r="H931" s="28">
        <v>0.30499999999999999</v>
      </c>
      <c r="I931" s="28">
        <v>0.17199999999999999</v>
      </c>
      <c r="J931" s="28">
        <v>0.17599999999999999</v>
      </c>
      <c r="K931" s="28">
        <v>0.16900000000000001</v>
      </c>
      <c r="L931" s="28">
        <v>0.186</v>
      </c>
      <c r="M931" s="28">
        <v>0.19400000000000001</v>
      </c>
      <c r="N931" s="28">
        <v>0.187635</v>
      </c>
      <c r="O931" s="28">
        <v>0.18823500000000001</v>
      </c>
      <c r="P931" s="28">
        <v>0.18570300000000001</v>
      </c>
      <c r="Q931" s="28">
        <v>0.209309</v>
      </c>
      <c r="R931" s="28">
        <v>0.21478899999999998</v>
      </c>
      <c r="S931" s="28">
        <v>0.201902</v>
      </c>
      <c r="T931" s="28">
        <v>0.216035</v>
      </c>
      <c r="U931" s="28">
        <v>0.22467599999999999</v>
      </c>
      <c r="V931" s="28">
        <v>0.228046</v>
      </c>
      <c r="W931" s="28">
        <v>0.23131000000000002</v>
      </c>
      <c r="X931" s="28">
        <v>0.233623</v>
      </c>
    </row>
    <row r="932" spans="1:24" x14ac:dyDescent="0.2">
      <c r="A932" s="11" t="s">
        <v>133</v>
      </c>
      <c r="B932" s="11" t="s">
        <v>90</v>
      </c>
      <c r="C932" s="11" t="s">
        <v>191</v>
      </c>
      <c r="D932" s="11" t="s">
        <v>184</v>
      </c>
      <c r="E932" s="28">
        <v>2.1686E-2</v>
      </c>
      <c r="F932" s="28">
        <v>3.0210000000000001E-2</v>
      </c>
      <c r="G932" s="28">
        <v>3.2222000000000001E-2</v>
      </c>
      <c r="H932" s="28">
        <v>3.9E-2</v>
      </c>
      <c r="I932" s="28">
        <v>6.2E-2</v>
      </c>
      <c r="J932" s="28">
        <v>6.6000000000000003E-2</v>
      </c>
      <c r="K932" s="28">
        <v>5.0999999999999997E-2</v>
      </c>
      <c r="L932" s="28">
        <v>4.8000000000000001E-2</v>
      </c>
      <c r="M932" s="28">
        <v>3.6000000000000004E-2</v>
      </c>
      <c r="N932" s="28">
        <v>2.8629999999999999E-2</v>
      </c>
      <c r="O932" s="28">
        <v>2.8742E-2</v>
      </c>
      <c r="P932" s="28">
        <v>1.3784000000000001E-2</v>
      </c>
      <c r="Q932" s="28">
        <v>1.1802E-2</v>
      </c>
      <c r="R932" s="28">
        <v>9.9520000000000008E-3</v>
      </c>
      <c r="S932" s="28">
        <v>1.0962999999999999E-2</v>
      </c>
      <c r="T932" s="28">
        <v>1.376E-2</v>
      </c>
      <c r="U932" s="28">
        <v>1.3826000000000001E-2</v>
      </c>
      <c r="V932" s="28">
        <v>8.7410000000000005E-3</v>
      </c>
      <c r="W932" s="28">
        <v>0</v>
      </c>
      <c r="X932" s="28">
        <v>0</v>
      </c>
    </row>
    <row r="933" spans="1:24" x14ac:dyDescent="0.2">
      <c r="A933" s="11" t="s">
        <v>133</v>
      </c>
      <c r="B933" s="11" t="s">
        <v>90</v>
      </c>
      <c r="C933" s="11" t="s">
        <v>191</v>
      </c>
      <c r="D933" s="11" t="s">
        <v>185</v>
      </c>
      <c r="E933" s="28">
        <v>0.10843</v>
      </c>
      <c r="F933" s="28">
        <v>0.15105000000000002</v>
      </c>
      <c r="G933" s="28">
        <v>0.16111</v>
      </c>
      <c r="H933" s="28">
        <v>0.19500000000000001</v>
      </c>
      <c r="I933" s="28">
        <v>0.31</v>
      </c>
      <c r="J933" s="28">
        <v>0.33</v>
      </c>
      <c r="K933" s="28">
        <v>0.255</v>
      </c>
      <c r="L933" s="28">
        <v>0.24</v>
      </c>
      <c r="M933" s="28">
        <v>0.18</v>
      </c>
      <c r="N933" s="28">
        <v>0.14315</v>
      </c>
      <c r="O933" s="28">
        <v>0.14371</v>
      </c>
      <c r="P933" s="28">
        <v>6.8920000000000009E-2</v>
      </c>
      <c r="Q933" s="28">
        <v>5.901E-2</v>
      </c>
      <c r="R933" s="28">
        <v>4.9760000000000006E-2</v>
      </c>
      <c r="S933" s="28">
        <v>5.4814999999999996E-2</v>
      </c>
      <c r="T933" s="28">
        <v>6.88E-2</v>
      </c>
      <c r="U933" s="28">
        <v>6.9130000000000011E-2</v>
      </c>
      <c r="V933" s="28">
        <v>4.3705000000000001E-2</v>
      </c>
      <c r="W933" s="28">
        <v>0</v>
      </c>
      <c r="X933" s="28">
        <v>0</v>
      </c>
    </row>
    <row r="934" spans="1:24" x14ac:dyDescent="0.2">
      <c r="A934" s="11" t="s">
        <v>133</v>
      </c>
      <c r="B934" s="11" t="s">
        <v>90</v>
      </c>
      <c r="C934" s="11" t="s">
        <v>191</v>
      </c>
      <c r="D934" s="11" t="s">
        <v>186</v>
      </c>
      <c r="E934" s="28">
        <v>2.9221624310794536</v>
      </c>
      <c r="F934" s="28">
        <v>2.9985841521589078</v>
      </c>
      <c r="G934" s="28">
        <v>3.0734685283641858</v>
      </c>
      <c r="H934" s="28">
        <v>3.1391908500000003</v>
      </c>
      <c r="I934" s="28">
        <v>3.26065162</v>
      </c>
      <c r="J934" s="28">
        <v>3.4364620550000002</v>
      </c>
      <c r="K934" s="28">
        <v>3.48864945</v>
      </c>
      <c r="L934" s="28">
        <v>3.7</v>
      </c>
      <c r="M934" s="28">
        <v>3.68</v>
      </c>
      <c r="N934" s="28">
        <v>3.4</v>
      </c>
      <c r="O934" s="28">
        <v>3.45</v>
      </c>
      <c r="P934" s="28">
        <v>3.49</v>
      </c>
      <c r="Q934" s="28">
        <v>3.65</v>
      </c>
      <c r="R934" s="28">
        <v>3.35</v>
      </c>
      <c r="S934" s="28">
        <v>3.2829999999999999</v>
      </c>
      <c r="T934" s="28">
        <v>3.41432</v>
      </c>
      <c r="U934" s="28">
        <v>3.6476009631999999</v>
      </c>
      <c r="V934" s="28">
        <v>3.8991269048400001</v>
      </c>
      <c r="W934" s="28">
        <v>4.1887260623699998</v>
      </c>
      <c r="X934" s="28">
        <v>4.4537430614459996</v>
      </c>
    </row>
    <row r="935" spans="1:24" x14ac:dyDescent="0.2">
      <c r="A935" s="11" t="s">
        <v>133</v>
      </c>
      <c r="B935" s="11" t="s">
        <v>90</v>
      </c>
      <c r="C935" s="11" t="s">
        <v>191</v>
      </c>
      <c r="D935" s="11" t="s">
        <v>187</v>
      </c>
      <c r="E935" s="28">
        <v>3.0305924310794534</v>
      </c>
      <c r="F935" s="28">
        <v>3.149634152158908</v>
      </c>
      <c r="G935" s="28">
        <v>3.2345785283641857</v>
      </c>
      <c r="H935" s="28">
        <v>3.3341908500000002</v>
      </c>
      <c r="I935" s="28">
        <v>3.57065162</v>
      </c>
      <c r="J935" s="28">
        <v>3.7664620550000003</v>
      </c>
      <c r="K935" s="28">
        <v>3.7436494499999999</v>
      </c>
      <c r="L935" s="28">
        <v>3.94</v>
      </c>
      <c r="M935" s="28">
        <v>3.86</v>
      </c>
      <c r="N935" s="28">
        <v>3.5431499999999998</v>
      </c>
      <c r="O935" s="28">
        <v>3.5937100000000002</v>
      </c>
      <c r="P935" s="28">
        <v>3.5589200000000001</v>
      </c>
      <c r="Q935" s="28">
        <v>3.7090099999999997</v>
      </c>
      <c r="R935" s="28">
        <v>3.3997600000000001</v>
      </c>
      <c r="S935" s="28">
        <v>3.337815</v>
      </c>
      <c r="T935" s="28">
        <v>3.48312</v>
      </c>
      <c r="U935" s="28">
        <v>3.7167309631999998</v>
      </c>
      <c r="V935" s="28">
        <v>3.9428319048400002</v>
      </c>
      <c r="W935" s="28">
        <v>4.1887260623699998</v>
      </c>
      <c r="X935" s="28">
        <v>4.4537430614459996</v>
      </c>
    </row>
    <row r="936" spans="1:24" x14ac:dyDescent="0.2">
      <c r="A936" s="11" t="s">
        <v>133</v>
      </c>
      <c r="B936" s="11" t="s">
        <v>90</v>
      </c>
      <c r="C936" s="11" t="s">
        <v>191</v>
      </c>
      <c r="D936" s="11" t="s">
        <v>188</v>
      </c>
      <c r="E936" s="28">
        <v>1.8312440000000001</v>
      </c>
      <c r="F936" s="28">
        <v>1.9828889999999999</v>
      </c>
      <c r="G936" s="28">
        <v>1.9696610000000001</v>
      </c>
      <c r="H936" s="28">
        <v>2.1635409999999999</v>
      </c>
      <c r="I936" s="28">
        <v>2.246178</v>
      </c>
      <c r="J936" s="28">
        <v>2.4764219999999999</v>
      </c>
      <c r="K936" s="28">
        <v>2.420941</v>
      </c>
      <c r="L936" s="28">
        <v>2.7527780000000002</v>
      </c>
      <c r="M936" s="28">
        <v>2.7086939999999999</v>
      </c>
      <c r="N936" s="28">
        <v>2.9191119825802865</v>
      </c>
      <c r="O936" s="28">
        <v>3.0787663417455433</v>
      </c>
      <c r="P936" s="28">
        <v>3.5101213926743342</v>
      </c>
      <c r="Q936" s="28">
        <v>3.7396285023649165</v>
      </c>
      <c r="R936" s="28">
        <v>3.4131529999999999</v>
      </c>
      <c r="S936" s="28">
        <v>3.3268591162496364</v>
      </c>
      <c r="T936" s="28">
        <v>3.4857120998619133</v>
      </c>
      <c r="U936" s="28">
        <v>3.717970671803974</v>
      </c>
      <c r="V936" s="28">
        <v>3.9408129845537379</v>
      </c>
      <c r="W936" s="28">
        <v>4.190439728078923</v>
      </c>
      <c r="X936" s="28">
        <v>4.4520194478683575</v>
      </c>
    </row>
    <row r="937" spans="1:24" x14ac:dyDescent="0.2">
      <c r="A937" s="11" t="s">
        <v>133</v>
      </c>
      <c r="B937" s="11" t="s">
        <v>90</v>
      </c>
      <c r="C937" s="11" t="s">
        <v>191</v>
      </c>
      <c r="D937" s="11" t="s">
        <v>189</v>
      </c>
      <c r="E937" s="28">
        <v>0.1057629422165073</v>
      </c>
      <c r="F937" s="28">
        <v>0.10364768337217715</v>
      </c>
      <c r="G937" s="28">
        <v>8.6999999999999994E-2</v>
      </c>
      <c r="H937" s="28">
        <v>0.11600000000000001</v>
      </c>
      <c r="I937" s="28">
        <v>7.9656000000000005E-2</v>
      </c>
      <c r="J937" s="28">
        <v>2.1000000000000001E-2</v>
      </c>
      <c r="K937" s="28">
        <v>4.365E-3</v>
      </c>
      <c r="L937" s="28">
        <v>1.7229999999999999E-2</v>
      </c>
      <c r="M937" s="28">
        <v>1.8525E-2</v>
      </c>
      <c r="N937" s="28">
        <v>7.6804999999999998E-2</v>
      </c>
      <c r="O937" s="28">
        <v>6.9719999999999999E-3</v>
      </c>
      <c r="P937" s="28">
        <v>9.1750000000000009E-3</v>
      </c>
      <c r="Q937" s="28">
        <v>1.2914999999999999E-2</v>
      </c>
      <c r="R937" s="28">
        <v>7.077E-3</v>
      </c>
      <c r="S937" s="28">
        <v>1.6192999999999999E-2</v>
      </c>
      <c r="T937" s="28">
        <v>0</v>
      </c>
      <c r="U937" s="28">
        <v>0</v>
      </c>
      <c r="V937" s="28">
        <v>0</v>
      </c>
      <c r="W937" s="28">
        <v>0</v>
      </c>
      <c r="X937" s="28">
        <v>0</v>
      </c>
    </row>
    <row r="938" spans="1:24" x14ac:dyDescent="0.2">
      <c r="A938" s="11" t="s">
        <v>133</v>
      </c>
      <c r="B938" s="11" t="s">
        <v>90</v>
      </c>
      <c r="C938" s="11" t="s">
        <v>191</v>
      </c>
      <c r="D938" s="11" t="s">
        <v>190</v>
      </c>
      <c r="E938" s="28">
        <v>1.2564219283499527</v>
      </c>
      <c r="F938" s="28">
        <v>1.2564219283499527</v>
      </c>
      <c r="G938" s="28">
        <v>1.2689861476334523</v>
      </c>
      <c r="H938" s="28">
        <v>1.3197455935387905</v>
      </c>
      <c r="I938" s="28">
        <v>1.3725354172803421</v>
      </c>
      <c r="J938" s="28">
        <v>1.3725354172803421</v>
      </c>
      <c r="K938" s="28">
        <v>1.3862607714531456</v>
      </c>
      <c r="L938" s="28">
        <v>1.3585355560240826</v>
      </c>
      <c r="M938" s="28">
        <v>1.3585355560240826</v>
      </c>
      <c r="N938" s="28">
        <v>0.6792677780120413</v>
      </c>
      <c r="O938" s="28">
        <v>0.52303618906927185</v>
      </c>
      <c r="P938" s="28">
        <v>0</v>
      </c>
      <c r="Q938" s="28">
        <v>0</v>
      </c>
      <c r="R938" s="28">
        <v>0</v>
      </c>
      <c r="S938" s="28">
        <v>0</v>
      </c>
      <c r="T938" s="28">
        <v>0</v>
      </c>
      <c r="U938" s="28">
        <v>0</v>
      </c>
      <c r="V938" s="28">
        <v>0</v>
      </c>
      <c r="W938" s="28">
        <v>0</v>
      </c>
      <c r="X938" s="28">
        <v>0</v>
      </c>
    </row>
    <row r="939" spans="1:24" x14ac:dyDescent="0.2">
      <c r="A939" s="11" t="s">
        <v>133</v>
      </c>
      <c r="B939" s="11" t="s">
        <v>90</v>
      </c>
      <c r="C939" s="11" t="s">
        <v>192</v>
      </c>
      <c r="D939" s="11" t="s">
        <v>182</v>
      </c>
      <c r="E939" s="28">
        <v>0.49199999999999999</v>
      </c>
      <c r="F939" s="28">
        <v>0.48932480000000006</v>
      </c>
      <c r="G939" s="28">
        <v>0.495</v>
      </c>
      <c r="H939" s="28">
        <v>0.50164500000000001</v>
      </c>
      <c r="I939" s="28">
        <v>0.51492800000000005</v>
      </c>
      <c r="J939" s="28">
        <v>0.53288800000000003</v>
      </c>
      <c r="K939" s="28">
        <v>0.550848</v>
      </c>
      <c r="L939" s="28">
        <v>0.5677660000000001</v>
      </c>
      <c r="M939" s="28">
        <v>0.5883262312237999</v>
      </c>
      <c r="N939" s="28">
        <v>0.60963099999999992</v>
      </c>
      <c r="O939" s="28">
        <v>0.622614</v>
      </c>
      <c r="P939" s="28">
        <v>0.63419999999999999</v>
      </c>
      <c r="Q939" s="28">
        <v>0.64800000000000002</v>
      </c>
      <c r="R939" s="28">
        <v>0.66100000000000003</v>
      </c>
      <c r="S939" s="28">
        <v>0.66149939782781253</v>
      </c>
      <c r="T939" s="28">
        <v>0.66462082490531094</v>
      </c>
      <c r="U939" s="28">
        <v>0.6700196148645774</v>
      </c>
      <c r="V939" s="28">
        <v>0.67706082820381774</v>
      </c>
      <c r="W939" s="28">
        <v>0.68536885941202719</v>
      </c>
      <c r="X939" s="28">
        <v>0.69475877846170409</v>
      </c>
    </row>
    <row r="940" spans="1:24" x14ac:dyDescent="0.2">
      <c r="A940" s="11" t="s">
        <v>133</v>
      </c>
      <c r="B940" s="11" t="s">
        <v>90</v>
      </c>
      <c r="C940" s="11" t="s">
        <v>192</v>
      </c>
      <c r="D940" s="11" t="s">
        <v>183</v>
      </c>
      <c r="E940" s="28">
        <v>1.5920999999999998E-2</v>
      </c>
      <c r="F940" s="28">
        <v>1.4999999999999999E-2</v>
      </c>
      <c r="G940" s="28">
        <v>1.5198E-2</v>
      </c>
      <c r="H940" s="28">
        <v>1.7999999999999999E-2</v>
      </c>
      <c r="I940" s="28">
        <v>2.1000000000000001E-2</v>
      </c>
      <c r="J940" s="28">
        <v>2.3E-2</v>
      </c>
      <c r="K940" s="28">
        <v>2.3E-2</v>
      </c>
      <c r="L940" s="28">
        <v>2.7E-2</v>
      </c>
      <c r="M940" s="28">
        <v>2.6000000000000002E-2</v>
      </c>
      <c r="N940" s="28">
        <v>1.9271E-2</v>
      </c>
      <c r="O940" s="28">
        <v>1.9734999999999999E-2</v>
      </c>
      <c r="P940" s="28">
        <v>1.8949999999999998E-2</v>
      </c>
      <c r="Q940" s="28">
        <v>2.1537000000000001E-2</v>
      </c>
      <c r="R940" s="28">
        <v>2.0419E-2</v>
      </c>
      <c r="S940" s="28">
        <v>1.8991000000000001E-2</v>
      </c>
      <c r="T940" s="28">
        <v>2.1627E-2</v>
      </c>
      <c r="U940" s="28">
        <v>2.393E-2</v>
      </c>
      <c r="V940" s="28">
        <v>2.5693000000000001E-2</v>
      </c>
      <c r="W940" s="28">
        <v>2.7157000000000001E-2</v>
      </c>
      <c r="X940" s="28">
        <v>2.8502E-2</v>
      </c>
    </row>
    <row r="941" spans="1:24" x14ac:dyDescent="0.2">
      <c r="A941" s="11" t="s">
        <v>133</v>
      </c>
      <c r="B941" s="11" t="s">
        <v>90</v>
      </c>
      <c r="C941" s="11" t="s">
        <v>192</v>
      </c>
      <c r="D941" s="11" t="s">
        <v>184</v>
      </c>
      <c r="E941" s="28">
        <v>1.1920999999999999E-2</v>
      </c>
      <c r="F941" s="28">
        <v>1.2999999999999999E-2</v>
      </c>
      <c r="G941" s="28">
        <v>1.0999999999999999E-2</v>
      </c>
      <c r="H941" s="28">
        <v>1.2E-2</v>
      </c>
      <c r="I941" s="28">
        <v>1.2999999999999999E-2</v>
      </c>
      <c r="J941" s="28">
        <v>1.4E-2</v>
      </c>
      <c r="K941" s="28">
        <v>1.6E-2</v>
      </c>
      <c r="L941" s="28">
        <v>1.7000000000000001E-2</v>
      </c>
      <c r="M941" s="28">
        <v>1.8000000000000002E-2</v>
      </c>
      <c r="N941" s="28">
        <v>1.9E-2</v>
      </c>
      <c r="O941" s="28">
        <v>0.02</v>
      </c>
      <c r="P941" s="28">
        <v>2.1000000000000001E-2</v>
      </c>
      <c r="Q941" s="28">
        <v>2.1999999999999999E-2</v>
      </c>
      <c r="R941" s="28">
        <v>2.1999999999999999E-2</v>
      </c>
      <c r="S941" s="28">
        <v>2.1999999999999999E-2</v>
      </c>
      <c r="T941" s="28">
        <v>2.3E-2</v>
      </c>
      <c r="U941" s="28">
        <v>2.4E-2</v>
      </c>
      <c r="V941" s="28">
        <v>2.4E-2</v>
      </c>
      <c r="W941" s="28">
        <v>2.5000000000000001E-2</v>
      </c>
      <c r="X941" s="28">
        <v>2.6000000000000002E-2</v>
      </c>
    </row>
    <row r="942" spans="1:24" x14ac:dyDescent="0.2">
      <c r="A942" s="11" t="s">
        <v>133</v>
      </c>
      <c r="B942" s="11" t="s">
        <v>90</v>
      </c>
      <c r="C942" s="11" t="s">
        <v>192</v>
      </c>
      <c r="D942" s="11" t="s">
        <v>185</v>
      </c>
      <c r="E942" s="28">
        <v>9.5367999999999994E-2</v>
      </c>
      <c r="F942" s="28">
        <v>0.104</v>
      </c>
      <c r="G942" s="28">
        <v>8.7999999999999995E-2</v>
      </c>
      <c r="H942" s="28">
        <v>9.6000000000000002E-2</v>
      </c>
      <c r="I942" s="28">
        <v>0.104</v>
      </c>
      <c r="J942" s="28">
        <v>0.112</v>
      </c>
      <c r="K942" s="28">
        <v>0.128</v>
      </c>
      <c r="L942" s="28">
        <v>0.13600000000000001</v>
      </c>
      <c r="M942" s="28">
        <v>0.14400000000000002</v>
      </c>
      <c r="N942" s="28">
        <v>0.152</v>
      </c>
      <c r="O942" s="28">
        <v>0.16</v>
      </c>
      <c r="P942" s="28">
        <v>0.16800000000000001</v>
      </c>
      <c r="Q942" s="28">
        <v>0.17599999999999999</v>
      </c>
      <c r="R942" s="28">
        <v>0.17599999999999999</v>
      </c>
      <c r="S942" s="28">
        <v>0.17599999999999999</v>
      </c>
      <c r="T942" s="28">
        <v>0.184</v>
      </c>
      <c r="U942" s="28">
        <v>0.192</v>
      </c>
      <c r="V942" s="28">
        <v>0.192</v>
      </c>
      <c r="W942" s="28">
        <v>0.2</v>
      </c>
      <c r="X942" s="28">
        <v>0.20800000000000002</v>
      </c>
    </row>
    <row r="943" spans="1:24" x14ac:dyDescent="0.2">
      <c r="A943" s="11" t="s">
        <v>133</v>
      </c>
      <c r="B943" s="11" t="s">
        <v>90</v>
      </c>
      <c r="C943" s="11" t="s">
        <v>192</v>
      </c>
      <c r="D943" s="11" t="s">
        <v>186</v>
      </c>
      <c r="E943" s="28">
        <v>1.1428148741395827</v>
      </c>
      <c r="F943" s="28">
        <v>1.1673498833721769</v>
      </c>
      <c r="G943" s="28">
        <v>1.5122480443221089</v>
      </c>
      <c r="H943" s="28">
        <v>1.6622387650084385</v>
      </c>
      <c r="I943" s="28">
        <v>1.6976896408824236</v>
      </c>
      <c r="J943" s="28">
        <v>1.8204377111211123</v>
      </c>
      <c r="K943" s="28">
        <v>1.7923076108</v>
      </c>
      <c r="L943" s="28">
        <v>1.8641386832399998</v>
      </c>
      <c r="M943" s="28">
        <v>1.7368880037372001</v>
      </c>
      <c r="N943" s="28">
        <v>1.6910000000000001</v>
      </c>
      <c r="O943" s="28">
        <v>1.823</v>
      </c>
      <c r="P943" s="28">
        <v>1.974</v>
      </c>
      <c r="Q943" s="28">
        <v>1.94</v>
      </c>
      <c r="R943" s="28">
        <v>1.87</v>
      </c>
      <c r="S943" s="28">
        <v>1.91675</v>
      </c>
      <c r="T943" s="28">
        <v>1.988953729940806</v>
      </c>
      <c r="U943" s="28">
        <v>2.0770608060801901</v>
      </c>
      <c r="V943" s="28">
        <v>2.1327416088420259</v>
      </c>
      <c r="W943" s="28">
        <v>2.193180350118487</v>
      </c>
      <c r="X943" s="28">
        <v>2.2232280910774533</v>
      </c>
    </row>
    <row r="944" spans="1:24" x14ac:dyDescent="0.2">
      <c r="A944" s="11" t="s">
        <v>133</v>
      </c>
      <c r="B944" s="11" t="s">
        <v>90</v>
      </c>
      <c r="C944" s="11" t="s">
        <v>192</v>
      </c>
      <c r="D944" s="11" t="s">
        <v>187</v>
      </c>
      <c r="E944" s="28">
        <v>1.2381828741395826</v>
      </c>
      <c r="F944" s="28">
        <v>1.271349883372177</v>
      </c>
      <c r="G944" s="28">
        <v>1.600248044322109</v>
      </c>
      <c r="H944" s="28">
        <v>1.7582387650084386</v>
      </c>
      <c r="I944" s="28">
        <v>1.8016896408824237</v>
      </c>
      <c r="J944" s="28">
        <v>1.9324377111211124</v>
      </c>
      <c r="K944" s="28">
        <v>1.9203076108000001</v>
      </c>
      <c r="L944" s="28">
        <v>2.0001386832399999</v>
      </c>
      <c r="M944" s="28">
        <v>1.8808880037372</v>
      </c>
      <c r="N944" s="28">
        <v>1.843</v>
      </c>
      <c r="O944" s="28">
        <v>1.9829999999999999</v>
      </c>
      <c r="P944" s="28">
        <v>2.1419999999999999</v>
      </c>
      <c r="Q944" s="28">
        <v>2.1160000000000001</v>
      </c>
      <c r="R944" s="28">
        <v>2.0460000000000003</v>
      </c>
      <c r="S944" s="28">
        <v>2.0927500000000001</v>
      </c>
      <c r="T944" s="28">
        <v>2.1729537299408062</v>
      </c>
      <c r="U944" s="28">
        <v>2.2690608060801902</v>
      </c>
      <c r="V944" s="28">
        <v>2.3247416088420261</v>
      </c>
      <c r="W944" s="28">
        <v>2.3931803501184872</v>
      </c>
      <c r="X944" s="28">
        <v>2.4312280910774535</v>
      </c>
    </row>
    <row r="945" spans="1:24" x14ac:dyDescent="0.2">
      <c r="A945" s="11" t="s">
        <v>133</v>
      </c>
      <c r="B945" s="11" t="s">
        <v>90</v>
      </c>
      <c r="C945" s="11" t="s">
        <v>192</v>
      </c>
      <c r="D945" s="11" t="s">
        <v>188</v>
      </c>
      <c r="E945" s="28">
        <v>0.67627800000000005</v>
      </c>
      <c r="F945" s="28">
        <v>0.89590499999999995</v>
      </c>
      <c r="G945" s="28">
        <v>1.304594</v>
      </c>
      <c r="H945" s="28">
        <v>1.4686570000000001</v>
      </c>
      <c r="I945" s="28">
        <v>1.485698</v>
      </c>
      <c r="J945" s="28">
        <v>1.5768120000000001</v>
      </c>
      <c r="K945" s="28">
        <v>1.5382720000000001</v>
      </c>
      <c r="L945" s="28">
        <v>1.8855280000000001</v>
      </c>
      <c r="M945" s="28">
        <v>1.762839</v>
      </c>
      <c r="N945" s="28">
        <v>1.7855015859860324</v>
      </c>
      <c r="O945" s="28">
        <v>1.9843245906647224</v>
      </c>
      <c r="P945" s="28">
        <v>2.1679292847397749</v>
      </c>
      <c r="Q945" s="28">
        <v>2.1788395101336704</v>
      </c>
      <c r="R945" s="28">
        <v>2.0963530000000001</v>
      </c>
      <c r="S945" s="28">
        <v>2.1102379451279565</v>
      </c>
      <c r="T945" s="28">
        <v>2.1790961194073986</v>
      </c>
      <c r="U945" s="28">
        <v>2.2752122044932492</v>
      </c>
      <c r="V945" s="28">
        <v>2.3303597943418182</v>
      </c>
      <c r="W945" s="28">
        <v>2.3983238263547206</v>
      </c>
      <c r="X945" s="28">
        <v>2.4357589241826489</v>
      </c>
    </row>
    <row r="946" spans="1:24" x14ac:dyDescent="0.2">
      <c r="A946" s="11" t="s">
        <v>133</v>
      </c>
      <c r="B946" s="11" t="s">
        <v>90</v>
      </c>
      <c r="C946" s="11" t="s">
        <v>192</v>
      </c>
      <c r="D946" s="11" t="s">
        <v>189</v>
      </c>
      <c r="E946" s="28">
        <v>0.1270970577834927</v>
      </c>
      <c r="F946" s="28">
        <v>0.12455511662782284</v>
      </c>
      <c r="G946" s="28">
        <v>6.434595567789117E-2</v>
      </c>
      <c r="H946" s="28">
        <v>7.4018234991561516E-2</v>
      </c>
      <c r="I946" s="28">
        <v>5.124435911757614E-2</v>
      </c>
      <c r="J946" s="28">
        <v>1.5282648878887726E-2</v>
      </c>
      <c r="K946" s="28">
        <v>0</v>
      </c>
      <c r="L946" s="28">
        <v>0</v>
      </c>
      <c r="M946" s="28">
        <v>0</v>
      </c>
      <c r="N946" s="28">
        <v>0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0</v>
      </c>
      <c r="W946" s="28">
        <v>0</v>
      </c>
      <c r="X946" s="28">
        <v>0</v>
      </c>
    </row>
    <row r="947" spans="1:24" x14ac:dyDescent="0.2">
      <c r="A947" s="11" t="s">
        <v>133</v>
      </c>
      <c r="B947" s="11" t="s">
        <v>90</v>
      </c>
      <c r="C947" s="11" t="s">
        <v>192</v>
      </c>
      <c r="D947" s="11" t="s">
        <v>190</v>
      </c>
      <c r="E947" s="28">
        <v>0.7</v>
      </c>
      <c r="F947" s="28">
        <v>0.5</v>
      </c>
      <c r="G947" s="28">
        <v>0.36</v>
      </c>
      <c r="H947" s="28">
        <v>0.36359999999999998</v>
      </c>
      <c r="I947" s="28">
        <v>0.36723600000000001</v>
      </c>
      <c r="J947" s="28">
        <v>0.37090835999999999</v>
      </c>
      <c r="K947" s="28">
        <v>0.38203561079999998</v>
      </c>
      <c r="L947" s="28">
        <v>0.11461068323999998</v>
      </c>
      <c r="M947" s="28">
        <v>0.11804900373719998</v>
      </c>
      <c r="N947" s="28">
        <v>0.10624410336347999</v>
      </c>
      <c r="O947" s="28">
        <v>4.2497641345391995E-2</v>
      </c>
      <c r="P947" s="28">
        <v>0</v>
      </c>
      <c r="Q947" s="28">
        <v>0</v>
      </c>
      <c r="R947" s="28">
        <v>0</v>
      </c>
      <c r="S947" s="28">
        <v>0</v>
      </c>
      <c r="T947" s="28">
        <v>0</v>
      </c>
      <c r="U947" s="28">
        <v>0</v>
      </c>
      <c r="V947" s="28">
        <v>0</v>
      </c>
      <c r="W947" s="28">
        <v>0</v>
      </c>
      <c r="X947" s="28">
        <v>0</v>
      </c>
    </row>
    <row r="948" spans="1:24" x14ac:dyDescent="0.2">
      <c r="A948" s="11" t="s">
        <v>134</v>
      </c>
      <c r="B948" s="11" t="s">
        <v>90</v>
      </c>
      <c r="C948" s="11" t="s">
        <v>181</v>
      </c>
      <c r="D948" s="11" t="s">
        <v>182</v>
      </c>
      <c r="E948" s="28">
        <v>2.1160000000000001</v>
      </c>
      <c r="F948" s="28">
        <v>2.1652</v>
      </c>
      <c r="G948" s="28">
        <v>2.2320000000000002</v>
      </c>
      <c r="H948" s="28">
        <v>2.3250000000000002</v>
      </c>
      <c r="I948" s="28">
        <v>2.4140000000000001</v>
      </c>
      <c r="J948" s="28">
        <v>2.496</v>
      </c>
      <c r="K948" s="28">
        <v>2.5369999999999999</v>
      </c>
      <c r="L948" s="28">
        <v>2.5812499999999998</v>
      </c>
      <c r="M948" s="28">
        <v>2.585</v>
      </c>
      <c r="N948" s="28">
        <v>2.5750000000000002</v>
      </c>
      <c r="O948" s="28">
        <v>2.5998999999999999</v>
      </c>
      <c r="P948" s="28">
        <v>2.6070000000000002</v>
      </c>
      <c r="Q948" s="28">
        <v>2.633</v>
      </c>
      <c r="R948" s="28">
        <v>2.7</v>
      </c>
      <c r="S948" s="28">
        <v>2.7563875523203101</v>
      </c>
      <c r="T948" s="28">
        <v>2.8121792162717236</v>
      </c>
      <c r="U948" s="28">
        <v>2.8686524377901939</v>
      </c>
      <c r="V948" s="28">
        <v>2.9257794587738459</v>
      </c>
      <c r="W948" s="28">
        <v>2.9834846867526053</v>
      </c>
      <c r="X948" s="28">
        <v>3.0416551658048729</v>
      </c>
    </row>
    <row r="949" spans="1:24" x14ac:dyDescent="0.2">
      <c r="A949" s="11" t="s">
        <v>134</v>
      </c>
      <c r="B949" s="11" t="s">
        <v>90</v>
      </c>
      <c r="C949" s="11" t="s">
        <v>181</v>
      </c>
      <c r="D949" s="11" t="s">
        <v>183</v>
      </c>
      <c r="E949" s="28">
        <v>5.7000000000000002E-2</v>
      </c>
      <c r="F949" s="28">
        <v>5.8000000000000003E-2</v>
      </c>
      <c r="G949" s="28">
        <v>6.4000000000000001E-2</v>
      </c>
      <c r="H949" s="28">
        <v>6.5280000000000005E-2</v>
      </c>
      <c r="I949" s="28">
        <v>6.6585600000000009E-2</v>
      </c>
      <c r="J949" s="28">
        <v>6.7917312000000007E-2</v>
      </c>
      <c r="K949" s="28">
        <v>6.927565824000001E-2</v>
      </c>
      <c r="L949" s="28">
        <v>7.8E-2</v>
      </c>
      <c r="M949" s="28">
        <v>7.5999999999999998E-2</v>
      </c>
      <c r="N949" s="28">
        <v>5.4404000000000008E-2</v>
      </c>
      <c r="O949" s="28">
        <v>6.2029000000000008E-2</v>
      </c>
      <c r="P949" s="28">
        <v>6.4019000000000006E-2</v>
      </c>
      <c r="Q949" s="28">
        <v>7.6870999999999995E-2</v>
      </c>
      <c r="R949" s="28">
        <v>7.9216999999999996E-2</v>
      </c>
      <c r="S949" s="28">
        <v>8.0722000000000002E-2</v>
      </c>
      <c r="T949" s="28">
        <v>8.2147000000000012E-2</v>
      </c>
      <c r="U949" s="28">
        <v>8.3490999999999996E-2</v>
      </c>
      <c r="V949" s="28">
        <v>8.4819000000000006E-2</v>
      </c>
      <c r="W949" s="28">
        <v>8.6083000000000007E-2</v>
      </c>
      <c r="X949" s="28">
        <v>8.7245000000000003E-2</v>
      </c>
    </row>
    <row r="950" spans="1:24" x14ac:dyDescent="0.2">
      <c r="A950" s="11" t="s">
        <v>134</v>
      </c>
      <c r="B950" s="11" t="s">
        <v>90</v>
      </c>
      <c r="C950" s="11" t="s">
        <v>181</v>
      </c>
      <c r="D950" s="11" t="s">
        <v>184</v>
      </c>
      <c r="E950" s="28">
        <v>0</v>
      </c>
      <c r="F950" s="28">
        <v>0</v>
      </c>
      <c r="G950" s="28">
        <v>0</v>
      </c>
      <c r="H950" s="28">
        <v>0</v>
      </c>
      <c r="I950" s="28">
        <v>0</v>
      </c>
      <c r="J950" s="28">
        <v>0</v>
      </c>
      <c r="K950" s="28">
        <v>0</v>
      </c>
      <c r="L950" s="28">
        <v>0</v>
      </c>
      <c r="M950" s="28">
        <v>0</v>
      </c>
      <c r="N950" s="28">
        <v>0</v>
      </c>
      <c r="O950" s="28">
        <v>0</v>
      </c>
      <c r="P950" s="28">
        <v>0</v>
      </c>
      <c r="Q950" s="28">
        <v>0</v>
      </c>
      <c r="R950" s="28">
        <v>0</v>
      </c>
      <c r="S950" s="28">
        <v>0</v>
      </c>
      <c r="T950" s="28">
        <v>0</v>
      </c>
      <c r="U950" s="28">
        <v>0</v>
      </c>
      <c r="V950" s="28">
        <v>0</v>
      </c>
      <c r="W950" s="28">
        <v>0</v>
      </c>
      <c r="X950" s="28">
        <v>0</v>
      </c>
    </row>
    <row r="951" spans="1:24" x14ac:dyDescent="0.2">
      <c r="A951" s="11" t="s">
        <v>134</v>
      </c>
      <c r="B951" s="11" t="s">
        <v>90</v>
      </c>
      <c r="C951" s="11" t="s">
        <v>181</v>
      </c>
      <c r="D951" s="11" t="s">
        <v>185</v>
      </c>
      <c r="E951" s="28">
        <v>0</v>
      </c>
      <c r="F951" s="28">
        <v>0</v>
      </c>
      <c r="G951" s="28">
        <v>0</v>
      </c>
      <c r="H951" s="28">
        <v>0</v>
      </c>
      <c r="I951" s="28">
        <v>0</v>
      </c>
      <c r="J951" s="28">
        <v>0</v>
      </c>
      <c r="K951" s="28">
        <v>0</v>
      </c>
      <c r="L951" s="28">
        <v>0</v>
      </c>
      <c r="M951" s="28">
        <v>0</v>
      </c>
      <c r="N951" s="28">
        <v>0</v>
      </c>
      <c r="O951" s="28">
        <v>0</v>
      </c>
      <c r="P951" s="28">
        <v>0</v>
      </c>
      <c r="Q951" s="28">
        <v>0</v>
      </c>
      <c r="R951" s="28">
        <v>0</v>
      </c>
      <c r="S951" s="28">
        <v>0</v>
      </c>
      <c r="T951" s="28">
        <v>0</v>
      </c>
      <c r="U951" s="28">
        <v>0</v>
      </c>
      <c r="V951" s="28">
        <v>0</v>
      </c>
      <c r="W951" s="28">
        <v>0</v>
      </c>
      <c r="X951" s="28">
        <v>0</v>
      </c>
    </row>
    <row r="952" spans="1:24" x14ac:dyDescent="0.2">
      <c r="A952" s="11" t="s">
        <v>134</v>
      </c>
      <c r="B952" s="11" t="s">
        <v>90</v>
      </c>
      <c r="C952" s="11" t="s">
        <v>181</v>
      </c>
      <c r="D952" s="11" t="s">
        <v>186</v>
      </c>
      <c r="E952" s="28">
        <v>1.6585868962732517</v>
      </c>
      <c r="F952" s="28">
        <v>1.6588813752413931</v>
      </c>
      <c r="G952" s="28">
        <v>1.6722477749831466</v>
      </c>
      <c r="H952" s="28">
        <v>1.7046762420190715</v>
      </c>
      <c r="I952" s="28">
        <v>1.8258000000000001</v>
      </c>
      <c r="J952" s="28">
        <v>1.90662</v>
      </c>
      <c r="K952" s="28">
        <v>2.0499999999999998</v>
      </c>
      <c r="L952" s="28">
        <v>2.1800000000000002</v>
      </c>
      <c r="M952" s="28">
        <v>2.42</v>
      </c>
      <c r="N952" s="28">
        <v>2.2799999999999998</v>
      </c>
      <c r="O952" s="28">
        <v>2.4900000000000002</v>
      </c>
      <c r="P952" s="28">
        <v>2.63</v>
      </c>
      <c r="Q952" s="28">
        <v>2.63</v>
      </c>
      <c r="R952" s="28">
        <v>2.8272499999999998</v>
      </c>
      <c r="S952" s="28">
        <v>2.9968849999999998</v>
      </c>
      <c r="T952" s="28">
        <v>2.9963588364498213</v>
      </c>
      <c r="U952" s="28">
        <v>3.0120850596797037</v>
      </c>
      <c r="V952" s="28">
        <v>3.0720684317125384</v>
      </c>
      <c r="W952" s="28">
        <v>3.1326589210902358</v>
      </c>
      <c r="X952" s="28">
        <v>3.1937379240951169</v>
      </c>
    </row>
    <row r="953" spans="1:24" x14ac:dyDescent="0.2">
      <c r="A953" s="11" t="s">
        <v>134</v>
      </c>
      <c r="B953" s="11" t="s">
        <v>90</v>
      </c>
      <c r="C953" s="11" t="s">
        <v>181</v>
      </c>
      <c r="D953" s="11" t="s">
        <v>187</v>
      </c>
      <c r="E953" s="28">
        <v>1.6585868962732517</v>
      </c>
      <c r="F953" s="28">
        <v>1.6588813752413931</v>
      </c>
      <c r="G953" s="28">
        <v>1.6722477749831466</v>
      </c>
      <c r="H953" s="28">
        <v>1.7046762420190715</v>
      </c>
      <c r="I953" s="28">
        <v>1.8258000000000001</v>
      </c>
      <c r="J953" s="28">
        <v>1.90662</v>
      </c>
      <c r="K953" s="28">
        <v>2.0499999999999998</v>
      </c>
      <c r="L953" s="28">
        <v>2.1800000000000002</v>
      </c>
      <c r="M953" s="28">
        <v>2.42</v>
      </c>
      <c r="N953" s="28">
        <v>2.2799999999999998</v>
      </c>
      <c r="O953" s="28">
        <v>2.4900000000000002</v>
      </c>
      <c r="P953" s="28">
        <v>2.63</v>
      </c>
      <c r="Q953" s="28">
        <v>2.63</v>
      </c>
      <c r="R953" s="28">
        <v>2.8272499999999998</v>
      </c>
      <c r="S953" s="28">
        <v>2.9968849999999998</v>
      </c>
      <c r="T953" s="28">
        <v>2.9963588364498213</v>
      </c>
      <c r="U953" s="28">
        <v>3.0120850596797037</v>
      </c>
      <c r="V953" s="28">
        <v>3.0720684317125384</v>
      </c>
      <c r="W953" s="28">
        <v>3.1326589210902358</v>
      </c>
      <c r="X953" s="28">
        <v>3.1937379240951169</v>
      </c>
    </row>
    <row r="954" spans="1:24" x14ac:dyDescent="0.2">
      <c r="A954" s="11" t="s">
        <v>134</v>
      </c>
      <c r="B954" s="11" t="s">
        <v>90</v>
      </c>
      <c r="C954" s="11" t="s">
        <v>181</v>
      </c>
      <c r="D954" s="11" t="s">
        <v>188</v>
      </c>
      <c r="E954" s="28">
        <v>0.91559199999999996</v>
      </c>
      <c r="F954" s="28">
        <v>1.002605</v>
      </c>
      <c r="G954" s="28">
        <v>1.0599639999999999</v>
      </c>
      <c r="H954" s="28">
        <v>1.2743819999999999</v>
      </c>
      <c r="I954" s="28">
        <v>1.4448270000000001</v>
      </c>
      <c r="J954" s="28">
        <v>1.4370000000000001</v>
      </c>
      <c r="K954" s="28">
        <v>1.4019999999999999</v>
      </c>
      <c r="L954" s="28">
        <v>1.9393959999999999</v>
      </c>
      <c r="M954" s="28">
        <v>1.82</v>
      </c>
      <c r="N954" s="28">
        <v>1.8850769999999999</v>
      </c>
      <c r="O954" s="28">
        <v>2.534796</v>
      </c>
      <c r="P954" s="28">
        <v>2.6855739999999999</v>
      </c>
      <c r="Q954" s="28">
        <v>2.6540889999999999</v>
      </c>
      <c r="R954" s="28">
        <v>2.8767770000000001</v>
      </c>
      <c r="S954" s="28">
        <v>3.077922</v>
      </c>
      <c r="T954" s="28">
        <v>3.0360357384024459</v>
      </c>
      <c r="U954" s="28">
        <v>3.0578709472427468</v>
      </c>
      <c r="V954" s="28">
        <v>3.1129353015960364</v>
      </c>
      <c r="W954" s="28">
        <v>3.1760439440075303</v>
      </c>
      <c r="X954" s="28">
        <v>3.2349864996695037</v>
      </c>
    </row>
    <row r="955" spans="1:24" x14ac:dyDescent="0.2">
      <c r="A955" s="11" t="s">
        <v>134</v>
      </c>
      <c r="B955" s="11" t="s">
        <v>90</v>
      </c>
      <c r="C955" s="11" t="s">
        <v>181</v>
      </c>
      <c r="D955" s="11" t="s">
        <v>189</v>
      </c>
      <c r="E955" s="28">
        <v>1.3172170000000001</v>
      </c>
      <c r="F955" s="28">
        <v>1.2148680000000001</v>
      </c>
      <c r="G955" s="28">
        <v>1.509117</v>
      </c>
      <c r="H955" s="28">
        <v>1.7153039999999999</v>
      </c>
      <c r="I955" s="28">
        <v>2.1994470000000002</v>
      </c>
      <c r="J955" s="28">
        <v>1.4530000000000001</v>
      </c>
      <c r="K955" s="28">
        <v>1.071</v>
      </c>
      <c r="L955" s="28">
        <v>0.37362600000000001</v>
      </c>
      <c r="M955" s="28">
        <v>0.48899999999999999</v>
      </c>
      <c r="N955" s="28">
        <v>0.22168499999999999</v>
      </c>
      <c r="O955" s="28">
        <v>2.1412E-2</v>
      </c>
      <c r="P955" s="28">
        <v>2.6636E-2</v>
      </c>
      <c r="Q955" s="28">
        <v>3.5743999999999998E-2</v>
      </c>
      <c r="R955" s="28">
        <v>2.878E-2</v>
      </c>
      <c r="S955" s="28">
        <v>2.4469999999999999E-2</v>
      </c>
      <c r="T955" s="28">
        <v>2.4463000000000002E-2</v>
      </c>
      <c r="U955" s="28">
        <v>2.4463000000000002E-2</v>
      </c>
      <c r="V955" s="28">
        <v>2.4547197303025552E-2</v>
      </c>
      <c r="W955" s="28">
        <v>2.5117118226969416E-2</v>
      </c>
      <c r="X955" s="28">
        <v>2.519689E-2</v>
      </c>
    </row>
    <row r="956" spans="1:24" x14ac:dyDescent="0.2">
      <c r="A956" s="11" t="s">
        <v>134</v>
      </c>
      <c r="B956" s="11" t="s">
        <v>90</v>
      </c>
      <c r="C956" s="11" t="s">
        <v>181</v>
      </c>
      <c r="D956" s="11" t="s">
        <v>190</v>
      </c>
      <c r="E956" s="28">
        <v>1.9843470000000003</v>
      </c>
      <c r="F956" s="28">
        <v>1.8851296500000001</v>
      </c>
      <c r="G956" s="28">
        <v>2.1</v>
      </c>
      <c r="H956" s="28">
        <v>2.1</v>
      </c>
      <c r="I956" s="28">
        <v>2.52</v>
      </c>
      <c r="J956" s="28">
        <v>1.89</v>
      </c>
      <c r="K956" s="28">
        <v>1.6065</v>
      </c>
      <c r="L956" s="28">
        <v>0.63</v>
      </c>
      <c r="M956" s="28">
        <v>1.07</v>
      </c>
      <c r="N956" s="28">
        <v>0.61</v>
      </c>
      <c r="O956" s="28">
        <v>0</v>
      </c>
      <c r="P956" s="28">
        <v>0</v>
      </c>
      <c r="Q956" s="28">
        <v>0</v>
      </c>
      <c r="R956" s="28">
        <v>0</v>
      </c>
      <c r="S956" s="28">
        <v>0</v>
      </c>
      <c r="T956" s="28">
        <v>0</v>
      </c>
      <c r="U956" s="28">
        <v>0</v>
      </c>
      <c r="V956" s="28">
        <v>0</v>
      </c>
      <c r="W956" s="28">
        <v>0</v>
      </c>
      <c r="X956" s="28">
        <v>0</v>
      </c>
    </row>
    <row r="957" spans="1:24" x14ac:dyDescent="0.2">
      <c r="A957" s="11" t="s">
        <v>134</v>
      </c>
      <c r="B957" s="11" t="s">
        <v>90</v>
      </c>
      <c r="C957" s="11" t="s">
        <v>191</v>
      </c>
      <c r="D957" s="11" t="s">
        <v>182</v>
      </c>
      <c r="E957" s="28">
        <v>0.37074073570124405</v>
      </c>
      <c r="F957" s="28">
        <v>0.38258226412374979</v>
      </c>
      <c r="G957" s="28">
        <v>0.3956706343615144</v>
      </c>
      <c r="H957" s="28">
        <v>0.40514847539767229</v>
      </c>
      <c r="I957" s="28">
        <v>0.39278062261654317</v>
      </c>
      <c r="J957" s="28">
        <v>0.40063500234191085</v>
      </c>
      <c r="K957" s="28">
        <v>0.41003863086737768</v>
      </c>
      <c r="L957" s="28">
        <v>0.41855600024854239</v>
      </c>
      <c r="M957" s="28">
        <v>0.43457848636663027</v>
      </c>
      <c r="N957" s="28">
        <v>0.46155989468588704</v>
      </c>
      <c r="O957" s="28">
        <v>0.48220878364671999</v>
      </c>
      <c r="P957" s="28">
        <v>0.49406159642435998</v>
      </c>
      <c r="Q957" s="28">
        <v>0.50527044576609226</v>
      </c>
      <c r="R957" s="28">
        <v>0.52227295824991504</v>
      </c>
      <c r="S957" s="28">
        <v>0.54215873224483324</v>
      </c>
      <c r="T957" s="28">
        <v>0.563503680273299</v>
      </c>
      <c r="U957" s="28">
        <v>0.58518374701581566</v>
      </c>
      <c r="V957" s="28">
        <v>0.60749433919382689</v>
      </c>
      <c r="W957" s="28">
        <v>0.63041349282650772</v>
      </c>
      <c r="X957" s="28">
        <v>0.65395260555743906</v>
      </c>
    </row>
    <row r="958" spans="1:24" x14ac:dyDescent="0.2">
      <c r="A958" s="11" t="s">
        <v>134</v>
      </c>
      <c r="B958" s="11" t="s">
        <v>90</v>
      </c>
      <c r="C958" s="11" t="s">
        <v>191</v>
      </c>
      <c r="D958" s="11" t="s">
        <v>183</v>
      </c>
      <c r="E958" s="28">
        <v>1.6159946294688612E-2</v>
      </c>
      <c r="F958" s="28">
        <v>1.6914663092174945E-2</v>
      </c>
      <c r="G958" s="28">
        <v>1.7732364624876713E-2</v>
      </c>
      <c r="H958" s="28">
        <v>1.839397020597363E-2</v>
      </c>
      <c r="I958" s="28">
        <v>1.8054382487277566E-2</v>
      </c>
      <c r="J958" s="28">
        <v>1.8633928798088062E-2</v>
      </c>
      <c r="K958" s="28">
        <v>1.9286954479901738E-2</v>
      </c>
      <c r="L958" s="28">
        <v>0.02</v>
      </c>
      <c r="M958" s="28">
        <v>1.8000000000000002E-2</v>
      </c>
      <c r="N958" s="28">
        <v>1.1733E-2</v>
      </c>
      <c r="O958" s="28">
        <v>1.3818E-2</v>
      </c>
      <c r="P958" s="28">
        <v>1.5465999999999999E-2</v>
      </c>
      <c r="Q958" s="28">
        <v>1.7943000000000001E-2</v>
      </c>
      <c r="R958" s="28">
        <v>2.1377E-2</v>
      </c>
      <c r="S958" s="28">
        <v>2.1606000000000004E-2</v>
      </c>
      <c r="T958" s="28">
        <v>2.1876000000000003E-2</v>
      </c>
      <c r="U958" s="28">
        <v>2.2091000000000003E-2</v>
      </c>
      <c r="V958" s="28">
        <v>2.2386E-2</v>
      </c>
      <c r="W958" s="28">
        <v>2.2638000000000002E-2</v>
      </c>
      <c r="X958" s="28">
        <v>2.2880000000000001E-2</v>
      </c>
    </row>
    <row r="959" spans="1:24" x14ac:dyDescent="0.2">
      <c r="A959" s="11" t="s">
        <v>134</v>
      </c>
      <c r="B959" s="11" t="s">
        <v>90</v>
      </c>
      <c r="C959" s="11" t="s">
        <v>191</v>
      </c>
      <c r="D959" s="11" t="s">
        <v>184</v>
      </c>
      <c r="E959" s="28">
        <v>0</v>
      </c>
      <c r="F959" s="28">
        <v>0</v>
      </c>
      <c r="G959" s="28">
        <v>0</v>
      </c>
      <c r="H959" s="28">
        <v>0</v>
      </c>
      <c r="I959" s="28">
        <v>0</v>
      </c>
      <c r="J959" s="28">
        <v>0</v>
      </c>
      <c r="K959" s="28">
        <v>0</v>
      </c>
      <c r="L959" s="28">
        <v>0</v>
      </c>
      <c r="M959" s="28">
        <v>0</v>
      </c>
      <c r="N959" s="28">
        <v>0</v>
      </c>
      <c r="O959" s="28">
        <v>0</v>
      </c>
      <c r="P959" s="28">
        <v>0</v>
      </c>
      <c r="Q959" s="28">
        <v>0</v>
      </c>
      <c r="R959" s="28">
        <v>0</v>
      </c>
      <c r="S959" s="28">
        <v>0</v>
      </c>
      <c r="T959" s="28">
        <v>0</v>
      </c>
      <c r="U959" s="28">
        <v>0</v>
      </c>
      <c r="V959" s="28">
        <v>0</v>
      </c>
      <c r="W959" s="28">
        <v>0</v>
      </c>
      <c r="X959" s="28">
        <v>0</v>
      </c>
    </row>
    <row r="960" spans="1:24" x14ac:dyDescent="0.2">
      <c r="A960" s="11" t="s">
        <v>134</v>
      </c>
      <c r="B960" s="11" t="s">
        <v>90</v>
      </c>
      <c r="C960" s="11" t="s">
        <v>191</v>
      </c>
      <c r="D960" s="11" t="s">
        <v>185</v>
      </c>
      <c r="E960" s="28">
        <v>0</v>
      </c>
      <c r="F960" s="28">
        <v>0</v>
      </c>
      <c r="G960" s="28">
        <v>0</v>
      </c>
      <c r="H960" s="28">
        <v>0</v>
      </c>
      <c r="I960" s="28">
        <v>0</v>
      </c>
      <c r="J960" s="28">
        <v>0</v>
      </c>
      <c r="K960" s="28">
        <v>0</v>
      </c>
      <c r="L960" s="28">
        <v>0</v>
      </c>
      <c r="M960" s="28">
        <v>0</v>
      </c>
      <c r="N960" s="28">
        <v>0</v>
      </c>
      <c r="O960" s="28">
        <v>0</v>
      </c>
      <c r="P960" s="28">
        <v>0</v>
      </c>
      <c r="Q960" s="28">
        <v>0</v>
      </c>
      <c r="R960" s="28">
        <v>0</v>
      </c>
      <c r="S960" s="28">
        <v>0</v>
      </c>
      <c r="T960" s="28">
        <v>0</v>
      </c>
      <c r="U960" s="28">
        <v>0</v>
      </c>
      <c r="V960" s="28">
        <v>0</v>
      </c>
      <c r="W960" s="28">
        <v>0</v>
      </c>
      <c r="X960" s="28">
        <v>0</v>
      </c>
    </row>
    <row r="961" spans="1:24" x14ac:dyDescent="0.2">
      <c r="A961" s="11" t="s">
        <v>134</v>
      </c>
      <c r="B961" s="11" t="s">
        <v>90</v>
      </c>
      <c r="C961" s="11" t="s">
        <v>191</v>
      </c>
      <c r="D961" s="11" t="s">
        <v>186</v>
      </c>
      <c r="E961" s="28">
        <v>0.31512962534605743</v>
      </c>
      <c r="F961" s="28">
        <v>0.32519492450518733</v>
      </c>
      <c r="G961" s="28">
        <v>0.34027674555090237</v>
      </c>
      <c r="H961" s="28">
        <v>0.35247917359597492</v>
      </c>
      <c r="I961" s="28">
        <v>0.34564694790255801</v>
      </c>
      <c r="J961" s="28">
        <v>0.35456197707259113</v>
      </c>
      <c r="K961" s="28">
        <v>0.36288418831762925</v>
      </c>
      <c r="L961" s="28">
        <v>0.38507152022865904</v>
      </c>
      <c r="M961" s="28">
        <v>0.39546642259363357</v>
      </c>
      <c r="N961" s="28">
        <v>0.34</v>
      </c>
      <c r="O961" s="28">
        <v>0.35</v>
      </c>
      <c r="P961" s="28">
        <v>0.36</v>
      </c>
      <c r="Q961" s="28">
        <v>0.3276</v>
      </c>
      <c r="R961" s="28">
        <v>0.33742800000000001</v>
      </c>
      <c r="S961" s="28">
        <v>0.35429940000000004</v>
      </c>
      <c r="T961" s="28">
        <v>0.37754746578311038</v>
      </c>
      <c r="U961" s="28">
        <v>0.40377678544091278</v>
      </c>
      <c r="V961" s="28">
        <v>0.43132098082761705</v>
      </c>
      <c r="W961" s="28">
        <v>0.4602018497633506</v>
      </c>
      <c r="X961" s="28">
        <v>0.49046445416807927</v>
      </c>
    </row>
    <row r="962" spans="1:24" x14ac:dyDescent="0.2">
      <c r="A962" s="11" t="s">
        <v>134</v>
      </c>
      <c r="B962" s="11" t="s">
        <v>90</v>
      </c>
      <c r="C962" s="11" t="s">
        <v>191</v>
      </c>
      <c r="D962" s="11" t="s">
        <v>187</v>
      </c>
      <c r="E962" s="28">
        <v>0.31512962534605743</v>
      </c>
      <c r="F962" s="28">
        <v>0.32519492450518733</v>
      </c>
      <c r="G962" s="28">
        <v>0.34027674555090237</v>
      </c>
      <c r="H962" s="28">
        <v>0.35247917359597492</v>
      </c>
      <c r="I962" s="28">
        <v>0.34564694790255801</v>
      </c>
      <c r="J962" s="28">
        <v>0.35456197707259113</v>
      </c>
      <c r="K962" s="28">
        <v>0.36288418831762925</v>
      </c>
      <c r="L962" s="28">
        <v>0.38507152022865904</v>
      </c>
      <c r="M962" s="28">
        <v>0.39546642259363357</v>
      </c>
      <c r="N962" s="28">
        <v>0.34</v>
      </c>
      <c r="O962" s="28">
        <v>0.35</v>
      </c>
      <c r="P962" s="28">
        <v>0.36</v>
      </c>
      <c r="Q962" s="28">
        <v>0.3276</v>
      </c>
      <c r="R962" s="28">
        <v>0.33742800000000001</v>
      </c>
      <c r="S962" s="28">
        <v>0.35429940000000004</v>
      </c>
      <c r="T962" s="28">
        <v>0.37754746578311038</v>
      </c>
      <c r="U962" s="28">
        <v>0.40377678544091278</v>
      </c>
      <c r="V962" s="28">
        <v>0.43132098082761705</v>
      </c>
      <c r="W962" s="28">
        <v>0.4602018497633506</v>
      </c>
      <c r="X962" s="28">
        <v>0.49046445416807927</v>
      </c>
    </row>
    <row r="963" spans="1:24" x14ac:dyDescent="0.2">
      <c r="A963" s="11" t="s">
        <v>134</v>
      </c>
      <c r="B963" s="11" t="s">
        <v>90</v>
      </c>
      <c r="C963" s="11" t="s">
        <v>191</v>
      </c>
      <c r="D963" s="11" t="s">
        <v>188</v>
      </c>
      <c r="E963" s="28">
        <v>0.19450999999999999</v>
      </c>
      <c r="F963" s="28">
        <v>0.13974800000000001</v>
      </c>
      <c r="G963" s="28">
        <v>0.19348899999999999</v>
      </c>
      <c r="H963" s="28">
        <v>0.223</v>
      </c>
      <c r="I963" s="28">
        <v>0.23799999999999999</v>
      </c>
      <c r="J963" s="28">
        <v>0.257656</v>
      </c>
      <c r="K963" s="28">
        <v>0.25825199999999998</v>
      </c>
      <c r="L963" s="28">
        <v>0.36928100000000003</v>
      </c>
      <c r="M963" s="28">
        <v>0.34399999999999997</v>
      </c>
      <c r="N963" s="28">
        <v>0.28898800000000002</v>
      </c>
      <c r="O963" s="28">
        <v>0.32247100000000001</v>
      </c>
      <c r="P963" s="28">
        <v>0.31341200000000002</v>
      </c>
      <c r="Q963" s="28">
        <v>0.26753900000000003</v>
      </c>
      <c r="R963" s="28">
        <v>0.271874</v>
      </c>
      <c r="S963" s="28">
        <v>0.30035499999999998</v>
      </c>
      <c r="T963" s="28">
        <v>0.34616105558696253</v>
      </c>
      <c r="U963" s="28">
        <v>0.38016098436655354</v>
      </c>
      <c r="V963" s="28">
        <v>0.40826241871899743</v>
      </c>
      <c r="W963" s="28">
        <v>0.4368407880293273</v>
      </c>
      <c r="X963" s="28">
        <v>0.46600813944014241</v>
      </c>
    </row>
    <row r="964" spans="1:24" x14ac:dyDescent="0.2">
      <c r="A964" s="11" t="s">
        <v>134</v>
      </c>
      <c r="B964" s="11" t="s">
        <v>90</v>
      </c>
      <c r="C964" s="11" t="s">
        <v>191</v>
      </c>
      <c r="D964" s="11" t="s">
        <v>189</v>
      </c>
      <c r="E964" s="28">
        <v>8.3631999999999998E-2</v>
      </c>
      <c r="F964" s="28">
        <v>0.18975400000000001</v>
      </c>
      <c r="G964" s="28">
        <v>7.9977000000000006E-2</v>
      </c>
      <c r="H964" s="28">
        <v>0.196127</v>
      </c>
      <c r="I964" s="28">
        <v>0.207455</v>
      </c>
      <c r="J964" s="28">
        <v>0.25475900000000001</v>
      </c>
      <c r="K964" s="28">
        <v>0.194323</v>
      </c>
      <c r="L964" s="28">
        <v>9.6222000000000002E-2</v>
      </c>
      <c r="M964" s="28">
        <v>8.6197599999999999E-2</v>
      </c>
      <c r="N964" s="28">
        <v>7.3227480522370283E-2</v>
      </c>
      <c r="O964" s="28">
        <v>5.2764294223798585E-3</v>
      </c>
      <c r="P964" s="28">
        <v>4.4999999999999997E-3</v>
      </c>
      <c r="Q964" s="28">
        <v>2.4729999999999999E-3</v>
      </c>
      <c r="R964" s="28">
        <v>3.5199999999999999E-4</v>
      </c>
      <c r="S964" s="28">
        <v>3.5878118242546852E-4</v>
      </c>
      <c r="T964" s="28">
        <v>3.5199999999999994E-4</v>
      </c>
      <c r="U964" s="28">
        <v>3.5199999999999994E-4</v>
      </c>
      <c r="V964" s="28">
        <v>3.5327668937586013E-4</v>
      </c>
      <c r="W964" s="28">
        <v>3.6138939733833047E-4</v>
      </c>
      <c r="X964" s="28">
        <v>3.6255999999999994E-4</v>
      </c>
    </row>
    <row r="965" spans="1:24" x14ac:dyDescent="0.2">
      <c r="A965" s="11" t="s">
        <v>134</v>
      </c>
      <c r="B965" s="11" t="s">
        <v>90</v>
      </c>
      <c r="C965" s="11" t="s">
        <v>191</v>
      </c>
      <c r="D965" s="11" t="s">
        <v>190</v>
      </c>
      <c r="E965" s="28">
        <v>0.22393538999999996</v>
      </c>
      <c r="F965" s="28">
        <v>0.35829662399999995</v>
      </c>
      <c r="G965" s="28">
        <v>0.39412628639999997</v>
      </c>
      <c r="H965" s="28">
        <v>0.35471365775999997</v>
      </c>
      <c r="I965" s="28">
        <v>0.3653550674928</v>
      </c>
      <c r="J965" s="28">
        <v>0.37631571951758402</v>
      </c>
      <c r="K965" s="28">
        <v>0.28223678963818799</v>
      </c>
      <c r="L965" s="28">
        <v>0.141118394819094</v>
      </c>
      <c r="M965" s="28">
        <v>0.141118394819094</v>
      </c>
      <c r="N965" s="28">
        <v>0.12700655533718461</v>
      </c>
      <c r="O965" s="28">
        <v>0</v>
      </c>
      <c r="P965" s="28">
        <v>0</v>
      </c>
      <c r="Q965" s="28">
        <v>0</v>
      </c>
      <c r="R965" s="28">
        <v>0</v>
      </c>
      <c r="S965" s="28">
        <v>0</v>
      </c>
      <c r="T965" s="28">
        <v>0</v>
      </c>
      <c r="U965" s="28">
        <v>0</v>
      </c>
      <c r="V965" s="28">
        <v>0</v>
      </c>
      <c r="W965" s="28">
        <v>0</v>
      </c>
      <c r="X965" s="28">
        <v>0</v>
      </c>
    </row>
    <row r="966" spans="1:24" x14ac:dyDescent="0.2">
      <c r="A966" s="11" t="s">
        <v>134</v>
      </c>
      <c r="B966" s="11" t="s">
        <v>90</v>
      </c>
      <c r="C966" s="11" t="s">
        <v>192</v>
      </c>
      <c r="D966" s="11" t="s">
        <v>182</v>
      </c>
      <c r="E966" s="28">
        <v>3.2966821589197233E-2</v>
      </c>
      <c r="F966" s="28">
        <v>3.2413724951420836E-2</v>
      </c>
      <c r="G966" s="28">
        <v>3.1790977914185822E-2</v>
      </c>
      <c r="H966" s="28">
        <v>3.2240704138549729E-2</v>
      </c>
      <c r="I966" s="28">
        <v>3.380020419666728E-2</v>
      </c>
      <c r="J966" s="28">
        <v>3.555931580793862E-2</v>
      </c>
      <c r="K966" s="28">
        <v>3.7472981284902569E-2</v>
      </c>
      <c r="L966" s="28">
        <v>3.9612176683366619E-2</v>
      </c>
      <c r="M966" s="28">
        <v>4.1646515953770322E-2</v>
      </c>
      <c r="N966" s="28">
        <v>4.3075944277103068E-2</v>
      </c>
      <c r="O966" s="28">
        <v>4.4235340613708839E-2</v>
      </c>
      <c r="P966" s="28">
        <v>4.5626407446462861E-2</v>
      </c>
      <c r="Q966" s="28">
        <v>4.7390078641824894E-2</v>
      </c>
      <c r="R966" s="28">
        <v>4.9443631649002145E-2</v>
      </c>
      <c r="S966" s="28">
        <v>5.1690854689087289E-2</v>
      </c>
      <c r="T966" s="28">
        <v>5.406128869987066E-2</v>
      </c>
      <c r="U966" s="28">
        <v>5.6571776551498497E-2</v>
      </c>
      <c r="V966" s="28">
        <v>5.9229742744081278E-2</v>
      </c>
      <c r="W966" s="28">
        <v>6.2043014357075973E-2</v>
      </c>
      <c r="X966" s="28">
        <v>6.501984224094004E-2</v>
      </c>
    </row>
    <row r="967" spans="1:24" x14ac:dyDescent="0.2">
      <c r="A967" s="11" t="s">
        <v>134</v>
      </c>
      <c r="B967" s="11" t="s">
        <v>90</v>
      </c>
      <c r="C967" s="11" t="s">
        <v>192</v>
      </c>
      <c r="D967" s="11" t="s">
        <v>183</v>
      </c>
      <c r="E967" s="28">
        <v>1.1572724878675473E-3</v>
      </c>
      <c r="F967" s="28">
        <v>1.0952444416834624E-3</v>
      </c>
      <c r="G967" s="28">
        <v>9.9793921033603135E-4</v>
      </c>
      <c r="H967" s="28">
        <v>1.0855457826476238E-3</v>
      </c>
      <c r="I967" s="28">
        <v>2.2043141408885406E-3</v>
      </c>
      <c r="J967" s="28">
        <v>2.4351156952046901E-3</v>
      </c>
      <c r="K967" s="28">
        <v>2.6248517931227217E-3</v>
      </c>
      <c r="L967" s="28">
        <v>2.8886550241620976E-3</v>
      </c>
      <c r="M967" s="28">
        <v>2.8265828040710305E-3</v>
      </c>
      <c r="N967" s="28">
        <v>2.2623586424081565E-3</v>
      </c>
      <c r="O967" s="28">
        <v>2.0209152221478334E-3</v>
      </c>
      <c r="P967" s="28">
        <v>2.2757736450281976E-3</v>
      </c>
      <c r="Q967" s="28">
        <v>2.6761993442912945E-3</v>
      </c>
      <c r="R967" s="28">
        <v>3.0013545800137527E-3</v>
      </c>
      <c r="S967" s="28">
        <v>3.2360956730651874E-3</v>
      </c>
      <c r="T967" s="28">
        <v>3.4042511045651196E-3</v>
      </c>
      <c r="U967" s="28">
        <v>3.5917136256252494E-3</v>
      </c>
      <c r="V967" s="28">
        <v>3.7894017236127508E-3</v>
      </c>
      <c r="W967" s="28">
        <v>3.9978664678763237E-3</v>
      </c>
      <c r="X967" s="28">
        <v>4.2176881710055871E-3</v>
      </c>
    </row>
    <row r="968" spans="1:24" x14ac:dyDescent="0.2">
      <c r="A968" s="11" t="s">
        <v>134</v>
      </c>
      <c r="B968" s="11" t="s">
        <v>90</v>
      </c>
      <c r="C968" s="11" t="s">
        <v>192</v>
      </c>
      <c r="D968" s="11" t="s">
        <v>184</v>
      </c>
      <c r="E968" s="28">
        <v>0</v>
      </c>
      <c r="F968" s="28">
        <v>0</v>
      </c>
      <c r="G968" s="28">
        <v>0</v>
      </c>
      <c r="H968" s="28">
        <v>0</v>
      </c>
      <c r="I968" s="28">
        <v>0</v>
      </c>
      <c r="J968" s="28">
        <v>0</v>
      </c>
      <c r="K968" s="28">
        <v>0</v>
      </c>
      <c r="L968" s="28">
        <v>0</v>
      </c>
      <c r="M968" s="28">
        <v>0</v>
      </c>
      <c r="N968" s="28">
        <v>0</v>
      </c>
      <c r="O968" s="28">
        <v>0</v>
      </c>
      <c r="P968" s="28">
        <v>0</v>
      </c>
      <c r="Q968" s="28">
        <v>0</v>
      </c>
      <c r="R968" s="28">
        <v>0</v>
      </c>
      <c r="S968" s="28">
        <v>0</v>
      </c>
      <c r="T968" s="28">
        <v>0</v>
      </c>
      <c r="U968" s="28">
        <v>0</v>
      </c>
      <c r="V968" s="28">
        <v>0</v>
      </c>
      <c r="W968" s="28">
        <v>0</v>
      </c>
      <c r="X968" s="28">
        <v>0</v>
      </c>
    </row>
    <row r="969" spans="1:24" x14ac:dyDescent="0.2">
      <c r="A969" s="11" t="s">
        <v>134</v>
      </c>
      <c r="B969" s="11" t="s">
        <v>90</v>
      </c>
      <c r="C969" s="11" t="s">
        <v>192</v>
      </c>
      <c r="D969" s="11" t="s">
        <v>185</v>
      </c>
      <c r="E969" s="28">
        <v>0</v>
      </c>
      <c r="F969" s="28">
        <v>0</v>
      </c>
      <c r="G969" s="28">
        <v>0</v>
      </c>
      <c r="H969" s="28">
        <v>0</v>
      </c>
      <c r="I969" s="28">
        <v>0</v>
      </c>
      <c r="J969" s="28">
        <v>0</v>
      </c>
      <c r="K969" s="28">
        <v>0</v>
      </c>
      <c r="L969" s="28">
        <v>0</v>
      </c>
      <c r="M969" s="28">
        <v>0</v>
      </c>
      <c r="N969" s="28">
        <v>0</v>
      </c>
      <c r="O969" s="28">
        <v>0</v>
      </c>
      <c r="P969" s="28">
        <v>0</v>
      </c>
      <c r="Q969" s="28">
        <v>0</v>
      </c>
      <c r="R969" s="28">
        <v>0</v>
      </c>
      <c r="S969" s="28">
        <v>0</v>
      </c>
      <c r="T969" s="28">
        <v>0</v>
      </c>
      <c r="U969" s="28">
        <v>0</v>
      </c>
      <c r="V969" s="28">
        <v>0</v>
      </c>
      <c r="W969" s="28">
        <v>0</v>
      </c>
      <c r="X969" s="28">
        <v>0</v>
      </c>
    </row>
    <row r="970" spans="1:24" x14ac:dyDescent="0.2">
      <c r="A970" s="11" t="s">
        <v>134</v>
      </c>
      <c r="B970" s="11" t="s">
        <v>90</v>
      </c>
      <c r="C970" s="11" t="s">
        <v>192</v>
      </c>
      <c r="D970" s="11" t="s">
        <v>186</v>
      </c>
      <c r="E970" s="28">
        <v>0.11868055772111002</v>
      </c>
      <c r="F970" s="28">
        <v>0.12317215481539917</v>
      </c>
      <c r="G970" s="28">
        <v>0.12716391165674329</v>
      </c>
      <c r="H970" s="28">
        <v>0.12896281655419892</v>
      </c>
      <c r="I970" s="28">
        <v>0.13520081678666912</v>
      </c>
      <c r="J970" s="28">
        <v>0.14223726323175448</v>
      </c>
      <c r="K970" s="28">
        <v>0.14989192513961028</v>
      </c>
      <c r="L970" s="28">
        <v>0.15844870673346648</v>
      </c>
      <c r="M970" s="28">
        <v>0.16450373801739276</v>
      </c>
      <c r="N970" s="28">
        <v>0.13784302168672982</v>
      </c>
      <c r="O970" s="28">
        <v>0.15040015808661006</v>
      </c>
      <c r="P970" s="28">
        <v>0.16092816915267277</v>
      </c>
      <c r="Q970" s="28">
        <v>0.14966319731198566</v>
      </c>
      <c r="R970" s="28">
        <v>0.16163625309694452</v>
      </c>
      <c r="S970" s="28">
        <v>0.1681017032208223</v>
      </c>
      <c r="T970" s="28">
        <v>0.17818780541407164</v>
      </c>
      <c r="U970" s="28">
        <v>0.19234404027509489</v>
      </c>
      <c r="V970" s="28">
        <v>0.21026558674148851</v>
      </c>
      <c r="W970" s="28">
        <v>0.22645700240332731</v>
      </c>
      <c r="X970" s="28">
        <v>0.24382440840352515</v>
      </c>
    </row>
    <row r="971" spans="1:24" x14ac:dyDescent="0.2">
      <c r="A971" s="11" t="s">
        <v>134</v>
      </c>
      <c r="B971" s="11" t="s">
        <v>90</v>
      </c>
      <c r="C971" s="11" t="s">
        <v>192</v>
      </c>
      <c r="D971" s="11" t="s">
        <v>187</v>
      </c>
      <c r="E971" s="28">
        <v>0.11868055772111002</v>
      </c>
      <c r="F971" s="28">
        <v>0.12317215481539917</v>
      </c>
      <c r="G971" s="28">
        <v>0.12716391165674329</v>
      </c>
      <c r="H971" s="28">
        <v>0.12896281655419892</v>
      </c>
      <c r="I971" s="28">
        <v>0.13520081678666912</v>
      </c>
      <c r="J971" s="28">
        <v>0.14223726323175448</v>
      </c>
      <c r="K971" s="28">
        <v>0.14989192513961028</v>
      </c>
      <c r="L971" s="28">
        <v>0.15844870673346648</v>
      </c>
      <c r="M971" s="28">
        <v>0.16450373801739276</v>
      </c>
      <c r="N971" s="28">
        <v>0.13784302168672982</v>
      </c>
      <c r="O971" s="28">
        <v>0.15040015808661006</v>
      </c>
      <c r="P971" s="28">
        <v>0.16092816915267277</v>
      </c>
      <c r="Q971" s="28">
        <v>0.14966319731198566</v>
      </c>
      <c r="R971" s="28">
        <v>0.16163625309694452</v>
      </c>
      <c r="S971" s="28">
        <v>0.1681017032208223</v>
      </c>
      <c r="T971" s="28">
        <v>0.17818780541407164</v>
      </c>
      <c r="U971" s="28">
        <v>0.19234404027509489</v>
      </c>
      <c r="V971" s="28">
        <v>0.21026558674148851</v>
      </c>
      <c r="W971" s="28">
        <v>0.22645700240332731</v>
      </c>
      <c r="X971" s="28">
        <v>0.24382440840352515</v>
      </c>
    </row>
    <row r="972" spans="1:24" x14ac:dyDescent="0.2">
      <c r="A972" s="11" t="s">
        <v>134</v>
      </c>
      <c r="B972" s="11" t="s">
        <v>90</v>
      </c>
      <c r="C972" s="11" t="s">
        <v>192</v>
      </c>
      <c r="D972" s="11" t="s">
        <v>188</v>
      </c>
      <c r="E972" s="28">
        <v>0.12467499999999999</v>
      </c>
      <c r="F972" s="28">
        <v>0.124638</v>
      </c>
      <c r="G972" s="28">
        <v>0.14882799999999999</v>
      </c>
      <c r="H972" s="28">
        <v>0.13325100000000001</v>
      </c>
      <c r="I972" s="28">
        <v>0.162188</v>
      </c>
      <c r="J972" s="28">
        <v>0.15834399999999998</v>
      </c>
      <c r="K972" s="28">
        <v>0.13747300000000001</v>
      </c>
      <c r="L972" s="28">
        <v>0.154806</v>
      </c>
      <c r="M972" s="28">
        <v>0.17299999999999999</v>
      </c>
      <c r="N972" s="28">
        <v>0.1338</v>
      </c>
      <c r="O972" s="28">
        <v>0.16070699999999999</v>
      </c>
      <c r="P972" s="28">
        <v>0.18266499999999999</v>
      </c>
      <c r="Q972" s="28">
        <v>0.16503799999999999</v>
      </c>
      <c r="R972" s="28">
        <v>0.178061</v>
      </c>
      <c r="S972" s="28">
        <v>0.181092</v>
      </c>
      <c r="T972" s="28">
        <v>0.18586163020119142</v>
      </c>
      <c r="U972" s="28">
        <v>0.19745717058570103</v>
      </c>
      <c r="V972" s="28">
        <v>0.21334436278513921</v>
      </c>
      <c r="W972" s="28">
        <v>0.22892519562225572</v>
      </c>
      <c r="X972" s="28">
        <v>0.24638282619704296</v>
      </c>
    </row>
    <row r="973" spans="1:24" x14ac:dyDescent="0.2">
      <c r="A973" s="11" t="s">
        <v>134</v>
      </c>
      <c r="B973" s="11" t="s">
        <v>90</v>
      </c>
      <c r="C973" s="11" t="s">
        <v>192</v>
      </c>
      <c r="D973" s="11" t="s">
        <v>189</v>
      </c>
      <c r="E973" s="28">
        <v>0</v>
      </c>
      <c r="F973" s="28">
        <v>0</v>
      </c>
      <c r="G973" s="28">
        <v>0</v>
      </c>
      <c r="H973" s="28">
        <v>2.2499999999999998E-3</v>
      </c>
      <c r="I973" s="28">
        <v>1.588E-3</v>
      </c>
      <c r="J973" s="28">
        <v>2.4099999999999122E-4</v>
      </c>
      <c r="K973" s="28">
        <v>0</v>
      </c>
      <c r="L973" s="28">
        <v>0</v>
      </c>
      <c r="M973" s="28">
        <v>3.6849999999999999E-3</v>
      </c>
      <c r="N973" s="28">
        <v>3.1305194776297075E-3</v>
      </c>
      <c r="O973" s="28">
        <v>2.2557057762014006E-4</v>
      </c>
      <c r="P973" s="28">
        <v>1.3336779999999998E-3</v>
      </c>
      <c r="Q973" s="28">
        <v>1.665E-3</v>
      </c>
      <c r="R973" s="28">
        <v>1.624E-3</v>
      </c>
      <c r="S973" s="28">
        <v>3.6099999999999999E-4</v>
      </c>
      <c r="T973" s="28">
        <v>1.624E-3</v>
      </c>
      <c r="U973" s="28">
        <v>1.624E-3</v>
      </c>
      <c r="V973" s="28">
        <v>1.6328203825156642E-3</v>
      </c>
      <c r="W973" s="28">
        <v>1.6699051266138893E-3</v>
      </c>
      <c r="X973" s="28">
        <v>1.6727199999999999E-3</v>
      </c>
    </row>
    <row r="974" spans="1:24" x14ac:dyDescent="0.2">
      <c r="A974" s="11" t="s">
        <v>134</v>
      </c>
      <c r="B974" s="11" t="s">
        <v>90</v>
      </c>
      <c r="C974" s="11" t="s">
        <v>192</v>
      </c>
      <c r="D974" s="11" t="s">
        <v>190</v>
      </c>
      <c r="E974" s="28">
        <v>0</v>
      </c>
      <c r="F974" s="28">
        <v>0</v>
      </c>
      <c r="G974" s="28">
        <v>0</v>
      </c>
      <c r="H974" s="28">
        <v>0</v>
      </c>
      <c r="I974" s="28">
        <v>0</v>
      </c>
      <c r="J974" s="28">
        <v>0</v>
      </c>
      <c r="K974" s="28">
        <v>0</v>
      </c>
      <c r="L974" s="28">
        <v>0</v>
      </c>
      <c r="M974" s="28">
        <v>0</v>
      </c>
      <c r="N974" s="28">
        <v>0</v>
      </c>
      <c r="O974" s="28">
        <v>0</v>
      </c>
      <c r="P974" s="28">
        <v>0</v>
      </c>
      <c r="Q974" s="28">
        <v>0</v>
      </c>
      <c r="R974" s="28">
        <v>0</v>
      </c>
      <c r="S974" s="28">
        <v>0</v>
      </c>
      <c r="T974" s="28">
        <v>0</v>
      </c>
      <c r="U974" s="28">
        <v>0</v>
      </c>
      <c r="V974" s="28">
        <v>0</v>
      </c>
      <c r="W974" s="28">
        <v>0</v>
      </c>
      <c r="X974" s="28">
        <v>0</v>
      </c>
    </row>
    <row r="975" spans="1:24" x14ac:dyDescent="0.2">
      <c r="A975" s="11" t="s">
        <v>135</v>
      </c>
      <c r="B975" s="11" t="s">
        <v>90</v>
      </c>
      <c r="C975" s="11" t="s">
        <v>181</v>
      </c>
      <c r="D975" s="11" t="s">
        <v>182</v>
      </c>
      <c r="E975" s="28">
        <v>0.2924788564785033</v>
      </c>
      <c r="F975" s="28">
        <v>0.3065792380369653</v>
      </c>
      <c r="G975" s="28">
        <v>0.32048535562120162</v>
      </c>
      <c r="H975" s="28">
        <v>0.33420532462516428</v>
      </c>
      <c r="I975" s="28">
        <v>0.34774703985573407</v>
      </c>
      <c r="J975" s="28">
        <v>0.36111818237908</v>
      </c>
      <c r="K975" s="28">
        <v>0.37432622616391575</v>
      </c>
      <c r="L975" s="28">
        <v>0.38737844452776848</v>
      </c>
      <c r="M975" s="28">
        <v>0.40028191639219329</v>
      </c>
      <c r="N975" s="28">
        <v>0.41304353235268798</v>
      </c>
      <c r="O975" s="28">
        <v>0.42567000056889043</v>
      </c>
      <c r="P975" s="28">
        <v>0.43816785248047463</v>
      </c>
      <c r="Q975" s="28">
        <v>0.45054344835399779</v>
      </c>
      <c r="R975" s="28">
        <v>0.46280298266579467</v>
      </c>
      <c r="S975" s="28">
        <v>0.47495248932586182</v>
      </c>
      <c r="T975" s="28">
        <v>0.48699784674752733</v>
      </c>
      <c r="U975" s="28">
        <v>0.49894478276755738</v>
      </c>
      <c r="V975" s="28">
        <v>0.51079887942121105</v>
      </c>
      <c r="W975" s="28">
        <v>0.52256557757662192</v>
      </c>
      <c r="X975" s="28">
        <v>0.53425018143275094</v>
      </c>
    </row>
    <row r="976" spans="1:24" x14ac:dyDescent="0.2">
      <c r="A976" s="11" t="s">
        <v>135</v>
      </c>
      <c r="B976" s="11" t="s">
        <v>90</v>
      </c>
      <c r="C976" s="11" t="s">
        <v>181</v>
      </c>
      <c r="D976" s="11" t="s">
        <v>183</v>
      </c>
      <c r="E976" s="28">
        <v>2.2874747252817094E-2</v>
      </c>
      <c r="F976" s="28">
        <v>2.3103494725345265E-2</v>
      </c>
      <c r="G976" s="28">
        <v>2.3334529672598719E-2</v>
      </c>
      <c r="H976" s="28">
        <v>2.3567874969324706E-2</v>
      </c>
      <c r="I976" s="28">
        <v>2.3803553719017954E-2</v>
      </c>
      <c r="J976" s="28">
        <v>2.4041589256208133E-2</v>
      </c>
      <c r="K976" s="28">
        <v>2.4282005148770214E-2</v>
      </c>
      <c r="L976" s="28">
        <v>2.4524825200257915E-2</v>
      </c>
      <c r="M976" s="28">
        <v>2.4770073452260493E-2</v>
      </c>
      <c r="N976" s="28">
        <v>2.5017774186783099E-2</v>
      </c>
      <c r="O976" s="28">
        <v>2.5267951928650931E-2</v>
      </c>
      <c r="P976" s="28">
        <v>2.5520631447937439E-2</v>
      </c>
      <c r="Q976" s="28">
        <v>2.5775837762416813E-2</v>
      </c>
      <c r="R976" s="28">
        <v>2.6033596140040981E-2</v>
      </c>
      <c r="S976" s="28">
        <v>2.6293932101441393E-2</v>
      </c>
      <c r="T976" s="28">
        <v>2.6556871422455806E-2</v>
      </c>
      <c r="U976" s="28">
        <v>2.6822440136680364E-2</v>
      </c>
      <c r="V976" s="28">
        <v>2.709066453804717E-2</v>
      </c>
      <c r="W976" s="28">
        <v>2.7361571183427642E-2</v>
      </c>
      <c r="X976" s="28">
        <v>2.7635186895261919E-2</v>
      </c>
    </row>
    <row r="977" spans="1:24" x14ac:dyDescent="0.2">
      <c r="A977" s="11" t="s">
        <v>135</v>
      </c>
      <c r="B977" s="11" t="s">
        <v>90</v>
      </c>
      <c r="C977" s="11" t="s">
        <v>181</v>
      </c>
      <c r="D977" s="11" t="s">
        <v>184</v>
      </c>
      <c r="E977" s="28">
        <v>0</v>
      </c>
      <c r="F977" s="28">
        <v>0</v>
      </c>
      <c r="G977" s="28">
        <v>0</v>
      </c>
      <c r="H977" s="28">
        <v>0</v>
      </c>
      <c r="I977" s="28">
        <v>0</v>
      </c>
      <c r="J977" s="28">
        <v>0</v>
      </c>
      <c r="K977" s="28">
        <v>0</v>
      </c>
      <c r="L977" s="28">
        <v>0</v>
      </c>
      <c r="M977" s="28">
        <v>0</v>
      </c>
      <c r="N977" s="28">
        <v>0</v>
      </c>
      <c r="O977" s="28">
        <v>0</v>
      </c>
      <c r="P977" s="28">
        <v>0</v>
      </c>
      <c r="Q977" s="28">
        <v>0</v>
      </c>
      <c r="R977" s="28">
        <v>0</v>
      </c>
      <c r="S977" s="28">
        <v>0</v>
      </c>
      <c r="T977" s="28">
        <v>0</v>
      </c>
      <c r="U977" s="28">
        <v>0</v>
      </c>
      <c r="V977" s="28">
        <v>0</v>
      </c>
      <c r="W977" s="28">
        <v>0</v>
      </c>
      <c r="X977" s="28">
        <v>0</v>
      </c>
    </row>
    <row r="978" spans="1:24" x14ac:dyDescent="0.2">
      <c r="A978" s="11" t="s">
        <v>135</v>
      </c>
      <c r="B978" s="11" t="s">
        <v>90</v>
      </c>
      <c r="C978" s="11" t="s">
        <v>181</v>
      </c>
      <c r="D978" s="11" t="s">
        <v>185</v>
      </c>
      <c r="E978" s="28">
        <v>0</v>
      </c>
      <c r="F978" s="28">
        <v>0</v>
      </c>
      <c r="G978" s="28">
        <v>0</v>
      </c>
      <c r="H978" s="28">
        <v>0</v>
      </c>
      <c r="I978" s="28">
        <v>0</v>
      </c>
      <c r="J978" s="28">
        <v>0</v>
      </c>
      <c r="K978" s="28">
        <v>0</v>
      </c>
      <c r="L978" s="28">
        <v>0</v>
      </c>
      <c r="M978" s="28">
        <v>0</v>
      </c>
      <c r="N978" s="28">
        <v>0</v>
      </c>
      <c r="O978" s="28">
        <v>0</v>
      </c>
      <c r="P978" s="28">
        <v>0</v>
      </c>
      <c r="Q978" s="28">
        <v>0</v>
      </c>
      <c r="R978" s="28">
        <v>0</v>
      </c>
      <c r="S978" s="28">
        <v>0</v>
      </c>
      <c r="T978" s="28">
        <v>0</v>
      </c>
      <c r="U978" s="28">
        <v>0</v>
      </c>
      <c r="V978" s="28">
        <v>0</v>
      </c>
      <c r="W978" s="28">
        <v>0</v>
      </c>
      <c r="X978" s="28">
        <v>0</v>
      </c>
    </row>
    <row r="979" spans="1:24" x14ac:dyDescent="0.2">
      <c r="A979" s="11" t="s">
        <v>135</v>
      </c>
      <c r="B979" s="11" t="s">
        <v>90</v>
      </c>
      <c r="C979" s="11" t="s">
        <v>181</v>
      </c>
      <c r="D979" s="11" t="s">
        <v>186</v>
      </c>
      <c r="E979" s="28">
        <v>0.29832843360807337</v>
      </c>
      <c r="F979" s="28">
        <v>0.31577661517807426</v>
      </c>
      <c r="G979" s="28">
        <v>0.38458242674544191</v>
      </c>
      <c r="H979" s="28">
        <v>0.40104638955019711</v>
      </c>
      <c r="I979" s="28">
        <v>0.45207115181245433</v>
      </c>
      <c r="J979" s="28">
        <v>0.46945363709280402</v>
      </c>
      <c r="K979" s="28">
        <v>0.48662409401309048</v>
      </c>
      <c r="L979" s="28">
        <v>0.51521333122193214</v>
      </c>
      <c r="M979" s="28">
        <v>0.54038058712946102</v>
      </c>
      <c r="N979" s="28">
        <v>0.5080435447938062</v>
      </c>
      <c r="O979" s="28">
        <v>0.6</v>
      </c>
      <c r="P979" s="28">
        <v>0.67</v>
      </c>
      <c r="Q979" s="28">
        <v>0.64</v>
      </c>
      <c r="R979" s="28">
        <v>0.65</v>
      </c>
      <c r="S979" s="28">
        <v>0.66819851016709031</v>
      </c>
      <c r="T979" s="28">
        <v>0.68824446547210305</v>
      </c>
      <c r="U979" s="28">
        <v>0.70850159152993142</v>
      </c>
      <c r="V979" s="28">
        <v>0.72533440877811961</v>
      </c>
      <c r="W979" s="28">
        <v>0.74204312015880314</v>
      </c>
      <c r="X979" s="28">
        <v>0.75863525763450634</v>
      </c>
    </row>
    <row r="980" spans="1:24" x14ac:dyDescent="0.2">
      <c r="A980" s="11" t="s">
        <v>135</v>
      </c>
      <c r="B980" s="11" t="s">
        <v>90</v>
      </c>
      <c r="C980" s="11" t="s">
        <v>181</v>
      </c>
      <c r="D980" s="11" t="s">
        <v>187</v>
      </c>
      <c r="E980" s="28">
        <v>0.29832843360807337</v>
      </c>
      <c r="F980" s="28">
        <v>0.31577661517807426</v>
      </c>
      <c r="G980" s="28">
        <v>0.38458242674544191</v>
      </c>
      <c r="H980" s="28">
        <v>0.40104638955019711</v>
      </c>
      <c r="I980" s="28">
        <v>0.45207115181245433</v>
      </c>
      <c r="J980" s="28">
        <v>0.46945363709280402</v>
      </c>
      <c r="K980" s="28">
        <v>0.48662409401309048</v>
      </c>
      <c r="L980" s="28">
        <v>0.51521333122193214</v>
      </c>
      <c r="M980" s="28">
        <v>0.54038058712946102</v>
      </c>
      <c r="N980" s="28">
        <v>0.5080435447938062</v>
      </c>
      <c r="O980" s="28">
        <v>0.6</v>
      </c>
      <c r="P980" s="28">
        <v>0.67</v>
      </c>
      <c r="Q980" s="28">
        <v>0.64</v>
      </c>
      <c r="R980" s="28">
        <v>0.65</v>
      </c>
      <c r="S980" s="28">
        <v>0.66819851016709031</v>
      </c>
      <c r="T980" s="28">
        <v>0.68824446547210305</v>
      </c>
      <c r="U980" s="28">
        <v>0.70850159152993142</v>
      </c>
      <c r="V980" s="28">
        <v>0.72533440877811961</v>
      </c>
      <c r="W980" s="28">
        <v>0.74204312015880314</v>
      </c>
      <c r="X980" s="28">
        <v>0.75863525763450634</v>
      </c>
    </row>
    <row r="981" spans="1:24" x14ac:dyDescent="0.2">
      <c r="A981" s="11" t="s">
        <v>135</v>
      </c>
      <c r="B981" s="11" t="s">
        <v>90</v>
      </c>
      <c r="C981" s="11" t="s">
        <v>181</v>
      </c>
      <c r="D981" s="11" t="s">
        <v>188</v>
      </c>
      <c r="E981" s="28">
        <v>0.50193399999999944</v>
      </c>
      <c r="F981" s="28">
        <v>0.33080799999999932</v>
      </c>
      <c r="G981" s="28">
        <v>0.44760700000000053</v>
      </c>
      <c r="H981" s="28">
        <v>0.44327600000000178</v>
      </c>
      <c r="I981" s="28">
        <v>0.57100000000000006</v>
      </c>
      <c r="J981" s="28">
        <v>0.51773800000000003</v>
      </c>
      <c r="K981" s="28">
        <v>0.49845499999999998</v>
      </c>
      <c r="L981" s="28">
        <v>0.52716199999999991</v>
      </c>
      <c r="M981" s="28">
        <v>0.58636199999999994</v>
      </c>
      <c r="N981" s="28">
        <v>0.52</v>
      </c>
      <c r="O981" s="28">
        <v>0.66</v>
      </c>
      <c r="P981" s="28">
        <v>0.69</v>
      </c>
      <c r="Q981" s="28">
        <v>0.63800000000000001</v>
      </c>
      <c r="R981" s="28">
        <v>0.64600000000000002</v>
      </c>
      <c r="S981" s="28">
        <v>0.66538000000000008</v>
      </c>
      <c r="T981" s="28">
        <v>0.69266058000000008</v>
      </c>
      <c r="U981" s="28">
        <v>0.70997709450000002</v>
      </c>
      <c r="V981" s="28">
        <v>0.72772652186249998</v>
      </c>
      <c r="W981" s="28">
        <v>0.74373650534347502</v>
      </c>
      <c r="X981" s="28">
        <v>0.76036650703356157</v>
      </c>
    </row>
    <row r="982" spans="1:24" x14ac:dyDescent="0.2">
      <c r="A982" s="11" t="s">
        <v>135</v>
      </c>
      <c r="B982" s="11" t="s">
        <v>90</v>
      </c>
      <c r="C982" s="11" t="s">
        <v>181</v>
      </c>
      <c r="D982" s="11" t="s">
        <v>189</v>
      </c>
      <c r="E982" s="28">
        <v>0</v>
      </c>
      <c r="F982" s="28">
        <v>0</v>
      </c>
      <c r="G982" s="28">
        <v>0</v>
      </c>
      <c r="H982" s="28">
        <v>0</v>
      </c>
      <c r="I982" s="28">
        <v>0</v>
      </c>
      <c r="J982" s="28">
        <v>0</v>
      </c>
      <c r="K982" s="28">
        <v>0</v>
      </c>
      <c r="L982" s="28">
        <v>0</v>
      </c>
      <c r="M982" s="28">
        <v>0</v>
      </c>
      <c r="N982" s="28">
        <v>0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  <c r="T982" s="28">
        <v>0</v>
      </c>
      <c r="U982" s="28">
        <v>0</v>
      </c>
      <c r="V982" s="28">
        <v>0</v>
      </c>
      <c r="W982" s="28">
        <v>0</v>
      </c>
      <c r="X982" s="28">
        <v>0</v>
      </c>
    </row>
    <row r="983" spans="1:24" x14ac:dyDescent="0.2">
      <c r="A983" s="11" t="s">
        <v>135</v>
      </c>
      <c r="B983" s="11" t="s">
        <v>90</v>
      </c>
      <c r="C983" s="11" t="s">
        <v>181</v>
      </c>
      <c r="D983" s="11" t="s">
        <v>190</v>
      </c>
      <c r="E983" s="28">
        <v>0</v>
      </c>
      <c r="F983" s="28">
        <v>0</v>
      </c>
      <c r="G983" s="28">
        <v>0</v>
      </c>
      <c r="H983" s="28">
        <v>0</v>
      </c>
      <c r="I983" s="28">
        <v>0</v>
      </c>
      <c r="J983" s="28">
        <v>0</v>
      </c>
      <c r="K983" s="28">
        <v>0</v>
      </c>
      <c r="L983" s="28">
        <v>0</v>
      </c>
      <c r="M983" s="28">
        <v>0</v>
      </c>
      <c r="N983" s="28">
        <v>0</v>
      </c>
      <c r="O983" s="28">
        <v>0</v>
      </c>
      <c r="P983" s="28">
        <v>0</v>
      </c>
      <c r="Q983" s="28">
        <v>0</v>
      </c>
      <c r="R983" s="28">
        <v>0</v>
      </c>
      <c r="S983" s="28">
        <v>0</v>
      </c>
      <c r="T983" s="28">
        <v>0</v>
      </c>
      <c r="U983" s="28">
        <v>0</v>
      </c>
      <c r="V983" s="28">
        <v>0</v>
      </c>
      <c r="W983" s="28">
        <v>0</v>
      </c>
      <c r="X983" s="28">
        <v>0</v>
      </c>
    </row>
    <row r="984" spans="1:24" x14ac:dyDescent="0.2">
      <c r="A984" s="11" t="s">
        <v>135</v>
      </c>
      <c r="B984" s="11" t="s">
        <v>90</v>
      </c>
      <c r="C984" s="11" t="s">
        <v>191</v>
      </c>
      <c r="D984" s="11" t="s">
        <v>182</v>
      </c>
      <c r="E984" s="28">
        <v>0.18672418917310235</v>
      </c>
      <c r="F984" s="28">
        <v>0.19565729834213652</v>
      </c>
      <c r="G984" s="28">
        <v>0.20491844904588988</v>
      </c>
      <c r="H984" s="28">
        <v>0.214521348602392</v>
      </c>
      <c r="I984" s="28">
        <v>0.22448024090926086</v>
      </c>
      <c r="J984" s="28">
        <v>0.23480992814114904</v>
      </c>
      <c r="K984" s="28">
        <v>0.24552579331040236</v>
      </c>
      <c r="L984" s="28">
        <v>0.25664382372555367</v>
      </c>
      <c r="M984" s="28">
        <v>0.26818063538365633</v>
      </c>
      <c r="N984" s="28">
        <v>0.28015349833390152</v>
      </c>
      <c r="O984" s="28">
        <v>0.29258036305145851</v>
      </c>
      <c r="P984" s="28">
        <v>0.30547988786203378</v>
      </c>
      <c r="Q984" s="28">
        <v>0.31887146745926165</v>
      </c>
      <c r="R984" s="28">
        <v>0.33277526255872381</v>
      </c>
      <c r="S984" s="28">
        <v>0.34721223073414259</v>
      </c>
      <c r="T984" s="28">
        <v>0.36220415848311682</v>
      </c>
      <c r="U984" s="28">
        <v>0.37777369457165777</v>
      </c>
      <c r="V984" s="28">
        <v>0.39394438470875598</v>
      </c>
      <c r="W984" s="28">
        <v>0.41074070760425352</v>
      </c>
      <c r="X984" s="28">
        <v>0.42818811246542798</v>
      </c>
    </row>
    <row r="985" spans="1:24" x14ac:dyDescent="0.2">
      <c r="A985" s="11" t="s">
        <v>135</v>
      </c>
      <c r="B985" s="11" t="s">
        <v>90</v>
      </c>
      <c r="C985" s="11" t="s">
        <v>191</v>
      </c>
      <c r="D985" s="11" t="s">
        <v>183</v>
      </c>
      <c r="E985" s="28">
        <v>1.218037783893868E-2</v>
      </c>
      <c r="F985" s="28">
        <v>1.2667592952496228E-2</v>
      </c>
      <c r="G985" s="28">
        <v>1.3174296670596077E-2</v>
      </c>
      <c r="H985" s="28">
        <v>1.370126853741992E-2</v>
      </c>
      <c r="I985" s="28">
        <v>1.4249319278916718E-2</v>
      </c>
      <c r="J985" s="28">
        <v>1.4819292050073388E-2</v>
      </c>
      <c r="K985" s="28">
        <v>1.5412063732076323E-2</v>
      </c>
      <c r="L985" s="28">
        <v>1.6028546281359378E-2</v>
      </c>
      <c r="M985" s="28">
        <v>1.6669688132613755E-2</v>
      </c>
      <c r="N985" s="28">
        <v>1.7336475657918307E-2</v>
      </c>
      <c r="O985" s="28">
        <v>1.8029934684235041E-2</v>
      </c>
      <c r="P985" s="28">
        <v>1.8751132071604445E-2</v>
      </c>
      <c r="Q985" s="28">
        <v>1.9501177354468623E-2</v>
      </c>
      <c r="R985" s="28">
        <v>2.028122444864737E-2</v>
      </c>
      <c r="S985" s="28">
        <v>2.1092473426593265E-2</v>
      </c>
      <c r="T985" s="28">
        <v>2.1936172363656997E-2</v>
      </c>
      <c r="U985" s="28">
        <v>2.2813619258203278E-2</v>
      </c>
      <c r="V985" s="28">
        <v>2.3726164028531411E-2</v>
      </c>
      <c r="W985" s="28">
        <v>2.4675210589672668E-2</v>
      </c>
      <c r="X985" s="28">
        <v>2.5662219013259574E-2</v>
      </c>
    </row>
    <row r="986" spans="1:24" x14ac:dyDescent="0.2">
      <c r="A986" s="11" t="s">
        <v>135</v>
      </c>
      <c r="B986" s="11" t="s">
        <v>90</v>
      </c>
      <c r="C986" s="11" t="s">
        <v>191</v>
      </c>
      <c r="D986" s="11" t="s">
        <v>184</v>
      </c>
      <c r="E986" s="28">
        <v>0</v>
      </c>
      <c r="F986" s="28">
        <v>0</v>
      </c>
      <c r="G986" s="28">
        <v>0</v>
      </c>
      <c r="H986" s="28">
        <v>0</v>
      </c>
      <c r="I986" s="28">
        <v>0</v>
      </c>
      <c r="J986" s="28">
        <v>0</v>
      </c>
      <c r="K986" s="28">
        <v>0</v>
      </c>
      <c r="L986" s="28">
        <v>0</v>
      </c>
      <c r="M986" s="28">
        <v>0</v>
      </c>
      <c r="N986" s="28">
        <v>0</v>
      </c>
      <c r="O986" s="28">
        <v>0</v>
      </c>
      <c r="P986" s="28">
        <v>0</v>
      </c>
      <c r="Q986" s="28">
        <v>0</v>
      </c>
      <c r="R986" s="28">
        <v>0</v>
      </c>
      <c r="S986" s="28">
        <v>0</v>
      </c>
      <c r="T986" s="28">
        <v>0</v>
      </c>
      <c r="U986" s="28">
        <v>0</v>
      </c>
      <c r="V986" s="28">
        <v>0</v>
      </c>
      <c r="W986" s="28">
        <v>0</v>
      </c>
      <c r="X986" s="28">
        <v>0</v>
      </c>
    </row>
    <row r="987" spans="1:24" x14ac:dyDescent="0.2">
      <c r="A987" s="11" t="s">
        <v>135</v>
      </c>
      <c r="B987" s="11" t="s">
        <v>90</v>
      </c>
      <c r="C987" s="11" t="s">
        <v>191</v>
      </c>
      <c r="D987" s="11" t="s">
        <v>185</v>
      </c>
      <c r="E987" s="28">
        <v>0</v>
      </c>
      <c r="F987" s="28">
        <v>0</v>
      </c>
      <c r="G987" s="28">
        <v>0</v>
      </c>
      <c r="H987" s="28">
        <v>0</v>
      </c>
      <c r="I987" s="28">
        <v>0</v>
      </c>
      <c r="J987" s="28">
        <v>0</v>
      </c>
      <c r="K987" s="28">
        <v>0</v>
      </c>
      <c r="L987" s="28">
        <v>0</v>
      </c>
      <c r="M987" s="28">
        <v>0</v>
      </c>
      <c r="N987" s="28">
        <v>0</v>
      </c>
      <c r="O987" s="28">
        <v>0</v>
      </c>
      <c r="P987" s="28">
        <v>0</v>
      </c>
      <c r="Q987" s="28">
        <v>0</v>
      </c>
      <c r="R987" s="28">
        <v>0</v>
      </c>
      <c r="S987" s="28">
        <v>0</v>
      </c>
      <c r="T987" s="28">
        <v>0</v>
      </c>
      <c r="U987" s="28">
        <v>0</v>
      </c>
      <c r="V987" s="28">
        <v>0</v>
      </c>
      <c r="W987" s="28">
        <v>0</v>
      </c>
      <c r="X987" s="28">
        <v>0</v>
      </c>
    </row>
    <row r="988" spans="1:24" x14ac:dyDescent="0.2">
      <c r="A988" s="11" t="s">
        <v>135</v>
      </c>
      <c r="B988" s="11" t="s">
        <v>90</v>
      </c>
      <c r="C988" s="11" t="s">
        <v>191</v>
      </c>
      <c r="D988" s="11" t="s">
        <v>186</v>
      </c>
      <c r="E988" s="28">
        <v>0.18485694728137134</v>
      </c>
      <c r="F988" s="28">
        <v>0.19370072535871516</v>
      </c>
      <c r="G988" s="28">
        <v>0.20286926455543097</v>
      </c>
      <c r="H988" s="28">
        <v>0.21237613511636808</v>
      </c>
      <c r="I988" s="28">
        <v>0.22223543850016825</v>
      </c>
      <c r="J988" s="28">
        <v>0.22306943173409158</v>
      </c>
      <c r="K988" s="28">
        <v>0.22342847191246615</v>
      </c>
      <c r="L988" s="28">
        <v>0.2309794413529983</v>
      </c>
      <c r="M988" s="28">
        <v>0.23331715278378101</v>
      </c>
      <c r="N988" s="28">
        <v>0.19</v>
      </c>
      <c r="O988" s="28">
        <v>0.21</v>
      </c>
      <c r="P988" s="28">
        <v>0.23</v>
      </c>
      <c r="Q988" s="28">
        <v>0.22420521606965599</v>
      </c>
      <c r="R988" s="28">
        <v>0.25</v>
      </c>
      <c r="S988" s="28">
        <v>0.26500000000000001</v>
      </c>
      <c r="T988" s="28">
        <v>0.282225</v>
      </c>
      <c r="U988" s="28">
        <v>0.30221895565732626</v>
      </c>
      <c r="V988" s="28">
        <v>0.31515550776700479</v>
      </c>
      <c r="W988" s="28">
        <v>0.32859256608340282</v>
      </c>
      <c r="X988" s="28">
        <v>0.34255048997234239</v>
      </c>
    </row>
    <row r="989" spans="1:24" x14ac:dyDescent="0.2">
      <c r="A989" s="11" t="s">
        <v>135</v>
      </c>
      <c r="B989" s="11" t="s">
        <v>90</v>
      </c>
      <c r="C989" s="11" t="s">
        <v>191</v>
      </c>
      <c r="D989" s="11" t="s">
        <v>187</v>
      </c>
      <c r="E989" s="28">
        <v>0.18485694728137134</v>
      </c>
      <c r="F989" s="28">
        <v>0.19370072535871516</v>
      </c>
      <c r="G989" s="28">
        <v>0.20286926455543097</v>
      </c>
      <c r="H989" s="28">
        <v>0.21237613511636808</v>
      </c>
      <c r="I989" s="28">
        <v>0.22223543850016825</v>
      </c>
      <c r="J989" s="28">
        <v>0.22306943173409158</v>
      </c>
      <c r="K989" s="28">
        <v>0.22342847191246615</v>
      </c>
      <c r="L989" s="28">
        <v>0.2309794413529983</v>
      </c>
      <c r="M989" s="28">
        <v>0.23331715278378101</v>
      </c>
      <c r="N989" s="28">
        <v>0.19</v>
      </c>
      <c r="O989" s="28">
        <v>0.21</v>
      </c>
      <c r="P989" s="28">
        <v>0.23</v>
      </c>
      <c r="Q989" s="28">
        <v>0.22420521606965599</v>
      </c>
      <c r="R989" s="28">
        <v>0.25</v>
      </c>
      <c r="S989" s="28">
        <v>0.26500000000000001</v>
      </c>
      <c r="T989" s="28">
        <v>0.282225</v>
      </c>
      <c r="U989" s="28">
        <v>0.30221895565732626</v>
      </c>
      <c r="V989" s="28">
        <v>0.31515550776700479</v>
      </c>
      <c r="W989" s="28">
        <v>0.32859256608340282</v>
      </c>
      <c r="X989" s="28">
        <v>0.34255048997234239</v>
      </c>
    </row>
    <row r="990" spans="1:24" x14ac:dyDescent="0.2">
      <c r="A990" s="11" t="s">
        <v>135</v>
      </c>
      <c r="B990" s="11" t="s">
        <v>90</v>
      </c>
      <c r="C990" s="11" t="s">
        <v>191</v>
      </c>
      <c r="D990" s="11" t="s">
        <v>188</v>
      </c>
      <c r="E990" s="28">
        <v>0.22</v>
      </c>
      <c r="F990" s="28">
        <v>0.23573582641411525</v>
      </c>
      <c r="G990" s="28">
        <v>0.25767174287797989</v>
      </c>
      <c r="H990" s="28">
        <v>0.27813236225842342</v>
      </c>
      <c r="I990" s="28">
        <v>0.25517779513449351</v>
      </c>
      <c r="J990" s="28">
        <v>0.24220162269088119</v>
      </c>
      <c r="K990" s="28">
        <v>0.24306476451514053</v>
      </c>
      <c r="L990" s="28">
        <v>0.222977467180518</v>
      </c>
      <c r="M990" s="28">
        <v>0.24152902519554273</v>
      </c>
      <c r="N990" s="28">
        <v>0.18233526279320764</v>
      </c>
      <c r="O990" s="28">
        <v>0.21099999999999999</v>
      </c>
      <c r="P990" s="28">
        <v>0.22</v>
      </c>
      <c r="Q990" s="28">
        <v>0.20471300000000001</v>
      </c>
      <c r="R990" s="28">
        <v>0.27</v>
      </c>
      <c r="S990" s="28">
        <v>0.27810000000000001</v>
      </c>
      <c r="T990" s="28">
        <v>0.28922400000000004</v>
      </c>
      <c r="U990" s="28">
        <v>0.30368520000000004</v>
      </c>
      <c r="V990" s="28">
        <v>0.31668451503698497</v>
      </c>
      <c r="W990" s="28">
        <v>0.33018676453470963</v>
      </c>
      <c r="X990" s="28">
        <v>0.34421240663441838</v>
      </c>
    </row>
    <row r="991" spans="1:24" x14ac:dyDescent="0.2">
      <c r="A991" s="11" t="s">
        <v>135</v>
      </c>
      <c r="B991" s="11" t="s">
        <v>90</v>
      </c>
      <c r="C991" s="11" t="s">
        <v>191</v>
      </c>
      <c r="D991" s="11" t="s">
        <v>189</v>
      </c>
      <c r="E991" s="28">
        <v>0</v>
      </c>
      <c r="F991" s="28">
        <v>0</v>
      </c>
      <c r="G991" s="28">
        <v>0</v>
      </c>
      <c r="H991" s="28">
        <v>0</v>
      </c>
      <c r="I991" s="28">
        <v>0</v>
      </c>
      <c r="J991" s="28">
        <v>0</v>
      </c>
      <c r="K991" s="28">
        <v>0</v>
      </c>
      <c r="L991" s="28">
        <v>0</v>
      </c>
      <c r="M991" s="28">
        <v>0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0</v>
      </c>
    </row>
    <row r="992" spans="1:24" x14ac:dyDescent="0.2">
      <c r="A992" s="11" t="s">
        <v>135</v>
      </c>
      <c r="B992" s="11" t="s">
        <v>90</v>
      </c>
      <c r="C992" s="11" t="s">
        <v>191</v>
      </c>
      <c r="D992" s="11" t="s">
        <v>190</v>
      </c>
      <c r="E992" s="28">
        <v>0</v>
      </c>
      <c r="F992" s="28">
        <v>0</v>
      </c>
      <c r="G992" s="28">
        <v>0</v>
      </c>
      <c r="H992" s="28">
        <v>0</v>
      </c>
      <c r="I992" s="28">
        <v>0</v>
      </c>
      <c r="J992" s="28">
        <v>0</v>
      </c>
      <c r="K992" s="28">
        <v>0</v>
      </c>
      <c r="L992" s="28">
        <v>0</v>
      </c>
      <c r="M992" s="28">
        <v>0</v>
      </c>
      <c r="N992" s="28">
        <v>0</v>
      </c>
      <c r="O992" s="28">
        <v>0</v>
      </c>
      <c r="P992" s="28">
        <v>0</v>
      </c>
      <c r="Q992" s="28">
        <v>0</v>
      </c>
      <c r="R992" s="28">
        <v>0</v>
      </c>
      <c r="S992" s="28">
        <v>0</v>
      </c>
      <c r="T992" s="28">
        <v>0</v>
      </c>
      <c r="U992" s="28">
        <v>0</v>
      </c>
      <c r="V992" s="28">
        <v>0</v>
      </c>
      <c r="W992" s="28">
        <v>0</v>
      </c>
      <c r="X992" s="28">
        <v>0</v>
      </c>
    </row>
    <row r="993" spans="1:24" x14ac:dyDescent="0.2">
      <c r="A993" s="11" t="s">
        <v>135</v>
      </c>
      <c r="B993" s="11" t="s">
        <v>90</v>
      </c>
      <c r="C993" s="11" t="s">
        <v>192</v>
      </c>
      <c r="D993" s="11" t="s">
        <v>182</v>
      </c>
      <c r="E993" s="28">
        <v>1.2166636225473343E-2</v>
      </c>
      <c r="F993" s="28">
        <v>1.1464241357696942E-2</v>
      </c>
      <c r="G993" s="28">
        <v>1.0383940011246318E-2</v>
      </c>
      <c r="H993" s="28">
        <v>1.1212717574098058E-2</v>
      </c>
      <c r="I993" s="28">
        <v>2.2572089700860526E-2</v>
      </c>
      <c r="J993" s="28">
        <v>2.4690446237675856E-2</v>
      </c>
      <c r="K993" s="28">
        <v>2.620587001907116E-2</v>
      </c>
      <c r="L993" s="28">
        <v>2.7825489625435889E-2</v>
      </c>
      <c r="M993" s="28">
        <v>2.9364590528230372E-2</v>
      </c>
      <c r="N993" s="28">
        <v>3.0560931200613966E-2</v>
      </c>
      <c r="O993" s="28">
        <v>3.1876905940235921E-2</v>
      </c>
      <c r="P993" s="28">
        <v>3.3311318406423852E-2</v>
      </c>
      <c r="Q993" s="28">
        <v>3.4860483869906818E-2</v>
      </c>
      <c r="R993" s="28">
        <v>3.6518090915833593E-2</v>
      </c>
      <c r="S993" s="28">
        <v>3.8253786926783662E-2</v>
      </c>
      <c r="T993" s="28">
        <v>4.0027004122158233E-2</v>
      </c>
      <c r="U993" s="28">
        <v>4.1843900184852158E-2</v>
      </c>
      <c r="V993" s="28">
        <v>4.370550316003128E-2</v>
      </c>
      <c r="W993" s="28">
        <v>4.5612863441602279E-2</v>
      </c>
      <c r="X993" s="28">
        <v>4.7567054188786526E-2</v>
      </c>
    </row>
    <row r="994" spans="1:24" x14ac:dyDescent="0.2">
      <c r="A994" s="11" t="s">
        <v>135</v>
      </c>
      <c r="B994" s="11" t="s">
        <v>90</v>
      </c>
      <c r="C994" s="11" t="s">
        <v>192</v>
      </c>
      <c r="D994" s="11" t="s">
        <v>183</v>
      </c>
      <c r="E994" s="28">
        <v>7.9641005249969719E-4</v>
      </c>
      <c r="F994" s="28">
        <v>7.3198165495070829E-4</v>
      </c>
      <c r="G994" s="28">
        <v>6.477109817385904E-4</v>
      </c>
      <c r="H994" s="28">
        <v>6.8424770969127181E-4</v>
      </c>
      <c r="I994" s="28">
        <v>1.3493565736857392E-3</v>
      </c>
      <c r="J994" s="28">
        <v>1.4476410071540811E-3</v>
      </c>
      <c r="K994" s="28">
        <v>1.5154237813953058E-3</v>
      </c>
      <c r="L994" s="28">
        <v>1.619619606364727E-3</v>
      </c>
      <c r="M994" s="28">
        <v>1.5391009027944846E-3</v>
      </c>
      <c r="N994" s="28">
        <v>1.1963406723835943E-3</v>
      </c>
      <c r="O994" s="28">
        <v>1.3159747396219539E-3</v>
      </c>
      <c r="P994" s="28">
        <v>1.4344124661879298E-3</v>
      </c>
      <c r="Q994" s="28">
        <v>1.5491654634829642E-3</v>
      </c>
      <c r="R994" s="28">
        <v>1.6576070459267717E-3</v>
      </c>
      <c r="S994" s="28">
        <v>1.7356960109500689E-3</v>
      </c>
      <c r="T994" s="28">
        <v>1.7732171953745743E-3</v>
      </c>
      <c r="U994" s="28">
        <v>1.8168960626939259E-3</v>
      </c>
      <c r="V994" s="28">
        <v>1.8616029751791191E-3</v>
      </c>
      <c r="W994" s="28">
        <v>1.9073602815709997E-3</v>
      </c>
      <c r="X994" s="28">
        <v>1.9541907471842487E-3</v>
      </c>
    </row>
    <row r="995" spans="1:24" x14ac:dyDescent="0.2">
      <c r="A995" s="11" t="s">
        <v>135</v>
      </c>
      <c r="B995" s="11" t="s">
        <v>90</v>
      </c>
      <c r="C995" s="11" t="s">
        <v>192</v>
      </c>
      <c r="D995" s="11" t="s">
        <v>184</v>
      </c>
      <c r="E995" s="28">
        <v>0</v>
      </c>
      <c r="F995" s="28">
        <v>0</v>
      </c>
      <c r="G995" s="28">
        <v>0</v>
      </c>
      <c r="H995" s="28">
        <v>0</v>
      </c>
      <c r="I995" s="28">
        <v>0</v>
      </c>
      <c r="J995" s="28">
        <v>0</v>
      </c>
      <c r="K995" s="28">
        <v>0</v>
      </c>
      <c r="L995" s="28">
        <v>0</v>
      </c>
      <c r="M995" s="28">
        <v>0</v>
      </c>
      <c r="N995" s="28">
        <v>0</v>
      </c>
      <c r="O995" s="28">
        <v>0</v>
      </c>
      <c r="P995" s="28">
        <v>0</v>
      </c>
      <c r="Q995" s="28">
        <v>0</v>
      </c>
      <c r="R995" s="28">
        <v>0</v>
      </c>
      <c r="S995" s="28">
        <v>0</v>
      </c>
      <c r="T995" s="28">
        <v>0</v>
      </c>
      <c r="U995" s="28">
        <v>0</v>
      </c>
      <c r="V995" s="28">
        <v>0</v>
      </c>
      <c r="W995" s="28">
        <v>0</v>
      </c>
      <c r="X995" s="28">
        <v>0</v>
      </c>
    </row>
    <row r="996" spans="1:24" x14ac:dyDescent="0.2">
      <c r="A996" s="11" t="s">
        <v>135</v>
      </c>
      <c r="B996" s="11" t="s">
        <v>90</v>
      </c>
      <c r="C996" s="11" t="s">
        <v>192</v>
      </c>
      <c r="D996" s="11" t="s">
        <v>185</v>
      </c>
      <c r="E996" s="28">
        <v>0</v>
      </c>
      <c r="F996" s="28">
        <v>0</v>
      </c>
      <c r="G996" s="28">
        <v>0</v>
      </c>
      <c r="H996" s="28">
        <v>0</v>
      </c>
      <c r="I996" s="28">
        <v>0</v>
      </c>
      <c r="J996" s="28">
        <v>0</v>
      </c>
      <c r="K996" s="28">
        <v>0</v>
      </c>
      <c r="L996" s="28">
        <v>0</v>
      </c>
      <c r="M996" s="28">
        <v>0</v>
      </c>
      <c r="N996" s="28">
        <v>0</v>
      </c>
      <c r="O996" s="28">
        <v>0</v>
      </c>
      <c r="P996" s="28">
        <v>0</v>
      </c>
      <c r="Q996" s="28">
        <v>0</v>
      </c>
      <c r="R996" s="28">
        <v>0</v>
      </c>
      <c r="S996" s="28">
        <v>0</v>
      </c>
      <c r="T996" s="28">
        <v>0</v>
      </c>
      <c r="U996" s="28">
        <v>0</v>
      </c>
      <c r="V996" s="28">
        <v>0</v>
      </c>
      <c r="W996" s="28">
        <v>0</v>
      </c>
      <c r="X996" s="28">
        <v>0</v>
      </c>
    </row>
    <row r="997" spans="1:24" x14ac:dyDescent="0.2">
      <c r="A997" s="11" t="s">
        <v>135</v>
      </c>
      <c r="B997" s="11" t="s">
        <v>90</v>
      </c>
      <c r="C997" s="11" t="s">
        <v>192</v>
      </c>
      <c r="D997" s="11" t="s">
        <v>186</v>
      </c>
      <c r="E997" s="28">
        <v>3.0416590563683357E-2</v>
      </c>
      <c r="F997" s="28">
        <v>3.2099875801551436E-2</v>
      </c>
      <c r="G997" s="28">
        <v>3.4267002037112845E-2</v>
      </c>
      <c r="H997" s="28">
        <v>3.7001967994523592E-2</v>
      </c>
      <c r="I997" s="28">
        <v>6.9973478072667628E-2</v>
      </c>
      <c r="J997" s="28">
        <v>7.6540383336795151E-2</v>
      </c>
      <c r="K997" s="28">
        <v>8.1238197059120595E-2</v>
      </c>
      <c r="L997" s="28">
        <v>8.625901783885126E-2</v>
      </c>
      <c r="M997" s="28">
        <v>9.103023063751417E-2</v>
      </c>
      <c r="N997" s="28">
        <v>0.1</v>
      </c>
      <c r="O997" s="28">
        <v>0.11</v>
      </c>
      <c r="P997" s="28">
        <v>9.8201328491416717E-2</v>
      </c>
      <c r="Q997" s="28">
        <v>0.115492962757804</v>
      </c>
      <c r="R997" s="28">
        <v>0.12393723194423309</v>
      </c>
      <c r="S997" s="28">
        <v>0.12982793854194649</v>
      </c>
      <c r="T997" s="28">
        <v>0.13208911360312217</v>
      </c>
      <c r="U997" s="28">
        <v>0.13808487061001212</v>
      </c>
      <c r="V997" s="28">
        <v>0.14422816042810321</v>
      </c>
      <c r="W997" s="28">
        <v>0.15052244935728754</v>
      </c>
      <c r="X997" s="28">
        <v>0.15697127882299552</v>
      </c>
    </row>
    <row r="998" spans="1:24" x14ac:dyDescent="0.2">
      <c r="A998" s="11" t="s">
        <v>135</v>
      </c>
      <c r="B998" s="11" t="s">
        <v>90</v>
      </c>
      <c r="C998" s="11" t="s">
        <v>192</v>
      </c>
      <c r="D998" s="11" t="s">
        <v>187</v>
      </c>
      <c r="E998" s="28">
        <v>3.0416590563683357E-2</v>
      </c>
      <c r="F998" s="28">
        <v>3.2099875801551436E-2</v>
      </c>
      <c r="G998" s="28">
        <v>3.4267002037112845E-2</v>
      </c>
      <c r="H998" s="28">
        <v>3.7001967994523592E-2</v>
      </c>
      <c r="I998" s="28">
        <v>6.9973478072667628E-2</v>
      </c>
      <c r="J998" s="28">
        <v>7.6540383336795151E-2</v>
      </c>
      <c r="K998" s="28">
        <v>8.1238197059120595E-2</v>
      </c>
      <c r="L998" s="28">
        <v>8.625901783885126E-2</v>
      </c>
      <c r="M998" s="28">
        <v>9.103023063751417E-2</v>
      </c>
      <c r="N998" s="28">
        <v>0.1</v>
      </c>
      <c r="O998" s="28">
        <v>0.11</v>
      </c>
      <c r="P998" s="28">
        <v>9.8201328491416717E-2</v>
      </c>
      <c r="Q998" s="28">
        <v>0.115492962757804</v>
      </c>
      <c r="R998" s="28">
        <v>0.12393723194423309</v>
      </c>
      <c r="S998" s="28">
        <v>0.12982793854194649</v>
      </c>
      <c r="T998" s="28">
        <v>0.13208911360312217</v>
      </c>
      <c r="U998" s="28">
        <v>0.13808487061001212</v>
      </c>
      <c r="V998" s="28">
        <v>0.14422816042810321</v>
      </c>
      <c r="W998" s="28">
        <v>0.15052244935728754</v>
      </c>
      <c r="X998" s="28">
        <v>0.15697127882299552</v>
      </c>
    </row>
    <row r="999" spans="1:24" x14ac:dyDescent="0.2">
      <c r="A999" s="11" t="s">
        <v>135</v>
      </c>
      <c r="B999" s="11" t="s">
        <v>90</v>
      </c>
      <c r="C999" s="11" t="s">
        <v>192</v>
      </c>
      <c r="D999" s="11" t="s">
        <v>188</v>
      </c>
      <c r="E999" s="28">
        <v>7.4021124794848903E-2</v>
      </c>
      <c r="F999" s="28">
        <v>3.9573783370812368E-2</v>
      </c>
      <c r="G999" s="28">
        <v>3.824659519287326E-2</v>
      </c>
      <c r="H999" s="28">
        <v>3.8165088766833437E-2</v>
      </c>
      <c r="I999" s="28">
        <v>6.6885E-2</v>
      </c>
      <c r="J999" s="28">
        <v>7.2661000000000003E-2</v>
      </c>
      <c r="K999" s="28">
        <v>6.6084400000000015E-2</v>
      </c>
      <c r="L999" s="28">
        <v>7.820400000000001E-2</v>
      </c>
      <c r="M999" s="28">
        <v>8.5782999999999998E-2</v>
      </c>
      <c r="N999" s="28">
        <v>0.11</v>
      </c>
      <c r="O999" s="28">
        <v>0.13</v>
      </c>
      <c r="P999" s="28">
        <v>0.11544</v>
      </c>
      <c r="Q999" s="28">
        <v>0.13119400000000001</v>
      </c>
      <c r="R999" s="28">
        <v>0.13</v>
      </c>
      <c r="S999" s="28">
        <v>0.13390000000000002</v>
      </c>
      <c r="T999" s="28">
        <v>0.13523900000000003</v>
      </c>
      <c r="U999" s="28">
        <v>0.13929617000000002</v>
      </c>
      <c r="V999" s="28">
        <v>0.14486801680000005</v>
      </c>
      <c r="W999" s="28">
        <v>0.15066273747200004</v>
      </c>
      <c r="X999" s="28">
        <v>0.15668924697088005</v>
      </c>
    </row>
    <row r="1000" spans="1:24" x14ac:dyDescent="0.2">
      <c r="A1000" s="11" t="s">
        <v>135</v>
      </c>
      <c r="B1000" s="11" t="s">
        <v>90</v>
      </c>
      <c r="C1000" s="11" t="s">
        <v>192</v>
      </c>
      <c r="D1000" s="11" t="s">
        <v>189</v>
      </c>
      <c r="E1000" s="28">
        <v>0</v>
      </c>
      <c r="F1000" s="28">
        <v>0</v>
      </c>
      <c r="G1000" s="28">
        <v>0</v>
      </c>
      <c r="H1000" s="28">
        <v>0</v>
      </c>
      <c r="I1000" s="28">
        <v>0</v>
      </c>
      <c r="J1000" s="28">
        <v>0</v>
      </c>
      <c r="K1000" s="28">
        <v>0</v>
      </c>
      <c r="L1000" s="28">
        <v>0</v>
      </c>
      <c r="M1000" s="28">
        <v>0</v>
      </c>
      <c r="N1000" s="28">
        <v>0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0</v>
      </c>
    </row>
    <row r="1001" spans="1:24" x14ac:dyDescent="0.2">
      <c r="A1001" s="11" t="s">
        <v>135</v>
      </c>
      <c r="B1001" s="11" t="s">
        <v>90</v>
      </c>
      <c r="C1001" s="11" t="s">
        <v>192</v>
      </c>
      <c r="D1001" s="11" t="s">
        <v>190</v>
      </c>
      <c r="E1001" s="28">
        <v>0</v>
      </c>
      <c r="F1001" s="28">
        <v>0</v>
      </c>
      <c r="G1001" s="28">
        <v>0</v>
      </c>
      <c r="H1001" s="28">
        <v>0</v>
      </c>
      <c r="I1001" s="28">
        <v>0</v>
      </c>
      <c r="J1001" s="28">
        <v>0</v>
      </c>
      <c r="K1001" s="28">
        <v>0</v>
      </c>
      <c r="L1001" s="28">
        <v>0</v>
      </c>
      <c r="M1001" s="28">
        <v>0</v>
      </c>
      <c r="N1001" s="28">
        <v>0</v>
      </c>
      <c r="O1001" s="28">
        <v>0</v>
      </c>
      <c r="P1001" s="28">
        <v>0</v>
      </c>
      <c r="Q1001" s="28">
        <v>0</v>
      </c>
      <c r="R1001" s="28">
        <v>0</v>
      </c>
      <c r="S1001" s="28">
        <v>0</v>
      </c>
      <c r="T1001" s="28">
        <v>0</v>
      </c>
      <c r="U1001" s="28">
        <v>0</v>
      </c>
      <c r="V1001" s="28">
        <v>0</v>
      </c>
      <c r="W1001" s="28">
        <v>0</v>
      </c>
      <c r="X1001" s="28">
        <v>0</v>
      </c>
    </row>
    <row r="1002" spans="1:24" x14ac:dyDescent="0.2">
      <c r="A1002" s="11" t="s">
        <v>136</v>
      </c>
      <c r="B1002" s="11" t="s">
        <v>79</v>
      </c>
      <c r="C1002" s="11" t="s">
        <v>181</v>
      </c>
      <c r="D1002" s="11" t="s">
        <v>182</v>
      </c>
      <c r="E1002" s="28">
        <v>5.1808230000000002</v>
      </c>
      <c r="F1002" s="28">
        <v>5.3055000000000003</v>
      </c>
      <c r="G1002" s="28">
        <v>5.4176589999999996</v>
      </c>
      <c r="H1002" s="28">
        <v>5.4</v>
      </c>
      <c r="I1002" s="28">
        <v>5.5620000000000003</v>
      </c>
      <c r="J1002" s="28">
        <v>5.23</v>
      </c>
      <c r="K1002" s="28">
        <v>5.3250000000000002</v>
      </c>
      <c r="L1002" s="28">
        <v>5.4640000000000004</v>
      </c>
      <c r="M1002" s="28">
        <v>5.5869999999999997</v>
      </c>
      <c r="N1002" s="28">
        <v>5.71</v>
      </c>
      <c r="O1002" s="28">
        <v>5.7921559999999994</v>
      </c>
      <c r="P1002" s="28">
        <v>5.981096087791494</v>
      </c>
      <c r="Q1002" s="28">
        <v>6.1361773004930793</v>
      </c>
      <c r="R1002" s="28">
        <v>6.3237054285913139</v>
      </c>
      <c r="S1002" s="28">
        <v>6.310002831809685</v>
      </c>
      <c r="T1002" s="28">
        <v>6.2494756086571659</v>
      </c>
      <c r="U1002" s="28">
        <v>6.2201553628566808</v>
      </c>
      <c r="V1002" s="28">
        <v>6.2353739979822222</v>
      </c>
      <c r="W1002" s="28">
        <v>6.2847572384909434</v>
      </c>
      <c r="X1002" s="28">
        <v>6.3565655680456166</v>
      </c>
    </row>
    <row r="1003" spans="1:24" x14ac:dyDescent="0.2">
      <c r="A1003" s="11" t="s">
        <v>136</v>
      </c>
      <c r="B1003" s="11" t="s">
        <v>79</v>
      </c>
      <c r="C1003" s="11" t="s">
        <v>181</v>
      </c>
      <c r="D1003" s="11" t="s">
        <v>183</v>
      </c>
      <c r="E1003" s="28">
        <v>0.22503600000000001</v>
      </c>
      <c r="F1003" s="28">
        <v>0.12535099999999999</v>
      </c>
      <c r="G1003" s="28">
        <v>5.9042999999999998E-2</v>
      </c>
      <c r="H1003" s="28">
        <v>0.105</v>
      </c>
      <c r="I1003" s="28">
        <v>0.224</v>
      </c>
      <c r="J1003" s="28">
        <v>0.29099999999999998</v>
      </c>
      <c r="K1003" s="28">
        <v>0.33700000000000002</v>
      </c>
      <c r="L1003" s="28">
        <v>0.42199999999999999</v>
      </c>
      <c r="M1003" s="28">
        <v>0.45300000000000001</v>
      </c>
      <c r="N1003" s="28">
        <v>0.37375200000000003</v>
      </c>
      <c r="O1003" s="28">
        <v>0.47715600000000002</v>
      </c>
      <c r="P1003" s="28">
        <v>0.60805700000000007</v>
      </c>
      <c r="Q1003" s="28">
        <v>0.58502900000000002</v>
      </c>
      <c r="R1003" s="28">
        <v>0.63577800000000007</v>
      </c>
      <c r="S1003" s="28">
        <v>0.45626809523523371</v>
      </c>
      <c r="T1003" s="28">
        <v>0.41319671316952916</v>
      </c>
      <c r="U1003" s="28">
        <v>0.44684361001741041</v>
      </c>
      <c r="V1003" s="28">
        <v>0.480771</v>
      </c>
      <c r="W1003" s="28">
        <v>0.50779799999999997</v>
      </c>
      <c r="X1003" s="28">
        <v>0.52563199999999999</v>
      </c>
    </row>
    <row r="1004" spans="1:24" x14ac:dyDescent="0.2">
      <c r="A1004" s="11" t="s">
        <v>136</v>
      </c>
      <c r="B1004" s="11" t="s">
        <v>79</v>
      </c>
      <c r="C1004" s="11" t="s">
        <v>181</v>
      </c>
      <c r="D1004" s="11" t="s">
        <v>184</v>
      </c>
      <c r="E1004" s="28">
        <v>0.238509</v>
      </c>
      <c r="F1004" s="28">
        <v>0.16958000000000001</v>
      </c>
      <c r="G1004" s="28">
        <v>0.104726</v>
      </c>
      <c r="H1004" s="28">
        <v>0.11</v>
      </c>
      <c r="I1004" s="28">
        <v>0.17100000000000001</v>
      </c>
      <c r="J1004" s="28">
        <v>0.183</v>
      </c>
      <c r="K1004" s="28">
        <v>0.26300000000000001</v>
      </c>
      <c r="L1004" s="28">
        <v>0.35100000000000003</v>
      </c>
      <c r="M1004" s="28">
        <v>0.39900000000000002</v>
      </c>
      <c r="N1004" s="28">
        <v>0.38081700000000002</v>
      </c>
      <c r="O1004" s="28">
        <v>0.50196799999999997</v>
      </c>
      <c r="P1004" s="28">
        <v>0.56427899999999998</v>
      </c>
      <c r="Q1004" s="28">
        <v>0.480626</v>
      </c>
      <c r="R1004" s="28">
        <v>0.49152600000000002</v>
      </c>
      <c r="S1004" s="28">
        <v>0.33694600000000002</v>
      </c>
      <c r="T1004" s="28">
        <v>0.30422300000000002</v>
      </c>
      <c r="U1004" s="28">
        <v>0.32598700000000003</v>
      </c>
      <c r="V1004" s="28">
        <v>0.35501700000000003</v>
      </c>
      <c r="W1004" s="28">
        <v>0.36282100000000006</v>
      </c>
      <c r="X1004" s="28">
        <v>0.329652</v>
      </c>
    </row>
    <row r="1005" spans="1:24" x14ac:dyDescent="0.2">
      <c r="A1005" s="11" t="s">
        <v>136</v>
      </c>
      <c r="B1005" s="11" t="s">
        <v>79</v>
      </c>
      <c r="C1005" s="11" t="s">
        <v>181</v>
      </c>
      <c r="D1005" s="11" t="s">
        <v>185</v>
      </c>
      <c r="E1005" s="28">
        <v>1.192545</v>
      </c>
      <c r="F1005" s="28">
        <v>0.8479000000000001</v>
      </c>
      <c r="G1005" s="28">
        <v>0.52363000000000004</v>
      </c>
      <c r="H1005" s="28">
        <v>0.55000000000000004</v>
      </c>
      <c r="I1005" s="28">
        <v>0.85499999999999998</v>
      </c>
      <c r="J1005" s="28">
        <v>0.91500000000000004</v>
      </c>
      <c r="K1005" s="28">
        <v>1.3149999999999999</v>
      </c>
      <c r="L1005" s="28">
        <v>1.7549999999999999</v>
      </c>
      <c r="M1005" s="28">
        <v>1.9950000000000001</v>
      </c>
      <c r="N1005" s="28">
        <v>1.904085</v>
      </c>
      <c r="O1005" s="28">
        <v>2.5098399999999996</v>
      </c>
      <c r="P1005" s="28">
        <v>2.8213949999999999</v>
      </c>
      <c r="Q1005" s="28">
        <v>2.40313</v>
      </c>
      <c r="R1005" s="28">
        <v>2.45763</v>
      </c>
      <c r="S1005" s="28">
        <v>1.6847300000000001</v>
      </c>
      <c r="T1005" s="28">
        <v>1.521115</v>
      </c>
      <c r="U1005" s="28">
        <v>1.6299350000000001</v>
      </c>
      <c r="V1005" s="28">
        <v>1.7750850000000002</v>
      </c>
      <c r="W1005" s="28">
        <v>1.8141050000000003</v>
      </c>
      <c r="X1005" s="28">
        <v>1.6482600000000001</v>
      </c>
    </row>
    <row r="1006" spans="1:24" x14ac:dyDescent="0.2">
      <c r="A1006" s="11" t="s">
        <v>136</v>
      </c>
      <c r="B1006" s="11" t="s">
        <v>79</v>
      </c>
      <c r="C1006" s="11" t="s">
        <v>181</v>
      </c>
      <c r="D1006" s="11" t="s">
        <v>186</v>
      </c>
      <c r="E1006" s="28">
        <v>3.9362526719999993</v>
      </c>
      <c r="F1006" s="28">
        <v>3.6801439349999998</v>
      </c>
      <c r="G1006" s="28">
        <v>2.6644344244800005</v>
      </c>
      <c r="H1006" s="28">
        <v>4.32</v>
      </c>
      <c r="I1006" s="28">
        <v>5.0058000000000007</v>
      </c>
      <c r="J1006" s="28">
        <v>5.1254</v>
      </c>
      <c r="K1006" s="28">
        <v>5.0054999999999996</v>
      </c>
      <c r="L1006" s="28">
        <v>5.4640000000000004</v>
      </c>
      <c r="M1006" s="28">
        <v>5.2517799999999992</v>
      </c>
      <c r="N1006" s="28">
        <v>4.8534999999999995</v>
      </c>
      <c r="O1006" s="28">
        <v>5.9212699999999989</v>
      </c>
      <c r="P1006" s="28">
        <v>6.64</v>
      </c>
      <c r="Q1006" s="28">
        <v>6.5132000000000003</v>
      </c>
      <c r="R1006" s="28">
        <v>6.7737280000000002</v>
      </c>
      <c r="S1006" s="28">
        <v>6.4350415999999999</v>
      </c>
      <c r="T1006" s="28">
        <v>6.4350415999999999</v>
      </c>
      <c r="U1006" s="28">
        <v>6.4689615773709486</v>
      </c>
      <c r="V1006" s="28">
        <v>6.484788957901511</v>
      </c>
      <c r="W1006" s="28">
        <v>6.5989951004154905</v>
      </c>
      <c r="X1006" s="28">
        <v>6.6743938464478978</v>
      </c>
    </row>
    <row r="1007" spans="1:24" x14ac:dyDescent="0.2">
      <c r="A1007" s="11" t="s">
        <v>136</v>
      </c>
      <c r="B1007" s="11" t="s">
        <v>79</v>
      </c>
      <c r="C1007" s="11" t="s">
        <v>181</v>
      </c>
      <c r="D1007" s="11" t="s">
        <v>187</v>
      </c>
      <c r="E1007" s="28">
        <v>5.1287976719999993</v>
      </c>
      <c r="F1007" s="28">
        <v>4.5280439349999995</v>
      </c>
      <c r="G1007" s="28">
        <v>3.1880644244800003</v>
      </c>
      <c r="H1007" s="28">
        <v>4.87</v>
      </c>
      <c r="I1007" s="28">
        <v>5.8608000000000011</v>
      </c>
      <c r="J1007" s="28">
        <v>6.0404</v>
      </c>
      <c r="K1007" s="28">
        <v>6.3204999999999991</v>
      </c>
      <c r="L1007" s="28">
        <v>7.2190000000000003</v>
      </c>
      <c r="M1007" s="28">
        <v>7.2467799999999993</v>
      </c>
      <c r="N1007" s="28">
        <v>6.7575849999999997</v>
      </c>
      <c r="O1007" s="28">
        <v>8.4311099999999985</v>
      </c>
      <c r="P1007" s="28">
        <v>9.4613949999999996</v>
      </c>
      <c r="Q1007" s="28">
        <v>8.9163300000000003</v>
      </c>
      <c r="R1007" s="28">
        <v>9.2313580000000002</v>
      </c>
      <c r="S1007" s="28">
        <v>8.1197716</v>
      </c>
      <c r="T1007" s="28">
        <v>7.9561565999999999</v>
      </c>
      <c r="U1007" s="28">
        <v>8.0988965773709491</v>
      </c>
      <c r="V1007" s="28">
        <v>8.2598739579015117</v>
      </c>
      <c r="W1007" s="28">
        <v>8.4131001004154911</v>
      </c>
      <c r="X1007" s="28">
        <v>8.3226538464478974</v>
      </c>
    </row>
    <row r="1008" spans="1:24" x14ac:dyDescent="0.2">
      <c r="A1008" s="11" t="s">
        <v>136</v>
      </c>
      <c r="B1008" s="11" t="s">
        <v>79</v>
      </c>
      <c r="C1008" s="11" t="s">
        <v>181</v>
      </c>
      <c r="D1008" s="11" t="s">
        <v>188</v>
      </c>
      <c r="E1008" s="28">
        <v>3.484178</v>
      </c>
      <c r="F1008" s="28">
        <v>2.5690539999999999</v>
      </c>
      <c r="G1008" s="28">
        <v>1.2402789999999999</v>
      </c>
      <c r="H1008" s="28">
        <v>2.1835810000000002</v>
      </c>
      <c r="I1008" s="28">
        <v>2.9064939999999999</v>
      </c>
      <c r="J1008" s="28">
        <v>2.996</v>
      </c>
      <c r="K1008" s="28">
        <v>3.33</v>
      </c>
      <c r="L1008" s="28">
        <v>4.1879999999999997</v>
      </c>
      <c r="M1008" s="28">
        <v>4.8215250000000003</v>
      </c>
      <c r="N1008" s="28">
        <v>2.683916</v>
      </c>
      <c r="O1008" s="28">
        <v>4.6464480000000004</v>
      </c>
      <c r="P1008" s="28">
        <v>4.5642800000000001</v>
      </c>
      <c r="Q1008" s="28">
        <v>2.9398900000000001</v>
      </c>
      <c r="R1008" s="28">
        <v>3.4452820000000002</v>
      </c>
      <c r="S1008" s="28">
        <v>3.0556000000000001</v>
      </c>
      <c r="T1008" s="28">
        <v>3.0471102685583542</v>
      </c>
      <c r="U1008" s="28">
        <v>3.1183255688167235</v>
      </c>
      <c r="V1008" s="28">
        <v>3.1576501307000773</v>
      </c>
      <c r="W1008" s="28">
        <v>3.1701690098734323</v>
      </c>
      <c r="X1008" s="28">
        <v>3.079352351448386</v>
      </c>
    </row>
    <row r="1009" spans="1:24" x14ac:dyDescent="0.2">
      <c r="A1009" s="11" t="s">
        <v>136</v>
      </c>
      <c r="B1009" s="11" t="s">
        <v>79</v>
      </c>
      <c r="C1009" s="11" t="s">
        <v>181</v>
      </c>
      <c r="D1009" s="11" t="s">
        <v>189</v>
      </c>
      <c r="E1009" s="28">
        <v>4.2248789999999996</v>
      </c>
      <c r="F1009" s="28">
        <v>4.3286319999999998</v>
      </c>
      <c r="G1009" s="28">
        <v>5.7948880000000003</v>
      </c>
      <c r="H1009" s="28">
        <v>4.867191</v>
      </c>
      <c r="I1009" s="28">
        <v>5.3010000000000002</v>
      </c>
      <c r="J1009" s="28">
        <v>6.1269450000000001</v>
      </c>
      <c r="K1009" s="28">
        <v>6.5279999999999996</v>
      </c>
      <c r="L1009" s="28">
        <v>6.13</v>
      </c>
      <c r="M1009" s="28">
        <v>5.5772069999999996</v>
      </c>
      <c r="N1009" s="28">
        <v>5.0287670000000002</v>
      </c>
      <c r="O1009" s="28">
        <v>5.1056229999999996</v>
      </c>
      <c r="P1009" s="28">
        <v>4.0304310000000001</v>
      </c>
      <c r="Q1009" s="28">
        <v>3.3512770000000001</v>
      </c>
      <c r="R1009" s="28">
        <v>3.2496399999999999</v>
      </c>
      <c r="S1009" s="28">
        <v>3.3132969999999999</v>
      </c>
      <c r="T1009" s="28">
        <v>3.5709258820132836</v>
      </c>
      <c r="U1009" s="28">
        <v>3.7220257847436633</v>
      </c>
      <c r="V1009" s="28">
        <v>4.0861834519483562</v>
      </c>
      <c r="W1009" s="28">
        <v>4.2402749208915482</v>
      </c>
      <c r="X1009" s="28">
        <v>4.2570261902448001</v>
      </c>
    </row>
    <row r="1010" spans="1:24" x14ac:dyDescent="0.2">
      <c r="A1010" s="11" t="s">
        <v>136</v>
      </c>
      <c r="B1010" s="11" t="s">
        <v>79</v>
      </c>
      <c r="C1010" s="11" t="s">
        <v>181</v>
      </c>
      <c r="D1010" s="11" t="s">
        <v>190</v>
      </c>
      <c r="E1010" s="28">
        <v>6.4039999999999999</v>
      </c>
      <c r="F1010" s="28">
        <v>6.431</v>
      </c>
      <c r="G1010" s="28">
        <v>7.4809999999999999</v>
      </c>
      <c r="H1010" s="28">
        <v>7.6909999999999998</v>
      </c>
      <c r="I1010" s="28">
        <v>8.5090000000000003</v>
      </c>
      <c r="J1010" s="28">
        <v>9.5549999999999997</v>
      </c>
      <c r="K1010" s="28">
        <v>9.9469999999999992</v>
      </c>
      <c r="L1010" s="28">
        <v>9.8659999999999997</v>
      </c>
      <c r="M1010" s="28">
        <v>9.0429999999999993</v>
      </c>
      <c r="N1010" s="28">
        <v>9.0399999999999991</v>
      </c>
      <c r="O1010" s="28">
        <v>9.91</v>
      </c>
      <c r="P1010" s="28">
        <v>9.4</v>
      </c>
      <c r="Q1010" s="28">
        <v>9.5879999999999992</v>
      </c>
      <c r="R1010" s="28">
        <v>9.3003599999999995</v>
      </c>
      <c r="S1010" s="28">
        <v>8.5377304800000005</v>
      </c>
      <c r="T1010" s="28">
        <v>8.4182022532800005</v>
      </c>
      <c r="U1010" s="28">
        <v>8.6875847253849603</v>
      </c>
      <c r="V1010" s="28">
        <v>9.1827770547319023</v>
      </c>
      <c r="W1010" s="28">
        <v>9.4766259204833236</v>
      </c>
      <c r="X1010" s="28">
        <v>9.5050557982447721</v>
      </c>
    </row>
    <row r="1011" spans="1:24" x14ac:dyDescent="0.2">
      <c r="A1011" s="11" t="s">
        <v>136</v>
      </c>
      <c r="B1011" s="11" t="s">
        <v>79</v>
      </c>
      <c r="C1011" s="11" t="s">
        <v>191</v>
      </c>
      <c r="D1011" s="11" t="s">
        <v>182</v>
      </c>
      <c r="E1011" s="28">
        <v>1.1129625405757728</v>
      </c>
      <c r="F1011" s="28">
        <v>1.1114086287099225</v>
      </c>
      <c r="G1011" s="28">
        <v>1.0846288694744031</v>
      </c>
      <c r="H1011" s="28">
        <v>1.081756403204982</v>
      </c>
      <c r="I1011" s="28">
        <v>1.1090080711736519</v>
      </c>
      <c r="J1011" s="28">
        <v>1.1540820525403912</v>
      </c>
      <c r="K1011" s="28">
        <v>1.2072081522577469</v>
      </c>
      <c r="L1011" s="28">
        <v>1.2730383963261243</v>
      </c>
      <c r="M1011" s="28">
        <v>1.3520237724572339</v>
      </c>
      <c r="N1011" s="28">
        <v>1.3965957788333259</v>
      </c>
      <c r="O1011" s="28">
        <v>1.4763915965155505</v>
      </c>
      <c r="P1011" s="28">
        <v>1.6081167581757629</v>
      </c>
      <c r="Q1011" s="28">
        <v>1.7491092883505357</v>
      </c>
      <c r="R1011" s="28">
        <v>1.9385686280754091</v>
      </c>
      <c r="S1011" s="28">
        <v>2.0401270726971505</v>
      </c>
      <c r="T1011" s="28">
        <v>2.1237122180559536</v>
      </c>
      <c r="U1011" s="28">
        <v>2.2163038220631917</v>
      </c>
      <c r="V1011" s="28">
        <v>2.3144416221513531</v>
      </c>
      <c r="W1011" s="28">
        <v>2.4178336255889796</v>
      </c>
      <c r="X1011" s="28">
        <v>2.5219170156799939</v>
      </c>
    </row>
    <row r="1012" spans="1:24" x14ac:dyDescent="0.2">
      <c r="A1012" s="11" t="s">
        <v>136</v>
      </c>
      <c r="B1012" s="11" t="s">
        <v>79</v>
      </c>
      <c r="C1012" s="11" t="s">
        <v>191</v>
      </c>
      <c r="D1012" s="11" t="s">
        <v>183</v>
      </c>
      <c r="E1012" s="28">
        <v>7.0100999999999997E-2</v>
      </c>
      <c r="F1012" s="28">
        <v>4.6543000000000001E-2</v>
      </c>
      <c r="G1012" s="28">
        <v>2.1250000000000002E-2</v>
      </c>
      <c r="H1012" s="28">
        <v>4.3999999999999997E-2</v>
      </c>
      <c r="I1012" s="28">
        <v>7.3999999999999996E-2</v>
      </c>
      <c r="J1012" s="28">
        <v>9.2999999999999999E-2</v>
      </c>
      <c r="K1012" s="28">
        <v>0.10299999999999999</v>
      </c>
      <c r="L1012" s="28">
        <v>0.11800000000000001</v>
      </c>
      <c r="M1012" s="28">
        <v>0.13400000000000001</v>
      </c>
      <c r="N1012" s="28">
        <v>0.103452</v>
      </c>
      <c r="O1012" s="28">
        <v>0.15615000000000001</v>
      </c>
      <c r="P1012" s="28">
        <v>0.21061099999999999</v>
      </c>
      <c r="Q1012" s="28">
        <v>0.217803</v>
      </c>
      <c r="R1012" s="28">
        <v>0.26829599999999998</v>
      </c>
      <c r="S1012" s="28">
        <v>0.18876218619319296</v>
      </c>
      <c r="T1012" s="28">
        <v>0.17404430188725364</v>
      </c>
      <c r="U1012" s="28">
        <v>0.18615034009416101</v>
      </c>
      <c r="V1012" s="28">
        <v>0.195219</v>
      </c>
      <c r="W1012" s="28">
        <v>0.20426</v>
      </c>
      <c r="X1012" s="28">
        <v>0.20898600000000001</v>
      </c>
    </row>
    <row r="1013" spans="1:24" x14ac:dyDescent="0.2">
      <c r="A1013" s="11" t="s">
        <v>136</v>
      </c>
      <c r="B1013" s="11" t="s">
        <v>79</v>
      </c>
      <c r="C1013" s="11" t="s">
        <v>191</v>
      </c>
      <c r="D1013" s="11" t="s">
        <v>184</v>
      </c>
      <c r="E1013" s="28">
        <v>9.763899999999999E-2</v>
      </c>
      <c r="F1013" s="28">
        <v>6.3868999999999995E-2</v>
      </c>
      <c r="G1013" s="28">
        <v>4.5232000000000001E-2</v>
      </c>
      <c r="H1013" s="28">
        <v>5.8000000000000003E-2</v>
      </c>
      <c r="I1013" s="28">
        <v>8.5999999999999993E-2</v>
      </c>
      <c r="J1013" s="28">
        <v>0.13300000000000001</v>
      </c>
      <c r="K1013" s="28">
        <v>0.16500000000000001</v>
      </c>
      <c r="L1013" s="28">
        <v>0.188</v>
      </c>
      <c r="M1013" s="28">
        <v>0.189</v>
      </c>
      <c r="N1013" s="28">
        <v>0.12947500000000001</v>
      </c>
      <c r="O1013" s="28">
        <v>0.215526</v>
      </c>
      <c r="P1013" s="28">
        <v>0.255998</v>
      </c>
      <c r="Q1013" s="28">
        <v>0.276254</v>
      </c>
      <c r="R1013" s="28">
        <v>0.288912</v>
      </c>
      <c r="S1013" s="28">
        <v>0.25099100000000002</v>
      </c>
      <c r="T1013" s="28">
        <v>0.25074799999999997</v>
      </c>
      <c r="U1013" s="28">
        <v>0.250527</v>
      </c>
      <c r="V1013" s="28">
        <v>0.27296300000000001</v>
      </c>
      <c r="W1013" s="28">
        <v>0.32360000000000005</v>
      </c>
      <c r="X1013" s="28">
        <v>0.33330100000000001</v>
      </c>
    </row>
    <row r="1014" spans="1:24" x14ac:dyDescent="0.2">
      <c r="A1014" s="11" t="s">
        <v>136</v>
      </c>
      <c r="B1014" s="11" t="s">
        <v>79</v>
      </c>
      <c r="C1014" s="11" t="s">
        <v>191</v>
      </c>
      <c r="D1014" s="11" t="s">
        <v>185</v>
      </c>
      <c r="E1014" s="28">
        <v>0.45657703998129523</v>
      </c>
      <c r="F1014" s="28">
        <v>0.29866261398176286</v>
      </c>
      <c r="G1014" s="28">
        <v>0.21151274257657235</v>
      </c>
      <c r="H1014" s="28">
        <v>0.27121814355856905</v>
      </c>
      <c r="I1014" s="28">
        <v>0.4021510404489127</v>
      </c>
      <c r="J1014" s="28">
        <v>0.62193126022913259</v>
      </c>
      <c r="K1014" s="28">
        <v>0.77156885667523956</v>
      </c>
      <c r="L1014" s="28">
        <v>0.879120879120879</v>
      </c>
      <c r="M1014" s="28">
        <v>0.88379705400981989</v>
      </c>
      <c r="N1014" s="28">
        <v>0.60544774374561605</v>
      </c>
      <c r="O1014" s="28">
        <v>1.0078372691138646</v>
      </c>
      <c r="P1014" s="28">
        <v>1.1970914192190787</v>
      </c>
      <c r="Q1014" s="28">
        <v>1.2918120177694645</v>
      </c>
      <c r="R1014" s="28">
        <v>1.3510030395136776</v>
      </c>
      <c r="S1014" s="28">
        <v>1.1736778115501518</v>
      </c>
      <c r="T1014" s="28">
        <v>1.1725415010521392</v>
      </c>
      <c r="U1014" s="28">
        <v>1.1715080664016833</v>
      </c>
      <c r="V1014" s="28">
        <v>1.2764227262099601</v>
      </c>
      <c r="W1014" s="28">
        <v>1.5132101940612579</v>
      </c>
      <c r="X1014" s="28">
        <v>1.558573766658873</v>
      </c>
    </row>
    <row r="1015" spans="1:24" x14ac:dyDescent="0.2">
      <c r="A1015" s="11" t="s">
        <v>136</v>
      </c>
      <c r="B1015" s="11" t="s">
        <v>79</v>
      </c>
      <c r="C1015" s="11" t="s">
        <v>191</v>
      </c>
      <c r="D1015" s="11" t="s">
        <v>186</v>
      </c>
      <c r="E1015" s="28">
        <v>0.95706494135485509</v>
      </c>
      <c r="F1015" s="28">
        <v>0.99174330321912918</v>
      </c>
      <c r="G1015" s="28">
        <v>0.7846044041115362</v>
      </c>
      <c r="H1015" s="28">
        <v>1.1788714927925297</v>
      </c>
      <c r="I1015" s="28">
        <v>1.2420890397144901</v>
      </c>
      <c r="J1015" s="28">
        <v>1.2464086167436226</v>
      </c>
      <c r="K1015" s="28">
        <v>1.183063989212592</v>
      </c>
      <c r="L1015" s="28">
        <v>1.2538155165415996</v>
      </c>
      <c r="M1015" s="28">
        <v>1.2573821083852277</v>
      </c>
      <c r="N1015" s="28">
        <v>1.089344707489994</v>
      </c>
      <c r="O1015" s="28">
        <v>1.2200660723887937</v>
      </c>
      <c r="P1015" s="28">
        <v>1.2932700367321213</v>
      </c>
      <c r="Q1015" s="28">
        <v>1.3062027370994427</v>
      </c>
      <c r="R1015" s="28">
        <v>1.4106989560673981</v>
      </c>
      <c r="S1015" s="28">
        <v>1.4106989560673981</v>
      </c>
      <c r="T1015" s="28">
        <v>1.5235548725527899</v>
      </c>
      <c r="U1015" s="28">
        <v>1.6622278665473937</v>
      </c>
      <c r="V1015" s="28">
        <v>1.8515532977210822</v>
      </c>
      <c r="W1015" s="28">
        <v>2.0551585817506326</v>
      </c>
      <c r="X1015" s="28">
        <v>2.2697253141119944</v>
      </c>
    </row>
    <row r="1016" spans="1:24" x14ac:dyDescent="0.2">
      <c r="A1016" s="11" t="s">
        <v>136</v>
      </c>
      <c r="B1016" s="11" t="s">
        <v>79</v>
      </c>
      <c r="C1016" s="11" t="s">
        <v>191</v>
      </c>
      <c r="D1016" s="11" t="s">
        <v>187</v>
      </c>
      <c r="E1016" s="28">
        <v>1.4136419813361503</v>
      </c>
      <c r="F1016" s="28">
        <v>1.2904059172008919</v>
      </c>
      <c r="G1016" s="28">
        <v>0.99611714668810858</v>
      </c>
      <c r="H1016" s="28">
        <v>1.4500896363510987</v>
      </c>
      <c r="I1016" s="28">
        <v>1.644240080163403</v>
      </c>
      <c r="J1016" s="28">
        <v>1.8683398769727551</v>
      </c>
      <c r="K1016" s="28">
        <v>1.9546328458878315</v>
      </c>
      <c r="L1016" s="28">
        <v>2.1329363956624787</v>
      </c>
      <c r="M1016" s="28">
        <v>2.1411791623950478</v>
      </c>
      <c r="N1016" s="28">
        <v>1.6947924512356101</v>
      </c>
      <c r="O1016" s="28">
        <v>2.2279033415026586</v>
      </c>
      <c r="P1016" s="28">
        <v>2.4903614559512</v>
      </c>
      <c r="Q1016" s="28">
        <v>2.598014754868907</v>
      </c>
      <c r="R1016" s="28">
        <v>2.7617019955810758</v>
      </c>
      <c r="S1016" s="28">
        <v>2.5843767676175498</v>
      </c>
      <c r="T1016" s="28">
        <v>2.696096373604929</v>
      </c>
      <c r="U1016" s="28">
        <v>2.833735932949077</v>
      </c>
      <c r="V1016" s="28">
        <v>3.1279760239310423</v>
      </c>
      <c r="W1016" s="28">
        <v>3.5683687758118907</v>
      </c>
      <c r="X1016" s="28">
        <v>3.8282990807708677</v>
      </c>
    </row>
    <row r="1017" spans="1:24" x14ac:dyDescent="0.2">
      <c r="A1017" s="11" t="s">
        <v>136</v>
      </c>
      <c r="B1017" s="11" t="s">
        <v>79</v>
      </c>
      <c r="C1017" s="11" t="s">
        <v>191</v>
      </c>
      <c r="D1017" s="11" t="s">
        <v>188</v>
      </c>
      <c r="E1017" s="28">
        <v>0.7891179393686909</v>
      </c>
      <c r="F1017" s="28">
        <v>0.40777656713718907</v>
      </c>
      <c r="G1017" s="28">
        <v>0.21512566397878108</v>
      </c>
      <c r="H1017" s="28">
        <v>0.22588194717772014</v>
      </c>
      <c r="I1017" s="28">
        <v>0.23717604453660615</v>
      </c>
      <c r="J1017" s="28">
        <v>0.24903484676343646</v>
      </c>
      <c r="K1017" s="28">
        <v>0.26148658910160827</v>
      </c>
      <c r="L1017" s="28">
        <v>0.52297317820321654</v>
      </c>
      <c r="M1017" s="28">
        <v>0.57527049602353819</v>
      </c>
      <c r="N1017" s="28">
        <v>0.34516229761412293</v>
      </c>
      <c r="O1017" s="28">
        <v>0.51636279723072787</v>
      </c>
      <c r="P1017" s="28">
        <v>0.61963535667687342</v>
      </c>
      <c r="Q1017" s="28">
        <v>0.40276487922070509</v>
      </c>
      <c r="R1017" s="28">
        <v>0.5155390454025025</v>
      </c>
      <c r="S1017" s="28">
        <v>0.46398514086225229</v>
      </c>
      <c r="T1017" s="28">
        <v>0.50574380353985504</v>
      </c>
      <c r="U1017" s="28">
        <v>0.53608843175224641</v>
      </c>
      <c r="V1017" s="28">
        <v>0.55753196902233626</v>
      </c>
      <c r="W1017" s="28">
        <v>0.63558644468546344</v>
      </c>
      <c r="X1017" s="28">
        <v>0.67372163136659124</v>
      </c>
    </row>
    <row r="1018" spans="1:24" x14ac:dyDescent="0.2">
      <c r="A1018" s="11" t="s">
        <v>136</v>
      </c>
      <c r="B1018" s="11" t="s">
        <v>79</v>
      </c>
      <c r="C1018" s="11" t="s">
        <v>191</v>
      </c>
      <c r="D1018" s="11" t="s">
        <v>189</v>
      </c>
      <c r="E1018" s="28">
        <v>0.23286000000000001</v>
      </c>
      <c r="F1018" s="28">
        <v>9.8911303566214429E-2</v>
      </c>
      <c r="G1018" s="28">
        <v>9.2157058633490718E-2</v>
      </c>
      <c r="H1018" s="28">
        <v>8.3043539595106297E-2</v>
      </c>
      <c r="I1018" s="28">
        <v>8.4057905597825125E-2</v>
      </c>
      <c r="J1018" s="28">
        <v>8.8260800877716386E-2</v>
      </c>
      <c r="K1018" s="28">
        <v>9.2673840921602219E-2</v>
      </c>
      <c r="L1018" s="28">
        <v>9.7307532967682325E-2</v>
      </c>
      <c r="M1018" s="28">
        <v>9.1469080989621379E-2</v>
      </c>
      <c r="N1018" s="28">
        <v>0.13720362148443208</v>
      </c>
      <c r="O1018" s="28">
        <v>0.14817991120318666</v>
      </c>
      <c r="P1018" s="28">
        <v>0.11854392896254934</v>
      </c>
      <c r="Q1018" s="28">
        <v>9.7206029182483084E-2</v>
      </c>
      <c r="R1018" s="28">
        <v>8.7485426264234778E-2</v>
      </c>
      <c r="S1018" s="28">
        <v>0.12247959676992869</v>
      </c>
      <c r="T1018" s="28">
        <v>0.12860357660842511</v>
      </c>
      <c r="U1018" s="28">
        <v>0.12217339777800384</v>
      </c>
      <c r="V1018" s="28">
        <v>9.1630048333502884E-2</v>
      </c>
      <c r="W1018" s="28">
        <v>8.8881146883497797E-2</v>
      </c>
      <c r="X1018" s="28">
        <v>8.6214712476992861E-2</v>
      </c>
    </row>
    <row r="1019" spans="1:24" x14ac:dyDescent="0.2">
      <c r="A1019" s="11" t="s">
        <v>136</v>
      </c>
      <c r="B1019" s="11" t="s">
        <v>79</v>
      </c>
      <c r="C1019" s="11" t="s">
        <v>191</v>
      </c>
      <c r="D1019" s="11" t="s">
        <v>190</v>
      </c>
      <c r="E1019" s="28">
        <v>1.1459999999999999</v>
      </c>
      <c r="F1019" s="28">
        <v>1.099</v>
      </c>
      <c r="G1019" s="28">
        <v>1.1399999999999999</v>
      </c>
      <c r="H1019" s="28">
        <v>1.4390000000000001</v>
      </c>
      <c r="I1019" s="28">
        <v>1.4770000000000001</v>
      </c>
      <c r="J1019" s="28">
        <v>1.72</v>
      </c>
      <c r="K1019" s="28">
        <v>1.556</v>
      </c>
      <c r="L1019" s="28">
        <v>1.6279999999999999</v>
      </c>
      <c r="M1019" s="28">
        <v>1.482</v>
      </c>
      <c r="N1019" s="28">
        <v>1.46</v>
      </c>
      <c r="O1019" s="28">
        <v>1.59</v>
      </c>
      <c r="P1019" s="28">
        <v>1.8285</v>
      </c>
      <c r="Q1019" s="28">
        <v>2.1576300000000002</v>
      </c>
      <c r="R1019" s="28">
        <v>2.3302404000000005</v>
      </c>
      <c r="S1019" s="28">
        <v>2.2137283800000005</v>
      </c>
      <c r="T1019" s="28">
        <v>2.3244147990000004</v>
      </c>
      <c r="U1019" s="28">
        <v>2.4290134649550006</v>
      </c>
      <c r="V1019" s="28">
        <v>2.6670567845205908</v>
      </c>
      <c r="W1019" s="28">
        <v>3.0271094504308707</v>
      </c>
      <c r="X1019" s="28">
        <v>3.2450613308618936</v>
      </c>
    </row>
    <row r="1020" spans="1:24" x14ac:dyDescent="0.2">
      <c r="A1020" s="11" t="s">
        <v>136</v>
      </c>
      <c r="B1020" s="11" t="s">
        <v>79</v>
      </c>
      <c r="C1020" s="11" t="s">
        <v>192</v>
      </c>
      <c r="D1020" s="11" t="s">
        <v>182</v>
      </c>
      <c r="E1020" s="28">
        <v>0.3742294421591853</v>
      </c>
      <c r="F1020" s="28">
        <v>0.37554686239712387</v>
      </c>
      <c r="G1020" s="28">
        <v>0.37265507728058206</v>
      </c>
      <c r="H1020" s="28">
        <v>0.37293964364861448</v>
      </c>
      <c r="I1020" s="28">
        <v>0.38221984560491734</v>
      </c>
      <c r="J1020" s="28">
        <v>0.39535771653822815</v>
      </c>
      <c r="K1020" s="28">
        <v>0.4102940911443384</v>
      </c>
      <c r="L1020" s="28">
        <v>0.42700138566280726</v>
      </c>
      <c r="M1020" s="28">
        <v>0.44445243938700901</v>
      </c>
      <c r="N1020" s="28">
        <v>0.44963584523667643</v>
      </c>
      <c r="O1020" s="28">
        <v>0.45885475287492139</v>
      </c>
      <c r="P1020" s="28">
        <v>0.47832326956486593</v>
      </c>
      <c r="Q1020" s="28">
        <v>0.49605419642781495</v>
      </c>
      <c r="R1020" s="28">
        <v>0.51961118298484366</v>
      </c>
      <c r="S1020" s="28">
        <v>0.53095187460335092</v>
      </c>
      <c r="T1020" s="28">
        <v>0.54377463334333886</v>
      </c>
      <c r="U1020" s="28">
        <v>0.56017782392018522</v>
      </c>
      <c r="V1020" s="28">
        <v>0.57932026167636153</v>
      </c>
      <c r="W1020" s="28">
        <v>0.60054198902789668</v>
      </c>
      <c r="X1020" s="28">
        <v>0.62343027278081586</v>
      </c>
    </row>
    <row r="1021" spans="1:24" x14ac:dyDescent="0.2">
      <c r="A1021" s="11" t="s">
        <v>136</v>
      </c>
      <c r="B1021" s="11" t="s">
        <v>79</v>
      </c>
      <c r="C1021" s="11" t="s">
        <v>192</v>
      </c>
      <c r="D1021" s="11" t="s">
        <v>183</v>
      </c>
      <c r="E1021" s="28">
        <v>1.6704999999999998E-2</v>
      </c>
      <c r="F1021" s="28">
        <v>7.0570000000000008E-3</v>
      </c>
      <c r="G1021" s="28">
        <v>2.8679999999999999E-3</v>
      </c>
      <c r="H1021" s="28">
        <v>6.0000000000000001E-3</v>
      </c>
      <c r="I1021" s="28">
        <v>1.4999999999999999E-2</v>
      </c>
      <c r="J1021" s="28">
        <v>1.9E-2</v>
      </c>
      <c r="K1021" s="28">
        <v>2.1000000000000001E-2</v>
      </c>
      <c r="L1021" s="28">
        <v>2.3E-2</v>
      </c>
      <c r="M1021" s="28">
        <v>2.5000000000000001E-2</v>
      </c>
      <c r="N1021" s="28">
        <v>1.0377000000000001E-2</v>
      </c>
      <c r="O1021" s="28">
        <v>1.9115E-2</v>
      </c>
      <c r="P1021" s="28">
        <v>2.6506000000000002E-2</v>
      </c>
      <c r="Q1021" s="28">
        <v>2.5066999999999999E-2</v>
      </c>
      <c r="R1021" s="28">
        <v>3.1164999999999998E-2</v>
      </c>
      <c r="S1021" s="28">
        <v>1.9310000000000001E-2</v>
      </c>
      <c r="T1021" s="28">
        <v>2.0966000000000002E-2</v>
      </c>
      <c r="U1021" s="28">
        <v>2.4733000000000002E-2</v>
      </c>
      <c r="V1021" s="28">
        <v>2.7719000000000001E-2</v>
      </c>
      <c r="W1021" s="28">
        <v>3.0092000000000001E-2</v>
      </c>
      <c r="X1021" s="28">
        <v>3.2088999999999999E-2</v>
      </c>
    </row>
    <row r="1022" spans="1:24" x14ac:dyDescent="0.2">
      <c r="A1022" s="11" t="s">
        <v>136</v>
      </c>
      <c r="B1022" s="11" t="s">
        <v>79</v>
      </c>
      <c r="C1022" s="11" t="s">
        <v>192</v>
      </c>
      <c r="D1022" s="11" t="s">
        <v>184</v>
      </c>
      <c r="E1022" s="28">
        <v>2.8869999999999998E-3</v>
      </c>
      <c r="F1022" s="28">
        <v>2.0830000000000002E-3</v>
      </c>
      <c r="G1022" s="28">
        <v>1.212E-3</v>
      </c>
      <c r="H1022" s="28">
        <v>2E-3</v>
      </c>
      <c r="I1022" s="28">
        <v>3.0000000000000001E-3</v>
      </c>
      <c r="J1022" s="28">
        <v>3.0000000000000001E-3</v>
      </c>
      <c r="K1022" s="28">
        <v>4.0000000000000001E-3</v>
      </c>
      <c r="L1022" s="28">
        <v>5.0000000000000001E-3</v>
      </c>
      <c r="M1022" s="28">
        <v>9.0000000000000011E-3</v>
      </c>
      <c r="N1022" s="28">
        <v>2.6340000000000001E-3</v>
      </c>
      <c r="O1022" s="28">
        <v>6.7020000000000005E-3</v>
      </c>
      <c r="P1022" s="28">
        <v>8.4939999999999998E-3</v>
      </c>
      <c r="Q1022" s="28">
        <v>7.6150000000000002E-3</v>
      </c>
      <c r="R1022" s="28">
        <v>1.0558E-2</v>
      </c>
      <c r="S1022" s="28">
        <v>6.0890000000000007E-3</v>
      </c>
      <c r="T1022" s="28">
        <v>7.3150000000000003E-3</v>
      </c>
      <c r="U1022" s="28">
        <v>7.9830000000000005E-3</v>
      </c>
      <c r="V1022" s="28">
        <v>8.8260000000000005E-3</v>
      </c>
      <c r="W1022" s="28">
        <v>9.5399999999999999E-3</v>
      </c>
      <c r="X1022" s="28">
        <v>1.0149E-2</v>
      </c>
    </row>
    <row r="1023" spans="1:24" x14ac:dyDescent="0.2">
      <c r="A1023" s="11" t="s">
        <v>136</v>
      </c>
      <c r="B1023" s="11" t="s">
        <v>79</v>
      </c>
      <c r="C1023" s="11" t="s">
        <v>192</v>
      </c>
      <c r="D1023" s="11" t="s">
        <v>185</v>
      </c>
      <c r="E1023" s="28">
        <v>2.7161222305469333E-2</v>
      </c>
      <c r="F1023" s="28">
        <v>1.9597099432730389E-2</v>
      </c>
      <c r="G1023" s="28">
        <v>1.1402632987263191E-2</v>
      </c>
      <c r="H1023" s="28">
        <v>1.8816226051589426E-2</v>
      </c>
      <c r="I1023" s="28">
        <v>2.8224339077384138E-2</v>
      </c>
      <c r="J1023" s="28">
        <v>2.8224339077384138E-2</v>
      </c>
      <c r="K1023" s="28">
        <v>3.7632452103178851E-2</v>
      </c>
      <c r="L1023" s="28">
        <v>4.704056512897356E-2</v>
      </c>
      <c r="M1023" s="28">
        <v>8.4673017232152425E-2</v>
      </c>
      <c r="N1023" s="28">
        <v>2.4780969709943274E-2</v>
      </c>
      <c r="O1023" s="28">
        <v>6.3053173498876167E-2</v>
      </c>
      <c r="P1023" s="28">
        <v>7.9912512041100281E-2</v>
      </c>
      <c r="Q1023" s="28">
        <v>7.1642780691426738E-2</v>
      </c>
      <c r="R1023" s="28">
        <v>9.9330857326340574E-2</v>
      </c>
      <c r="S1023" s="28">
        <v>5.7286000214064006E-2</v>
      </c>
      <c r="T1023" s="28">
        <v>6.8820346783688327E-2</v>
      </c>
      <c r="U1023" s="28">
        <v>7.5104966284919195E-2</v>
      </c>
      <c r="V1023" s="28">
        <v>8.3036005565664137E-2</v>
      </c>
      <c r="W1023" s="28">
        <v>8.9753398266081558E-2</v>
      </c>
      <c r="X1023" s="28">
        <v>9.5482939098790534E-2</v>
      </c>
    </row>
    <row r="1024" spans="1:24" x14ac:dyDescent="0.2">
      <c r="A1024" s="11" t="s">
        <v>136</v>
      </c>
      <c r="B1024" s="11" t="s">
        <v>79</v>
      </c>
      <c r="C1024" s="11" t="s">
        <v>192</v>
      </c>
      <c r="D1024" s="11" t="s">
        <v>186</v>
      </c>
      <c r="E1024" s="28">
        <v>0.89731406129032232</v>
      </c>
      <c r="F1024" s="28">
        <v>0.73336771564075742</v>
      </c>
      <c r="G1024" s="28">
        <v>0.57335686453743284</v>
      </c>
      <c r="H1024" s="28">
        <v>0.99736266661805306</v>
      </c>
      <c r="I1024" s="28">
        <v>1.1390151399026536</v>
      </c>
      <c r="J1024" s="28">
        <v>1.2097946126069781</v>
      </c>
      <c r="K1024" s="28">
        <v>1.2308822734330152</v>
      </c>
      <c r="L1024" s="28">
        <v>1.3664044341209833</v>
      </c>
      <c r="M1024" s="28">
        <v>1.2889120742223261</v>
      </c>
      <c r="N1024" s="28">
        <v>0.9891988595206882</v>
      </c>
      <c r="O1024" s="28">
        <v>1.1000000000000001</v>
      </c>
      <c r="P1024" s="28">
        <v>1.1660000000000001</v>
      </c>
      <c r="Q1024" s="28">
        <v>1.0843800000000003</v>
      </c>
      <c r="R1024" s="28">
        <v>1.1711304000000002</v>
      </c>
      <c r="S1024" s="28">
        <v>1.1828417040000003</v>
      </c>
      <c r="T1024" s="28">
        <v>1.2774690403200004</v>
      </c>
      <c r="U1024" s="28">
        <v>1.3724356686044539</v>
      </c>
      <c r="V1024" s="28">
        <v>1.50623268035854</v>
      </c>
      <c r="W1024" s="28">
        <v>1.6214633703753212</v>
      </c>
      <c r="X1024" s="28">
        <v>1.7456047637862846</v>
      </c>
    </row>
    <row r="1025" spans="1:24" x14ac:dyDescent="0.2">
      <c r="A1025" s="11" t="s">
        <v>136</v>
      </c>
      <c r="B1025" s="11" t="s">
        <v>79</v>
      </c>
      <c r="C1025" s="11" t="s">
        <v>192</v>
      </c>
      <c r="D1025" s="11" t="s">
        <v>187</v>
      </c>
      <c r="E1025" s="28">
        <v>0.92447528359579167</v>
      </c>
      <c r="F1025" s="28">
        <v>0.75296481507348778</v>
      </c>
      <c r="G1025" s="28">
        <v>0.58475949752469603</v>
      </c>
      <c r="H1025" s="28">
        <v>1.0161788926696425</v>
      </c>
      <c r="I1025" s="28">
        <v>1.1672394789800378</v>
      </c>
      <c r="J1025" s="28">
        <v>1.2380189516843623</v>
      </c>
      <c r="K1025" s="28">
        <v>1.2685147255361939</v>
      </c>
      <c r="L1025" s="28">
        <v>1.4134449992499569</v>
      </c>
      <c r="M1025" s="28">
        <v>1.3735850914544785</v>
      </c>
      <c r="N1025" s="28">
        <v>1.0139798292306315</v>
      </c>
      <c r="O1025" s="28">
        <v>1.1630531734988763</v>
      </c>
      <c r="P1025" s="28">
        <v>1.2459125120411003</v>
      </c>
      <c r="Q1025" s="28">
        <v>1.1560227806914272</v>
      </c>
      <c r="R1025" s="28">
        <v>1.2704612573263407</v>
      </c>
      <c r="S1025" s="28">
        <v>1.2401277042140644</v>
      </c>
      <c r="T1025" s="28">
        <v>1.3462893871036887</v>
      </c>
      <c r="U1025" s="28">
        <v>1.4475406348893731</v>
      </c>
      <c r="V1025" s="28">
        <v>1.589268685924204</v>
      </c>
      <c r="W1025" s="28">
        <v>1.7112167686414028</v>
      </c>
      <c r="X1025" s="28">
        <v>1.8410877028850752</v>
      </c>
    </row>
    <row r="1026" spans="1:24" x14ac:dyDescent="0.2">
      <c r="A1026" s="11" t="s">
        <v>136</v>
      </c>
      <c r="B1026" s="11" t="s">
        <v>79</v>
      </c>
      <c r="C1026" s="11" t="s">
        <v>192</v>
      </c>
      <c r="D1026" s="11" t="s">
        <v>188</v>
      </c>
      <c r="E1026" s="28">
        <v>0.18530606063130906</v>
      </c>
      <c r="F1026" s="28">
        <v>0.21622343286281093</v>
      </c>
      <c r="G1026" s="28">
        <v>0.12587433602121897</v>
      </c>
      <c r="H1026" s="28">
        <v>0.80011805282227988</v>
      </c>
      <c r="I1026" s="28">
        <v>1.0188239554633938</v>
      </c>
      <c r="J1026" s="28">
        <v>0.8822611532365634</v>
      </c>
      <c r="K1026" s="28">
        <v>0.89197841089839169</v>
      </c>
      <c r="L1026" s="28">
        <v>1.1755428217967834</v>
      </c>
      <c r="M1026" s="28">
        <v>1.2400665039764618</v>
      </c>
      <c r="N1026" s="28">
        <v>0.59083770238587707</v>
      </c>
      <c r="O1026" s="28">
        <v>0.88389320276927208</v>
      </c>
      <c r="P1026" s="28">
        <v>1.023548328806817</v>
      </c>
      <c r="Q1026" s="28">
        <v>0.66510773617801366</v>
      </c>
      <c r="R1026" s="28">
        <v>0.74492066451937533</v>
      </c>
      <c r="S1026" s="28">
        <v>0.67266336006099592</v>
      </c>
      <c r="T1026" s="28">
        <v>0.71974979526526572</v>
      </c>
      <c r="U1026" s="28">
        <v>0.7269472932179184</v>
      </c>
      <c r="V1026" s="28">
        <v>0.8178157048701582</v>
      </c>
      <c r="W1026" s="28">
        <v>0.87915188273542</v>
      </c>
      <c r="X1026" s="28">
        <v>0.95387979276793067</v>
      </c>
    </row>
    <row r="1027" spans="1:24" x14ac:dyDescent="0.2">
      <c r="A1027" s="11" t="s">
        <v>136</v>
      </c>
      <c r="B1027" s="11" t="s">
        <v>79</v>
      </c>
      <c r="C1027" s="11" t="s">
        <v>192</v>
      </c>
      <c r="D1027" s="11" t="s">
        <v>189</v>
      </c>
      <c r="E1027" s="28">
        <v>0</v>
      </c>
      <c r="F1027" s="28">
        <v>5.2447696433785586E-2</v>
      </c>
      <c r="G1027" s="28">
        <v>5.3922941366509276E-2</v>
      </c>
      <c r="H1027" s="28">
        <v>5.2731460404893717E-2</v>
      </c>
      <c r="I1027" s="28">
        <v>6.6594094402174883E-2</v>
      </c>
      <c r="J1027" s="28">
        <v>0.18259419912228364</v>
      </c>
      <c r="K1027" s="28">
        <v>0.21142415907839779</v>
      </c>
      <c r="L1027" s="28">
        <v>0.19269246703231765</v>
      </c>
      <c r="M1027" s="28">
        <v>0.12144891901037863</v>
      </c>
      <c r="N1027" s="28">
        <v>0.22</v>
      </c>
      <c r="O1027" s="28">
        <v>0.17050000000000001</v>
      </c>
      <c r="P1027" s="28">
        <v>0.15345</v>
      </c>
      <c r="Q1027" s="28">
        <v>0.12742760528158259</v>
      </c>
      <c r="R1027" s="28">
        <v>0.12105622501750346</v>
      </c>
      <c r="S1027" s="28">
        <v>0.1573730925227545</v>
      </c>
      <c r="T1027" s="28">
        <v>0.21245367490571859</v>
      </c>
      <c r="U1027" s="28">
        <v>0.26556709363214825</v>
      </c>
      <c r="V1027" s="28">
        <v>0.28415679018639867</v>
      </c>
      <c r="W1027" s="28">
        <v>0.29268149389199061</v>
      </c>
      <c r="X1027" s="28">
        <v>0.30146193870875032</v>
      </c>
    </row>
    <row r="1028" spans="1:24" x14ac:dyDescent="0.2">
      <c r="A1028" s="11" t="s">
        <v>136</v>
      </c>
      <c r="B1028" s="11" t="s">
        <v>79</v>
      </c>
      <c r="C1028" s="11" t="s">
        <v>192</v>
      </c>
      <c r="D1028" s="11" t="s">
        <v>190</v>
      </c>
      <c r="E1028" s="28">
        <v>0.46899999999999997</v>
      </c>
      <c r="F1028" s="28">
        <v>0.38200000000000001</v>
      </c>
      <c r="G1028" s="28">
        <v>0.36699999999999999</v>
      </c>
      <c r="H1028" s="28">
        <v>0.45500000000000002</v>
      </c>
      <c r="I1028" s="28">
        <v>0.47699999999999998</v>
      </c>
      <c r="J1028" s="28">
        <v>0.59099999999999997</v>
      </c>
      <c r="K1028" s="28">
        <v>0.63900000000000001</v>
      </c>
      <c r="L1028" s="28">
        <v>0.58599999999999997</v>
      </c>
      <c r="M1028" s="28">
        <v>0.437</v>
      </c>
      <c r="N1028" s="28">
        <v>0.4</v>
      </c>
      <c r="O1028" s="28">
        <v>0.4</v>
      </c>
      <c r="P1028" s="28">
        <v>0.53</v>
      </c>
      <c r="Q1028" s="28">
        <v>0.62539999999999996</v>
      </c>
      <c r="R1028" s="28">
        <v>0.66292399999999996</v>
      </c>
      <c r="S1028" s="28">
        <v>0.737834412</v>
      </c>
      <c r="T1028" s="28">
        <v>0.84629607056400002</v>
      </c>
      <c r="U1028" s="28">
        <v>0.98847381041875193</v>
      </c>
      <c r="V1028" s="28">
        <v>1.0576669771480647</v>
      </c>
      <c r="W1028" s="28">
        <v>1.128530664616985</v>
      </c>
      <c r="X1028" s="28">
        <v>1.1939854431647703</v>
      </c>
    </row>
    <row r="1029" spans="1:24" x14ac:dyDescent="0.2">
      <c r="A1029" s="11" t="s">
        <v>137</v>
      </c>
      <c r="B1029" s="11" t="s">
        <v>79</v>
      </c>
      <c r="C1029" s="11" t="s">
        <v>181</v>
      </c>
      <c r="D1029" s="11" t="s">
        <v>182</v>
      </c>
      <c r="E1029" s="28">
        <v>14.15</v>
      </c>
      <c r="F1029" s="28">
        <v>14.9</v>
      </c>
      <c r="G1029" s="28">
        <v>16.021000000000001</v>
      </c>
      <c r="H1029" s="28">
        <v>16.576000000000001</v>
      </c>
      <c r="I1029" s="28">
        <v>17.056999999999999</v>
      </c>
      <c r="J1029" s="28">
        <v>18.37</v>
      </c>
      <c r="K1029" s="28">
        <v>19.338999999999999</v>
      </c>
      <c r="L1029" s="28">
        <v>20.56</v>
      </c>
      <c r="M1029" s="28">
        <v>21.97</v>
      </c>
      <c r="N1029" s="28">
        <v>23.61</v>
      </c>
      <c r="O1029" s="28">
        <v>25.163571410063604</v>
      </c>
      <c r="P1029" s="28">
        <v>26.741834643032039</v>
      </c>
      <c r="Q1029" s="28">
        <v>28.398068814084937</v>
      </c>
      <c r="R1029" s="28">
        <v>29.786278513387703</v>
      </c>
      <c r="S1029" s="28">
        <v>30.78432655376627</v>
      </c>
      <c r="T1029" s="28">
        <v>31.728905374487471</v>
      </c>
      <c r="U1029" s="28">
        <v>32.687049976938994</v>
      </c>
      <c r="V1029" s="28">
        <v>33.69548197368168</v>
      </c>
      <c r="W1029" s="28">
        <v>34.737336574160359</v>
      </c>
      <c r="X1029" s="28">
        <v>35.80235836234948</v>
      </c>
    </row>
    <row r="1030" spans="1:24" x14ac:dyDescent="0.2">
      <c r="A1030" s="11" t="s">
        <v>137</v>
      </c>
      <c r="B1030" s="11" t="s">
        <v>79</v>
      </c>
      <c r="C1030" s="11" t="s">
        <v>181</v>
      </c>
      <c r="D1030" s="11" t="s">
        <v>183</v>
      </c>
      <c r="E1030" s="28">
        <v>1.1716469999999999</v>
      </c>
      <c r="F1030" s="28">
        <v>1.292886</v>
      </c>
      <c r="G1030" s="28">
        <v>1.229376</v>
      </c>
      <c r="H1030" s="28">
        <v>1.1180000000000001</v>
      </c>
      <c r="I1030" s="28">
        <v>1.296</v>
      </c>
      <c r="J1030" s="28">
        <v>1.365</v>
      </c>
      <c r="K1030" s="28">
        <v>1.5580000000000001</v>
      </c>
      <c r="L1030" s="28">
        <v>1.9990000000000001</v>
      </c>
      <c r="M1030" s="28">
        <v>2.226</v>
      </c>
      <c r="N1030" s="28">
        <v>2.5202460000000002</v>
      </c>
      <c r="O1030" s="28">
        <v>2.6195029999999999</v>
      </c>
      <c r="P1030" s="28">
        <v>2.6063890000000001</v>
      </c>
      <c r="Q1030" s="28">
        <v>2.8012220000000001</v>
      </c>
      <c r="R1030" s="28">
        <v>2.7170859999999997</v>
      </c>
      <c r="S1030" s="28">
        <v>2.4277894090211785</v>
      </c>
      <c r="T1030" s="28">
        <v>2.4530108218557474</v>
      </c>
      <c r="U1030" s="28">
        <v>2.5279664433197699</v>
      </c>
      <c r="V1030" s="28">
        <v>2.6427480000000001</v>
      </c>
      <c r="W1030" s="28">
        <v>2.7454149999999999</v>
      </c>
      <c r="X1030" s="28">
        <v>2.8416220000000001</v>
      </c>
    </row>
    <row r="1031" spans="1:24" x14ac:dyDescent="0.2">
      <c r="A1031" s="11" t="s">
        <v>137</v>
      </c>
      <c r="B1031" s="11" t="s">
        <v>79</v>
      </c>
      <c r="C1031" s="11" t="s">
        <v>181</v>
      </c>
      <c r="D1031" s="11" t="s">
        <v>184</v>
      </c>
      <c r="E1031" s="28">
        <v>1.28372</v>
      </c>
      <c r="F1031" s="28">
        <v>1.3776919999999999</v>
      </c>
      <c r="G1031" s="28">
        <v>1.3786369999999999</v>
      </c>
      <c r="H1031" s="28">
        <v>1.3819999999999999</v>
      </c>
      <c r="I1031" s="28">
        <v>1.6859999999999999</v>
      </c>
      <c r="J1031" s="28">
        <v>1.8620000000000001</v>
      </c>
      <c r="K1031" s="28">
        <v>1.9179999999999999</v>
      </c>
      <c r="L1031" s="28">
        <v>2.266</v>
      </c>
      <c r="M1031" s="28">
        <v>2.4260000000000002</v>
      </c>
      <c r="N1031" s="28">
        <v>2.4886919999999999</v>
      </c>
      <c r="O1031" s="28">
        <v>2.5703770000000001</v>
      </c>
      <c r="P1031" s="28">
        <v>2.4809029999999996</v>
      </c>
      <c r="Q1031" s="28">
        <v>2.612714</v>
      </c>
      <c r="R1031" s="28">
        <v>2.7344330000000001</v>
      </c>
      <c r="S1031" s="28">
        <v>2.2510110000000001</v>
      </c>
      <c r="T1031" s="28">
        <v>2.3251010000000001</v>
      </c>
      <c r="U1031" s="28">
        <v>2.4127480000000001</v>
      </c>
      <c r="V1031" s="28">
        <v>2.4371860000000001</v>
      </c>
      <c r="W1031" s="28">
        <v>2.524181</v>
      </c>
      <c r="X1031" s="28">
        <v>2.664174</v>
      </c>
    </row>
    <row r="1032" spans="1:24" x14ac:dyDescent="0.2">
      <c r="A1032" s="11" t="s">
        <v>137</v>
      </c>
      <c r="B1032" s="11" t="s">
        <v>79</v>
      </c>
      <c r="C1032" s="11" t="s">
        <v>181</v>
      </c>
      <c r="D1032" s="11" t="s">
        <v>185</v>
      </c>
      <c r="E1032" s="28">
        <v>6.4185999999999996</v>
      </c>
      <c r="F1032" s="28">
        <v>6.8884599999999994</v>
      </c>
      <c r="G1032" s="28">
        <v>6.893184999999999</v>
      </c>
      <c r="H1032" s="28">
        <v>6.91</v>
      </c>
      <c r="I1032" s="28">
        <v>8.43</v>
      </c>
      <c r="J1032" s="28">
        <v>9.31</v>
      </c>
      <c r="K1032" s="28">
        <v>9.59</v>
      </c>
      <c r="L1032" s="28">
        <v>11.33</v>
      </c>
      <c r="M1032" s="28">
        <v>12.13</v>
      </c>
      <c r="N1032" s="28">
        <v>12.44346</v>
      </c>
      <c r="O1032" s="28">
        <v>12.851885000000001</v>
      </c>
      <c r="P1032" s="28">
        <v>12.404514999999998</v>
      </c>
      <c r="Q1032" s="28">
        <v>13.06357</v>
      </c>
      <c r="R1032" s="28">
        <v>13.672164999999998</v>
      </c>
      <c r="S1032" s="28">
        <v>11.255054999999999</v>
      </c>
      <c r="T1032" s="28">
        <v>11.625505</v>
      </c>
      <c r="U1032" s="28">
        <v>12.063740000000001</v>
      </c>
      <c r="V1032" s="28">
        <v>12.185930000000001</v>
      </c>
      <c r="W1032" s="28">
        <v>12.620905</v>
      </c>
      <c r="X1032" s="28">
        <v>13.320869999999998</v>
      </c>
    </row>
    <row r="1033" spans="1:24" x14ac:dyDescent="0.2">
      <c r="A1033" s="11" t="s">
        <v>137</v>
      </c>
      <c r="B1033" s="11" t="s">
        <v>79</v>
      </c>
      <c r="C1033" s="11" t="s">
        <v>181</v>
      </c>
      <c r="D1033" s="11" t="s">
        <v>186</v>
      </c>
      <c r="E1033" s="28">
        <v>14.519877699200002</v>
      </c>
      <c r="F1033" s="28">
        <v>14.8053584133</v>
      </c>
      <c r="G1033" s="28">
        <v>15.2130460608</v>
      </c>
      <c r="H1033" s="28">
        <v>14.765388488999999</v>
      </c>
      <c r="I1033" s="28">
        <v>16.033579999999997</v>
      </c>
      <c r="J1033" s="28">
        <v>16.165600000000001</v>
      </c>
      <c r="K1033" s="28">
        <v>16.438149999999997</v>
      </c>
      <c r="L1033" s="28">
        <v>17.177600000000002</v>
      </c>
      <c r="M1033" s="28">
        <v>17.700320000000001</v>
      </c>
      <c r="N1033" s="28">
        <v>17.611150000000002</v>
      </c>
      <c r="O1033" s="28">
        <v>21.196000000000002</v>
      </c>
      <c r="P1033" s="28">
        <v>21.67</v>
      </c>
      <c r="Q1033" s="28">
        <v>22.103400000000001</v>
      </c>
      <c r="R1033" s="28">
        <v>24.976841999999998</v>
      </c>
      <c r="S1033" s="28">
        <v>26.350568309999996</v>
      </c>
      <c r="T1033" s="28">
        <v>27.272838200849993</v>
      </c>
      <c r="U1033" s="28">
        <v>28.110862980167536</v>
      </c>
      <c r="V1033" s="28">
        <v>28.641159677629428</v>
      </c>
      <c r="W1033" s="28">
        <v>29.526736088036305</v>
      </c>
      <c r="X1033" s="28">
        <v>30.432004607997058</v>
      </c>
    </row>
    <row r="1034" spans="1:24" x14ac:dyDescent="0.2">
      <c r="A1034" s="11" t="s">
        <v>137</v>
      </c>
      <c r="B1034" s="11" t="s">
        <v>79</v>
      </c>
      <c r="C1034" s="11" t="s">
        <v>181</v>
      </c>
      <c r="D1034" s="11" t="s">
        <v>187</v>
      </c>
      <c r="E1034" s="28">
        <v>20.9384776992</v>
      </c>
      <c r="F1034" s="28">
        <v>21.693818413300001</v>
      </c>
      <c r="G1034" s="28">
        <v>22.106231060799999</v>
      </c>
      <c r="H1034" s="28">
        <v>21.675388488999999</v>
      </c>
      <c r="I1034" s="28">
        <v>24.463579999999997</v>
      </c>
      <c r="J1034" s="28">
        <v>25.4756</v>
      </c>
      <c r="K1034" s="28">
        <v>26.028149999999997</v>
      </c>
      <c r="L1034" s="28">
        <v>28.507600000000004</v>
      </c>
      <c r="M1034" s="28">
        <v>29.83032</v>
      </c>
      <c r="N1034" s="28">
        <v>30.054610000000004</v>
      </c>
      <c r="O1034" s="28">
        <v>34.047885000000001</v>
      </c>
      <c r="P1034" s="28">
        <v>34.074514999999998</v>
      </c>
      <c r="Q1034" s="28">
        <v>35.166969999999999</v>
      </c>
      <c r="R1034" s="28">
        <v>38.649006999999997</v>
      </c>
      <c r="S1034" s="28">
        <v>37.605623309999999</v>
      </c>
      <c r="T1034" s="28">
        <v>38.898343200849993</v>
      </c>
      <c r="U1034" s="28">
        <v>40.174602980167535</v>
      </c>
      <c r="V1034" s="28">
        <v>40.827089677629431</v>
      </c>
      <c r="W1034" s="28">
        <v>42.147641088036309</v>
      </c>
      <c r="X1034" s="28">
        <v>43.752874607997057</v>
      </c>
    </row>
    <row r="1035" spans="1:24" x14ac:dyDescent="0.2">
      <c r="A1035" s="11" t="s">
        <v>137</v>
      </c>
      <c r="B1035" s="11" t="s">
        <v>79</v>
      </c>
      <c r="C1035" s="11" t="s">
        <v>181</v>
      </c>
      <c r="D1035" s="11" t="s">
        <v>188</v>
      </c>
      <c r="E1035" s="28">
        <v>4.0376539999999999</v>
      </c>
      <c r="F1035" s="28">
        <v>4.5777970000000003</v>
      </c>
      <c r="G1035" s="28">
        <v>3.8554460000000002</v>
      </c>
      <c r="H1035" s="28">
        <v>3.0590000000000002</v>
      </c>
      <c r="I1035" s="28">
        <v>4.0220000000000002</v>
      </c>
      <c r="J1035" s="28">
        <v>6.2329999999999997</v>
      </c>
      <c r="K1035" s="28">
        <v>7.0095000000000001</v>
      </c>
      <c r="L1035" s="28">
        <v>7.8650000000000002</v>
      </c>
      <c r="M1035" s="28">
        <v>10.997999999999999</v>
      </c>
      <c r="N1035" s="28">
        <v>9.9459040000000005</v>
      </c>
      <c r="O1035" s="28">
        <v>16.432008</v>
      </c>
      <c r="P1035" s="28">
        <v>16.490732999999999</v>
      </c>
      <c r="Q1035" s="28">
        <v>15.498735</v>
      </c>
      <c r="R1035" s="28">
        <v>17.462102000000002</v>
      </c>
      <c r="S1035" s="28">
        <v>15.650684999999999</v>
      </c>
      <c r="T1035" s="28">
        <v>15.999148923440139</v>
      </c>
      <c r="U1035" s="28">
        <v>16.017026910110093</v>
      </c>
      <c r="V1035" s="28">
        <v>16.353755289981052</v>
      </c>
      <c r="W1035" s="28">
        <v>16.821256916807869</v>
      </c>
      <c r="X1035" s="28">
        <v>17.325894624312106</v>
      </c>
    </row>
    <row r="1036" spans="1:24" x14ac:dyDescent="0.2">
      <c r="A1036" s="11" t="s">
        <v>137</v>
      </c>
      <c r="B1036" s="11" t="s">
        <v>79</v>
      </c>
      <c r="C1036" s="11" t="s">
        <v>181</v>
      </c>
      <c r="D1036" s="11" t="s">
        <v>189</v>
      </c>
      <c r="E1036" s="28">
        <v>9.9074679999999997</v>
      </c>
      <c r="F1036" s="28">
        <v>8.3222880000000004</v>
      </c>
      <c r="G1036" s="28">
        <v>9.8132000000000001</v>
      </c>
      <c r="H1036" s="28">
        <v>10.992000000000001</v>
      </c>
      <c r="I1036" s="28">
        <v>10.175000000000001</v>
      </c>
      <c r="J1036" s="28">
        <v>11.047000000000001</v>
      </c>
      <c r="K1036" s="28">
        <v>11.07</v>
      </c>
      <c r="L1036" s="28">
        <v>13.028</v>
      </c>
      <c r="M1036" s="28">
        <v>12.163</v>
      </c>
      <c r="N1036" s="28">
        <v>10.175832</v>
      </c>
      <c r="O1036" s="28">
        <v>11.531529000000001</v>
      </c>
      <c r="P1036" s="28">
        <v>10.634461</v>
      </c>
      <c r="Q1036" s="28">
        <v>7.5555300000000001</v>
      </c>
      <c r="R1036" s="28">
        <v>6.5037719999999997</v>
      </c>
      <c r="S1036" s="28">
        <v>6.2323339999999998</v>
      </c>
      <c r="T1036" s="28">
        <v>6.7694293576050244</v>
      </c>
      <c r="U1036" s="28">
        <v>6.9670098361549115</v>
      </c>
      <c r="V1036" s="28">
        <v>7.2024308544158577</v>
      </c>
      <c r="W1036" s="28">
        <v>7.4233043462163861</v>
      </c>
      <c r="X1036" s="28">
        <v>7.6460034766028784</v>
      </c>
    </row>
    <row r="1037" spans="1:24" x14ac:dyDescent="0.2">
      <c r="A1037" s="11" t="s">
        <v>137</v>
      </c>
      <c r="B1037" s="11" t="s">
        <v>79</v>
      </c>
      <c r="C1037" s="11" t="s">
        <v>181</v>
      </c>
      <c r="D1037" s="11" t="s">
        <v>190</v>
      </c>
      <c r="E1037" s="28">
        <v>27.954999999999998</v>
      </c>
      <c r="F1037" s="28">
        <v>25.010999999999999</v>
      </c>
      <c r="G1037" s="28">
        <v>26.157</v>
      </c>
      <c r="H1037" s="28">
        <v>27.641999999999999</v>
      </c>
      <c r="I1037" s="28">
        <v>29.375</v>
      </c>
      <c r="J1037" s="28">
        <v>29.582000000000001</v>
      </c>
      <c r="K1037" s="28">
        <v>29.946999999999999</v>
      </c>
      <c r="L1037" s="28">
        <v>33.540640000000003</v>
      </c>
      <c r="M1037" s="28">
        <v>31.528201600000003</v>
      </c>
      <c r="N1037" s="28">
        <v>29.628201600000004</v>
      </c>
      <c r="O1037" s="28">
        <v>29.331919584000005</v>
      </c>
      <c r="P1037" s="28">
        <v>28.7</v>
      </c>
      <c r="Q1037" s="28">
        <v>26.690999999999999</v>
      </c>
      <c r="R1037" s="28">
        <v>28.025549999999999</v>
      </c>
      <c r="S1037" s="28">
        <v>28.586061000000001</v>
      </c>
      <c r="T1037" s="28">
        <v>29.729503440000002</v>
      </c>
      <c r="U1037" s="28">
        <v>31.156519605120003</v>
      </c>
      <c r="V1037" s="28">
        <v>31.717336958012165</v>
      </c>
      <c r="W1037" s="28">
        <v>32.795726414584578</v>
      </c>
      <c r="X1037" s="28">
        <v>34.107555471167956</v>
      </c>
    </row>
    <row r="1038" spans="1:24" x14ac:dyDescent="0.2">
      <c r="A1038" s="11" t="s">
        <v>137</v>
      </c>
      <c r="B1038" s="11" t="s">
        <v>79</v>
      </c>
      <c r="C1038" s="11" t="s">
        <v>191</v>
      </c>
      <c r="D1038" s="11" t="s">
        <v>182</v>
      </c>
      <c r="E1038" s="28">
        <v>2.41</v>
      </c>
      <c r="F1038" s="28">
        <v>2.5</v>
      </c>
      <c r="G1038" s="28">
        <v>2.5910000000000002</v>
      </c>
      <c r="H1038" s="28">
        <v>2.665</v>
      </c>
      <c r="I1038" s="28">
        <v>2.7970000000000002</v>
      </c>
      <c r="J1038" s="28">
        <v>2.9289999999999998</v>
      </c>
      <c r="K1038" s="28">
        <v>3.0609999999999999</v>
      </c>
      <c r="L1038" s="28">
        <v>3.3285</v>
      </c>
      <c r="M1038" s="28">
        <v>3.5960000000000001</v>
      </c>
      <c r="N1038" s="28">
        <v>3.9359999999999999</v>
      </c>
      <c r="O1038" s="28">
        <v>4.4253209999999994</v>
      </c>
      <c r="P1038" s="28">
        <v>4.998047023999999</v>
      </c>
      <c r="Q1038" s="28">
        <v>5.5460803436319983</v>
      </c>
      <c r="R1038" s="28">
        <v>6.0762336033577107</v>
      </c>
      <c r="S1038" s="28">
        <v>6.5478458672583644</v>
      </c>
      <c r="T1038" s="28">
        <v>6.9802759299826995</v>
      </c>
      <c r="U1038" s="28">
        <v>7.4088201254750272</v>
      </c>
      <c r="V1038" s="28">
        <v>7.8492108173191513</v>
      </c>
      <c r="W1038" s="28">
        <v>8.3024641141934072</v>
      </c>
      <c r="X1038" s="28">
        <v>8.767576946770836</v>
      </c>
    </row>
    <row r="1039" spans="1:24" x14ac:dyDescent="0.2">
      <c r="A1039" s="11" t="s">
        <v>137</v>
      </c>
      <c r="B1039" s="11" t="s">
        <v>79</v>
      </c>
      <c r="C1039" s="11" t="s">
        <v>191</v>
      </c>
      <c r="D1039" s="11" t="s">
        <v>183</v>
      </c>
      <c r="E1039" s="28">
        <v>0.23826900000000001</v>
      </c>
      <c r="F1039" s="28">
        <v>0.22874100000000003</v>
      </c>
      <c r="G1039" s="28">
        <v>0.182311</v>
      </c>
      <c r="H1039" s="28">
        <v>0.17899999999999999</v>
      </c>
      <c r="I1039" s="28">
        <v>0.23599999999999999</v>
      </c>
      <c r="J1039" s="28">
        <v>0.25800000000000001</v>
      </c>
      <c r="K1039" s="28">
        <v>0.28599999999999998</v>
      </c>
      <c r="L1039" s="28">
        <v>0.38100000000000001</v>
      </c>
      <c r="M1039" s="28">
        <v>0.496</v>
      </c>
      <c r="N1039" s="28">
        <v>0.55607899999999999</v>
      </c>
      <c r="O1039" s="28">
        <v>0.70580100000000001</v>
      </c>
      <c r="P1039" s="28">
        <v>0.82054400000000005</v>
      </c>
      <c r="Q1039" s="28">
        <v>0.83292200000000005</v>
      </c>
      <c r="R1039" s="28">
        <v>0.85737200000000002</v>
      </c>
      <c r="S1039" s="28">
        <v>0.84226251370547367</v>
      </c>
      <c r="T1039" s="28">
        <v>0.84494435236161214</v>
      </c>
      <c r="U1039" s="28">
        <v>0.88226213094120243</v>
      </c>
      <c r="V1039" s="28">
        <v>0.92196400000000012</v>
      </c>
      <c r="W1039" s="28">
        <v>0.96345199999999998</v>
      </c>
      <c r="X1039" s="28">
        <v>1.0047730000000001</v>
      </c>
    </row>
    <row r="1040" spans="1:24" x14ac:dyDescent="0.2">
      <c r="A1040" s="11" t="s">
        <v>137</v>
      </c>
      <c r="B1040" s="11" t="s">
        <v>79</v>
      </c>
      <c r="C1040" s="11" t="s">
        <v>191</v>
      </c>
      <c r="D1040" s="11" t="s">
        <v>184</v>
      </c>
      <c r="E1040" s="28">
        <v>0.23091499999999998</v>
      </c>
      <c r="F1040" s="28">
        <v>0.20787700000000001</v>
      </c>
      <c r="G1040" s="28">
        <v>0.17955699999999999</v>
      </c>
      <c r="H1040" s="28">
        <v>0.21299999999999999</v>
      </c>
      <c r="I1040" s="28">
        <v>0.314</v>
      </c>
      <c r="J1040" s="28">
        <v>0.35</v>
      </c>
      <c r="K1040" s="28">
        <v>0.36</v>
      </c>
      <c r="L1040" s="28">
        <v>0.38600000000000001</v>
      </c>
      <c r="M1040" s="28">
        <v>0.44500000000000001</v>
      </c>
      <c r="N1040" s="28">
        <v>0.44000800000000001</v>
      </c>
      <c r="O1040" s="28">
        <v>0.58508700000000002</v>
      </c>
      <c r="P1040" s="28">
        <v>0.64487800000000006</v>
      </c>
      <c r="Q1040" s="28">
        <v>0.63202499999999995</v>
      </c>
      <c r="R1040" s="28">
        <v>0.75766800000000001</v>
      </c>
      <c r="S1040" s="28">
        <v>0.67816200000000004</v>
      </c>
      <c r="T1040" s="28">
        <v>0.69329399999999997</v>
      </c>
      <c r="U1040" s="28">
        <v>0.74731700000000001</v>
      </c>
      <c r="V1040" s="28">
        <v>0.78204700000000005</v>
      </c>
      <c r="W1040" s="28">
        <v>0.82878800000000008</v>
      </c>
      <c r="X1040" s="28">
        <v>0.88367899999999999</v>
      </c>
    </row>
    <row r="1041" spans="1:24" x14ac:dyDescent="0.2">
      <c r="A1041" s="11" t="s">
        <v>137</v>
      </c>
      <c r="B1041" s="11" t="s">
        <v>79</v>
      </c>
      <c r="C1041" s="11" t="s">
        <v>191</v>
      </c>
      <c r="D1041" s="11" t="s">
        <v>185</v>
      </c>
      <c r="E1041" s="28">
        <v>1.1545749999999999</v>
      </c>
      <c r="F1041" s="28">
        <v>1.039385</v>
      </c>
      <c r="G1041" s="28">
        <v>0.89778500000000006</v>
      </c>
      <c r="H1041" s="28">
        <v>1.0649999999999999</v>
      </c>
      <c r="I1041" s="28">
        <v>1.57</v>
      </c>
      <c r="J1041" s="28">
        <v>1.75</v>
      </c>
      <c r="K1041" s="28">
        <v>1.8</v>
      </c>
      <c r="L1041" s="28">
        <v>1.93</v>
      </c>
      <c r="M1041" s="28">
        <v>2.2250000000000001</v>
      </c>
      <c r="N1041" s="28">
        <v>2.20004</v>
      </c>
      <c r="O1041" s="28">
        <v>2.9254349999999998</v>
      </c>
      <c r="P1041" s="28">
        <v>3.2243900000000005</v>
      </c>
      <c r="Q1041" s="28">
        <v>3.1601249999999999</v>
      </c>
      <c r="R1041" s="28">
        <v>3.7883399999999998</v>
      </c>
      <c r="S1041" s="28">
        <v>3.3908100000000001</v>
      </c>
      <c r="T1041" s="28">
        <v>3.4664699999999997</v>
      </c>
      <c r="U1041" s="28">
        <v>3.7365849999999998</v>
      </c>
      <c r="V1041" s="28">
        <v>3.9102350000000001</v>
      </c>
      <c r="W1041" s="28">
        <v>4.1439400000000015</v>
      </c>
      <c r="X1041" s="28">
        <v>4.4183950000000003</v>
      </c>
    </row>
    <row r="1042" spans="1:24" x14ac:dyDescent="0.2">
      <c r="A1042" s="11" t="s">
        <v>137</v>
      </c>
      <c r="B1042" s="11" t="s">
        <v>79</v>
      </c>
      <c r="C1042" s="11" t="s">
        <v>191</v>
      </c>
      <c r="D1042" s="11" t="s">
        <v>186</v>
      </c>
      <c r="E1042" s="28">
        <v>2.29</v>
      </c>
      <c r="F1042" s="28">
        <v>2.3950121648668419</v>
      </c>
      <c r="G1042" s="28">
        <v>2.8501000000000003</v>
      </c>
      <c r="H1042" s="28">
        <v>2.7183000000000002</v>
      </c>
      <c r="I1042" s="28">
        <v>2.9088800000000004</v>
      </c>
      <c r="J1042" s="28">
        <v>2.8704199999999997</v>
      </c>
      <c r="K1042" s="28">
        <v>2.9385599999999998</v>
      </c>
      <c r="L1042" s="28">
        <v>3.0955050000000002</v>
      </c>
      <c r="M1042" s="28">
        <v>3.1644800000000002</v>
      </c>
      <c r="N1042" s="28">
        <v>3.0996022465141038</v>
      </c>
      <c r="O1042" s="28">
        <v>3.39</v>
      </c>
      <c r="P1042" s="28">
        <v>3.554957431131208</v>
      </c>
      <c r="Q1042" s="28">
        <v>3.7682548769990807</v>
      </c>
      <c r="R1042" s="28">
        <v>4.258128011008961</v>
      </c>
      <c r="S1042" s="28">
        <v>4.4923250516144533</v>
      </c>
      <c r="T1042" s="28">
        <v>4.8067878052274651</v>
      </c>
      <c r="U1042" s="28">
        <v>5.2602622890872688</v>
      </c>
      <c r="V1042" s="28">
        <v>5.6514317884697887</v>
      </c>
      <c r="W1042" s="28">
        <v>6.1438234445031217</v>
      </c>
      <c r="X1042" s="28">
        <v>6.6633584795458356</v>
      </c>
    </row>
    <row r="1043" spans="1:24" x14ac:dyDescent="0.2">
      <c r="A1043" s="11" t="s">
        <v>137</v>
      </c>
      <c r="B1043" s="11" t="s">
        <v>79</v>
      </c>
      <c r="C1043" s="11" t="s">
        <v>191</v>
      </c>
      <c r="D1043" s="11" t="s">
        <v>187</v>
      </c>
      <c r="E1043" s="28">
        <v>3.4445749999999999</v>
      </c>
      <c r="F1043" s="28">
        <v>3.4343971648668417</v>
      </c>
      <c r="G1043" s="28">
        <v>3.7478850000000001</v>
      </c>
      <c r="H1043" s="28">
        <v>3.7833000000000001</v>
      </c>
      <c r="I1043" s="28">
        <v>4.4788800000000002</v>
      </c>
      <c r="J1043" s="28">
        <v>4.6204199999999993</v>
      </c>
      <c r="K1043" s="28">
        <v>4.7385599999999997</v>
      </c>
      <c r="L1043" s="28">
        <v>5.0255050000000008</v>
      </c>
      <c r="M1043" s="28">
        <v>5.3894800000000007</v>
      </c>
      <c r="N1043" s="28">
        <v>5.2996422465141038</v>
      </c>
      <c r="O1043" s="28">
        <v>6.3154349999999999</v>
      </c>
      <c r="P1043" s="28">
        <v>6.7793474311312085</v>
      </c>
      <c r="Q1043" s="28">
        <v>6.928379876999081</v>
      </c>
      <c r="R1043" s="28">
        <v>8.0464680110089617</v>
      </c>
      <c r="S1043" s="28">
        <v>7.8831350516144534</v>
      </c>
      <c r="T1043" s="28">
        <v>8.2732578052274643</v>
      </c>
      <c r="U1043" s="28">
        <v>8.9968472890872686</v>
      </c>
      <c r="V1043" s="28">
        <v>9.5616667884697897</v>
      </c>
      <c r="W1043" s="28">
        <v>10.287763444503124</v>
      </c>
      <c r="X1043" s="28">
        <v>11.081753479545835</v>
      </c>
    </row>
    <row r="1044" spans="1:24" x14ac:dyDescent="0.2">
      <c r="A1044" s="11" t="s">
        <v>137</v>
      </c>
      <c r="B1044" s="11" t="s">
        <v>79</v>
      </c>
      <c r="C1044" s="11" t="s">
        <v>191</v>
      </c>
      <c r="D1044" s="11" t="s">
        <v>188</v>
      </c>
      <c r="E1044" s="28">
        <v>0.56869301673868888</v>
      </c>
      <c r="F1044" s="28">
        <v>0.48915182497824067</v>
      </c>
      <c r="G1044" s="28">
        <v>0.29349109498694437</v>
      </c>
      <c r="H1044" s="28">
        <v>0.18399999999999994</v>
      </c>
      <c r="I1044" s="28">
        <v>0.44</v>
      </c>
      <c r="J1044" s="28">
        <v>0.71855779427359501</v>
      </c>
      <c r="K1044" s="28">
        <v>0.73442205726405096</v>
      </c>
      <c r="L1044" s="28">
        <v>0.92759278897136799</v>
      </c>
      <c r="M1044" s="28">
        <v>1.295270413573701</v>
      </c>
      <c r="N1044" s="28">
        <v>0.68</v>
      </c>
      <c r="O1044" s="28">
        <v>1.1117999999999999</v>
      </c>
      <c r="P1044" s="28">
        <v>1.011738</v>
      </c>
      <c r="Q1044" s="28">
        <v>0.85997531713162501</v>
      </c>
      <c r="R1044" s="28">
        <v>1.0147708742153174</v>
      </c>
      <c r="S1044" s="28">
        <v>1.0249185829574705</v>
      </c>
      <c r="T1044" s="28">
        <v>1.0556661404461947</v>
      </c>
      <c r="U1044" s="28">
        <v>1.1190061088729664</v>
      </c>
      <c r="V1044" s="28">
        <v>1.197336536494074</v>
      </c>
      <c r="W1044" s="28">
        <v>1.2811500940486593</v>
      </c>
      <c r="X1044" s="28">
        <v>1.3644248501618221</v>
      </c>
    </row>
    <row r="1045" spans="1:24" x14ac:dyDescent="0.2">
      <c r="A1045" s="11" t="s">
        <v>137</v>
      </c>
      <c r="B1045" s="11" t="s">
        <v>79</v>
      </c>
      <c r="C1045" s="11" t="s">
        <v>191</v>
      </c>
      <c r="D1045" s="11" t="s">
        <v>189</v>
      </c>
      <c r="E1045" s="28">
        <v>1.0299927755982163</v>
      </c>
      <c r="F1045" s="28">
        <v>1.0783567294575751</v>
      </c>
      <c r="G1045" s="28">
        <v>0.99597856629053516</v>
      </c>
      <c r="H1045" s="28">
        <v>1.5093805380283456</v>
      </c>
      <c r="I1045" s="28">
        <v>1.5602482565759621</v>
      </c>
      <c r="J1045" s="28">
        <v>1.5394708894091733</v>
      </c>
      <c r="K1045" s="28">
        <v>1.6996475213431863</v>
      </c>
      <c r="L1045" s="28">
        <v>2.06157996725773</v>
      </c>
      <c r="M1045" s="28">
        <v>1.8363671724964929</v>
      </c>
      <c r="N1045" s="28">
        <v>1.4510000000000001</v>
      </c>
      <c r="O1045" s="28">
        <v>1.26817</v>
      </c>
      <c r="P1045" s="28">
        <v>1.4330320999999999</v>
      </c>
      <c r="Q1045" s="28">
        <v>1.3183906388737567</v>
      </c>
      <c r="R1045" s="28">
        <v>1.278838919707544</v>
      </c>
      <c r="S1045" s="28">
        <v>1.3811460332841476</v>
      </c>
      <c r="T1045" s="28">
        <v>1.3811460332841476</v>
      </c>
      <c r="U1045" s="28">
        <v>1.3811460332841476</v>
      </c>
      <c r="V1045" s="28">
        <v>1.4087689539498307</v>
      </c>
      <c r="W1045" s="28">
        <v>1.4369443330288274</v>
      </c>
      <c r="X1045" s="28">
        <v>1.4656832196894041</v>
      </c>
    </row>
    <row r="1046" spans="1:24" x14ac:dyDescent="0.2">
      <c r="A1046" s="11" t="s">
        <v>137</v>
      </c>
      <c r="B1046" s="11" t="s">
        <v>79</v>
      </c>
      <c r="C1046" s="11" t="s">
        <v>191</v>
      </c>
      <c r="D1046" s="11" t="s">
        <v>190</v>
      </c>
      <c r="E1046" s="28">
        <v>4.2909269999999999</v>
      </c>
      <c r="F1046" s="28">
        <v>4.3479999999999999</v>
      </c>
      <c r="G1046" s="28">
        <v>4.6769999999999996</v>
      </c>
      <c r="H1046" s="28">
        <v>4.97</v>
      </c>
      <c r="I1046" s="28">
        <v>4.82</v>
      </c>
      <c r="J1046" s="28">
        <v>5.3620000000000001</v>
      </c>
      <c r="K1046" s="28">
        <v>5.8959999999999999</v>
      </c>
      <c r="L1046" s="28">
        <v>6</v>
      </c>
      <c r="M1046" s="28">
        <v>5.88</v>
      </c>
      <c r="N1046" s="28">
        <v>5.7623999999999986</v>
      </c>
      <c r="O1046" s="28">
        <v>6.9</v>
      </c>
      <c r="P1046" s="28">
        <v>7.2450000000000001</v>
      </c>
      <c r="Q1046" s="28">
        <v>7.4623500000000016</v>
      </c>
      <c r="R1046" s="28">
        <v>8.096649750000001</v>
      </c>
      <c r="S1046" s="28">
        <v>8.4205157400000008</v>
      </c>
      <c r="T1046" s="28">
        <v>8.6057670862800002</v>
      </c>
      <c r="U1046" s="28">
        <v>9.2770169190098404</v>
      </c>
      <c r="V1046" s="28">
        <v>9.7872528495553812</v>
      </c>
      <c r="W1046" s="28">
        <v>10.452786043325149</v>
      </c>
      <c r="X1046" s="28">
        <v>11.194933852401233</v>
      </c>
    </row>
    <row r="1047" spans="1:24" x14ac:dyDescent="0.2">
      <c r="A1047" s="11" t="s">
        <v>137</v>
      </c>
      <c r="B1047" s="11" t="s">
        <v>79</v>
      </c>
      <c r="C1047" s="11" t="s">
        <v>192</v>
      </c>
      <c r="D1047" s="11" t="s">
        <v>182</v>
      </c>
      <c r="E1047" s="28">
        <v>1.5069999999999999</v>
      </c>
      <c r="F1047" s="28">
        <v>1.5595000000000001</v>
      </c>
      <c r="G1047" s="28">
        <v>1.6020000000000001</v>
      </c>
      <c r="H1047" s="28">
        <v>1.635</v>
      </c>
      <c r="I1047" s="28">
        <v>1.6890000000000001</v>
      </c>
      <c r="J1047" s="28">
        <v>1.7430000000000001</v>
      </c>
      <c r="K1047" s="28">
        <v>1.8032675027716882</v>
      </c>
      <c r="L1047" s="28">
        <v>1.8985000000000001</v>
      </c>
      <c r="M1047" s="28">
        <v>2</v>
      </c>
      <c r="N1047" s="28">
        <v>2.0950000000000002</v>
      </c>
      <c r="O1047" s="28">
        <v>2.2337470000000001</v>
      </c>
      <c r="P1047" s="28">
        <v>2.3618860960000001</v>
      </c>
      <c r="Q1047" s="28">
        <v>2.445358854832</v>
      </c>
      <c r="R1047" s="28">
        <v>2.5441906537677119</v>
      </c>
      <c r="S1047" s="28">
        <v>2.6067059808858422</v>
      </c>
      <c r="T1047" s="28">
        <v>2.6673325655739517</v>
      </c>
      <c r="U1047" s="28">
        <v>2.7372602606477154</v>
      </c>
      <c r="V1047" s="28">
        <v>2.8142043707431021</v>
      </c>
      <c r="W1047" s="28">
        <v>2.8975024002841208</v>
      </c>
      <c r="X1047" s="28">
        <v>2.9856423042727558</v>
      </c>
    </row>
    <row r="1048" spans="1:24" x14ac:dyDescent="0.2">
      <c r="A1048" s="11" t="s">
        <v>137</v>
      </c>
      <c r="B1048" s="11" t="s">
        <v>79</v>
      </c>
      <c r="C1048" s="11" t="s">
        <v>192</v>
      </c>
      <c r="D1048" s="11" t="s">
        <v>183</v>
      </c>
      <c r="E1048" s="28">
        <v>7.5354000000000004E-2</v>
      </c>
      <c r="F1048" s="28">
        <v>6.2104999999999994E-2</v>
      </c>
      <c r="G1048" s="28">
        <v>7.4142E-2</v>
      </c>
      <c r="H1048" s="28">
        <v>7.8E-2</v>
      </c>
      <c r="I1048" s="28">
        <v>9.4E-2</v>
      </c>
      <c r="J1048" s="28">
        <v>8.8999999999999996E-2</v>
      </c>
      <c r="K1048" s="28">
        <v>8.6999999999999994E-2</v>
      </c>
      <c r="L1048" s="28">
        <v>0.115</v>
      </c>
      <c r="M1048" s="28">
        <v>0.14499999999999999</v>
      </c>
      <c r="N1048" s="28">
        <v>0.13102000000000003</v>
      </c>
      <c r="O1048" s="28">
        <v>0.19321700000000003</v>
      </c>
      <c r="P1048" s="28">
        <v>0.19961899999999999</v>
      </c>
      <c r="Q1048" s="28">
        <v>0.161415</v>
      </c>
      <c r="R1048" s="28">
        <v>0.181974</v>
      </c>
      <c r="S1048" s="28">
        <v>0.151562</v>
      </c>
      <c r="T1048" s="28">
        <v>0.15446799999999999</v>
      </c>
      <c r="U1048" s="28">
        <v>0.16861899999999999</v>
      </c>
      <c r="V1048" s="28">
        <v>0.18096000000000001</v>
      </c>
      <c r="W1048" s="28">
        <v>0.193052</v>
      </c>
      <c r="X1048" s="28">
        <v>0.20404</v>
      </c>
    </row>
    <row r="1049" spans="1:24" x14ac:dyDescent="0.2">
      <c r="A1049" s="11" t="s">
        <v>137</v>
      </c>
      <c r="B1049" s="11" t="s">
        <v>79</v>
      </c>
      <c r="C1049" s="11" t="s">
        <v>192</v>
      </c>
      <c r="D1049" s="11" t="s">
        <v>184</v>
      </c>
      <c r="E1049" s="28">
        <v>8.6960999999999997E-2</v>
      </c>
      <c r="F1049" s="28">
        <v>8.8840999999999989E-2</v>
      </c>
      <c r="G1049" s="28">
        <v>8.2782999999999995E-2</v>
      </c>
      <c r="H1049" s="28">
        <v>9.9000000000000005E-2</v>
      </c>
      <c r="I1049" s="28">
        <v>0.13</v>
      </c>
      <c r="J1049" s="28">
        <v>0.14399999999999999</v>
      </c>
      <c r="K1049" s="28">
        <v>0.13300000000000001</v>
      </c>
      <c r="L1049" s="28">
        <v>0.16300000000000001</v>
      </c>
      <c r="M1049" s="28">
        <v>0.20200000000000001</v>
      </c>
      <c r="N1049" s="28">
        <v>0.15128800000000001</v>
      </c>
      <c r="O1049" s="28">
        <v>0.23175100000000001</v>
      </c>
      <c r="P1049" s="28">
        <v>0.26116899999999998</v>
      </c>
      <c r="Q1049" s="28">
        <v>0.167653</v>
      </c>
      <c r="R1049" s="28">
        <v>0.22694</v>
      </c>
      <c r="S1049" s="28">
        <v>0.19822200000000001</v>
      </c>
      <c r="T1049" s="28">
        <v>0.20732900000000001</v>
      </c>
      <c r="U1049" s="28">
        <v>0.227691</v>
      </c>
      <c r="V1049" s="28">
        <v>0.25420500000000001</v>
      </c>
      <c r="W1049" s="28">
        <v>0.27580100000000002</v>
      </c>
      <c r="X1049" s="28">
        <v>0.29299599999999998</v>
      </c>
    </row>
    <row r="1050" spans="1:24" x14ac:dyDescent="0.2">
      <c r="A1050" s="11" t="s">
        <v>137</v>
      </c>
      <c r="B1050" s="11" t="s">
        <v>79</v>
      </c>
      <c r="C1050" s="11" t="s">
        <v>192</v>
      </c>
      <c r="D1050" s="11" t="s">
        <v>185</v>
      </c>
      <c r="E1050" s="28">
        <v>0.69568799999999997</v>
      </c>
      <c r="F1050" s="28">
        <v>0.71072799999999992</v>
      </c>
      <c r="G1050" s="28">
        <v>0.66226399999999996</v>
      </c>
      <c r="H1050" s="28">
        <v>0.79200000000000004</v>
      </c>
      <c r="I1050" s="28">
        <v>1.04</v>
      </c>
      <c r="J1050" s="28">
        <v>1.1519999999999999</v>
      </c>
      <c r="K1050" s="28">
        <v>1.0640000000000001</v>
      </c>
      <c r="L1050" s="28">
        <v>1.304</v>
      </c>
      <c r="M1050" s="28">
        <v>1.6160000000000001</v>
      </c>
      <c r="N1050" s="28">
        <v>1.210304</v>
      </c>
      <c r="O1050" s="28">
        <v>1.8540080000000001</v>
      </c>
      <c r="P1050" s="28">
        <v>2.0893519999999999</v>
      </c>
      <c r="Q1050" s="28">
        <v>1.341224</v>
      </c>
      <c r="R1050" s="28">
        <v>1.81552</v>
      </c>
      <c r="S1050" s="28">
        <v>1.5857760000000001</v>
      </c>
      <c r="T1050" s="28">
        <v>1.6586320000000001</v>
      </c>
      <c r="U1050" s="28">
        <v>1.821528</v>
      </c>
      <c r="V1050" s="28">
        <v>2.0336400000000001</v>
      </c>
      <c r="W1050" s="28">
        <v>2.2064080000000001</v>
      </c>
      <c r="X1050" s="28">
        <v>2.3439679999999998</v>
      </c>
    </row>
    <row r="1051" spans="1:24" x14ac:dyDescent="0.2">
      <c r="A1051" s="11" t="s">
        <v>137</v>
      </c>
      <c r="B1051" s="11" t="s">
        <v>79</v>
      </c>
      <c r="C1051" s="11" t="s">
        <v>192</v>
      </c>
      <c r="D1051" s="11" t="s">
        <v>186</v>
      </c>
      <c r="E1051" s="28">
        <v>4.3702999999999994</v>
      </c>
      <c r="F1051" s="28">
        <v>4.3666</v>
      </c>
      <c r="G1051" s="28">
        <v>4.6137600000000001</v>
      </c>
      <c r="H1051" s="28">
        <v>4.6433999999999997</v>
      </c>
      <c r="I1051" s="28">
        <v>5.0670000000000002</v>
      </c>
      <c r="J1051" s="28">
        <v>5.2290000000000001</v>
      </c>
      <c r="K1051" s="28">
        <v>5.3737371582596305</v>
      </c>
      <c r="L1051" s="28">
        <v>5.9554236394180187</v>
      </c>
      <c r="M1051" s="28">
        <v>6.4211656575014091</v>
      </c>
      <c r="N1051" s="28">
        <v>5.5620541749877779</v>
      </c>
      <c r="O1051" s="28">
        <v>7.01</v>
      </c>
      <c r="P1051" s="28">
        <v>7.06</v>
      </c>
      <c r="Q1051" s="28">
        <v>6.8481999999999994</v>
      </c>
      <c r="R1051" s="28">
        <v>7.6699840000000004</v>
      </c>
      <c r="S1051" s="28">
        <v>7.7466838400000002</v>
      </c>
      <c r="T1051" s="28">
        <v>8.1030312966400011</v>
      </c>
      <c r="U1051" s="28">
        <v>8.3486437949755317</v>
      </c>
      <c r="V1051" s="28">
        <v>8.5833233307664614</v>
      </c>
      <c r="W1051" s="28">
        <v>8.8373823208665669</v>
      </c>
      <c r="X1051" s="28">
        <v>9.1062090280319055</v>
      </c>
    </row>
    <row r="1052" spans="1:24" x14ac:dyDescent="0.2">
      <c r="A1052" s="11" t="s">
        <v>137</v>
      </c>
      <c r="B1052" s="11" t="s">
        <v>79</v>
      </c>
      <c r="C1052" s="11" t="s">
        <v>192</v>
      </c>
      <c r="D1052" s="11" t="s">
        <v>187</v>
      </c>
      <c r="E1052" s="28">
        <v>5.065987999999999</v>
      </c>
      <c r="F1052" s="28">
        <v>5.0773279999999996</v>
      </c>
      <c r="G1052" s="28">
        <v>5.2760239999999996</v>
      </c>
      <c r="H1052" s="28">
        <v>5.4353999999999996</v>
      </c>
      <c r="I1052" s="28">
        <v>6.1070000000000002</v>
      </c>
      <c r="J1052" s="28">
        <v>6.3810000000000002</v>
      </c>
      <c r="K1052" s="28">
        <v>6.4377371582596306</v>
      </c>
      <c r="L1052" s="28">
        <v>7.2594236394180189</v>
      </c>
      <c r="M1052" s="28">
        <v>8.0371656575014097</v>
      </c>
      <c r="N1052" s="28">
        <v>6.7723581749877777</v>
      </c>
      <c r="O1052" s="28">
        <v>8.8640080000000001</v>
      </c>
      <c r="P1052" s="28">
        <v>9.1493520000000004</v>
      </c>
      <c r="Q1052" s="28">
        <v>8.1894239999999989</v>
      </c>
      <c r="R1052" s="28">
        <v>9.4855040000000006</v>
      </c>
      <c r="S1052" s="28">
        <v>9.3324598400000003</v>
      </c>
      <c r="T1052" s="28">
        <v>9.7616632966400019</v>
      </c>
      <c r="U1052" s="28">
        <v>10.170171794975532</v>
      </c>
      <c r="V1052" s="28">
        <v>10.616963330766461</v>
      </c>
      <c r="W1052" s="28">
        <v>11.043790320866567</v>
      </c>
      <c r="X1052" s="28">
        <v>11.450177028031906</v>
      </c>
    </row>
    <row r="1053" spans="1:24" x14ac:dyDescent="0.2">
      <c r="A1053" s="11" t="s">
        <v>137</v>
      </c>
      <c r="B1053" s="11" t="s">
        <v>79</v>
      </c>
      <c r="C1053" s="11" t="s">
        <v>192</v>
      </c>
      <c r="D1053" s="11" t="s">
        <v>188</v>
      </c>
      <c r="E1053" s="28">
        <v>0.88606398326131108</v>
      </c>
      <c r="F1053" s="28">
        <v>0.76213317502175937</v>
      </c>
      <c r="G1053" s="28">
        <v>0.35350890501305565</v>
      </c>
      <c r="H1053" s="28">
        <v>0.55200000000000005</v>
      </c>
      <c r="I1053" s="28">
        <v>0.50299999999999989</v>
      </c>
      <c r="J1053" s="28">
        <v>0.82144220572640503</v>
      </c>
      <c r="K1053" s="28">
        <v>0.8395779427359491</v>
      </c>
      <c r="L1053" s="28">
        <v>1.060407211028632</v>
      </c>
      <c r="M1053" s="28">
        <v>1.4807295864262988</v>
      </c>
      <c r="N1053" s="28">
        <v>0.77700000000000002</v>
      </c>
      <c r="O1053" s="28">
        <v>1.73193</v>
      </c>
      <c r="P1053" s="28">
        <v>1.5760563000000001</v>
      </c>
      <c r="Q1053" s="28">
        <v>1.2608449875204644</v>
      </c>
      <c r="R1053" s="28">
        <v>1.449971735648534</v>
      </c>
      <c r="S1053" s="28">
        <v>1.4427218769702914</v>
      </c>
      <c r="T1053" s="28">
        <v>1.5148579708188061</v>
      </c>
      <c r="U1053" s="28">
        <v>1.5906008693597464</v>
      </c>
      <c r="V1053" s="28">
        <v>1.6701309128277337</v>
      </c>
      <c r="W1053" s="28">
        <v>1.7335958875151878</v>
      </c>
      <c r="X1053" s="28">
        <v>1.7769357847030673</v>
      </c>
    </row>
    <row r="1054" spans="1:24" x14ac:dyDescent="0.2">
      <c r="A1054" s="11" t="s">
        <v>137</v>
      </c>
      <c r="B1054" s="11" t="s">
        <v>79</v>
      </c>
      <c r="C1054" s="11" t="s">
        <v>192</v>
      </c>
      <c r="D1054" s="11" t="s">
        <v>189</v>
      </c>
      <c r="E1054" s="28">
        <v>0.90800722440178372</v>
      </c>
      <c r="F1054" s="28">
        <v>0.9506432705424247</v>
      </c>
      <c r="G1054" s="28">
        <v>0.87802143370946495</v>
      </c>
      <c r="H1054" s="28">
        <v>1.3306194619716543</v>
      </c>
      <c r="I1054" s="28">
        <v>1.3754627434240378</v>
      </c>
      <c r="J1054" s="28">
        <v>1.3571461105908267</v>
      </c>
      <c r="K1054" s="28">
        <v>1.4983524786568136</v>
      </c>
      <c r="L1054" s="28">
        <v>1.81742003274227</v>
      </c>
      <c r="M1054" s="28">
        <v>1.526632827503507</v>
      </c>
      <c r="N1054" s="28">
        <v>1.206</v>
      </c>
      <c r="O1054" s="28">
        <v>1.1083099999999999</v>
      </c>
      <c r="P1054" s="28">
        <v>1.0861437999999999</v>
      </c>
      <c r="Q1054" s="28">
        <v>0.92321939767600458</v>
      </c>
      <c r="R1054" s="28">
        <v>0.87705842779220433</v>
      </c>
      <c r="S1054" s="28">
        <v>0.94722310201558069</v>
      </c>
      <c r="T1054" s="28">
        <v>0.99458425711635978</v>
      </c>
      <c r="U1054" s="28">
        <v>1.0443134699721779</v>
      </c>
      <c r="V1054" s="28">
        <v>1.0756428740713433</v>
      </c>
      <c r="W1054" s="28">
        <v>1.1079121602934836</v>
      </c>
      <c r="X1054" s="28">
        <v>1.1411495251022881</v>
      </c>
    </row>
    <row r="1055" spans="1:24" x14ac:dyDescent="0.2">
      <c r="A1055" s="11" t="s">
        <v>137</v>
      </c>
      <c r="B1055" s="11" t="s">
        <v>79</v>
      </c>
      <c r="C1055" s="11" t="s">
        <v>192</v>
      </c>
      <c r="D1055" s="11" t="s">
        <v>190</v>
      </c>
      <c r="E1055" s="28">
        <v>5.1395150000000003</v>
      </c>
      <c r="F1055" s="28">
        <v>5.0199999999999996</v>
      </c>
      <c r="G1055" s="28">
        <v>5.577</v>
      </c>
      <c r="H1055" s="28">
        <v>6.07</v>
      </c>
      <c r="I1055" s="28">
        <v>6.52</v>
      </c>
      <c r="J1055" s="28">
        <v>6.5110000000000001</v>
      </c>
      <c r="K1055" s="28">
        <v>6.9470000000000001</v>
      </c>
      <c r="L1055" s="28">
        <v>8</v>
      </c>
      <c r="M1055" s="28">
        <v>8</v>
      </c>
      <c r="N1055" s="28">
        <v>6.72</v>
      </c>
      <c r="O1055" s="28">
        <v>8.4</v>
      </c>
      <c r="P1055" s="28">
        <v>8.5</v>
      </c>
      <c r="Q1055" s="28">
        <v>8.1</v>
      </c>
      <c r="R1055" s="28">
        <v>8.91</v>
      </c>
      <c r="S1055" s="28">
        <v>8.8654500000000027</v>
      </c>
      <c r="T1055" s="28">
        <v>9.2643952499999997</v>
      </c>
      <c r="U1055" s="28">
        <v>9.6442354552499996</v>
      </c>
      <c r="V1055" s="28">
        <v>10.039649108915249</v>
      </c>
      <c r="W1055" s="28">
        <v>10.441235073271859</v>
      </c>
      <c r="X1055" s="28">
        <v>10.83800200605619</v>
      </c>
    </row>
    <row r="1056" spans="1:24" x14ac:dyDescent="0.2">
      <c r="A1056" s="11" t="s">
        <v>138</v>
      </c>
      <c r="B1056" s="11" t="s">
        <v>79</v>
      </c>
      <c r="C1056" s="11" t="s">
        <v>181</v>
      </c>
      <c r="D1056" s="11" t="s">
        <v>182</v>
      </c>
      <c r="E1056" s="28">
        <v>1.3</v>
      </c>
      <c r="F1056" s="28">
        <v>1.3320000000000001</v>
      </c>
      <c r="G1056" s="28">
        <v>1.379</v>
      </c>
      <c r="H1056" s="28">
        <v>1.43</v>
      </c>
      <c r="I1056" s="28">
        <v>1.5183</v>
      </c>
      <c r="J1056" s="28">
        <v>1.6065999999999998</v>
      </c>
      <c r="K1056" s="28">
        <v>1.7503</v>
      </c>
      <c r="L1056" s="28">
        <v>1.8001309999999999</v>
      </c>
      <c r="M1056" s="28">
        <v>1.8499619999999999</v>
      </c>
      <c r="N1056" s="28">
        <v>1.966388</v>
      </c>
      <c r="O1056" s="28">
        <v>2.1446320760000002</v>
      </c>
      <c r="P1056" s="28">
        <v>2.3906049061760002</v>
      </c>
      <c r="Q1056" s="28">
        <v>2.6069927835216</v>
      </c>
      <c r="R1056" s="28">
        <v>2.7987949711500382</v>
      </c>
      <c r="S1056" s="28">
        <v>2.9901276691360366</v>
      </c>
      <c r="T1056" s="28">
        <v>3.1883398943582155</v>
      </c>
      <c r="U1056" s="28">
        <v>3.3960476975274689</v>
      </c>
      <c r="V1056" s="28">
        <v>3.6123302189041171</v>
      </c>
      <c r="W1056" s="28">
        <v>3.8343736518991856</v>
      </c>
      <c r="X1056" s="28">
        <v>4.0623593213865128</v>
      </c>
    </row>
    <row r="1057" spans="1:24" x14ac:dyDescent="0.2">
      <c r="A1057" s="11" t="s">
        <v>138</v>
      </c>
      <c r="B1057" s="11" t="s">
        <v>79</v>
      </c>
      <c r="C1057" s="11" t="s">
        <v>181</v>
      </c>
      <c r="D1057" s="11" t="s">
        <v>183</v>
      </c>
      <c r="E1057" s="28">
        <v>4.8328000000000003E-2</v>
      </c>
      <c r="F1057" s="28">
        <v>5.4073000000000003E-2</v>
      </c>
      <c r="G1057" s="28">
        <v>7.765699999999999E-2</v>
      </c>
      <c r="H1057" s="28">
        <v>7.5999999999999998E-2</v>
      </c>
      <c r="I1057" s="28">
        <v>9.1999999999999998E-2</v>
      </c>
      <c r="J1057" s="28">
        <v>0.122</v>
      </c>
      <c r="K1057" s="28">
        <v>0.16900000000000001</v>
      </c>
      <c r="L1057" s="28">
        <v>0.217</v>
      </c>
      <c r="M1057" s="28">
        <v>0.183</v>
      </c>
      <c r="N1057" s="28">
        <v>0.15708900000000001</v>
      </c>
      <c r="O1057" s="28">
        <v>0.223471</v>
      </c>
      <c r="P1057" s="28">
        <v>0.29744400000000004</v>
      </c>
      <c r="Q1057" s="28">
        <v>0.27615300000000004</v>
      </c>
      <c r="R1057" s="28">
        <v>0.25958399999999998</v>
      </c>
      <c r="S1057" s="28">
        <v>0.26746399999999998</v>
      </c>
      <c r="T1057" s="28">
        <v>0.28351199999999999</v>
      </c>
      <c r="U1057" s="28">
        <v>0.30335800000000002</v>
      </c>
      <c r="V1057" s="28">
        <v>0.32156000000000001</v>
      </c>
      <c r="W1057" s="28">
        <v>0.33763799999999999</v>
      </c>
      <c r="X1057" s="28">
        <v>0.35452</v>
      </c>
    </row>
    <row r="1058" spans="1:24" x14ac:dyDescent="0.2">
      <c r="A1058" s="11" t="s">
        <v>138</v>
      </c>
      <c r="B1058" s="11" t="s">
        <v>79</v>
      </c>
      <c r="C1058" s="11" t="s">
        <v>181</v>
      </c>
      <c r="D1058" s="11" t="s">
        <v>184</v>
      </c>
      <c r="E1058" s="28">
        <v>3.3401E-2</v>
      </c>
      <c r="F1058" s="28">
        <v>5.0809E-2</v>
      </c>
      <c r="G1058" s="28">
        <v>5.7460000000000004E-2</v>
      </c>
      <c r="H1058" s="28">
        <v>4.5999999999999999E-2</v>
      </c>
      <c r="I1058" s="28">
        <v>6.3E-2</v>
      </c>
      <c r="J1058" s="28">
        <v>7.5999999999999998E-2</v>
      </c>
      <c r="K1058" s="28">
        <v>0.106</v>
      </c>
      <c r="L1058" s="28">
        <v>0.14499999999999999</v>
      </c>
      <c r="M1058" s="28">
        <v>9.1999999999999998E-2</v>
      </c>
      <c r="N1058" s="28">
        <v>7.6350000000000001E-2</v>
      </c>
      <c r="O1058" s="28">
        <v>0.10670300000000001</v>
      </c>
      <c r="P1058" s="28">
        <v>0.13752600000000001</v>
      </c>
      <c r="Q1058" s="28">
        <v>0.13508900000000001</v>
      </c>
      <c r="R1058" s="28">
        <v>0.11831800000000001</v>
      </c>
      <c r="S1058" s="28">
        <v>0.12380800000000002</v>
      </c>
      <c r="T1058" s="28">
        <v>8.8461999999999999E-2</v>
      </c>
      <c r="U1058" s="28">
        <v>9.9965999999999999E-2</v>
      </c>
      <c r="V1058" s="28">
        <v>0.10280599999999999</v>
      </c>
      <c r="W1058" s="28">
        <v>0.104612</v>
      </c>
      <c r="X1058" s="28">
        <v>0.10520600000000001</v>
      </c>
    </row>
    <row r="1059" spans="1:24" x14ac:dyDescent="0.2">
      <c r="A1059" s="11" t="s">
        <v>138</v>
      </c>
      <c r="B1059" s="11" t="s">
        <v>79</v>
      </c>
      <c r="C1059" s="11" t="s">
        <v>181</v>
      </c>
      <c r="D1059" s="11" t="s">
        <v>185</v>
      </c>
      <c r="E1059" s="28">
        <v>0.16700499999999999</v>
      </c>
      <c r="F1059" s="28">
        <v>0.25404500000000002</v>
      </c>
      <c r="G1059" s="28">
        <v>0.2873</v>
      </c>
      <c r="H1059" s="28">
        <v>0.23</v>
      </c>
      <c r="I1059" s="28">
        <v>0.315</v>
      </c>
      <c r="J1059" s="28">
        <v>0.38</v>
      </c>
      <c r="K1059" s="28">
        <v>0.53</v>
      </c>
      <c r="L1059" s="28">
        <v>0.72499999999999998</v>
      </c>
      <c r="M1059" s="28">
        <v>0.46</v>
      </c>
      <c r="N1059" s="28">
        <v>0.38175000000000003</v>
      </c>
      <c r="O1059" s="28">
        <v>0.53351500000000007</v>
      </c>
      <c r="P1059" s="28">
        <v>0.68763000000000007</v>
      </c>
      <c r="Q1059" s="28">
        <v>0.67544500000000007</v>
      </c>
      <c r="R1059" s="28">
        <v>0.59159000000000017</v>
      </c>
      <c r="S1059" s="28">
        <v>0.61904000000000003</v>
      </c>
      <c r="T1059" s="28">
        <v>0.44230999999999998</v>
      </c>
      <c r="U1059" s="28">
        <v>0.49983</v>
      </c>
      <c r="V1059" s="28">
        <v>0.51402999999999999</v>
      </c>
      <c r="W1059" s="28">
        <v>0.52305999999999997</v>
      </c>
      <c r="X1059" s="28">
        <v>0.52603</v>
      </c>
    </row>
    <row r="1060" spans="1:24" x14ac:dyDescent="0.2">
      <c r="A1060" s="11" t="s">
        <v>138</v>
      </c>
      <c r="B1060" s="11" t="s">
        <v>79</v>
      </c>
      <c r="C1060" s="11" t="s">
        <v>181</v>
      </c>
      <c r="D1060" s="11" t="s">
        <v>186</v>
      </c>
      <c r="E1060" s="28">
        <v>1.4560000000000002</v>
      </c>
      <c r="F1060" s="28">
        <v>1.5184800000000001</v>
      </c>
      <c r="G1060" s="28">
        <v>1.7237499999999999</v>
      </c>
      <c r="H1060" s="28">
        <v>1.859</v>
      </c>
      <c r="I1060" s="28">
        <v>2.004156</v>
      </c>
      <c r="J1060" s="28">
        <v>2.1207119999999997</v>
      </c>
      <c r="K1060" s="28">
        <v>2.3103959999999999</v>
      </c>
      <c r="L1060" s="28">
        <v>2.3276844939624053</v>
      </c>
      <c r="M1060" s="28">
        <v>2.5106291860467769</v>
      </c>
      <c r="N1060" s="28">
        <v>2.3935436541181327</v>
      </c>
      <c r="O1060" s="28">
        <v>2.6410715381950349</v>
      </c>
      <c r="P1060" s="28">
        <v>2.8259465458686877</v>
      </c>
      <c r="Q1060" s="28">
        <v>2.9107249422447485</v>
      </c>
      <c r="R1060" s="28">
        <v>3.1435829376243287</v>
      </c>
      <c r="S1060" s="28">
        <v>3.4265054020105183</v>
      </c>
      <c r="T1060" s="28">
        <v>3.70062583417136</v>
      </c>
      <c r="U1060" s="28">
        <v>4.0752572370329627</v>
      </c>
      <c r="V1060" s="28">
        <v>4.3347962626849403</v>
      </c>
      <c r="W1060" s="28">
        <v>4.6012483822790227</v>
      </c>
      <c r="X1060" s="28">
        <v>4.8748311856638153</v>
      </c>
    </row>
    <row r="1061" spans="1:24" x14ac:dyDescent="0.2">
      <c r="A1061" s="11" t="s">
        <v>138</v>
      </c>
      <c r="B1061" s="11" t="s">
        <v>79</v>
      </c>
      <c r="C1061" s="11" t="s">
        <v>181</v>
      </c>
      <c r="D1061" s="11" t="s">
        <v>187</v>
      </c>
      <c r="E1061" s="28">
        <v>1.6230050000000003</v>
      </c>
      <c r="F1061" s="28">
        <v>1.7725250000000001</v>
      </c>
      <c r="G1061" s="28">
        <v>2.01105</v>
      </c>
      <c r="H1061" s="28">
        <v>2.089</v>
      </c>
      <c r="I1061" s="28">
        <v>2.319156</v>
      </c>
      <c r="J1061" s="28">
        <v>2.5007119999999996</v>
      </c>
      <c r="K1061" s="28">
        <v>2.8403960000000001</v>
      </c>
      <c r="L1061" s="28">
        <v>3.0526844939624054</v>
      </c>
      <c r="M1061" s="28">
        <v>2.9706291860467768</v>
      </c>
      <c r="N1061" s="28">
        <v>2.7752936541181326</v>
      </c>
      <c r="O1061" s="28">
        <v>3.1745865381950349</v>
      </c>
      <c r="P1061" s="28">
        <v>3.5135765458686876</v>
      </c>
      <c r="Q1061" s="28">
        <v>3.5861699422447488</v>
      </c>
      <c r="R1061" s="28">
        <v>3.7351729376243288</v>
      </c>
      <c r="S1061" s="28">
        <v>4.0455454020105179</v>
      </c>
      <c r="T1061" s="28">
        <v>4.14293583417136</v>
      </c>
      <c r="U1061" s="28">
        <v>4.5750872370329629</v>
      </c>
      <c r="V1061" s="28">
        <v>4.8488262626849403</v>
      </c>
      <c r="W1061" s="28">
        <v>5.1243083822790227</v>
      </c>
      <c r="X1061" s="28">
        <v>5.4008611856638158</v>
      </c>
    </row>
    <row r="1062" spans="1:24" x14ac:dyDescent="0.2">
      <c r="A1062" s="11" t="s">
        <v>138</v>
      </c>
      <c r="B1062" s="11" t="s">
        <v>79</v>
      </c>
      <c r="C1062" s="11" t="s">
        <v>181</v>
      </c>
      <c r="D1062" s="11" t="s">
        <v>188</v>
      </c>
      <c r="E1062" s="28">
        <v>2.0034749999999999</v>
      </c>
      <c r="F1062" s="28">
        <v>2.0695009999999998</v>
      </c>
      <c r="G1062" s="28">
        <v>2.5062700000000002</v>
      </c>
      <c r="H1062" s="28">
        <v>2.0912120000000001</v>
      </c>
      <c r="I1062" s="28">
        <v>2.4917549999999999</v>
      </c>
      <c r="J1062" s="28">
        <v>2.7909999999999999</v>
      </c>
      <c r="K1062" s="28">
        <v>2.8420000000000005</v>
      </c>
      <c r="L1062" s="28">
        <v>2.8309999999999995</v>
      </c>
      <c r="M1062" s="28">
        <v>2.8719999999999999</v>
      </c>
      <c r="N1062" s="28">
        <v>2.4196770000000001</v>
      </c>
      <c r="O1062" s="28">
        <v>3.580714</v>
      </c>
      <c r="P1062" s="28">
        <v>3.8900960000000002</v>
      </c>
      <c r="Q1062" s="28">
        <v>3.3575879999999998</v>
      </c>
      <c r="R1062" s="28">
        <v>3.8305820000000002</v>
      </c>
      <c r="S1062" s="28">
        <v>4.0607363062810364</v>
      </c>
      <c r="T1062" s="28">
        <v>3.9048821392272188</v>
      </c>
      <c r="U1062" s="28">
        <v>4.2275156587909795</v>
      </c>
      <c r="V1062" s="28">
        <v>4.4908015771820713</v>
      </c>
      <c r="W1062" s="28">
        <v>4.769861207350238</v>
      </c>
      <c r="X1062" s="28">
        <v>5.0280330985732222</v>
      </c>
    </row>
    <row r="1063" spans="1:24" x14ac:dyDescent="0.2">
      <c r="A1063" s="11" t="s">
        <v>138</v>
      </c>
      <c r="B1063" s="11" t="s">
        <v>79</v>
      </c>
      <c r="C1063" s="11" t="s">
        <v>181</v>
      </c>
      <c r="D1063" s="11" t="s">
        <v>189</v>
      </c>
      <c r="E1063" s="28">
        <v>0.95333100000000004</v>
      </c>
      <c r="F1063" s="28">
        <v>0.97897800000000001</v>
      </c>
      <c r="G1063" s="28">
        <v>0.49668099999999998</v>
      </c>
      <c r="H1063" s="28">
        <v>0.57223400000000002</v>
      </c>
      <c r="I1063" s="28">
        <v>0.52869600000000005</v>
      </c>
      <c r="J1063" s="28">
        <v>0.503</v>
      </c>
      <c r="K1063" s="28">
        <v>0.69799999999999995</v>
      </c>
      <c r="L1063" s="28">
        <v>0.97099999999999997</v>
      </c>
      <c r="M1063" s="28">
        <v>1.056</v>
      </c>
      <c r="N1063" s="28">
        <v>0.92228100000000002</v>
      </c>
      <c r="O1063" s="28">
        <v>1.0003580000000001</v>
      </c>
      <c r="P1063" s="28">
        <v>1.0168459999999999</v>
      </c>
      <c r="Q1063" s="28">
        <v>0.80252900000000005</v>
      </c>
      <c r="R1063" s="28">
        <v>0.246585</v>
      </c>
      <c r="S1063" s="28">
        <v>3.0870275963929949E-2</v>
      </c>
      <c r="T1063" s="28">
        <v>3.8338657302512034E-2</v>
      </c>
      <c r="U1063" s="28">
        <v>2.3406812560156269E-3</v>
      </c>
      <c r="V1063" s="28">
        <v>2.7888442434615842E-3</v>
      </c>
      <c r="W1063" s="28">
        <v>2.872509570765432E-3</v>
      </c>
      <c r="X1063" s="28">
        <v>2.9586848578883945E-3</v>
      </c>
    </row>
    <row r="1064" spans="1:24" x14ac:dyDescent="0.2">
      <c r="A1064" s="11" t="s">
        <v>138</v>
      </c>
      <c r="B1064" s="11" t="s">
        <v>79</v>
      </c>
      <c r="C1064" s="11" t="s">
        <v>181</v>
      </c>
      <c r="D1064" s="11" t="s">
        <v>190</v>
      </c>
      <c r="E1064" s="28">
        <v>0.6177528000000001</v>
      </c>
      <c r="F1064" s="28">
        <v>0.74130336000000008</v>
      </c>
      <c r="G1064" s="28">
        <v>0.44478201600000006</v>
      </c>
      <c r="H1064" s="28">
        <v>0.40030381440000007</v>
      </c>
      <c r="I1064" s="28">
        <v>0.39429925718400005</v>
      </c>
      <c r="J1064" s="28">
        <v>0.39824224975584005</v>
      </c>
      <c r="K1064" s="28">
        <v>0.67701182458492803</v>
      </c>
      <c r="L1064" s="28">
        <v>1.4217248316283488</v>
      </c>
      <c r="M1064" s="28">
        <v>1.3079868450980809</v>
      </c>
      <c r="N1064" s="28">
        <v>1.1902680290392538</v>
      </c>
      <c r="O1064" s="28">
        <v>1.2021707093296463</v>
      </c>
      <c r="P1064" s="28">
        <v>1.142062173863164</v>
      </c>
      <c r="Q1064" s="28">
        <v>1.0849590651700058</v>
      </c>
      <c r="R1064" s="28">
        <v>0.4</v>
      </c>
      <c r="S1064" s="28">
        <v>0.32</v>
      </c>
      <c r="T1064" s="28">
        <v>0.33600000000000008</v>
      </c>
      <c r="U1064" s="28">
        <v>0.34272000000000008</v>
      </c>
      <c r="V1064" s="28">
        <v>0.3564288000000001</v>
      </c>
      <c r="W1064" s="28">
        <v>0.3635573760000001</v>
      </c>
      <c r="X1064" s="28">
        <v>0.37446409728000013</v>
      </c>
    </row>
    <row r="1065" spans="1:24" x14ac:dyDescent="0.2">
      <c r="A1065" s="11" t="s">
        <v>138</v>
      </c>
      <c r="B1065" s="11" t="s">
        <v>79</v>
      </c>
      <c r="C1065" s="11" t="s">
        <v>191</v>
      </c>
      <c r="D1065" s="11" t="s">
        <v>182</v>
      </c>
      <c r="E1065" s="28">
        <v>0.68655999999999995</v>
      </c>
      <c r="F1065" s="28">
        <v>0.69620000000000004</v>
      </c>
      <c r="G1065" s="28">
        <v>0.70599999999999996</v>
      </c>
      <c r="H1065" s="28">
        <v>0.71410000000000007</v>
      </c>
      <c r="I1065" s="28">
        <v>0.76161500000000004</v>
      </c>
      <c r="J1065" s="28">
        <v>0.76324000000000003</v>
      </c>
      <c r="K1065" s="28">
        <v>0.76486500000000002</v>
      </c>
      <c r="L1065" s="28">
        <v>0.77256769999999997</v>
      </c>
      <c r="M1065" s="28">
        <v>0.79963322834149908</v>
      </c>
      <c r="N1065" s="28">
        <v>0.85174433367244562</v>
      </c>
      <c r="O1065" s="28">
        <v>0.86455344699899672</v>
      </c>
      <c r="P1065" s="28">
        <v>0.88002386998024318</v>
      </c>
      <c r="Q1065" s="28">
        <v>0.89653054496929974</v>
      </c>
      <c r="R1065" s="28">
        <v>0.9108177075541396</v>
      </c>
      <c r="S1065" s="28">
        <v>0.92688074585766467</v>
      </c>
      <c r="T1065" s="28">
        <v>0.94480822964230815</v>
      </c>
      <c r="U1065" s="28">
        <v>0.96533749372296895</v>
      </c>
      <c r="V1065" s="28">
        <v>0.98790897647966847</v>
      </c>
      <c r="W1065" s="28">
        <v>1.0121899548662066</v>
      </c>
      <c r="X1065" s="28">
        <v>1.0382531427240305</v>
      </c>
    </row>
    <row r="1066" spans="1:24" x14ac:dyDescent="0.2">
      <c r="A1066" s="11" t="s">
        <v>138</v>
      </c>
      <c r="B1066" s="11" t="s">
        <v>79</v>
      </c>
      <c r="C1066" s="11" t="s">
        <v>191</v>
      </c>
      <c r="D1066" s="11" t="s">
        <v>183</v>
      </c>
      <c r="E1066" s="28">
        <v>1.0791E-2</v>
      </c>
      <c r="F1066" s="28">
        <v>9.476E-3</v>
      </c>
      <c r="G1066" s="28">
        <v>7.6379999999999998E-3</v>
      </c>
      <c r="H1066" s="28">
        <v>1.0287000000000001E-2</v>
      </c>
      <c r="I1066" s="28">
        <v>1.2999999999999999E-2</v>
      </c>
      <c r="J1066" s="28">
        <v>1.6E-2</v>
      </c>
      <c r="K1066" s="28">
        <v>0.02</v>
      </c>
      <c r="L1066" s="28">
        <v>3.1E-2</v>
      </c>
      <c r="M1066" s="28">
        <v>2.6000000000000002E-2</v>
      </c>
      <c r="N1066" s="28">
        <v>1.8257000000000002E-2</v>
      </c>
      <c r="O1066" s="28">
        <v>2.9844000000000002E-2</v>
      </c>
      <c r="P1066" s="28">
        <v>3.6002000000000006E-2</v>
      </c>
      <c r="Q1066" s="28">
        <v>3.7368999999999999E-2</v>
      </c>
      <c r="R1066" s="28">
        <v>3.5500999999999998E-2</v>
      </c>
      <c r="S1066" s="28">
        <v>3.6472000000000004E-2</v>
      </c>
      <c r="T1066" s="28">
        <v>3.8661000000000001E-2</v>
      </c>
      <c r="U1066" s="28">
        <v>4.1367000000000001E-2</v>
      </c>
      <c r="V1066" s="28">
        <v>4.3848999999999999E-2</v>
      </c>
      <c r="W1066" s="28">
        <v>4.6042E-2</v>
      </c>
      <c r="X1066" s="28">
        <v>4.8344000000000005E-2</v>
      </c>
    </row>
    <row r="1067" spans="1:24" x14ac:dyDescent="0.2">
      <c r="A1067" s="11" t="s">
        <v>138</v>
      </c>
      <c r="B1067" s="11" t="s">
        <v>79</v>
      </c>
      <c r="C1067" s="11" t="s">
        <v>191</v>
      </c>
      <c r="D1067" s="11" t="s">
        <v>184</v>
      </c>
      <c r="E1067" s="28">
        <v>1.1644E-2</v>
      </c>
      <c r="F1067" s="28">
        <v>1.575E-2</v>
      </c>
      <c r="G1067" s="28">
        <v>1.4183999999999999E-2</v>
      </c>
      <c r="H1067" s="28">
        <v>1.0999999999999999E-2</v>
      </c>
      <c r="I1067" s="28">
        <v>1.9E-2</v>
      </c>
      <c r="J1067" s="28">
        <v>2.1999999999999999E-2</v>
      </c>
      <c r="K1067" s="28">
        <v>1.7999999999999999E-2</v>
      </c>
      <c r="L1067" s="28">
        <v>0.02</v>
      </c>
      <c r="M1067" s="28">
        <v>1.2E-2</v>
      </c>
      <c r="N1067" s="28">
        <v>4.8140000000000006E-3</v>
      </c>
      <c r="O1067" s="28">
        <v>7.1310000000000002E-3</v>
      </c>
      <c r="P1067" s="28">
        <v>5.5800000000000001E-4</v>
      </c>
      <c r="Q1067" s="28">
        <v>3.3900000000000005E-4</v>
      </c>
      <c r="R1067" s="28">
        <v>2.0799999999999999E-4</v>
      </c>
      <c r="S1067" s="28">
        <v>9.800000000000001E-5</v>
      </c>
      <c r="T1067" s="28">
        <v>0</v>
      </c>
      <c r="U1067" s="28">
        <v>0</v>
      </c>
      <c r="V1067" s="28">
        <v>0</v>
      </c>
      <c r="W1067" s="28">
        <v>0</v>
      </c>
      <c r="X1067" s="28">
        <v>0</v>
      </c>
    </row>
    <row r="1068" spans="1:24" x14ac:dyDescent="0.2">
      <c r="A1068" s="11" t="s">
        <v>138</v>
      </c>
      <c r="B1068" s="11" t="s">
        <v>79</v>
      </c>
      <c r="C1068" s="11" t="s">
        <v>191</v>
      </c>
      <c r="D1068" s="11" t="s">
        <v>185</v>
      </c>
      <c r="E1068" s="28">
        <v>5.8220000000000001E-2</v>
      </c>
      <c r="F1068" s="28">
        <v>7.8750000000000001E-2</v>
      </c>
      <c r="G1068" s="28">
        <v>7.0919999999999997E-2</v>
      </c>
      <c r="H1068" s="28">
        <v>5.5E-2</v>
      </c>
      <c r="I1068" s="28">
        <v>9.5000000000000001E-2</v>
      </c>
      <c r="J1068" s="28">
        <v>0.11</v>
      </c>
      <c r="K1068" s="28">
        <v>0.09</v>
      </c>
      <c r="L1068" s="28">
        <v>0.1</v>
      </c>
      <c r="M1068" s="28">
        <v>0.06</v>
      </c>
      <c r="N1068" s="28">
        <v>2.4070000000000001E-2</v>
      </c>
      <c r="O1068" s="28">
        <v>3.5654999999999999E-2</v>
      </c>
      <c r="P1068" s="28">
        <v>2.7899999999999999E-3</v>
      </c>
      <c r="Q1068" s="28">
        <v>1.6950000000000003E-3</v>
      </c>
      <c r="R1068" s="28">
        <v>1.0399999999999999E-3</v>
      </c>
      <c r="S1068" s="28">
        <v>4.9000000000000009E-4</v>
      </c>
      <c r="T1068" s="28">
        <v>0</v>
      </c>
      <c r="U1068" s="28">
        <v>0</v>
      </c>
      <c r="V1068" s="28">
        <v>0</v>
      </c>
      <c r="W1068" s="28">
        <v>0</v>
      </c>
      <c r="X1068" s="28">
        <v>0</v>
      </c>
    </row>
    <row r="1069" spans="1:24" x14ac:dyDescent="0.2">
      <c r="A1069" s="11" t="s">
        <v>138</v>
      </c>
      <c r="B1069" s="11" t="s">
        <v>79</v>
      </c>
      <c r="C1069" s="11" t="s">
        <v>191</v>
      </c>
      <c r="D1069" s="11" t="s">
        <v>186</v>
      </c>
      <c r="E1069" s="28">
        <v>0.77581279999999986</v>
      </c>
      <c r="F1069" s="28">
        <v>0.83544000000000007</v>
      </c>
      <c r="G1069" s="28">
        <v>0.85567199999999988</v>
      </c>
      <c r="H1069" s="28">
        <v>0.87414409199999998</v>
      </c>
      <c r="I1069" s="28">
        <v>0.88</v>
      </c>
      <c r="J1069" s="28">
        <v>0.90062319999999996</v>
      </c>
      <c r="K1069" s="28">
        <v>0.9331353</v>
      </c>
      <c r="L1069" s="28">
        <v>0.91935556299999988</v>
      </c>
      <c r="M1069" s="28">
        <v>0.96150194211999995</v>
      </c>
      <c r="N1069" s="28">
        <v>0.91012358175120001</v>
      </c>
      <c r="O1069" s="28">
        <v>0.96046432643808011</v>
      </c>
      <c r="P1069" s="28">
        <v>0.98927825623122256</v>
      </c>
      <c r="Q1069" s="28">
        <v>1.0070852648433846</v>
      </c>
      <c r="R1069" s="28">
        <v>1.036683869356152</v>
      </c>
      <c r="S1069" s="28">
        <v>1.0752191975627394</v>
      </c>
      <c r="T1069" s="28">
        <v>1.1020996775018077</v>
      </c>
      <c r="U1069" s="28">
        <v>1.1390982425931033</v>
      </c>
      <c r="V1069" s="28">
        <v>1.1756116820108051</v>
      </c>
      <c r="W1069" s="28">
        <v>1.2045060462907857</v>
      </c>
      <c r="X1069" s="28">
        <v>1.2355212398415962</v>
      </c>
    </row>
    <row r="1070" spans="1:24" x14ac:dyDescent="0.2">
      <c r="A1070" s="11" t="s">
        <v>138</v>
      </c>
      <c r="B1070" s="11" t="s">
        <v>79</v>
      </c>
      <c r="C1070" s="11" t="s">
        <v>191</v>
      </c>
      <c r="D1070" s="11" t="s">
        <v>187</v>
      </c>
      <c r="E1070" s="28">
        <v>0.83403279999999991</v>
      </c>
      <c r="F1070" s="28">
        <v>0.91419000000000006</v>
      </c>
      <c r="G1070" s="28">
        <v>0.92659199999999986</v>
      </c>
      <c r="H1070" s="28">
        <v>0.92914409200000003</v>
      </c>
      <c r="I1070" s="28">
        <v>0.97499999999999998</v>
      </c>
      <c r="J1070" s="28">
        <v>1.0106231999999999</v>
      </c>
      <c r="K1070" s="28">
        <v>1.0231353000000001</v>
      </c>
      <c r="L1070" s="28">
        <v>1.019355563</v>
      </c>
      <c r="M1070" s="28">
        <v>1.02150194212</v>
      </c>
      <c r="N1070" s="28">
        <v>0.93419358175120004</v>
      </c>
      <c r="O1070" s="28">
        <v>0.9961193264380801</v>
      </c>
      <c r="P1070" s="28">
        <v>0.99206825623122252</v>
      </c>
      <c r="Q1070" s="28">
        <v>1.0087802648433846</v>
      </c>
      <c r="R1070" s="28">
        <v>1.0377238693561519</v>
      </c>
      <c r="S1070" s="28">
        <v>1.0757091975627395</v>
      </c>
      <c r="T1070" s="28">
        <v>1.1020996775018077</v>
      </c>
      <c r="U1070" s="28">
        <v>1.1390982425931033</v>
      </c>
      <c r="V1070" s="28">
        <v>1.1756116820108051</v>
      </c>
      <c r="W1070" s="28">
        <v>1.2045060462907857</v>
      </c>
      <c r="X1070" s="28">
        <v>1.2355212398415962</v>
      </c>
    </row>
    <row r="1071" spans="1:24" x14ac:dyDescent="0.2">
      <c r="A1071" s="11" t="s">
        <v>138</v>
      </c>
      <c r="B1071" s="11" t="s">
        <v>79</v>
      </c>
      <c r="C1071" s="11" t="s">
        <v>191</v>
      </c>
      <c r="D1071" s="11" t="s">
        <v>188</v>
      </c>
      <c r="E1071" s="28">
        <v>0.19679090148981454</v>
      </c>
      <c r="F1071" s="28">
        <v>0.29518635223472178</v>
      </c>
      <c r="G1071" s="28">
        <v>0.30536637275767714</v>
      </c>
      <c r="H1071" s="28">
        <v>0.26005491790817881</v>
      </c>
      <c r="I1071" s="28">
        <v>0.34655739586500456</v>
      </c>
      <c r="J1071" s="28">
        <v>0.37264366068713894</v>
      </c>
      <c r="K1071" s="28">
        <v>0.39399513529948316</v>
      </c>
      <c r="L1071" s="28">
        <v>0.39198084524171484</v>
      </c>
      <c r="M1071" s="28">
        <v>0.40728944968075398</v>
      </c>
      <c r="N1071" s="28">
        <v>0.43589236850106405</v>
      </c>
      <c r="O1071" s="28">
        <v>0.38489296138643958</v>
      </c>
      <c r="P1071" s="28">
        <v>0.48</v>
      </c>
      <c r="Q1071" s="28">
        <v>0.48445850000000001</v>
      </c>
      <c r="R1071" s="28">
        <v>0.46321518</v>
      </c>
      <c r="S1071" s="28">
        <v>0.54196176060000001</v>
      </c>
      <c r="T1071" s="28">
        <v>0.558220613418</v>
      </c>
      <c r="U1071" s="28">
        <v>0.57887477611446592</v>
      </c>
      <c r="V1071" s="28">
        <v>0.59624101939789986</v>
      </c>
      <c r="W1071" s="28">
        <v>0.61412824997983684</v>
      </c>
      <c r="X1071" s="28">
        <v>0.63562273872913111</v>
      </c>
    </row>
    <row r="1072" spans="1:24" x14ac:dyDescent="0.2">
      <c r="A1072" s="11" t="s">
        <v>138</v>
      </c>
      <c r="B1072" s="11" t="s">
        <v>79</v>
      </c>
      <c r="C1072" s="11" t="s">
        <v>191</v>
      </c>
      <c r="D1072" s="11" t="s">
        <v>189</v>
      </c>
      <c r="E1072" s="28">
        <v>0.21</v>
      </c>
      <c r="F1072" s="28">
        <v>0.24791450000000001</v>
      </c>
      <c r="G1072" s="28">
        <v>0.20985085959595962</v>
      </c>
      <c r="H1072" s="28">
        <v>0.17758090593131315</v>
      </c>
      <c r="I1072" s="28">
        <v>0.3149100129727273</v>
      </c>
      <c r="J1072" s="28">
        <v>0.36561128282828287</v>
      </c>
      <c r="K1072" s="28">
        <v>0.31853256969696975</v>
      </c>
      <c r="L1072" s="28">
        <v>0.31552754545454548</v>
      </c>
      <c r="M1072" s="28">
        <v>0.28197144141414143</v>
      </c>
      <c r="N1072" s="28">
        <v>0.19</v>
      </c>
      <c r="O1072" s="28">
        <v>0.21</v>
      </c>
      <c r="P1072" s="28">
        <v>0.21</v>
      </c>
      <c r="Q1072" s="28">
        <v>0.29399999999999998</v>
      </c>
      <c r="R1072" s="28">
        <v>0.1176</v>
      </c>
      <c r="S1072" s="28">
        <v>7.0559999999999998E-2</v>
      </c>
      <c r="T1072" s="28">
        <v>7.26768E-2</v>
      </c>
      <c r="U1072" s="28">
        <v>7.4857104000000008E-2</v>
      </c>
      <c r="V1072" s="28">
        <v>7.710281712E-2</v>
      </c>
      <c r="W1072" s="28">
        <v>7.9415901633600017E-2</v>
      </c>
      <c r="X1072" s="28">
        <v>8.1798378682608017E-2</v>
      </c>
    </row>
    <row r="1073" spans="1:24" x14ac:dyDescent="0.2">
      <c r="A1073" s="11" t="s">
        <v>138</v>
      </c>
      <c r="B1073" s="11" t="s">
        <v>79</v>
      </c>
      <c r="C1073" s="11" t="s">
        <v>191</v>
      </c>
      <c r="D1073" s="11" t="s">
        <v>190</v>
      </c>
      <c r="E1073" s="28">
        <v>0.82</v>
      </c>
      <c r="F1073" s="28">
        <v>0.83639999999999992</v>
      </c>
      <c r="G1073" s="28">
        <v>0.85312799999999989</v>
      </c>
      <c r="H1073" s="28">
        <v>0.87019055999999995</v>
      </c>
      <c r="I1073" s="28">
        <v>0.92240199359999997</v>
      </c>
      <c r="J1073" s="28">
        <v>0.94085003347200002</v>
      </c>
      <c r="K1073" s="28">
        <v>0.95025853380671998</v>
      </c>
      <c r="L1073" s="28">
        <v>0.95976111914478723</v>
      </c>
      <c r="M1073" s="28">
        <v>0.89257784080465219</v>
      </c>
      <c r="N1073" s="28">
        <v>0.7140622726437218</v>
      </c>
      <c r="O1073" s="28">
        <v>0.82117161354028001</v>
      </c>
      <c r="P1073" s="28">
        <v>0.79991262001418995</v>
      </c>
      <c r="Q1073" s="28">
        <v>0.85</v>
      </c>
      <c r="R1073" s="28">
        <v>0.66352520273214599</v>
      </c>
      <c r="S1073" s="28">
        <v>0.62371369056821724</v>
      </c>
      <c r="T1073" s="28">
        <v>0.61747655366253507</v>
      </c>
      <c r="U1073" s="28">
        <v>0.63600085027241116</v>
      </c>
      <c r="V1073" s="28">
        <v>0.65698887833140052</v>
      </c>
      <c r="W1073" s="28">
        <v>0.67012865589802861</v>
      </c>
      <c r="X1073" s="28">
        <v>0.68353122901598928</v>
      </c>
    </row>
    <row r="1074" spans="1:24" x14ac:dyDescent="0.2">
      <c r="A1074" s="11" t="s">
        <v>138</v>
      </c>
      <c r="B1074" s="11" t="s">
        <v>79</v>
      </c>
      <c r="C1074" s="11" t="s">
        <v>192</v>
      </c>
      <c r="D1074" s="11" t="s">
        <v>182</v>
      </c>
      <c r="E1074" s="28">
        <v>0.22929999999999998</v>
      </c>
      <c r="F1074" s="28">
        <v>0.23326</v>
      </c>
      <c r="G1074" s="28">
        <v>0.23594000000000001</v>
      </c>
      <c r="H1074" s="28">
        <v>0.23839999999999997</v>
      </c>
      <c r="I1074" s="28">
        <v>0.23144000000000001</v>
      </c>
      <c r="J1074" s="28">
        <v>0.22447999999999999</v>
      </c>
      <c r="K1074" s="28">
        <v>0.23884</v>
      </c>
      <c r="L1074" s="28">
        <v>0.24889799999999998</v>
      </c>
      <c r="M1074" s="28">
        <v>0.25390369452946143</v>
      </c>
      <c r="N1074" s="28">
        <v>0.26520173701700978</v>
      </c>
      <c r="O1074" s="28">
        <v>0.27394165016615935</v>
      </c>
      <c r="P1074" s="28">
        <v>0.28224456765785139</v>
      </c>
      <c r="Q1074" s="28">
        <v>0.29013233927495885</v>
      </c>
      <c r="R1074" s="28">
        <v>0.29862572231121093</v>
      </c>
      <c r="S1074" s="28">
        <v>0.3066944361956504</v>
      </c>
      <c r="T1074" s="28">
        <v>0.31435971438586791</v>
      </c>
      <c r="U1074" s="28">
        <v>0.32321213080140859</v>
      </c>
      <c r="V1074" s="28">
        <v>0.33329955300340158</v>
      </c>
      <c r="W1074" s="28">
        <v>0.3446747762853698</v>
      </c>
      <c r="X1074" s="28">
        <v>0.35739577715997906</v>
      </c>
    </row>
    <row r="1075" spans="1:24" x14ac:dyDescent="0.2">
      <c r="A1075" s="11" t="s">
        <v>138</v>
      </c>
      <c r="B1075" s="11" t="s">
        <v>79</v>
      </c>
      <c r="C1075" s="11" t="s">
        <v>192</v>
      </c>
      <c r="D1075" s="11" t="s">
        <v>183</v>
      </c>
      <c r="E1075" s="28">
        <v>8.4489999999999999E-3</v>
      </c>
      <c r="F1075" s="28">
        <v>9.2059999999999989E-3</v>
      </c>
      <c r="G1075" s="28">
        <v>1.0002E-2</v>
      </c>
      <c r="H1075" s="28">
        <v>1.0999999999999999E-2</v>
      </c>
      <c r="I1075" s="28">
        <v>1.2999999999999999E-2</v>
      </c>
      <c r="J1075" s="28">
        <v>1.6E-2</v>
      </c>
      <c r="K1075" s="28">
        <v>0.02</v>
      </c>
      <c r="L1075" s="28">
        <v>2.1999999999999999E-2</v>
      </c>
      <c r="M1075" s="28">
        <v>0.02</v>
      </c>
      <c r="N1075" s="28">
        <v>2.1999999999999999E-2</v>
      </c>
      <c r="O1075" s="28">
        <v>2.1999999999999999E-2</v>
      </c>
      <c r="P1075" s="28">
        <v>2.1999999999999999E-2</v>
      </c>
      <c r="Q1075" s="28">
        <v>2.1999999999999999E-2</v>
      </c>
      <c r="R1075" s="28">
        <v>2.3E-2</v>
      </c>
      <c r="S1075" s="28">
        <v>2.3E-2</v>
      </c>
      <c r="T1075" s="28">
        <v>2.3E-2</v>
      </c>
      <c r="U1075" s="28">
        <v>2.4570402134834073E-2</v>
      </c>
      <c r="V1075" s="28">
        <v>2.6248028742063421E-2</v>
      </c>
      <c r="W1075" s="28">
        <v>2.8040200932138312E-2</v>
      </c>
      <c r="X1075" s="28">
        <v>2.995473968887772E-2</v>
      </c>
    </row>
    <row r="1076" spans="1:24" x14ac:dyDescent="0.2">
      <c r="A1076" s="11" t="s">
        <v>138</v>
      </c>
      <c r="B1076" s="11" t="s">
        <v>79</v>
      </c>
      <c r="C1076" s="11" t="s">
        <v>192</v>
      </c>
      <c r="D1076" s="11" t="s">
        <v>184</v>
      </c>
      <c r="E1076" s="28">
        <v>0</v>
      </c>
      <c r="F1076" s="28">
        <v>0</v>
      </c>
      <c r="G1076" s="28">
        <v>0</v>
      </c>
      <c r="H1076" s="28">
        <v>0</v>
      </c>
      <c r="I1076" s="28">
        <v>0</v>
      </c>
      <c r="J1076" s="28">
        <v>0</v>
      </c>
      <c r="K1076" s="28">
        <v>0</v>
      </c>
      <c r="L1076" s="28">
        <v>0</v>
      </c>
      <c r="M1076" s="28">
        <v>0</v>
      </c>
      <c r="N1076" s="28">
        <v>0</v>
      </c>
      <c r="O1076" s="28">
        <v>0</v>
      </c>
      <c r="P1076" s="28">
        <v>0</v>
      </c>
      <c r="Q1076" s="28">
        <v>0</v>
      </c>
      <c r="R1076" s="28">
        <v>0</v>
      </c>
      <c r="S1076" s="28">
        <v>0</v>
      </c>
      <c r="T1076" s="28">
        <v>0</v>
      </c>
      <c r="U1076" s="28">
        <v>0</v>
      </c>
      <c r="V1076" s="28">
        <v>0</v>
      </c>
      <c r="W1076" s="28">
        <v>0</v>
      </c>
      <c r="X1076" s="28">
        <v>0</v>
      </c>
    </row>
    <row r="1077" spans="1:24" x14ac:dyDescent="0.2">
      <c r="A1077" s="11" t="s">
        <v>138</v>
      </c>
      <c r="B1077" s="11" t="s">
        <v>79</v>
      </c>
      <c r="C1077" s="11" t="s">
        <v>192</v>
      </c>
      <c r="D1077" s="11" t="s">
        <v>185</v>
      </c>
      <c r="E1077" s="28">
        <v>0</v>
      </c>
      <c r="F1077" s="28">
        <v>0</v>
      </c>
      <c r="G1077" s="28">
        <v>0</v>
      </c>
      <c r="H1077" s="28">
        <v>0</v>
      </c>
      <c r="I1077" s="28">
        <v>0</v>
      </c>
      <c r="J1077" s="28">
        <v>0</v>
      </c>
      <c r="K1077" s="28">
        <v>0</v>
      </c>
      <c r="L1077" s="28">
        <v>0</v>
      </c>
      <c r="M1077" s="28">
        <v>0</v>
      </c>
      <c r="N1077" s="28">
        <v>0</v>
      </c>
      <c r="O1077" s="28">
        <v>0</v>
      </c>
      <c r="P1077" s="28">
        <v>0</v>
      </c>
      <c r="Q1077" s="28">
        <v>0</v>
      </c>
      <c r="R1077" s="28">
        <v>0</v>
      </c>
      <c r="S1077" s="28">
        <v>0</v>
      </c>
      <c r="T1077" s="28">
        <v>0</v>
      </c>
      <c r="U1077" s="28">
        <v>0</v>
      </c>
      <c r="V1077" s="28">
        <v>0</v>
      </c>
      <c r="W1077" s="28">
        <v>0</v>
      </c>
      <c r="X1077" s="28">
        <v>0</v>
      </c>
    </row>
    <row r="1078" spans="1:24" x14ac:dyDescent="0.2">
      <c r="A1078" s="11" t="s">
        <v>138</v>
      </c>
      <c r="B1078" s="11" t="s">
        <v>79</v>
      </c>
      <c r="C1078" s="11" t="s">
        <v>192</v>
      </c>
      <c r="D1078" s="11" t="s">
        <v>186</v>
      </c>
      <c r="E1078" s="28">
        <v>0.80254999999999987</v>
      </c>
      <c r="F1078" s="28">
        <v>0.81640999999999997</v>
      </c>
      <c r="G1078" s="28">
        <v>0.84938400000000003</v>
      </c>
      <c r="H1078" s="28">
        <v>0.87540479999999998</v>
      </c>
      <c r="I1078" s="28">
        <v>0.86684463360000008</v>
      </c>
      <c r="J1078" s="28">
        <v>0.85759189862400009</v>
      </c>
      <c r="K1078" s="28">
        <v>0.93070114953984007</v>
      </c>
      <c r="L1078" s="28">
        <v>0.94581239999999989</v>
      </c>
      <c r="M1078" s="28">
        <v>0.87194053999999999</v>
      </c>
      <c r="N1078" s="28">
        <v>0.87658046849999993</v>
      </c>
      <c r="O1078" s="28">
        <v>0.93278633735000005</v>
      </c>
      <c r="P1078" s="28">
        <v>0.97476172253075</v>
      </c>
      <c r="Q1078" s="28">
        <v>0.90652840195359741</v>
      </c>
      <c r="R1078" s="28">
        <v>0.96998539009034923</v>
      </c>
      <c r="S1078" s="28">
        <v>1.0378843673966738</v>
      </c>
      <c r="T1078" s="28">
        <v>1.0897785857665074</v>
      </c>
      <c r="U1078" s="28">
        <v>1.1797242774251413</v>
      </c>
      <c r="V1078" s="28">
        <v>1.233208346112586</v>
      </c>
      <c r="W1078" s="28">
        <v>1.3097641498844053</v>
      </c>
      <c r="X1078" s="28">
        <v>1.3581039532079204</v>
      </c>
    </row>
    <row r="1079" spans="1:24" x14ac:dyDescent="0.2">
      <c r="A1079" s="11" t="s">
        <v>138</v>
      </c>
      <c r="B1079" s="11" t="s">
        <v>79</v>
      </c>
      <c r="C1079" s="11" t="s">
        <v>192</v>
      </c>
      <c r="D1079" s="11" t="s">
        <v>187</v>
      </c>
      <c r="E1079" s="28">
        <v>0.80254999999999987</v>
      </c>
      <c r="F1079" s="28">
        <v>0.81640999999999997</v>
      </c>
      <c r="G1079" s="28">
        <v>0.84938400000000003</v>
      </c>
      <c r="H1079" s="28">
        <v>0.87540479999999998</v>
      </c>
      <c r="I1079" s="28">
        <v>0.86684463360000008</v>
      </c>
      <c r="J1079" s="28">
        <v>0.85759189862400009</v>
      </c>
      <c r="K1079" s="28">
        <v>0.93070114953984007</v>
      </c>
      <c r="L1079" s="28">
        <v>0.94581239999999989</v>
      </c>
      <c r="M1079" s="28">
        <v>0.87194053999999999</v>
      </c>
      <c r="N1079" s="28">
        <v>0.87658046849999993</v>
      </c>
      <c r="O1079" s="28">
        <v>0.93278633735000005</v>
      </c>
      <c r="P1079" s="28">
        <v>0.97476172253075</v>
      </c>
      <c r="Q1079" s="28">
        <v>0.90652840195359741</v>
      </c>
      <c r="R1079" s="28">
        <v>0.96998539009034923</v>
      </c>
      <c r="S1079" s="28">
        <v>1.0378843673966738</v>
      </c>
      <c r="T1079" s="28">
        <v>1.0897785857665074</v>
      </c>
      <c r="U1079" s="28">
        <v>1.1797242774251413</v>
      </c>
      <c r="V1079" s="28">
        <v>1.233208346112586</v>
      </c>
      <c r="W1079" s="28">
        <v>1.3097641498844053</v>
      </c>
      <c r="X1079" s="28">
        <v>1.3581039532079204</v>
      </c>
    </row>
    <row r="1080" spans="1:24" x14ac:dyDescent="0.2">
      <c r="A1080" s="11" t="s">
        <v>138</v>
      </c>
      <c r="B1080" s="11" t="s">
        <v>79</v>
      </c>
      <c r="C1080" s="11" t="s">
        <v>192</v>
      </c>
      <c r="D1080" s="11" t="s">
        <v>188</v>
      </c>
      <c r="E1080" s="28">
        <v>0.29169609851018546</v>
      </c>
      <c r="F1080" s="28">
        <v>0.43754414776527817</v>
      </c>
      <c r="G1080" s="28">
        <v>0.45263362724232292</v>
      </c>
      <c r="H1080" s="28">
        <v>0.38547008209182121</v>
      </c>
      <c r="I1080" s="28">
        <v>0.51368960413499543</v>
      </c>
      <c r="J1080" s="28">
        <v>0.5523563393128611</v>
      </c>
      <c r="K1080" s="28">
        <v>0.58400486470051682</v>
      </c>
      <c r="L1080" s="28">
        <v>0.58101915475828514</v>
      </c>
      <c r="M1080" s="28">
        <v>0.60371055031924592</v>
      </c>
      <c r="N1080" s="28">
        <v>0.6461076314989358</v>
      </c>
      <c r="O1080" s="28">
        <v>0.57051303861356029</v>
      </c>
      <c r="P1080" s="28">
        <v>0.69</v>
      </c>
      <c r="Q1080" s="28">
        <v>0.69</v>
      </c>
      <c r="R1080" s="28">
        <v>0.58649999999999991</v>
      </c>
      <c r="S1080" s="28">
        <v>0.73312500000000003</v>
      </c>
      <c r="T1080" s="28">
        <v>0.79324125000000001</v>
      </c>
      <c r="U1080" s="28">
        <v>0.85670055000000012</v>
      </c>
      <c r="V1080" s="28">
        <v>0.90124897860000019</v>
      </c>
      <c r="W1080" s="28">
        <v>0.9733488968880003</v>
      </c>
      <c r="X1080" s="28">
        <v>1.0142295505572962</v>
      </c>
    </row>
    <row r="1081" spans="1:24" x14ac:dyDescent="0.2">
      <c r="A1081" s="11" t="s">
        <v>138</v>
      </c>
      <c r="B1081" s="11" t="s">
        <v>79</v>
      </c>
      <c r="C1081" s="11" t="s">
        <v>192</v>
      </c>
      <c r="D1081" s="11" t="s">
        <v>189</v>
      </c>
      <c r="E1081" s="28">
        <v>0.21</v>
      </c>
      <c r="F1081" s="28">
        <v>0.24791450000000001</v>
      </c>
      <c r="G1081" s="28">
        <v>0.20914914040404037</v>
      </c>
      <c r="H1081" s="28">
        <v>0.17698709406868685</v>
      </c>
      <c r="I1081" s="28">
        <v>0.31385698702727266</v>
      </c>
      <c r="J1081" s="28">
        <v>0.36438871717171711</v>
      </c>
      <c r="K1081" s="28">
        <v>0.31746743030303026</v>
      </c>
      <c r="L1081" s="28">
        <v>0.31447245454545453</v>
      </c>
      <c r="M1081" s="28">
        <v>0.28102855858585851</v>
      </c>
      <c r="N1081" s="28">
        <v>0.18</v>
      </c>
      <c r="O1081" s="28">
        <v>0.21</v>
      </c>
      <c r="P1081" s="28">
        <v>0.2268</v>
      </c>
      <c r="Q1081" s="28">
        <v>0.15875999999999998</v>
      </c>
      <c r="R1081" s="28">
        <v>0.11113199999999998</v>
      </c>
      <c r="S1081" s="28">
        <v>8.8905599999999987E-2</v>
      </c>
      <c r="T1081" s="28">
        <v>9.0683711999999986E-2</v>
      </c>
      <c r="U1081" s="28">
        <v>9.2497386239999993E-2</v>
      </c>
      <c r="V1081" s="28">
        <v>9.4347333964799995E-2</v>
      </c>
      <c r="W1081" s="28">
        <v>9.6234280644095976E-2</v>
      </c>
      <c r="X1081" s="28">
        <v>9.9121309063418872E-2</v>
      </c>
    </row>
    <row r="1082" spans="1:24" x14ac:dyDescent="0.2">
      <c r="A1082" s="11" t="s">
        <v>138</v>
      </c>
      <c r="B1082" s="11" t="s">
        <v>79</v>
      </c>
      <c r="C1082" s="11" t="s">
        <v>192</v>
      </c>
      <c r="D1082" s="11" t="s">
        <v>190</v>
      </c>
      <c r="E1082" s="28">
        <v>0.70155109382009428</v>
      </c>
      <c r="F1082" s="28">
        <v>0.69860280869624913</v>
      </c>
      <c r="G1082" s="28">
        <v>0.7055888367832116</v>
      </c>
      <c r="H1082" s="28">
        <v>0.71264472515104371</v>
      </c>
      <c r="I1082" s="28">
        <v>0.71977117240255417</v>
      </c>
      <c r="J1082" s="28">
        <v>0.72696888412657967</v>
      </c>
      <c r="K1082" s="28">
        <v>0.73423857296784545</v>
      </c>
      <c r="L1082" s="28">
        <v>0.73423857296784545</v>
      </c>
      <c r="M1082" s="28">
        <v>0.646129944211704</v>
      </c>
      <c r="N1082" s="28">
        <v>0.45229096094819277</v>
      </c>
      <c r="O1082" s="28">
        <v>0.62</v>
      </c>
      <c r="P1082" s="28">
        <v>0.63</v>
      </c>
      <c r="Q1082" s="28">
        <v>0.55000000000000004</v>
      </c>
      <c r="R1082" s="28">
        <v>0.44887499999999997</v>
      </c>
      <c r="S1082" s="28">
        <v>0.3815437499999999</v>
      </c>
      <c r="T1082" s="28">
        <v>0.3929900624999999</v>
      </c>
      <c r="U1082" s="28">
        <v>0.42049936687499995</v>
      </c>
      <c r="V1082" s="28">
        <v>0.42890935421249993</v>
      </c>
      <c r="W1082" s="28">
        <v>0.43748754129674994</v>
      </c>
      <c r="X1082" s="28">
        <v>0.44623729212268493</v>
      </c>
    </row>
    <row r="1083" spans="1:24" x14ac:dyDescent="0.2">
      <c r="A1083" s="11" t="s">
        <v>139</v>
      </c>
      <c r="B1083" s="11" t="s">
        <v>79</v>
      </c>
      <c r="C1083" s="11" t="s">
        <v>181</v>
      </c>
      <c r="D1083" s="11" t="s">
        <v>182</v>
      </c>
      <c r="E1083" s="28">
        <v>1.93732802</v>
      </c>
      <c r="F1083" s="28">
        <v>2.0532380386</v>
      </c>
      <c r="G1083" s="28">
        <v>2.098184277828</v>
      </c>
      <c r="H1083" s="28">
        <v>2.0952205922714402</v>
      </c>
      <c r="I1083" s="28">
        <v>2.1303161804260111</v>
      </c>
      <c r="J1083" s="28">
        <v>2.216709856817491</v>
      </c>
      <c r="K1083" s="28">
        <v>2.2928743639766163</v>
      </c>
      <c r="L1083" s="28">
        <v>2.4602306457777852</v>
      </c>
      <c r="M1083" s="28">
        <v>2.4812191134888959</v>
      </c>
      <c r="N1083" s="28">
        <v>2.4737825400842293</v>
      </c>
      <c r="O1083" s="28">
        <v>2.4683730638817023</v>
      </c>
      <c r="P1083" s="28">
        <v>2.4599588719652514</v>
      </c>
      <c r="Q1083" s="28">
        <v>2.4492221058062937</v>
      </c>
      <c r="R1083" s="28">
        <v>2.4849789952772623</v>
      </c>
      <c r="S1083" s="28">
        <v>2.477954100300876</v>
      </c>
      <c r="T1083" s="28">
        <v>2.4618145592978675</v>
      </c>
      <c r="U1083" s="28">
        <v>2.4518844137048887</v>
      </c>
      <c r="V1083" s="28">
        <v>2.45086656956784</v>
      </c>
      <c r="W1083" s="28">
        <v>2.4616089038721616</v>
      </c>
      <c r="X1083" s="28">
        <v>2.47929381483344</v>
      </c>
    </row>
    <row r="1084" spans="1:24" x14ac:dyDescent="0.2">
      <c r="A1084" s="11" t="s">
        <v>139</v>
      </c>
      <c r="B1084" s="11" t="s">
        <v>79</v>
      </c>
      <c r="C1084" s="11" t="s">
        <v>181</v>
      </c>
      <c r="D1084" s="11" t="s">
        <v>183</v>
      </c>
      <c r="E1084" s="28">
        <v>0.10193600000000001</v>
      </c>
      <c r="F1084" s="28">
        <v>0.15465657899999999</v>
      </c>
      <c r="G1084" s="28">
        <v>8.601099999999999E-2</v>
      </c>
      <c r="H1084" s="28">
        <v>3.9E-2</v>
      </c>
      <c r="I1084" s="28">
        <v>7.6999999999999999E-2</v>
      </c>
      <c r="J1084" s="28">
        <v>0.129</v>
      </c>
      <c r="K1084" s="28">
        <v>0.187</v>
      </c>
      <c r="L1084" s="28">
        <v>0.28200000000000003</v>
      </c>
      <c r="M1084" s="28">
        <v>0.14400000000000002</v>
      </c>
      <c r="N1084" s="28">
        <v>6.6915000000000002E-2</v>
      </c>
      <c r="O1084" s="28">
        <v>6.8804000000000004E-2</v>
      </c>
      <c r="P1084" s="28">
        <v>6.5637000000000001E-2</v>
      </c>
      <c r="Q1084" s="28">
        <v>6.3061999999999993E-2</v>
      </c>
      <c r="R1084" s="28">
        <v>4.8003000000000004E-2</v>
      </c>
      <c r="S1084" s="28">
        <v>5.4000000000000003E-3</v>
      </c>
      <c r="T1084" s="28">
        <v>8.6400000000000001E-3</v>
      </c>
      <c r="U1084" s="28">
        <v>1.4688000000000001E-2</v>
      </c>
      <c r="V1084" s="28">
        <v>2.3501000000000001E-2</v>
      </c>
      <c r="W1084" s="28">
        <v>3.5250999999999998E-2</v>
      </c>
      <c r="X1084" s="28">
        <v>4.2301000000000005E-2</v>
      </c>
    </row>
    <row r="1085" spans="1:24" x14ac:dyDescent="0.2">
      <c r="A1085" s="11" t="s">
        <v>139</v>
      </c>
      <c r="B1085" s="11" t="s">
        <v>79</v>
      </c>
      <c r="C1085" s="11" t="s">
        <v>181</v>
      </c>
      <c r="D1085" s="11" t="s">
        <v>184</v>
      </c>
      <c r="E1085" s="28">
        <v>5.8396999999999998E-2</v>
      </c>
      <c r="F1085" s="28">
        <v>9.6412999999999999E-2</v>
      </c>
      <c r="G1085" s="28">
        <v>5.4098E-2</v>
      </c>
      <c r="H1085" s="28">
        <v>2.7E-2</v>
      </c>
      <c r="I1085" s="28">
        <v>5.7000000000000002E-2</v>
      </c>
      <c r="J1085" s="28">
        <v>8.3000000000000004E-2</v>
      </c>
      <c r="K1085" s="28">
        <v>9.1999999999999998E-2</v>
      </c>
      <c r="L1085" s="28">
        <v>0.106</v>
      </c>
      <c r="M1085" s="28">
        <v>7.1000000000000008E-2</v>
      </c>
      <c r="N1085" s="28">
        <v>5.6014000000000001E-2</v>
      </c>
      <c r="O1085" s="28">
        <v>5.9839000000000003E-2</v>
      </c>
      <c r="P1085" s="28">
        <v>7.8525999999999999E-2</v>
      </c>
      <c r="Q1085" s="28">
        <v>7.8510999999999997E-2</v>
      </c>
      <c r="R1085" s="28">
        <v>5.389E-2</v>
      </c>
      <c r="S1085" s="28">
        <v>1.4339000000000001E-2</v>
      </c>
      <c r="T1085" s="28">
        <v>3.2802999999999999E-2</v>
      </c>
      <c r="U1085" s="28">
        <v>4.1311E-2</v>
      </c>
      <c r="V1085" s="28">
        <v>5.4438E-2</v>
      </c>
      <c r="W1085" s="28">
        <v>6.810200000000001E-2</v>
      </c>
      <c r="X1085" s="28">
        <v>6.9081000000000004E-2</v>
      </c>
    </row>
    <row r="1086" spans="1:24" x14ac:dyDescent="0.2">
      <c r="A1086" s="11" t="s">
        <v>139</v>
      </c>
      <c r="B1086" s="11" t="s">
        <v>79</v>
      </c>
      <c r="C1086" s="11" t="s">
        <v>181</v>
      </c>
      <c r="D1086" s="11" t="s">
        <v>185</v>
      </c>
      <c r="E1086" s="28">
        <v>0.29198499999999999</v>
      </c>
      <c r="F1086" s="28">
        <v>0.48206499999999997</v>
      </c>
      <c r="G1086" s="28">
        <v>0.27049000000000001</v>
      </c>
      <c r="H1086" s="28">
        <v>0.13500000000000001</v>
      </c>
      <c r="I1086" s="28">
        <v>0.28499999999999998</v>
      </c>
      <c r="J1086" s="28">
        <v>0.41499999999999998</v>
      </c>
      <c r="K1086" s="28">
        <v>0.46</v>
      </c>
      <c r="L1086" s="28">
        <v>0.53</v>
      </c>
      <c r="M1086" s="28">
        <v>0.35499999999999998</v>
      </c>
      <c r="N1086" s="28">
        <v>0.28006999999999999</v>
      </c>
      <c r="O1086" s="28">
        <v>0.29919499999999999</v>
      </c>
      <c r="P1086" s="28">
        <v>0.39262999999999998</v>
      </c>
      <c r="Q1086" s="28">
        <v>0.39255499999999999</v>
      </c>
      <c r="R1086" s="28">
        <v>0.26945000000000002</v>
      </c>
      <c r="S1086" s="28">
        <v>7.1695000000000009E-2</v>
      </c>
      <c r="T1086" s="28">
        <v>0.16401499999999999</v>
      </c>
      <c r="U1086" s="28">
        <v>0.20655499999999999</v>
      </c>
      <c r="V1086" s="28">
        <v>0.27218999999999999</v>
      </c>
      <c r="W1086" s="28">
        <v>0.34051000000000003</v>
      </c>
      <c r="X1086" s="28">
        <v>0.34540500000000002</v>
      </c>
    </row>
    <row r="1087" spans="1:24" x14ac:dyDescent="0.2">
      <c r="A1087" s="11" t="s">
        <v>139</v>
      </c>
      <c r="B1087" s="11" t="s">
        <v>79</v>
      </c>
      <c r="C1087" s="11" t="s">
        <v>181</v>
      </c>
      <c r="D1087" s="11" t="s">
        <v>186</v>
      </c>
      <c r="E1087" s="28">
        <v>2.6347661072000004</v>
      </c>
      <c r="F1087" s="28">
        <v>2.6486770697940001</v>
      </c>
      <c r="G1087" s="28">
        <v>2.4129119195022</v>
      </c>
      <c r="H1087" s="28">
        <v>2.8914044173345874</v>
      </c>
      <c r="I1087" s="28">
        <v>3.238080594247537</v>
      </c>
      <c r="J1087" s="28">
        <v>3.1698950952490121</v>
      </c>
      <c r="K1087" s="28">
        <v>3.2788103404865612</v>
      </c>
      <c r="L1087" s="28">
        <v>3.3459136782577881</v>
      </c>
      <c r="M1087" s="28">
        <v>3.2255848475355648</v>
      </c>
      <c r="N1087" s="28">
        <v>3.2653929529111827</v>
      </c>
      <c r="O1087" s="28">
        <v>3.25</v>
      </c>
      <c r="P1087" s="28">
        <v>3.3149999999999999</v>
      </c>
      <c r="Q1087" s="28">
        <v>3.41445</v>
      </c>
      <c r="R1087" s="28">
        <v>3</v>
      </c>
      <c r="S1087" s="28">
        <v>1.8</v>
      </c>
      <c r="T1087" s="28">
        <v>1.98</v>
      </c>
      <c r="U1087" s="28">
        <v>2.2066959723344</v>
      </c>
      <c r="V1087" s="28">
        <v>2.45086656956784</v>
      </c>
      <c r="W1087" s="28">
        <v>2.7077697942593781</v>
      </c>
      <c r="X1087" s="28">
        <v>2.8511878870584559</v>
      </c>
    </row>
    <row r="1088" spans="1:24" x14ac:dyDescent="0.2">
      <c r="A1088" s="11" t="s">
        <v>139</v>
      </c>
      <c r="B1088" s="11" t="s">
        <v>79</v>
      </c>
      <c r="C1088" s="11" t="s">
        <v>181</v>
      </c>
      <c r="D1088" s="11" t="s">
        <v>187</v>
      </c>
      <c r="E1088" s="28">
        <v>2.9267511072000003</v>
      </c>
      <c r="F1088" s="28">
        <v>3.130742069794</v>
      </c>
      <c r="G1088" s="28">
        <v>2.6834019195022001</v>
      </c>
      <c r="H1088" s="28">
        <v>3.0264044173345876</v>
      </c>
      <c r="I1088" s="28">
        <v>3.5230805942475372</v>
      </c>
      <c r="J1088" s="28">
        <v>3.5848950952490122</v>
      </c>
      <c r="K1088" s="28">
        <v>3.7388103404865611</v>
      </c>
      <c r="L1088" s="28">
        <v>3.8759136782577883</v>
      </c>
      <c r="M1088" s="28">
        <v>3.5805848475355648</v>
      </c>
      <c r="N1088" s="28">
        <v>3.5454629529111825</v>
      </c>
      <c r="O1088" s="28">
        <v>3.5491950000000001</v>
      </c>
      <c r="P1088" s="28">
        <v>3.70763</v>
      </c>
      <c r="Q1088" s="28">
        <v>3.8070050000000002</v>
      </c>
      <c r="R1088" s="28">
        <v>3.26945</v>
      </c>
      <c r="S1088" s="28">
        <v>1.8716949999999999</v>
      </c>
      <c r="T1088" s="28">
        <v>2.144015</v>
      </c>
      <c r="U1088" s="28">
        <v>2.4132509723343998</v>
      </c>
      <c r="V1088" s="28">
        <v>2.7230565695678401</v>
      </c>
      <c r="W1088" s="28">
        <v>3.0482797942593782</v>
      </c>
      <c r="X1088" s="28">
        <v>3.1965928870584559</v>
      </c>
    </row>
    <row r="1089" spans="1:24" x14ac:dyDescent="0.2">
      <c r="A1089" s="11" t="s">
        <v>139</v>
      </c>
      <c r="B1089" s="11" t="s">
        <v>79</v>
      </c>
      <c r="C1089" s="11" t="s">
        <v>181</v>
      </c>
      <c r="D1089" s="11" t="s">
        <v>188</v>
      </c>
      <c r="E1089" s="28">
        <v>2.1309999999999998</v>
      </c>
      <c r="F1089" s="28">
        <v>2.4550000000000001</v>
      </c>
      <c r="G1089" s="28">
        <v>0.95</v>
      </c>
      <c r="H1089" s="28">
        <v>0.56883700000000004</v>
      </c>
      <c r="I1089" s="28">
        <v>1.2872760000000001</v>
      </c>
      <c r="J1089" s="28">
        <v>2.3740000000000001</v>
      </c>
      <c r="K1089" s="28">
        <v>2.5590000000000002</v>
      </c>
      <c r="L1089" s="28">
        <v>1.7569999999999999</v>
      </c>
      <c r="M1089" s="28">
        <v>1.351</v>
      </c>
      <c r="N1089" s="28">
        <v>2.113</v>
      </c>
      <c r="O1089" s="28">
        <v>1.7689999999999999</v>
      </c>
      <c r="P1089" s="28">
        <v>2.351</v>
      </c>
      <c r="Q1089" s="28">
        <v>2.9387500000000002</v>
      </c>
      <c r="R1089" s="28">
        <v>1.3224374999999997</v>
      </c>
      <c r="S1089" s="28">
        <v>0.97860374999999977</v>
      </c>
      <c r="T1089" s="28">
        <v>1.1058222374999997</v>
      </c>
      <c r="U1089" s="28">
        <v>1.2274626836249998</v>
      </c>
      <c r="V1089" s="28">
        <v>1.3563462654056246</v>
      </c>
      <c r="W1089" s="28">
        <v>1.4987626232732152</v>
      </c>
      <c r="X1089" s="28">
        <v>1.6186636331350726</v>
      </c>
    </row>
    <row r="1090" spans="1:24" x14ac:dyDescent="0.2">
      <c r="A1090" s="11" t="s">
        <v>139</v>
      </c>
      <c r="B1090" s="11" t="s">
        <v>79</v>
      </c>
      <c r="C1090" s="11" t="s">
        <v>181</v>
      </c>
      <c r="D1090" s="11" t="s">
        <v>189</v>
      </c>
      <c r="E1090" s="28">
        <v>2.73</v>
      </c>
      <c r="F1090" s="28">
        <v>1.5674999999999999</v>
      </c>
      <c r="G1090" s="28">
        <v>1.792</v>
      </c>
      <c r="H1090" s="28">
        <v>2.6038890000000001</v>
      </c>
      <c r="I1090" s="28">
        <v>2.7515339999999999</v>
      </c>
      <c r="J1090" s="28">
        <v>2.754</v>
      </c>
      <c r="K1090" s="28">
        <v>2.597</v>
      </c>
      <c r="L1090" s="28">
        <v>2.0148999999999999</v>
      </c>
      <c r="M1090" s="28">
        <v>0.878</v>
      </c>
      <c r="N1090" s="28">
        <v>0.112</v>
      </c>
      <c r="O1090" s="28">
        <v>0.106</v>
      </c>
      <c r="P1090" s="28">
        <v>3.3951000000000002E-2</v>
      </c>
      <c r="Q1090" s="28">
        <v>1.6975500000000001E-2</v>
      </c>
      <c r="R1090" s="28">
        <v>1.6975499999999997E-3</v>
      </c>
      <c r="S1090" s="28">
        <v>1.7315009999999997E-3</v>
      </c>
      <c r="T1090" s="28">
        <v>1.7661310199999999E-3</v>
      </c>
      <c r="U1090" s="28">
        <v>1.8014536403999997E-3</v>
      </c>
      <c r="V1090" s="28">
        <v>1.8374827132079997E-3</v>
      </c>
      <c r="W1090" s="28">
        <v>1.8742323674721597E-3</v>
      </c>
      <c r="X1090" s="28">
        <v>1.911717014821603E-3</v>
      </c>
    </row>
    <row r="1091" spans="1:24" x14ac:dyDescent="0.2">
      <c r="A1091" s="11" t="s">
        <v>139</v>
      </c>
      <c r="B1091" s="11" t="s">
        <v>79</v>
      </c>
      <c r="C1091" s="11" t="s">
        <v>181</v>
      </c>
      <c r="D1091" s="11" t="s">
        <v>190</v>
      </c>
      <c r="E1091" s="28">
        <v>3.3286419712000002</v>
      </c>
      <c r="F1091" s="28">
        <v>2.6629135769600003</v>
      </c>
      <c r="G1091" s="28">
        <v>3.4617876500480005</v>
      </c>
      <c r="H1091" s="28">
        <v>5.0195920925696003</v>
      </c>
      <c r="I1091" s="28">
        <v>5.0195920925696003</v>
      </c>
      <c r="J1091" s="28">
        <v>4.0156736740556802</v>
      </c>
      <c r="K1091" s="28">
        <v>3.8148899903528961</v>
      </c>
      <c r="L1091" s="28">
        <v>4.1200811895811285</v>
      </c>
      <c r="M1091" s="28">
        <v>3.0076592683942236</v>
      </c>
      <c r="N1091" s="28">
        <v>1.9549785244562454</v>
      </c>
      <c r="O1091" s="28">
        <v>2.15047637690187</v>
      </c>
      <c r="P1091" s="28">
        <v>1.74</v>
      </c>
      <c r="Q1091" s="28">
        <v>2</v>
      </c>
      <c r="R1091" s="28">
        <v>1</v>
      </c>
      <c r="S1091" s="28">
        <v>0.9</v>
      </c>
      <c r="T1091" s="28">
        <v>1.0349999999999999</v>
      </c>
      <c r="U1091" s="28">
        <v>1.1902499999999998</v>
      </c>
      <c r="V1091" s="28">
        <v>1.3687874999999996</v>
      </c>
      <c r="W1091" s="28">
        <v>1.5467298749999994</v>
      </c>
      <c r="X1091" s="28">
        <v>1.5776644724999993</v>
      </c>
    </row>
    <row r="1092" spans="1:24" x14ac:dyDescent="0.2">
      <c r="A1092" s="11" t="s">
        <v>139</v>
      </c>
      <c r="B1092" s="11" t="s">
        <v>79</v>
      </c>
      <c r="C1092" s="11" t="s">
        <v>191</v>
      </c>
      <c r="D1092" s="11" t="s">
        <v>182</v>
      </c>
      <c r="E1092" s="28">
        <v>0.49351363983498947</v>
      </c>
      <c r="F1092" s="28">
        <v>0.50826050495228303</v>
      </c>
      <c r="G1092" s="28">
        <v>0.53412199232847601</v>
      </c>
      <c r="H1092" s="28">
        <v>0.54016679406345203</v>
      </c>
      <c r="I1092" s="28">
        <v>0.55212569740842321</v>
      </c>
      <c r="J1092" s="28">
        <v>0.57393772607985316</v>
      </c>
      <c r="K1092" s="28">
        <v>0.6036920542944233</v>
      </c>
      <c r="L1092" s="28">
        <v>0.63678223744953977</v>
      </c>
      <c r="M1092" s="28">
        <v>0.66862134932201689</v>
      </c>
      <c r="N1092" s="28">
        <v>0.70205241678811769</v>
      </c>
      <c r="O1092" s="28">
        <v>0.73153736845235529</v>
      </c>
      <c r="P1092" s="28">
        <v>0.75656875700299864</v>
      </c>
      <c r="Q1092" s="28">
        <v>0.79264238186293867</v>
      </c>
      <c r="R1092" s="28">
        <v>0.81139453422567986</v>
      </c>
      <c r="S1092" s="28">
        <v>0.80116664354116629</v>
      </c>
      <c r="T1092" s="28">
        <v>0.79474331067034298</v>
      </c>
      <c r="U1092" s="28">
        <v>0.79516844445693613</v>
      </c>
      <c r="V1092" s="28">
        <v>0.80537707556779736</v>
      </c>
      <c r="W1092" s="28">
        <v>0.82038376330076335</v>
      </c>
      <c r="X1092" s="28">
        <v>0.84277425040174037</v>
      </c>
    </row>
    <row r="1093" spans="1:24" x14ac:dyDescent="0.2">
      <c r="A1093" s="11" t="s">
        <v>139</v>
      </c>
      <c r="B1093" s="11" t="s">
        <v>79</v>
      </c>
      <c r="C1093" s="11" t="s">
        <v>191</v>
      </c>
      <c r="D1093" s="11" t="s">
        <v>183</v>
      </c>
      <c r="E1093" s="28">
        <v>3.943E-2</v>
      </c>
      <c r="F1093" s="28">
        <v>5.4562411999999998E-2</v>
      </c>
      <c r="G1093" s="28">
        <v>3.8567999999999998E-2</v>
      </c>
      <c r="H1093" s="28">
        <v>2.1999999999999999E-2</v>
      </c>
      <c r="I1093" s="28">
        <v>4.7E-2</v>
      </c>
      <c r="J1093" s="28">
        <v>8.1000000000000003E-2</v>
      </c>
      <c r="K1093" s="28">
        <v>0.13400000000000001</v>
      </c>
      <c r="L1093" s="28">
        <v>0.17899999999999999</v>
      </c>
      <c r="M1093" s="28">
        <v>0.107</v>
      </c>
      <c r="N1093" s="28">
        <v>5.0210000000000005E-2</v>
      </c>
      <c r="O1093" s="28">
        <v>4.3526000000000002E-2</v>
      </c>
      <c r="P1093" s="28">
        <v>4.2042999999999997E-2</v>
      </c>
      <c r="Q1093" s="28">
        <v>5.1205000000000001E-2</v>
      </c>
      <c r="R1093" s="28">
        <v>3.4604999999999997E-2</v>
      </c>
      <c r="S1093" s="28">
        <v>6.0000000000000001E-3</v>
      </c>
      <c r="T1093" s="28">
        <v>9.5999999999999992E-3</v>
      </c>
      <c r="U1093" s="28">
        <v>1.6320000000000001E-2</v>
      </c>
      <c r="V1093" s="28">
        <v>2.6112E-2</v>
      </c>
      <c r="W1093" s="28">
        <v>3.9168000000000001E-2</v>
      </c>
      <c r="X1093" s="28">
        <v>4.7002000000000002E-2</v>
      </c>
    </row>
    <row r="1094" spans="1:24" x14ac:dyDescent="0.2">
      <c r="A1094" s="11" t="s">
        <v>139</v>
      </c>
      <c r="B1094" s="11" t="s">
        <v>79</v>
      </c>
      <c r="C1094" s="11" t="s">
        <v>191</v>
      </c>
      <c r="D1094" s="11" t="s">
        <v>184</v>
      </c>
      <c r="E1094" s="28">
        <v>2.0419E-2</v>
      </c>
      <c r="F1094" s="28">
        <v>3.0287999999999999E-2</v>
      </c>
      <c r="G1094" s="28">
        <v>4.2610000000000002E-2</v>
      </c>
      <c r="H1094" s="28">
        <v>6.6000000000000003E-2</v>
      </c>
      <c r="I1094" s="28">
        <v>8.5999999999999993E-2</v>
      </c>
      <c r="J1094" s="28">
        <v>0.1</v>
      </c>
      <c r="K1094" s="28">
        <v>0.152</v>
      </c>
      <c r="L1094" s="28">
        <v>0.05</v>
      </c>
      <c r="M1094" s="28">
        <v>5.1000000000000004E-2</v>
      </c>
      <c r="N1094" s="28">
        <v>4.0467000000000003E-2</v>
      </c>
      <c r="O1094" s="28">
        <v>3.3985999999999995E-2</v>
      </c>
      <c r="P1094" s="28">
        <v>1.1795E-2</v>
      </c>
      <c r="Q1094" s="28">
        <v>1.3390000000000001E-2</v>
      </c>
      <c r="R1094" s="28">
        <v>9.3430000000000006E-3</v>
      </c>
      <c r="S1094" s="28">
        <v>3.3790000000000001E-3</v>
      </c>
      <c r="T1094" s="28">
        <v>9.4240000000000001E-3</v>
      </c>
      <c r="U1094" s="28">
        <v>1.3081000000000001E-2</v>
      </c>
      <c r="V1094" s="28">
        <v>1.7252E-2</v>
      </c>
      <c r="W1094" s="28">
        <v>2.1085E-2</v>
      </c>
      <c r="X1094" s="28">
        <v>2.2977000000000001E-2</v>
      </c>
    </row>
    <row r="1095" spans="1:24" x14ac:dyDescent="0.2">
      <c r="A1095" s="11" t="s">
        <v>139</v>
      </c>
      <c r="B1095" s="11" t="s">
        <v>79</v>
      </c>
      <c r="C1095" s="11" t="s">
        <v>191</v>
      </c>
      <c r="D1095" s="11" t="s">
        <v>185</v>
      </c>
      <c r="E1095" s="28">
        <v>0.10209499999999999</v>
      </c>
      <c r="F1095" s="28">
        <v>0.15143999999999999</v>
      </c>
      <c r="G1095" s="28">
        <v>0.21305000000000002</v>
      </c>
      <c r="H1095" s="28">
        <v>0.33</v>
      </c>
      <c r="I1095" s="28">
        <v>0.43</v>
      </c>
      <c r="J1095" s="28">
        <v>0.5</v>
      </c>
      <c r="K1095" s="28">
        <v>0.76</v>
      </c>
      <c r="L1095" s="28">
        <v>0.25</v>
      </c>
      <c r="M1095" s="28">
        <v>0.255</v>
      </c>
      <c r="N1095" s="28">
        <v>0.20233500000000004</v>
      </c>
      <c r="O1095" s="28">
        <v>0.16992999999999997</v>
      </c>
      <c r="P1095" s="28">
        <v>5.8975E-2</v>
      </c>
      <c r="Q1095" s="28">
        <v>6.695000000000001E-2</v>
      </c>
      <c r="R1095" s="28">
        <v>4.6715000000000007E-2</v>
      </c>
      <c r="S1095" s="28">
        <v>1.6895E-2</v>
      </c>
      <c r="T1095" s="28">
        <v>4.7120000000000002E-2</v>
      </c>
      <c r="U1095" s="28">
        <v>6.5405000000000005E-2</v>
      </c>
      <c r="V1095" s="28">
        <v>8.6260000000000003E-2</v>
      </c>
      <c r="W1095" s="28">
        <v>0.10542499999999999</v>
      </c>
      <c r="X1095" s="28">
        <v>0.114885</v>
      </c>
    </row>
    <row r="1096" spans="1:24" x14ac:dyDescent="0.2">
      <c r="A1096" s="11" t="s">
        <v>139</v>
      </c>
      <c r="B1096" s="11" t="s">
        <v>79</v>
      </c>
      <c r="C1096" s="11" t="s">
        <v>191</v>
      </c>
      <c r="D1096" s="11" t="s">
        <v>186</v>
      </c>
      <c r="E1096" s="28">
        <v>0.64156773178548632</v>
      </c>
      <c r="F1096" s="28">
        <v>0.62007781604178525</v>
      </c>
      <c r="G1096" s="28">
        <v>0.56616931186818464</v>
      </c>
      <c r="H1096" s="28">
        <v>0.65360182081677698</v>
      </c>
      <c r="I1096" s="28">
        <v>0.80058226124221366</v>
      </c>
      <c r="J1096" s="28">
        <v>0.8322097028157871</v>
      </c>
      <c r="K1096" s="28">
        <v>0.86327963764102533</v>
      </c>
      <c r="L1096" s="28">
        <v>0.85965602055687873</v>
      </c>
      <c r="M1096" s="28">
        <v>0.80234561918642022</v>
      </c>
      <c r="N1096" s="28">
        <v>0.73715503762752366</v>
      </c>
      <c r="O1096" s="28">
        <v>0.78138433988517508</v>
      </c>
      <c r="P1096" s="28">
        <v>0.81263971348058206</v>
      </c>
      <c r="Q1096" s="28">
        <v>0.82889250775019374</v>
      </c>
      <c r="R1096" s="28">
        <v>0.76258110713017824</v>
      </c>
      <c r="S1096" s="28">
        <v>0.68632299641716032</v>
      </c>
      <c r="T1096" s="28">
        <v>0.69283133085089588</v>
      </c>
      <c r="U1096" s="28">
        <v>0.71565160001124251</v>
      </c>
      <c r="V1096" s="28">
        <v>0.76510822178940741</v>
      </c>
      <c r="W1096" s="28">
        <v>0.82038376330076335</v>
      </c>
      <c r="X1096" s="28">
        <v>0.91019619043387967</v>
      </c>
    </row>
    <row r="1097" spans="1:24" x14ac:dyDescent="0.2">
      <c r="A1097" s="11" t="s">
        <v>139</v>
      </c>
      <c r="B1097" s="11" t="s">
        <v>79</v>
      </c>
      <c r="C1097" s="11" t="s">
        <v>191</v>
      </c>
      <c r="D1097" s="11" t="s">
        <v>187</v>
      </c>
      <c r="E1097" s="28">
        <v>0.74366273178548625</v>
      </c>
      <c r="F1097" s="28">
        <v>0.77151781604178526</v>
      </c>
      <c r="G1097" s="28">
        <v>0.77921931186818472</v>
      </c>
      <c r="H1097" s="28">
        <v>0.98360182081677694</v>
      </c>
      <c r="I1097" s="28">
        <v>1.2305822612422137</v>
      </c>
      <c r="J1097" s="28">
        <v>1.3322097028157871</v>
      </c>
      <c r="K1097" s="28">
        <v>1.6232796376410255</v>
      </c>
      <c r="L1097" s="28">
        <v>1.1096560205568786</v>
      </c>
      <c r="M1097" s="28">
        <v>1.0573456191864201</v>
      </c>
      <c r="N1097" s="28">
        <v>0.9394900376275237</v>
      </c>
      <c r="O1097" s="28">
        <v>0.95131433988517511</v>
      </c>
      <c r="P1097" s="28">
        <v>0.87161471348058206</v>
      </c>
      <c r="Q1097" s="28">
        <v>0.8958425077501937</v>
      </c>
      <c r="R1097" s="28">
        <v>0.8092961071301783</v>
      </c>
      <c r="S1097" s="28">
        <v>0.70321799641716032</v>
      </c>
      <c r="T1097" s="28">
        <v>0.73995133085089593</v>
      </c>
      <c r="U1097" s="28">
        <v>0.78105660001124255</v>
      </c>
      <c r="V1097" s="28">
        <v>0.85136822178940741</v>
      </c>
      <c r="W1097" s="28">
        <v>0.92580876330076334</v>
      </c>
      <c r="X1097" s="28">
        <v>1.0250811904338797</v>
      </c>
    </row>
    <row r="1098" spans="1:24" x14ac:dyDescent="0.2">
      <c r="A1098" s="11" t="s">
        <v>139</v>
      </c>
      <c r="B1098" s="11" t="s">
        <v>79</v>
      </c>
      <c r="C1098" s="11" t="s">
        <v>191</v>
      </c>
      <c r="D1098" s="11" t="s">
        <v>188</v>
      </c>
      <c r="E1098" s="28">
        <v>0.50825556173415631</v>
      </c>
      <c r="F1098" s="28">
        <v>0.63732950434876368</v>
      </c>
      <c r="G1098" s="28">
        <v>0.38837507383689462</v>
      </c>
      <c r="H1098" s="28">
        <v>0.34143202218539032</v>
      </c>
      <c r="I1098" s="28">
        <v>0.52935476347180899</v>
      </c>
      <c r="J1098" s="28">
        <v>0.56190601742911428</v>
      </c>
      <c r="K1098" s="28">
        <v>0.69783729327202737</v>
      </c>
      <c r="L1098" s="28">
        <v>0.31</v>
      </c>
      <c r="M1098" s="28">
        <v>0.41</v>
      </c>
      <c r="N1098" s="28">
        <v>0.48</v>
      </c>
      <c r="O1098" s="28">
        <v>0.26600000000000001</v>
      </c>
      <c r="P1098" s="28">
        <v>0.26400000000000001</v>
      </c>
      <c r="Q1098" s="28">
        <v>0.34320000000000001</v>
      </c>
      <c r="R1098" s="28">
        <v>0.20591999999999999</v>
      </c>
      <c r="S1098" s="28">
        <v>0.17503199999999999</v>
      </c>
      <c r="T1098" s="28">
        <v>0.17503199999999999</v>
      </c>
      <c r="U1098" s="28">
        <v>0.18378360000000002</v>
      </c>
      <c r="V1098" s="28">
        <v>0.196648452</v>
      </c>
      <c r="W1098" s="28">
        <v>0.21041384364000001</v>
      </c>
      <c r="X1098" s="28">
        <v>0.22514281269480002</v>
      </c>
    </row>
    <row r="1099" spans="1:24" x14ac:dyDescent="0.2">
      <c r="A1099" s="11" t="s">
        <v>139</v>
      </c>
      <c r="B1099" s="11" t="s">
        <v>79</v>
      </c>
      <c r="C1099" s="11" t="s">
        <v>191</v>
      </c>
      <c r="D1099" s="11" t="s">
        <v>189</v>
      </c>
      <c r="E1099" s="28">
        <v>0</v>
      </c>
      <c r="F1099" s="28">
        <v>0</v>
      </c>
      <c r="G1099" s="28">
        <v>0</v>
      </c>
      <c r="H1099" s="28">
        <v>0</v>
      </c>
      <c r="I1099" s="28">
        <v>0</v>
      </c>
      <c r="J1099" s="28">
        <v>0</v>
      </c>
      <c r="K1099" s="28">
        <v>0</v>
      </c>
      <c r="L1099" s="28">
        <v>0</v>
      </c>
      <c r="M1099" s="28">
        <v>0</v>
      </c>
      <c r="N1099" s="28">
        <v>0</v>
      </c>
      <c r="O1099" s="28">
        <v>0</v>
      </c>
      <c r="P1099" s="28">
        <v>0</v>
      </c>
      <c r="Q1099" s="28">
        <v>0</v>
      </c>
      <c r="R1099" s="28">
        <v>0</v>
      </c>
      <c r="S1099" s="28">
        <v>0</v>
      </c>
      <c r="T1099" s="28">
        <v>0</v>
      </c>
      <c r="U1099" s="28">
        <v>0</v>
      </c>
      <c r="V1099" s="28">
        <v>0</v>
      </c>
      <c r="W1099" s="28">
        <v>0</v>
      </c>
      <c r="X1099" s="28">
        <v>0</v>
      </c>
    </row>
    <row r="1100" spans="1:24" x14ac:dyDescent="0.2">
      <c r="A1100" s="11" t="s">
        <v>139</v>
      </c>
      <c r="B1100" s="11" t="s">
        <v>79</v>
      </c>
      <c r="C1100" s="11" t="s">
        <v>191</v>
      </c>
      <c r="D1100" s="11" t="s">
        <v>190</v>
      </c>
      <c r="E1100" s="28">
        <v>0.39</v>
      </c>
      <c r="F1100" s="28">
        <v>0.35</v>
      </c>
      <c r="G1100" s="28">
        <v>0.35174999999999995</v>
      </c>
      <c r="H1100" s="28">
        <v>0.7034999999999999</v>
      </c>
      <c r="I1100" s="28">
        <v>0.7034999999999999</v>
      </c>
      <c r="J1100" s="28">
        <v>0.77384999999999993</v>
      </c>
      <c r="K1100" s="28">
        <v>0.92861999999999989</v>
      </c>
      <c r="L1100" s="28">
        <v>1.0679129999999999</v>
      </c>
      <c r="M1100" s="28">
        <v>0.96112169999999997</v>
      </c>
      <c r="N1100" s="28">
        <v>1.0572338700000001</v>
      </c>
      <c r="O1100" s="28">
        <v>1.0783785474000001</v>
      </c>
      <c r="P1100" s="28">
        <v>0.97054069266000009</v>
      </c>
      <c r="Q1100" s="28">
        <v>0.79584336798120014</v>
      </c>
      <c r="R1100" s="28">
        <v>0.67646686278402013</v>
      </c>
      <c r="S1100" s="28">
        <v>0.54117349022721617</v>
      </c>
      <c r="T1100" s="28">
        <v>0.56823216473857696</v>
      </c>
      <c r="U1100" s="28">
        <v>0.59664377297550586</v>
      </c>
      <c r="V1100" s="28">
        <v>0.65630815027305645</v>
      </c>
      <c r="W1100" s="28">
        <v>0.71537588379763162</v>
      </c>
      <c r="X1100" s="28">
        <v>0.80122098985334744</v>
      </c>
    </row>
    <row r="1101" spans="1:24" x14ac:dyDescent="0.2">
      <c r="A1101" s="11" t="s">
        <v>139</v>
      </c>
      <c r="B1101" s="11" t="s">
        <v>79</v>
      </c>
      <c r="C1101" s="11" t="s">
        <v>192</v>
      </c>
      <c r="D1101" s="11" t="s">
        <v>182</v>
      </c>
      <c r="E1101" s="28">
        <v>0.15414957659520934</v>
      </c>
      <c r="F1101" s="28">
        <v>0.17171882271922645</v>
      </c>
      <c r="G1101" s="28">
        <v>0.19357741683282256</v>
      </c>
      <c r="H1101" s="28">
        <v>0.21764530391698667</v>
      </c>
      <c r="I1101" s="28">
        <v>0.22088077352528801</v>
      </c>
      <c r="J1101" s="28">
        <v>0.22679269617275921</v>
      </c>
      <c r="K1101" s="28">
        <v>0.23211342655548328</v>
      </c>
      <c r="L1101" s="28">
        <v>0.23690208389993495</v>
      </c>
      <c r="M1101" s="28">
        <v>0.24121187550994144</v>
      </c>
      <c r="N1101" s="28">
        <v>0.24509068795894731</v>
      </c>
      <c r="O1101" s="28">
        <v>0.24858161916305258</v>
      </c>
      <c r="P1101" s="28">
        <v>0.25172345724674733</v>
      </c>
      <c r="Q1101" s="28">
        <v>0.2545511115220726</v>
      </c>
      <c r="R1101" s="28">
        <v>0.25709600036986535</v>
      </c>
      <c r="S1101" s="28">
        <v>0.25938640033287885</v>
      </c>
      <c r="T1101" s="28">
        <v>0.26144776029959099</v>
      </c>
      <c r="U1101" s="28">
        <v>0.26330298426963189</v>
      </c>
      <c r="V1101" s="28">
        <v>0.2649726858426687</v>
      </c>
      <c r="W1101" s="28">
        <v>0.26647541725840185</v>
      </c>
      <c r="X1101" s="28">
        <v>0.26782787553256165</v>
      </c>
    </row>
    <row r="1102" spans="1:24" x14ac:dyDescent="0.2">
      <c r="A1102" s="11" t="s">
        <v>139</v>
      </c>
      <c r="B1102" s="11" t="s">
        <v>79</v>
      </c>
      <c r="C1102" s="11" t="s">
        <v>192</v>
      </c>
      <c r="D1102" s="11" t="s">
        <v>183</v>
      </c>
      <c r="E1102" s="28">
        <v>0.02</v>
      </c>
      <c r="F1102" s="28">
        <v>2.1000000000000001E-2</v>
      </c>
      <c r="G1102" s="28">
        <v>2.1000000000000001E-2</v>
      </c>
      <c r="H1102" s="28">
        <v>2.3E-2</v>
      </c>
      <c r="I1102" s="28">
        <v>2.5000000000000001E-2</v>
      </c>
      <c r="J1102" s="28">
        <v>2.8000000000000001E-2</v>
      </c>
      <c r="K1102" s="28">
        <v>2.8000000000000001E-2</v>
      </c>
      <c r="L1102" s="28">
        <v>2.8000000000000001E-2</v>
      </c>
      <c r="M1102" s="28">
        <v>2.8000000000000001E-2</v>
      </c>
      <c r="N1102" s="28">
        <v>2.8000000000000001E-2</v>
      </c>
      <c r="O1102" s="28">
        <v>2.8000000000000001E-2</v>
      </c>
      <c r="P1102" s="28">
        <v>2.8000000000000001E-2</v>
      </c>
      <c r="Q1102" s="28">
        <v>2.8000000000000001E-2</v>
      </c>
      <c r="R1102" s="28">
        <v>2.8000000000000001E-2</v>
      </c>
      <c r="S1102" s="28">
        <v>2.8000000000000001E-2</v>
      </c>
      <c r="T1102" s="28">
        <v>2.8000000000000001E-2</v>
      </c>
      <c r="U1102" s="28">
        <v>2.8000000000000001E-2</v>
      </c>
      <c r="V1102" s="28">
        <v>2.8000000000000001E-2</v>
      </c>
      <c r="W1102" s="28">
        <v>2.8000000000000001E-2</v>
      </c>
      <c r="X1102" s="28">
        <v>2.8000000000000001E-2</v>
      </c>
    </row>
    <row r="1103" spans="1:24" x14ac:dyDescent="0.2">
      <c r="A1103" s="11" t="s">
        <v>139</v>
      </c>
      <c r="B1103" s="11" t="s">
        <v>79</v>
      </c>
      <c r="C1103" s="11" t="s">
        <v>192</v>
      </c>
      <c r="D1103" s="11" t="s">
        <v>184</v>
      </c>
      <c r="E1103" s="28">
        <v>0</v>
      </c>
      <c r="F1103" s="28">
        <v>0</v>
      </c>
      <c r="G1103" s="28">
        <v>0</v>
      </c>
      <c r="H1103" s="28">
        <v>0</v>
      </c>
      <c r="I1103" s="28">
        <v>0</v>
      </c>
      <c r="J1103" s="28">
        <v>0</v>
      </c>
      <c r="K1103" s="28">
        <v>0</v>
      </c>
      <c r="L1103" s="28">
        <v>0</v>
      </c>
      <c r="M1103" s="28">
        <v>0</v>
      </c>
      <c r="N1103" s="28">
        <v>0</v>
      </c>
      <c r="O1103" s="28">
        <v>0</v>
      </c>
      <c r="P1103" s="28">
        <v>0</v>
      </c>
      <c r="Q1103" s="28">
        <v>0</v>
      </c>
      <c r="R1103" s="28">
        <v>0</v>
      </c>
      <c r="S1103" s="28">
        <v>0</v>
      </c>
      <c r="T1103" s="28">
        <v>0</v>
      </c>
      <c r="U1103" s="28">
        <v>0</v>
      </c>
      <c r="V1103" s="28">
        <v>0</v>
      </c>
      <c r="W1103" s="28">
        <v>0</v>
      </c>
      <c r="X1103" s="28">
        <v>0</v>
      </c>
    </row>
    <row r="1104" spans="1:24" x14ac:dyDescent="0.2">
      <c r="A1104" s="11" t="s">
        <v>139</v>
      </c>
      <c r="B1104" s="11" t="s">
        <v>79</v>
      </c>
      <c r="C1104" s="11" t="s">
        <v>192</v>
      </c>
      <c r="D1104" s="11" t="s">
        <v>185</v>
      </c>
      <c r="E1104" s="28">
        <v>0</v>
      </c>
      <c r="F1104" s="28">
        <v>0</v>
      </c>
      <c r="G1104" s="28">
        <v>0</v>
      </c>
      <c r="H1104" s="28">
        <v>0</v>
      </c>
      <c r="I1104" s="28">
        <v>0</v>
      </c>
      <c r="J1104" s="28">
        <v>0</v>
      </c>
      <c r="K1104" s="28">
        <v>0</v>
      </c>
      <c r="L1104" s="28">
        <v>0</v>
      </c>
      <c r="M1104" s="28">
        <v>0</v>
      </c>
      <c r="N1104" s="28">
        <v>0</v>
      </c>
      <c r="O1104" s="28">
        <v>0</v>
      </c>
      <c r="P1104" s="28">
        <v>0</v>
      </c>
      <c r="Q1104" s="28">
        <v>0</v>
      </c>
      <c r="R1104" s="28">
        <v>0</v>
      </c>
      <c r="S1104" s="28">
        <v>0</v>
      </c>
      <c r="T1104" s="28">
        <v>0</v>
      </c>
      <c r="U1104" s="28">
        <v>0</v>
      </c>
      <c r="V1104" s="28">
        <v>0</v>
      </c>
      <c r="W1104" s="28">
        <v>0</v>
      </c>
      <c r="X1104" s="28">
        <v>0</v>
      </c>
    </row>
    <row r="1105" spans="1:24" x14ac:dyDescent="0.2">
      <c r="A1105" s="11" t="s">
        <v>139</v>
      </c>
      <c r="B1105" s="11" t="s">
        <v>79</v>
      </c>
      <c r="C1105" s="11" t="s">
        <v>192</v>
      </c>
      <c r="D1105" s="11" t="s">
        <v>186</v>
      </c>
      <c r="E1105" s="28">
        <v>0.50098612393443032</v>
      </c>
      <c r="F1105" s="28">
        <v>0.56667211497344727</v>
      </c>
      <c r="G1105" s="28">
        <v>0.46458580039877412</v>
      </c>
      <c r="H1105" s="28">
        <v>0.48970193381322003</v>
      </c>
      <c r="I1105" s="28">
        <v>0.57429001116574885</v>
      </c>
      <c r="J1105" s="28">
        <v>0.63501954928372573</v>
      </c>
      <c r="K1105" s="28">
        <v>0.64991759435535312</v>
      </c>
      <c r="L1105" s="28">
        <v>0.67517093911481463</v>
      </c>
      <c r="M1105" s="28">
        <v>0.66574477640743834</v>
      </c>
      <c r="N1105" s="28">
        <v>0.56370858230557874</v>
      </c>
      <c r="O1105" s="28">
        <v>0.58699999999999997</v>
      </c>
      <c r="P1105" s="28">
        <v>0.60460999999999998</v>
      </c>
      <c r="Q1105" s="28">
        <v>0.58042559999999999</v>
      </c>
      <c r="R1105" s="28">
        <v>0.46434048</v>
      </c>
      <c r="S1105" s="28">
        <v>0.40861962239999999</v>
      </c>
      <c r="T1105" s="28">
        <v>0.4601480581272801</v>
      </c>
      <c r="U1105" s="28">
        <v>0.52660596853926378</v>
      </c>
      <c r="V1105" s="28">
        <v>0.59618854314600456</v>
      </c>
      <c r="W1105" s="28">
        <v>0.63954100142016446</v>
      </c>
      <c r="X1105" s="28">
        <v>0.69635247638466036</v>
      </c>
    </row>
    <row r="1106" spans="1:24" x14ac:dyDescent="0.2">
      <c r="A1106" s="11" t="s">
        <v>139</v>
      </c>
      <c r="B1106" s="11" t="s">
        <v>79</v>
      </c>
      <c r="C1106" s="11" t="s">
        <v>192</v>
      </c>
      <c r="D1106" s="11" t="s">
        <v>187</v>
      </c>
      <c r="E1106" s="28">
        <v>0.50098612393443032</v>
      </c>
      <c r="F1106" s="28">
        <v>0.56667211497344727</v>
      </c>
      <c r="G1106" s="28">
        <v>0.46458580039877412</v>
      </c>
      <c r="H1106" s="28">
        <v>0.48970193381322003</v>
      </c>
      <c r="I1106" s="28">
        <v>0.57429001116574885</v>
      </c>
      <c r="J1106" s="28">
        <v>0.63501954928372573</v>
      </c>
      <c r="K1106" s="28">
        <v>0.64991759435535312</v>
      </c>
      <c r="L1106" s="28">
        <v>0.67517093911481463</v>
      </c>
      <c r="M1106" s="28">
        <v>0.66574477640743834</v>
      </c>
      <c r="N1106" s="28">
        <v>0.56370858230557874</v>
      </c>
      <c r="O1106" s="28">
        <v>0.58699999999999997</v>
      </c>
      <c r="P1106" s="28">
        <v>0.60460999999999998</v>
      </c>
      <c r="Q1106" s="28">
        <v>0.58042559999999999</v>
      </c>
      <c r="R1106" s="28">
        <v>0.46434048</v>
      </c>
      <c r="S1106" s="28">
        <v>0.40861962239999999</v>
      </c>
      <c r="T1106" s="28">
        <v>0.4601480581272801</v>
      </c>
      <c r="U1106" s="28">
        <v>0.52660596853926378</v>
      </c>
      <c r="V1106" s="28">
        <v>0.59618854314600456</v>
      </c>
      <c r="W1106" s="28">
        <v>0.63954100142016446</v>
      </c>
      <c r="X1106" s="28">
        <v>0.69635247638466036</v>
      </c>
    </row>
    <row r="1107" spans="1:24" x14ac:dyDescent="0.2">
      <c r="A1107" s="11" t="s">
        <v>139</v>
      </c>
      <c r="B1107" s="11" t="s">
        <v>79</v>
      </c>
      <c r="C1107" s="11" t="s">
        <v>192</v>
      </c>
      <c r="D1107" s="11" t="s">
        <v>188</v>
      </c>
      <c r="E1107" s="28">
        <v>0.15157683094402008</v>
      </c>
      <c r="F1107" s="28">
        <v>0.19007049565123635</v>
      </c>
      <c r="G1107" s="28">
        <v>0.11582492616310536</v>
      </c>
      <c r="H1107" s="28">
        <v>0.10182512067175253</v>
      </c>
      <c r="I1107" s="28">
        <v>0.15786923652819107</v>
      </c>
      <c r="J1107" s="28">
        <v>0.16757698257088571</v>
      </c>
      <c r="K1107" s="28">
        <v>0.20811570672797264</v>
      </c>
      <c r="L1107" s="28">
        <v>0.19647486518019552</v>
      </c>
      <c r="M1107" s="28">
        <v>0.25705690673644366</v>
      </c>
      <c r="N1107" s="28">
        <v>0.18997424288633682</v>
      </c>
      <c r="O1107" s="28">
        <v>0.15197939430906945</v>
      </c>
      <c r="P1107" s="28">
        <v>0.18237527317088334</v>
      </c>
      <c r="Q1107" s="28">
        <v>0.21520282234164234</v>
      </c>
      <c r="R1107" s="28">
        <v>0.12912169340498539</v>
      </c>
      <c r="S1107" s="28">
        <v>0.11879195793258657</v>
      </c>
      <c r="T1107" s="28">
        <v>0.14255034951910386</v>
      </c>
      <c r="U1107" s="28">
        <v>0.16678390893735151</v>
      </c>
      <c r="V1107" s="28">
        <v>0.20681204708231588</v>
      </c>
      <c r="W1107" s="28">
        <v>0.23473167343842852</v>
      </c>
      <c r="X1107" s="28">
        <v>0.26759410771980852</v>
      </c>
    </row>
    <row r="1108" spans="1:24" x14ac:dyDescent="0.2">
      <c r="A1108" s="11" t="s">
        <v>139</v>
      </c>
      <c r="B1108" s="11" t="s">
        <v>79</v>
      </c>
      <c r="C1108" s="11" t="s">
        <v>192</v>
      </c>
      <c r="D1108" s="11" t="s">
        <v>189</v>
      </c>
      <c r="E1108" s="28">
        <v>0.14078260869565218</v>
      </c>
      <c r="F1108" s="28">
        <v>0.10995652173913044</v>
      </c>
      <c r="G1108" s="28">
        <v>0.15640999999999999</v>
      </c>
      <c r="H1108" s="28">
        <v>0.180394</v>
      </c>
      <c r="I1108" s="28">
        <v>0.206403</v>
      </c>
      <c r="J1108" s="28">
        <v>0.21287700000000001</v>
      </c>
      <c r="K1108" s="28">
        <v>0.16539199999999998</v>
      </c>
      <c r="L1108" s="28">
        <v>0.115173</v>
      </c>
      <c r="M1108" s="28">
        <v>2.0077999999999999E-2</v>
      </c>
      <c r="N1108" s="28">
        <v>5.1060000000000003E-3</v>
      </c>
      <c r="O1108" s="28">
        <v>5.05494E-3</v>
      </c>
      <c r="P1108" s="28">
        <v>5.0043906000000003E-3</v>
      </c>
      <c r="Q1108" s="28">
        <v>4.9543466939999999E-3</v>
      </c>
      <c r="R1108" s="28">
        <v>4.9048032270600003E-3</v>
      </c>
      <c r="S1108" s="28">
        <v>4.9538512593306E-3</v>
      </c>
      <c r="T1108" s="28">
        <v>5.0033897719239063E-3</v>
      </c>
      <c r="U1108" s="28">
        <v>5.1284745162220036E-3</v>
      </c>
      <c r="V1108" s="28">
        <v>5.2566863791275531E-3</v>
      </c>
      <c r="W1108" s="28">
        <v>5.3881035386057416E-3</v>
      </c>
      <c r="X1108" s="28">
        <v>5.522806127070885E-3</v>
      </c>
    </row>
    <row r="1109" spans="1:24" x14ac:dyDescent="0.2">
      <c r="A1109" s="11" t="s">
        <v>139</v>
      </c>
      <c r="B1109" s="11" t="s">
        <v>79</v>
      </c>
      <c r="C1109" s="11" t="s">
        <v>192</v>
      </c>
      <c r="D1109" s="11" t="s">
        <v>190</v>
      </c>
      <c r="E1109" s="28">
        <v>0.58420504800159967</v>
      </c>
      <c r="F1109" s="28">
        <v>0.59004709848161552</v>
      </c>
      <c r="G1109" s="28">
        <v>0.59594756946643157</v>
      </c>
      <c r="H1109" s="28">
        <v>0.60190704516109605</v>
      </c>
      <c r="I1109" s="28">
        <v>0.61394518606431803</v>
      </c>
      <c r="J1109" s="28">
        <v>0.6262240897856044</v>
      </c>
      <c r="K1109" s="28">
        <v>0.6262240897856044</v>
      </c>
      <c r="L1109" s="28">
        <v>0.61369960798989232</v>
      </c>
      <c r="M1109" s="28">
        <v>0.42958972559292458</v>
      </c>
      <c r="N1109" s="28">
        <v>0.38663075303363215</v>
      </c>
      <c r="O1109" s="28">
        <v>0.5</v>
      </c>
      <c r="P1109" s="28">
        <v>0.45003819653114779</v>
      </c>
      <c r="Q1109" s="28">
        <v>0.39603361294741007</v>
      </c>
      <c r="R1109" s="28">
        <v>0.27722352906318704</v>
      </c>
      <c r="S1109" s="28">
        <v>0.25227341144750021</v>
      </c>
      <c r="T1109" s="28">
        <v>0.30272809373700021</v>
      </c>
      <c r="U1109" s="28">
        <v>0.36327371248440027</v>
      </c>
      <c r="V1109" s="28">
        <v>0.39596834660799635</v>
      </c>
      <c r="W1109" s="28">
        <v>0.41180708047231623</v>
      </c>
      <c r="X1109" s="28">
        <v>0.43651550530065525</v>
      </c>
    </row>
    <row r="1110" spans="1:24" x14ac:dyDescent="0.2">
      <c r="A1110" s="11" t="s">
        <v>140</v>
      </c>
      <c r="B1110" s="11" t="s">
        <v>79</v>
      </c>
      <c r="C1110" s="11" t="s">
        <v>181</v>
      </c>
      <c r="D1110" s="11" t="s">
        <v>182</v>
      </c>
      <c r="E1110" s="28">
        <v>1.3163880000000001</v>
      </c>
      <c r="F1110" s="28">
        <v>1.3556529999999998</v>
      </c>
      <c r="G1110" s="28">
        <v>1.3783420000000002</v>
      </c>
      <c r="H1110" s="28">
        <v>1.41245</v>
      </c>
      <c r="I1110" s="28">
        <v>1.5017879999999999</v>
      </c>
      <c r="J1110" s="28">
        <v>1.6091439999999999</v>
      </c>
      <c r="K1110" s="28">
        <v>1.72252385605425</v>
      </c>
      <c r="L1110" s="28">
        <v>1.8307370000000001</v>
      </c>
      <c r="M1110" s="28">
        <v>1.9599500000000001</v>
      </c>
      <c r="N1110" s="28">
        <v>2.0417930000000002</v>
      </c>
      <c r="O1110" s="28">
        <v>2.1720000000000002</v>
      </c>
      <c r="P1110" s="28">
        <v>2.3639999999999999</v>
      </c>
      <c r="Q1110" s="28">
        <v>2.581</v>
      </c>
      <c r="R1110" s="28">
        <v>2.7879999999999998</v>
      </c>
      <c r="S1110" s="28">
        <v>2.9489729999999996</v>
      </c>
      <c r="T1110" s="28">
        <v>3.1114059179999995</v>
      </c>
      <c r="U1110" s="28">
        <v>3.2804823049519993</v>
      </c>
      <c r="V1110" s="28">
        <v>3.4565869773638229</v>
      </c>
      <c r="W1110" s="28">
        <v>3.6341244982692698</v>
      </c>
      <c r="X1110" s="28">
        <v>3.8130822693419604</v>
      </c>
    </row>
    <row r="1111" spans="1:24" x14ac:dyDescent="0.2">
      <c r="A1111" s="11" t="s">
        <v>140</v>
      </c>
      <c r="B1111" s="11" t="s">
        <v>79</v>
      </c>
      <c r="C1111" s="11" t="s">
        <v>181</v>
      </c>
      <c r="D1111" s="11" t="s">
        <v>183</v>
      </c>
      <c r="E1111" s="28">
        <v>7.1498999999999993E-2</v>
      </c>
      <c r="F1111" s="28">
        <v>6.4269000000000007E-2</v>
      </c>
      <c r="G1111" s="28">
        <v>7.1204000000000003E-2</v>
      </c>
      <c r="H1111" s="28">
        <v>8.8013999999999995E-2</v>
      </c>
      <c r="I1111" s="28">
        <v>0.111</v>
      </c>
      <c r="J1111" s="28">
        <v>0.13500000000000001</v>
      </c>
      <c r="K1111" s="28">
        <v>0.14299999999999999</v>
      </c>
      <c r="L1111" s="28">
        <v>0.17300000000000001</v>
      </c>
      <c r="M1111" s="28">
        <v>0.182</v>
      </c>
      <c r="N1111" s="28">
        <v>0.13074700000000003</v>
      </c>
      <c r="O1111" s="28">
        <v>0.212367</v>
      </c>
      <c r="P1111" s="28">
        <v>0.24458500000000002</v>
      </c>
      <c r="Q1111" s="28">
        <v>0.25650200000000001</v>
      </c>
      <c r="R1111" s="28">
        <v>0.28593000000000002</v>
      </c>
      <c r="S1111" s="28">
        <v>0.25018899999999999</v>
      </c>
      <c r="T1111" s="28">
        <v>0.26269799999999999</v>
      </c>
      <c r="U1111" s="28">
        <v>0.28108699999999998</v>
      </c>
      <c r="V1111" s="28">
        <v>0.300763</v>
      </c>
      <c r="W1111" s="28">
        <v>0.315801</v>
      </c>
      <c r="X1111" s="28">
        <v>0.33159100000000002</v>
      </c>
    </row>
    <row r="1112" spans="1:24" x14ac:dyDescent="0.2">
      <c r="A1112" s="11" t="s">
        <v>140</v>
      </c>
      <c r="B1112" s="11" t="s">
        <v>79</v>
      </c>
      <c r="C1112" s="11" t="s">
        <v>181</v>
      </c>
      <c r="D1112" s="11" t="s">
        <v>184</v>
      </c>
      <c r="E1112" s="28">
        <v>5.2380000000000005E-3</v>
      </c>
      <c r="F1112" s="28">
        <v>4.4299999999999999E-3</v>
      </c>
      <c r="G1112" s="28">
        <v>6.3150000000000003E-3</v>
      </c>
      <c r="H1112" s="28">
        <v>2E-3</v>
      </c>
      <c r="I1112" s="28">
        <v>0</v>
      </c>
      <c r="J1112" s="28">
        <v>0</v>
      </c>
      <c r="K1112" s="28">
        <v>0</v>
      </c>
      <c r="L1112" s="28">
        <v>0</v>
      </c>
      <c r="M1112" s="28">
        <v>0</v>
      </c>
      <c r="N1112" s="28">
        <v>0</v>
      </c>
      <c r="O1112" s="28">
        <v>0</v>
      </c>
      <c r="P1112" s="28">
        <v>0</v>
      </c>
      <c r="Q1112" s="28">
        <v>0</v>
      </c>
      <c r="R1112" s="28">
        <v>0</v>
      </c>
      <c r="S1112" s="28">
        <v>0</v>
      </c>
      <c r="T1112" s="28">
        <v>0</v>
      </c>
      <c r="U1112" s="28">
        <v>0</v>
      </c>
      <c r="V1112" s="28">
        <v>0</v>
      </c>
      <c r="W1112" s="28">
        <v>0</v>
      </c>
      <c r="X1112" s="28">
        <v>0</v>
      </c>
    </row>
    <row r="1113" spans="1:24" x14ac:dyDescent="0.2">
      <c r="A1113" s="11" t="s">
        <v>140</v>
      </c>
      <c r="B1113" s="11" t="s">
        <v>79</v>
      </c>
      <c r="C1113" s="11" t="s">
        <v>181</v>
      </c>
      <c r="D1113" s="11" t="s">
        <v>185</v>
      </c>
      <c r="E1113" s="28">
        <v>2.6190000000000001E-2</v>
      </c>
      <c r="F1113" s="28">
        <v>2.215E-2</v>
      </c>
      <c r="G1113" s="28">
        <v>3.1574999999999999E-2</v>
      </c>
      <c r="H1113" s="28">
        <v>0.01</v>
      </c>
      <c r="I1113" s="28">
        <v>0</v>
      </c>
      <c r="J1113" s="28">
        <v>0</v>
      </c>
      <c r="K1113" s="28">
        <v>0</v>
      </c>
      <c r="L1113" s="28">
        <v>0</v>
      </c>
      <c r="M1113" s="28">
        <v>0</v>
      </c>
      <c r="N1113" s="28">
        <v>0</v>
      </c>
      <c r="O1113" s="28">
        <v>0</v>
      </c>
      <c r="P1113" s="28">
        <v>0</v>
      </c>
      <c r="Q1113" s="28">
        <v>0</v>
      </c>
      <c r="R1113" s="28">
        <v>0</v>
      </c>
      <c r="S1113" s="28">
        <v>0</v>
      </c>
      <c r="T1113" s="28">
        <v>0</v>
      </c>
      <c r="U1113" s="28">
        <v>0</v>
      </c>
      <c r="V1113" s="28">
        <v>0</v>
      </c>
      <c r="W1113" s="28">
        <v>0</v>
      </c>
      <c r="X1113" s="28">
        <v>0</v>
      </c>
    </row>
    <row r="1114" spans="1:24" x14ac:dyDescent="0.2">
      <c r="A1114" s="11" t="s">
        <v>140</v>
      </c>
      <c r="B1114" s="11" t="s">
        <v>79</v>
      </c>
      <c r="C1114" s="11" t="s">
        <v>181</v>
      </c>
      <c r="D1114" s="11" t="s">
        <v>186</v>
      </c>
      <c r="E1114" s="28">
        <v>0.8688160800000001</v>
      </c>
      <c r="F1114" s="28">
        <v>0.89473097999999984</v>
      </c>
      <c r="G1114" s="28">
        <v>0.90970572000000016</v>
      </c>
      <c r="H1114" s="28">
        <v>0.93221700000000007</v>
      </c>
      <c r="I1114" s="28">
        <v>0.99118008000000013</v>
      </c>
      <c r="J1114" s="28">
        <v>1.06203504</v>
      </c>
      <c r="K1114" s="28">
        <v>1.1368657449958051</v>
      </c>
      <c r="L1114" s="28">
        <v>1.2673953455855824</v>
      </c>
      <c r="M1114" s="28">
        <v>1.2471353821399851</v>
      </c>
      <c r="N1114" s="28">
        <v>1.2001247699986117</v>
      </c>
      <c r="O1114" s="28">
        <v>1.33382811563593</v>
      </c>
      <c r="P1114" s="28">
        <v>1.4138578025740858</v>
      </c>
      <c r="Q1114" s="28">
        <v>1.4845506927027901</v>
      </c>
      <c r="R1114" s="28">
        <v>1.6033147481190133</v>
      </c>
      <c r="S1114" s="28">
        <v>1.7315799279685344</v>
      </c>
      <c r="T1114" s="28">
        <v>1.8701063222060172</v>
      </c>
      <c r="U1114" s="28">
        <v>2.0338990290702395</v>
      </c>
      <c r="V1114" s="28">
        <v>2.1430839259655703</v>
      </c>
      <c r="W1114" s="28">
        <v>2.2531571889269473</v>
      </c>
      <c r="X1114" s="28">
        <v>2.3641110069920153</v>
      </c>
    </row>
    <row r="1115" spans="1:24" x14ac:dyDescent="0.2">
      <c r="A1115" s="11" t="s">
        <v>140</v>
      </c>
      <c r="B1115" s="11" t="s">
        <v>79</v>
      </c>
      <c r="C1115" s="11" t="s">
        <v>181</v>
      </c>
      <c r="D1115" s="11" t="s">
        <v>187</v>
      </c>
      <c r="E1115" s="28">
        <v>0.89500608000000015</v>
      </c>
      <c r="F1115" s="28">
        <v>0.91688097999999985</v>
      </c>
      <c r="G1115" s="28">
        <v>0.94128072000000018</v>
      </c>
      <c r="H1115" s="28">
        <v>0.94221700000000008</v>
      </c>
      <c r="I1115" s="28">
        <v>0.99118008000000013</v>
      </c>
      <c r="J1115" s="28">
        <v>1.06203504</v>
      </c>
      <c r="K1115" s="28">
        <v>1.1368657449958051</v>
      </c>
      <c r="L1115" s="28">
        <v>1.2673953455855824</v>
      </c>
      <c r="M1115" s="28">
        <v>1.2471353821399851</v>
      </c>
      <c r="N1115" s="28">
        <v>1.2001247699986117</v>
      </c>
      <c r="O1115" s="28">
        <v>1.33382811563593</v>
      </c>
      <c r="P1115" s="28">
        <v>1.4138578025740858</v>
      </c>
      <c r="Q1115" s="28">
        <v>1.4845506927027901</v>
      </c>
      <c r="R1115" s="28">
        <v>1.6033147481190133</v>
      </c>
      <c r="S1115" s="28">
        <v>1.7315799279685344</v>
      </c>
      <c r="T1115" s="28">
        <v>1.8701063222060172</v>
      </c>
      <c r="U1115" s="28">
        <v>2.0338990290702395</v>
      </c>
      <c r="V1115" s="28">
        <v>2.1430839259655703</v>
      </c>
      <c r="W1115" s="28">
        <v>2.2531571889269473</v>
      </c>
      <c r="X1115" s="28">
        <v>2.3641110069920153</v>
      </c>
    </row>
    <row r="1116" spans="1:24" x14ac:dyDescent="0.2">
      <c r="A1116" s="11" t="s">
        <v>140</v>
      </c>
      <c r="B1116" s="11" t="s">
        <v>79</v>
      </c>
      <c r="C1116" s="11" t="s">
        <v>181</v>
      </c>
      <c r="D1116" s="11" t="s">
        <v>188</v>
      </c>
      <c r="E1116" s="28">
        <v>0.77004700000000004</v>
      </c>
      <c r="F1116" s="28">
        <v>0.67958499999999999</v>
      </c>
      <c r="G1116" s="28">
        <v>0.75304300000000002</v>
      </c>
      <c r="H1116" s="28">
        <v>0.72028300000000001</v>
      </c>
      <c r="I1116" s="28">
        <v>0.88003299999999995</v>
      </c>
      <c r="J1116" s="28">
        <v>1.0069999999999999</v>
      </c>
      <c r="K1116" s="28">
        <v>0.86699999999999999</v>
      </c>
      <c r="L1116" s="28">
        <v>1.202</v>
      </c>
      <c r="M1116" s="28">
        <v>1.26</v>
      </c>
      <c r="N1116" s="28">
        <v>1.121891</v>
      </c>
      <c r="O1116" s="28">
        <v>1.7517389999999999</v>
      </c>
      <c r="P1116" s="28">
        <v>1.6480870000000001</v>
      </c>
      <c r="Q1116" s="28">
        <v>1.7909029999999999</v>
      </c>
      <c r="R1116" s="28">
        <v>1.972415</v>
      </c>
      <c r="S1116" s="28">
        <v>2.1997346689957857</v>
      </c>
      <c r="T1116" s="28">
        <v>2.3428255096494728</v>
      </c>
      <c r="U1116" s="28">
        <v>2.4204765332982232</v>
      </c>
      <c r="V1116" s="28">
        <v>2.5383570883630315</v>
      </c>
      <c r="W1116" s="28">
        <v>2.6703516569579091</v>
      </c>
      <c r="X1116" s="28">
        <v>2.8092099431197206</v>
      </c>
    </row>
    <row r="1117" spans="1:24" x14ac:dyDescent="0.2">
      <c r="A1117" s="11" t="s">
        <v>140</v>
      </c>
      <c r="B1117" s="11" t="s">
        <v>79</v>
      </c>
      <c r="C1117" s="11" t="s">
        <v>181</v>
      </c>
      <c r="D1117" s="11" t="s">
        <v>189</v>
      </c>
      <c r="E1117" s="28">
        <v>1.3251550000000001</v>
      </c>
      <c r="F1117" s="28">
        <v>1.510049</v>
      </c>
      <c r="G1117" s="28">
        <v>2.1425809999999998</v>
      </c>
      <c r="H1117" s="28">
        <v>3.084508</v>
      </c>
      <c r="I1117" s="28">
        <v>4.8759680000000003</v>
      </c>
      <c r="J1117" s="28">
        <v>5.0739999999999998</v>
      </c>
      <c r="K1117" s="28">
        <v>4.2587999999999999</v>
      </c>
      <c r="L1117" s="28">
        <v>4.109</v>
      </c>
      <c r="M1117" s="28">
        <v>3.5579999999999998</v>
      </c>
      <c r="N1117" s="28">
        <v>2.0410370000000002</v>
      </c>
      <c r="O1117" s="28">
        <v>3.5157150000000001</v>
      </c>
      <c r="P1117" s="28">
        <v>4.6779390000000003</v>
      </c>
      <c r="Q1117" s="28">
        <v>4.8940270000000003</v>
      </c>
      <c r="R1117" s="28">
        <v>5.8668480000000001</v>
      </c>
      <c r="S1117" s="28">
        <v>6.7748608909057531</v>
      </c>
      <c r="T1117" s="28">
        <v>6.8091007389647729</v>
      </c>
      <c r="U1117" s="28">
        <v>6.9579243677074691</v>
      </c>
      <c r="V1117" s="28">
        <v>7.1088465984503193</v>
      </c>
      <c r="W1117" s="28">
        <v>7.3158433769215643</v>
      </c>
      <c r="X1117" s="28">
        <v>7.5353186782292125</v>
      </c>
    </row>
    <row r="1118" spans="1:24" x14ac:dyDescent="0.2">
      <c r="A1118" s="11" t="s">
        <v>140</v>
      </c>
      <c r="B1118" s="11" t="s">
        <v>79</v>
      </c>
      <c r="C1118" s="11" t="s">
        <v>181</v>
      </c>
      <c r="D1118" s="11" t="s">
        <v>190</v>
      </c>
      <c r="E1118" s="28">
        <v>1.5348166593212875</v>
      </c>
      <c r="F1118" s="28">
        <v>1.73609519612164</v>
      </c>
      <c r="G1118" s="28">
        <v>2.3360951961216401</v>
      </c>
      <c r="H1118" s="28">
        <v>3.3360951961216401</v>
      </c>
      <c r="I1118" s="28">
        <v>4.9360951961216397</v>
      </c>
      <c r="J1118" s="28">
        <v>5.0594975760246799</v>
      </c>
      <c r="K1118" s="28">
        <v>4.6547377699427059</v>
      </c>
      <c r="L1118" s="28">
        <v>4.1427166152490082</v>
      </c>
      <c r="M1118" s="28">
        <v>3.5213091229616564</v>
      </c>
      <c r="N1118" s="28">
        <v>2.1479985650066107</v>
      </c>
      <c r="O1118" s="28">
        <v>3.0394179694843544</v>
      </c>
      <c r="P1118" s="28">
        <v>4.2247909775832531</v>
      </c>
      <c r="Q1118" s="28">
        <v>4.3937826166865834</v>
      </c>
      <c r="R1118" s="28">
        <v>5.2725391400239001</v>
      </c>
      <c r="S1118" s="28">
        <v>6.1161454024277235</v>
      </c>
      <c r="T1118" s="28">
        <v>6.3607912185248336</v>
      </c>
      <c r="U1118" s="28">
        <v>6.5834189111732018</v>
      </c>
      <c r="V1118" s="28">
        <v>6.7282541272190119</v>
      </c>
      <c r="W1118" s="28">
        <v>6.9132811157175356</v>
      </c>
      <c r="X1118" s="28">
        <v>7.1068529869576267</v>
      </c>
    </row>
    <row r="1119" spans="1:24" x14ac:dyDescent="0.2">
      <c r="A1119" s="11" t="s">
        <v>140</v>
      </c>
      <c r="B1119" s="11" t="s">
        <v>79</v>
      </c>
      <c r="C1119" s="11" t="s">
        <v>191</v>
      </c>
      <c r="D1119" s="11" t="s">
        <v>182</v>
      </c>
      <c r="E1119" s="28">
        <v>0.43715999999999999</v>
      </c>
      <c r="F1119" s="28">
        <v>0.44914599999999999</v>
      </c>
      <c r="G1119" s="28">
        <v>0.46475399999999994</v>
      </c>
      <c r="H1119" s="28">
        <v>0.46800000000000003</v>
      </c>
      <c r="I1119" s="28">
        <v>0.47439999999999999</v>
      </c>
      <c r="J1119" s="28">
        <v>0.49580000000000002</v>
      </c>
      <c r="K1119" s="28">
        <v>0.51876599999999995</v>
      </c>
      <c r="L1119" s="28">
        <v>0.54292799999999997</v>
      </c>
      <c r="M1119" s="28">
        <v>0.57143100000000002</v>
      </c>
      <c r="N1119" s="28">
        <v>0.58757100000000007</v>
      </c>
      <c r="O1119" s="28">
        <v>0.63</v>
      </c>
      <c r="P1119" s="28">
        <v>0.68797599999999992</v>
      </c>
      <c r="Q1119" s="28">
        <v>0.73590119999999981</v>
      </c>
      <c r="R1119" s="28">
        <v>0.79141613999999982</v>
      </c>
      <c r="S1119" s="28">
        <v>0.83307833299999978</v>
      </c>
      <c r="T1119" s="28">
        <v>0.8767184163499997</v>
      </c>
      <c r="U1119" s="28">
        <v>0.92414749553249975</v>
      </c>
      <c r="V1119" s="28">
        <v>0.97559412075587471</v>
      </c>
      <c r="W1119" s="28">
        <v>1.029350414718081</v>
      </c>
      <c r="X1119" s="28">
        <v>1.0855458939821769</v>
      </c>
    </row>
    <row r="1120" spans="1:24" x14ac:dyDescent="0.2">
      <c r="A1120" s="11" t="s">
        <v>140</v>
      </c>
      <c r="B1120" s="11" t="s">
        <v>79</v>
      </c>
      <c r="C1120" s="11" t="s">
        <v>191</v>
      </c>
      <c r="D1120" s="11" t="s">
        <v>183</v>
      </c>
      <c r="E1120" s="28">
        <v>2.1025800000000094E-2</v>
      </c>
      <c r="F1120" s="28">
        <v>3.4062000000000002E-2</v>
      </c>
      <c r="G1120" s="28">
        <v>3.1312E-2</v>
      </c>
      <c r="H1120" s="28">
        <v>3.1511999999999998E-2</v>
      </c>
      <c r="I1120" s="28">
        <v>3.5996E-2</v>
      </c>
      <c r="J1120" s="28">
        <v>4.1049000000000002E-2</v>
      </c>
      <c r="K1120" s="28">
        <v>4.7E-2</v>
      </c>
      <c r="L1120" s="28">
        <v>5.5E-2</v>
      </c>
      <c r="M1120" s="28">
        <v>5.8000000000000003E-2</v>
      </c>
      <c r="N1120" s="28">
        <v>4.1654000000000004E-2</v>
      </c>
      <c r="O1120" s="28">
        <v>7.6943999999999999E-2</v>
      </c>
      <c r="P1120" s="28">
        <v>8.9476E-2</v>
      </c>
      <c r="Q1120" s="28">
        <v>8.2323999999999994E-2</v>
      </c>
      <c r="R1120" s="28">
        <v>9.2310000000000003E-2</v>
      </c>
      <c r="S1120" s="28">
        <v>8.1233E-2</v>
      </c>
      <c r="T1120" s="28">
        <v>8.5293999999999995E-2</v>
      </c>
      <c r="U1120" s="28">
        <v>9.1264999999999999E-2</v>
      </c>
      <c r="V1120" s="28">
        <v>9.7654000000000005E-2</v>
      </c>
      <c r="W1120" s="28">
        <v>0.102536</v>
      </c>
      <c r="X1120" s="28">
        <v>0.10766299999999999</v>
      </c>
    </row>
    <row r="1121" spans="1:24" x14ac:dyDescent="0.2">
      <c r="A1121" s="11" t="s">
        <v>140</v>
      </c>
      <c r="B1121" s="11" t="s">
        <v>79</v>
      </c>
      <c r="C1121" s="11" t="s">
        <v>191</v>
      </c>
      <c r="D1121" s="11" t="s">
        <v>184</v>
      </c>
      <c r="E1121" s="28">
        <v>1.4178000000000001E-2</v>
      </c>
      <c r="F1121" s="28">
        <v>1.0473000000000001E-2</v>
      </c>
      <c r="G1121" s="28">
        <v>1.1731999999999999E-2</v>
      </c>
      <c r="H1121" s="28">
        <v>8.9999999999999993E-3</v>
      </c>
      <c r="I1121" s="28">
        <v>8.0000000000000002E-3</v>
      </c>
      <c r="J1121" s="28">
        <v>8.9999999999999993E-3</v>
      </c>
      <c r="K1121" s="28">
        <v>5.0000000000000001E-3</v>
      </c>
      <c r="L1121" s="28">
        <v>0.01</v>
      </c>
      <c r="M1121" s="28">
        <v>4.0000000000000001E-3</v>
      </c>
      <c r="N1121" s="28">
        <v>0</v>
      </c>
      <c r="O1121" s="28">
        <v>0</v>
      </c>
      <c r="P1121" s="28">
        <v>0</v>
      </c>
      <c r="Q1121" s="28">
        <v>0</v>
      </c>
      <c r="R1121" s="28">
        <v>0</v>
      </c>
      <c r="S1121" s="28">
        <v>0</v>
      </c>
      <c r="T1121" s="28">
        <v>0</v>
      </c>
      <c r="U1121" s="28">
        <v>0</v>
      </c>
      <c r="V1121" s="28">
        <v>0</v>
      </c>
      <c r="W1121" s="28">
        <v>0</v>
      </c>
      <c r="X1121" s="28">
        <v>0</v>
      </c>
    </row>
    <row r="1122" spans="1:24" x14ac:dyDescent="0.2">
      <c r="A1122" s="11" t="s">
        <v>140</v>
      </c>
      <c r="B1122" s="11" t="s">
        <v>79</v>
      </c>
      <c r="C1122" s="11" t="s">
        <v>191</v>
      </c>
      <c r="D1122" s="11" t="s">
        <v>185</v>
      </c>
      <c r="E1122" s="28">
        <v>7.0890000000000009E-2</v>
      </c>
      <c r="F1122" s="28">
        <v>5.2365000000000009E-2</v>
      </c>
      <c r="G1122" s="28">
        <v>5.8659999999999997E-2</v>
      </c>
      <c r="H1122" s="28">
        <v>4.4999999999999998E-2</v>
      </c>
      <c r="I1122" s="28">
        <v>0.04</v>
      </c>
      <c r="J1122" s="28">
        <v>4.4999999999999998E-2</v>
      </c>
      <c r="K1122" s="28">
        <v>2.5000000000000001E-2</v>
      </c>
      <c r="L1122" s="28">
        <v>0.05</v>
      </c>
      <c r="M1122" s="28">
        <v>0.02</v>
      </c>
      <c r="N1122" s="28">
        <v>0</v>
      </c>
      <c r="O1122" s="28">
        <v>0</v>
      </c>
      <c r="P1122" s="28">
        <v>0</v>
      </c>
      <c r="Q1122" s="28">
        <v>0</v>
      </c>
      <c r="R1122" s="28">
        <v>0</v>
      </c>
      <c r="S1122" s="28">
        <v>0</v>
      </c>
      <c r="T1122" s="28">
        <v>0</v>
      </c>
      <c r="U1122" s="28">
        <v>0</v>
      </c>
      <c r="V1122" s="28">
        <v>0</v>
      </c>
      <c r="W1122" s="28">
        <v>0</v>
      </c>
      <c r="X1122" s="28">
        <v>0</v>
      </c>
    </row>
    <row r="1123" spans="1:24" x14ac:dyDescent="0.2">
      <c r="A1123" s="11" t="s">
        <v>140</v>
      </c>
      <c r="B1123" s="11" t="s">
        <v>79</v>
      </c>
      <c r="C1123" s="11" t="s">
        <v>191</v>
      </c>
      <c r="D1123" s="11" t="s">
        <v>186</v>
      </c>
      <c r="E1123" s="28">
        <v>0.6120239999999999</v>
      </c>
      <c r="F1123" s="28">
        <v>0.62880439999999993</v>
      </c>
      <c r="G1123" s="28">
        <v>0.65065559999999989</v>
      </c>
      <c r="H1123" s="28">
        <v>0.66223961999999981</v>
      </c>
      <c r="I1123" s="28">
        <v>0.67952203899999974</v>
      </c>
      <c r="J1123" s="28">
        <v>0.70301453704999961</v>
      </c>
      <c r="K1123" s="28">
        <v>0.73366381019749971</v>
      </c>
      <c r="L1123" s="28">
        <v>0.71869628970993737</v>
      </c>
      <c r="M1123" s="28">
        <v>0.78148952061596177</v>
      </c>
      <c r="N1123" s="28">
        <v>0.73909093678030069</v>
      </c>
      <c r="O1123" s="28">
        <v>0.81054595090713355</v>
      </c>
      <c r="P1123" s="28">
        <v>0.87538962697970424</v>
      </c>
      <c r="Q1123" s="28">
        <v>0.91040521205889247</v>
      </c>
      <c r="R1123" s="28">
        <v>0.9832376290236039</v>
      </c>
      <c r="S1123" s="28">
        <v>1.0618966393454923</v>
      </c>
      <c r="T1123" s="28">
        <v>1.1468483704931318</v>
      </c>
      <c r="U1123" s="28">
        <v>1.2198746941028997</v>
      </c>
      <c r="V1123" s="28">
        <v>1.2877842393977548</v>
      </c>
      <c r="W1123" s="28">
        <v>1.3587425474278669</v>
      </c>
      <c r="X1123" s="28">
        <v>1.4329205800564737</v>
      </c>
    </row>
    <row r="1124" spans="1:24" x14ac:dyDescent="0.2">
      <c r="A1124" s="11" t="s">
        <v>140</v>
      </c>
      <c r="B1124" s="11" t="s">
        <v>79</v>
      </c>
      <c r="C1124" s="11" t="s">
        <v>191</v>
      </c>
      <c r="D1124" s="11" t="s">
        <v>187</v>
      </c>
      <c r="E1124" s="28">
        <v>0.68291399999999991</v>
      </c>
      <c r="F1124" s="28">
        <v>0.68116939999999992</v>
      </c>
      <c r="G1124" s="28">
        <v>0.70931559999999994</v>
      </c>
      <c r="H1124" s="28">
        <v>0.70723961999999985</v>
      </c>
      <c r="I1124" s="28">
        <v>0.71952203899999978</v>
      </c>
      <c r="J1124" s="28">
        <v>0.74801453704999965</v>
      </c>
      <c r="K1124" s="28">
        <v>0.75866381019749973</v>
      </c>
      <c r="L1124" s="28">
        <v>0.76869628970993742</v>
      </c>
      <c r="M1124" s="28">
        <v>0.80148952061596179</v>
      </c>
      <c r="N1124" s="28">
        <v>0.73909093678030069</v>
      </c>
      <c r="O1124" s="28">
        <v>0.81054595090713355</v>
      </c>
      <c r="P1124" s="28">
        <v>0.87538962697970424</v>
      </c>
      <c r="Q1124" s="28">
        <v>0.91040521205889247</v>
      </c>
      <c r="R1124" s="28">
        <v>0.9832376290236039</v>
      </c>
      <c r="S1124" s="28">
        <v>1.0618966393454923</v>
      </c>
      <c r="T1124" s="28">
        <v>1.1468483704931318</v>
      </c>
      <c r="U1124" s="28">
        <v>1.2198746941028997</v>
      </c>
      <c r="V1124" s="28">
        <v>1.2877842393977548</v>
      </c>
      <c r="W1124" s="28">
        <v>1.3587425474278669</v>
      </c>
      <c r="X1124" s="28">
        <v>1.4329205800564737</v>
      </c>
    </row>
    <row r="1125" spans="1:24" x14ac:dyDescent="0.2">
      <c r="A1125" s="11" t="s">
        <v>140</v>
      </c>
      <c r="B1125" s="11" t="s">
        <v>79</v>
      </c>
      <c r="C1125" s="11" t="s">
        <v>191</v>
      </c>
      <c r="D1125" s="11" t="s">
        <v>188</v>
      </c>
      <c r="E1125" s="28">
        <v>8.4213499999999997E-2</v>
      </c>
      <c r="F1125" s="28">
        <v>9.0680000000000011E-2</v>
      </c>
      <c r="G1125" s="28">
        <v>9.0840000000000004E-2</v>
      </c>
      <c r="H1125" s="28">
        <v>0.11136649999999999</v>
      </c>
      <c r="I1125" s="28">
        <v>0.13748125</v>
      </c>
      <c r="J1125" s="28">
        <v>0.16325000000000001</v>
      </c>
      <c r="K1125" s="28">
        <v>0.156</v>
      </c>
      <c r="L1125" s="28">
        <v>0.29714999999999991</v>
      </c>
      <c r="M1125" s="28">
        <v>0.38880000000000003</v>
      </c>
      <c r="N1125" s="28">
        <v>0.32564800000000005</v>
      </c>
      <c r="O1125" s="28">
        <v>0.49690280000000003</v>
      </c>
      <c r="P1125" s="28">
        <v>0.54136601591101363</v>
      </c>
      <c r="Q1125" s="28">
        <v>0.59056960000000014</v>
      </c>
      <c r="R1125" s="28">
        <v>0.66448200000000002</v>
      </c>
      <c r="S1125" s="28">
        <v>0.64842065651895431</v>
      </c>
      <c r="T1125" s="28">
        <v>0.71886207614540565</v>
      </c>
      <c r="U1125" s="28">
        <v>0.75462834491704589</v>
      </c>
      <c r="V1125" s="28">
        <v>0.78017074090279281</v>
      </c>
      <c r="W1125" s="28">
        <v>0.80242885660384411</v>
      </c>
      <c r="X1125" s="28">
        <v>0.83904559752231345</v>
      </c>
    </row>
    <row r="1126" spans="1:24" x14ac:dyDescent="0.2">
      <c r="A1126" s="11" t="s">
        <v>140</v>
      </c>
      <c r="B1126" s="11" t="s">
        <v>79</v>
      </c>
      <c r="C1126" s="11" t="s">
        <v>191</v>
      </c>
      <c r="D1126" s="11" t="s">
        <v>189</v>
      </c>
      <c r="E1126" s="28">
        <v>7.1135000000000004E-2</v>
      </c>
      <c r="F1126" s="28">
        <v>0.21711800000000001</v>
      </c>
      <c r="G1126" s="28">
        <v>0.29460199999999997</v>
      </c>
      <c r="H1126" s="28">
        <v>0.25584299999999999</v>
      </c>
      <c r="I1126" s="28">
        <v>0.19658100000000001</v>
      </c>
      <c r="J1126" s="28">
        <v>0.108</v>
      </c>
      <c r="K1126" s="28">
        <v>4.3471999999999997E-2</v>
      </c>
      <c r="L1126" s="28">
        <v>0.63100000000000001</v>
      </c>
      <c r="M1126" s="28">
        <v>0.442</v>
      </c>
      <c r="N1126" s="28">
        <v>0.22699080000000002</v>
      </c>
      <c r="O1126" s="28">
        <v>0.20552830000000002</v>
      </c>
      <c r="P1126" s="28">
        <v>0.13522395000000001</v>
      </c>
      <c r="Q1126" s="28">
        <v>9.0825900000000015E-2</v>
      </c>
      <c r="R1126" s="28">
        <v>1.8308999999999999E-2</v>
      </c>
      <c r="S1126" s="28">
        <v>5.737708731174173E-2</v>
      </c>
      <c r="T1126" s="28">
        <v>5.7953288660513441E-2</v>
      </c>
      <c r="U1126" s="28">
        <v>6.4218402633236887E-2</v>
      </c>
      <c r="V1126" s="28">
        <v>6.5401001111346835E-2</v>
      </c>
      <c r="W1126" s="28">
        <v>6.7133406279455743E-2</v>
      </c>
      <c r="X1126" s="28">
        <v>6.7979762058106019E-2</v>
      </c>
    </row>
    <row r="1127" spans="1:24" x14ac:dyDescent="0.2">
      <c r="A1127" s="11" t="s">
        <v>140</v>
      </c>
      <c r="B1127" s="11" t="s">
        <v>79</v>
      </c>
      <c r="C1127" s="11" t="s">
        <v>191</v>
      </c>
      <c r="D1127" s="11" t="s">
        <v>190</v>
      </c>
      <c r="E1127" s="28">
        <v>0.78548699867783167</v>
      </c>
      <c r="F1127" s="28">
        <v>0.88849713530189522</v>
      </c>
      <c r="G1127" s="28">
        <v>0.90626707800793305</v>
      </c>
      <c r="H1127" s="28">
        <v>0.86095372410753646</v>
      </c>
      <c r="I1127" s="28">
        <v>0.77485835169678285</v>
      </c>
      <c r="J1127" s="28">
        <v>0.73611543411194369</v>
      </c>
      <c r="K1127" s="28">
        <v>0.65514273635962994</v>
      </c>
      <c r="L1127" s="28">
        <v>1.2551427363596299</v>
      </c>
      <c r="M1127" s="28">
        <v>0.87859991545174088</v>
      </c>
      <c r="N1127" s="28">
        <v>0.65894993658880563</v>
      </c>
      <c r="O1127" s="28">
        <v>0.67800000000000005</v>
      </c>
      <c r="P1127" s="28">
        <v>0.65</v>
      </c>
      <c r="Q1127" s="28">
        <v>0.59800000000000009</v>
      </c>
      <c r="R1127" s="28">
        <v>0.5130840000000001</v>
      </c>
      <c r="S1127" s="28">
        <v>0.48742980000000008</v>
      </c>
      <c r="T1127" s="28">
        <v>0.50692699200000013</v>
      </c>
      <c r="U1127" s="28">
        <v>0.5474811513600002</v>
      </c>
      <c r="V1127" s="28">
        <v>0.58580483195520028</v>
      </c>
      <c r="W1127" s="28">
        <v>0.62974019435184025</v>
      </c>
      <c r="X1127" s="28">
        <v>0.66563538542989509</v>
      </c>
    </row>
    <row r="1128" spans="1:24" x14ac:dyDescent="0.2">
      <c r="A1128" s="11" t="s">
        <v>140</v>
      </c>
      <c r="B1128" s="11" t="s">
        <v>79</v>
      </c>
      <c r="C1128" s="11" t="s">
        <v>192</v>
      </c>
      <c r="D1128" s="11" t="s">
        <v>182</v>
      </c>
      <c r="E1128" s="28">
        <v>0.147006</v>
      </c>
      <c r="F1128" s="28">
        <v>0.148151</v>
      </c>
      <c r="G1128" s="28">
        <v>0.15051699999999998</v>
      </c>
      <c r="H1128" s="28">
        <v>0.14899999999999999</v>
      </c>
      <c r="I1128" s="28">
        <v>0.15656</v>
      </c>
      <c r="J1128" s="28">
        <v>0.16363999999999998</v>
      </c>
      <c r="K1128" s="28">
        <v>0.16944200000000001</v>
      </c>
      <c r="L1128" s="28">
        <v>0.17932200000000001</v>
      </c>
      <c r="M1128" s="28">
        <v>0.18759700000000001</v>
      </c>
      <c r="N1128" s="28">
        <v>0.19002699999999997</v>
      </c>
      <c r="O1128" s="28">
        <v>0.19400000000000001</v>
      </c>
      <c r="P1128" s="28">
        <v>0.20300000000000001</v>
      </c>
      <c r="Q1128" s="28">
        <v>0.215</v>
      </c>
      <c r="R1128" s="28">
        <v>0.22700000000000001</v>
      </c>
      <c r="S1128" s="28">
        <v>0.23269789081032477</v>
      </c>
      <c r="T1128" s="28">
        <v>0.23805589220274281</v>
      </c>
      <c r="U1128" s="28">
        <v>0.24308947910189058</v>
      </c>
      <c r="V1128" s="28">
        <v>0.24782284427321807</v>
      </c>
      <c r="W1128" s="28">
        <v>0.25227248856864648</v>
      </c>
      <c r="X1128" s="28">
        <v>0.25645486756063618</v>
      </c>
    </row>
    <row r="1129" spans="1:24" x14ac:dyDescent="0.2">
      <c r="A1129" s="11" t="s">
        <v>140</v>
      </c>
      <c r="B1129" s="11" t="s">
        <v>79</v>
      </c>
      <c r="C1129" s="11" t="s">
        <v>192</v>
      </c>
      <c r="D1129" s="11" t="s">
        <v>183</v>
      </c>
      <c r="E1129" s="28">
        <v>2.0234000000000002E-2</v>
      </c>
      <c r="F1129" s="28">
        <v>1.3137999999999997E-2</v>
      </c>
      <c r="G1129" s="28">
        <v>1.0388000000000001E-2</v>
      </c>
      <c r="H1129" s="28">
        <v>1.3706521149229919E-2</v>
      </c>
      <c r="I1129" s="28">
        <v>1.3447738909084052E-2</v>
      </c>
      <c r="J1129" s="28">
        <v>1.4690624638137403E-2</v>
      </c>
      <c r="K1129" s="28">
        <v>1.6782119241638308E-2</v>
      </c>
      <c r="L1129" s="28">
        <v>1.7939578211813686E-2</v>
      </c>
      <c r="M1129" s="28">
        <v>1.9262469968937129E-2</v>
      </c>
      <c r="N1129" s="28">
        <v>1.9380778790344121E-2</v>
      </c>
      <c r="O1129" s="28">
        <v>1.9293315754007938E-2</v>
      </c>
      <c r="P1129" s="28">
        <v>1.9312437385274633E-2</v>
      </c>
      <c r="Q1129" s="28">
        <v>1.9328927118864664E-2</v>
      </c>
      <c r="R1129" s="28">
        <v>1.9311560086049076E-2</v>
      </c>
      <c r="S1129" s="28">
        <v>1.9317890810324798E-2</v>
      </c>
      <c r="T1129" s="28">
        <v>1.9319874841037522E-2</v>
      </c>
      <c r="U1129" s="28">
        <v>1.9316940431312352E-2</v>
      </c>
      <c r="V1129" s="28">
        <v>1.9318733917440937E-2</v>
      </c>
      <c r="W1129" s="28">
        <v>1.9319014951821492E-2</v>
      </c>
      <c r="X1129" s="28">
        <v>1.9318728306108493E-2</v>
      </c>
    </row>
    <row r="1130" spans="1:24" x14ac:dyDescent="0.2">
      <c r="A1130" s="11" t="s">
        <v>140</v>
      </c>
      <c r="B1130" s="11" t="s">
        <v>79</v>
      </c>
      <c r="C1130" s="11" t="s">
        <v>192</v>
      </c>
      <c r="D1130" s="11" t="s">
        <v>184</v>
      </c>
      <c r="E1130" s="28">
        <v>0</v>
      </c>
      <c r="F1130" s="28">
        <v>0</v>
      </c>
      <c r="G1130" s="28">
        <v>0</v>
      </c>
      <c r="H1130" s="28">
        <v>0</v>
      </c>
      <c r="I1130" s="28">
        <v>0</v>
      </c>
      <c r="J1130" s="28">
        <v>0</v>
      </c>
      <c r="K1130" s="28">
        <v>0</v>
      </c>
      <c r="L1130" s="28">
        <v>0</v>
      </c>
      <c r="M1130" s="28">
        <v>0</v>
      </c>
      <c r="N1130" s="28">
        <v>0</v>
      </c>
      <c r="O1130" s="28">
        <v>0</v>
      </c>
      <c r="P1130" s="28">
        <v>0</v>
      </c>
      <c r="Q1130" s="28">
        <v>0</v>
      </c>
      <c r="R1130" s="28">
        <v>0</v>
      </c>
      <c r="S1130" s="28">
        <v>0</v>
      </c>
      <c r="T1130" s="28">
        <v>0</v>
      </c>
      <c r="U1130" s="28">
        <v>0</v>
      </c>
      <c r="V1130" s="28">
        <v>0</v>
      </c>
      <c r="W1130" s="28">
        <v>0</v>
      </c>
      <c r="X1130" s="28">
        <v>0</v>
      </c>
    </row>
    <row r="1131" spans="1:24" x14ac:dyDescent="0.2">
      <c r="A1131" s="11" t="s">
        <v>140</v>
      </c>
      <c r="B1131" s="11" t="s">
        <v>79</v>
      </c>
      <c r="C1131" s="11" t="s">
        <v>192</v>
      </c>
      <c r="D1131" s="11" t="s">
        <v>185</v>
      </c>
      <c r="E1131" s="28">
        <v>0</v>
      </c>
      <c r="F1131" s="28">
        <v>0</v>
      </c>
      <c r="G1131" s="28">
        <v>0</v>
      </c>
      <c r="H1131" s="28">
        <v>0</v>
      </c>
      <c r="I1131" s="28">
        <v>0</v>
      </c>
      <c r="J1131" s="28">
        <v>0</v>
      </c>
      <c r="K1131" s="28">
        <v>0</v>
      </c>
      <c r="L1131" s="28">
        <v>0</v>
      </c>
      <c r="M1131" s="28">
        <v>0</v>
      </c>
      <c r="N1131" s="28">
        <v>0</v>
      </c>
      <c r="O1131" s="28">
        <v>0</v>
      </c>
      <c r="P1131" s="28">
        <v>0</v>
      </c>
      <c r="Q1131" s="28">
        <v>0</v>
      </c>
      <c r="R1131" s="28">
        <v>0</v>
      </c>
      <c r="S1131" s="28">
        <v>0</v>
      </c>
      <c r="T1131" s="28">
        <v>0</v>
      </c>
      <c r="U1131" s="28">
        <v>0</v>
      </c>
      <c r="V1131" s="28">
        <v>0</v>
      </c>
      <c r="W1131" s="28">
        <v>0</v>
      </c>
      <c r="X1131" s="28">
        <v>0</v>
      </c>
    </row>
    <row r="1132" spans="1:24" x14ac:dyDescent="0.2">
      <c r="A1132" s="11" t="s">
        <v>140</v>
      </c>
      <c r="B1132" s="11" t="s">
        <v>79</v>
      </c>
      <c r="C1132" s="11" t="s">
        <v>192</v>
      </c>
      <c r="D1132" s="11" t="s">
        <v>186</v>
      </c>
      <c r="E1132" s="28">
        <v>0.64682640000000002</v>
      </c>
      <c r="F1132" s="28">
        <v>0.65186440000000012</v>
      </c>
      <c r="G1132" s="28">
        <v>0.66227479999999994</v>
      </c>
      <c r="H1132" s="28">
        <v>0.68946975305661162</v>
      </c>
      <c r="I1132" s="28">
        <v>0.71416631660375074</v>
      </c>
      <c r="J1132" s="28">
        <v>0.7430967491813677</v>
      </c>
      <c r="K1132" s="28">
        <v>0.69117150497806368</v>
      </c>
      <c r="L1132" s="28">
        <v>0.78246784512102108</v>
      </c>
      <c r="M1132" s="28">
        <v>0.74574712895026729</v>
      </c>
      <c r="N1132" s="28">
        <v>0.69977970749489715</v>
      </c>
      <c r="O1132" s="28">
        <v>0.77</v>
      </c>
      <c r="P1132" s="28">
        <v>0.84583460739423011</v>
      </c>
      <c r="Q1132" s="28">
        <v>0.85</v>
      </c>
      <c r="R1132" s="28">
        <v>0.97</v>
      </c>
      <c r="S1132" s="28">
        <v>0.99909999999999999</v>
      </c>
      <c r="T1132" s="28">
        <v>1.0270748000000001</v>
      </c>
      <c r="U1132" s="28">
        <v>1.0331302861830349</v>
      </c>
      <c r="V1132" s="28">
        <v>1.0532470881611768</v>
      </c>
      <c r="W1132" s="28">
        <v>1.0721580764167475</v>
      </c>
      <c r="X1132" s="28">
        <v>1.0899331871327038</v>
      </c>
    </row>
    <row r="1133" spans="1:24" x14ac:dyDescent="0.2">
      <c r="A1133" s="11" t="s">
        <v>140</v>
      </c>
      <c r="B1133" s="11" t="s">
        <v>79</v>
      </c>
      <c r="C1133" s="11" t="s">
        <v>192</v>
      </c>
      <c r="D1133" s="11" t="s">
        <v>187</v>
      </c>
      <c r="E1133" s="28">
        <v>0.64682640000000002</v>
      </c>
      <c r="F1133" s="28">
        <v>0.65186440000000012</v>
      </c>
      <c r="G1133" s="28">
        <v>0.66227479999999994</v>
      </c>
      <c r="H1133" s="28">
        <v>0.68946975305661162</v>
      </c>
      <c r="I1133" s="28">
        <v>0.71416631660375074</v>
      </c>
      <c r="J1133" s="28">
        <v>0.7430967491813677</v>
      </c>
      <c r="K1133" s="28">
        <v>0.69117150497806368</v>
      </c>
      <c r="L1133" s="28">
        <v>0.78246784512102108</v>
      </c>
      <c r="M1133" s="28">
        <v>0.74574712895026729</v>
      </c>
      <c r="N1133" s="28">
        <v>0.69977970749489715</v>
      </c>
      <c r="O1133" s="28">
        <v>0.77</v>
      </c>
      <c r="P1133" s="28">
        <v>0.84583460739423011</v>
      </c>
      <c r="Q1133" s="28">
        <v>0.85</v>
      </c>
      <c r="R1133" s="28">
        <v>0.97</v>
      </c>
      <c r="S1133" s="28">
        <v>0.99909999999999999</v>
      </c>
      <c r="T1133" s="28">
        <v>1.0270748000000001</v>
      </c>
      <c r="U1133" s="28">
        <v>1.0331302861830349</v>
      </c>
      <c r="V1133" s="28">
        <v>1.0532470881611768</v>
      </c>
      <c r="W1133" s="28">
        <v>1.0721580764167475</v>
      </c>
      <c r="X1133" s="28">
        <v>1.0899331871327038</v>
      </c>
    </row>
    <row r="1134" spans="1:24" x14ac:dyDescent="0.2">
      <c r="A1134" s="11" t="s">
        <v>140</v>
      </c>
      <c r="B1134" s="11" t="s">
        <v>79</v>
      </c>
      <c r="C1134" s="11" t="s">
        <v>192</v>
      </c>
      <c r="D1134" s="11" t="s">
        <v>188</v>
      </c>
      <c r="E1134" s="28">
        <v>0.25264049999999999</v>
      </c>
      <c r="F1134" s="28">
        <v>0.27204000000000006</v>
      </c>
      <c r="G1134" s="28">
        <v>0.27251999999999998</v>
      </c>
      <c r="H1134" s="28">
        <v>0.33409949999999999</v>
      </c>
      <c r="I1134" s="28">
        <v>0.41244375</v>
      </c>
      <c r="J1134" s="28">
        <v>0.48975000000000002</v>
      </c>
      <c r="K1134" s="28">
        <v>0.46800000000000003</v>
      </c>
      <c r="L1134" s="28">
        <v>0.55184999999999995</v>
      </c>
      <c r="M1134" s="28">
        <v>0.58319999999999983</v>
      </c>
      <c r="N1134" s="28">
        <v>0.48847200000000002</v>
      </c>
      <c r="O1134" s="28">
        <v>0.74535419999999986</v>
      </c>
      <c r="P1134" s="28">
        <v>0.81204902386652023</v>
      </c>
      <c r="Q1134" s="28">
        <v>0.88585539999999996</v>
      </c>
      <c r="R1134" s="28">
        <v>0.99672299999999991</v>
      </c>
      <c r="S1134" s="28">
        <v>0.97949033355688253</v>
      </c>
      <c r="T1134" s="28">
        <v>1.063887858938168</v>
      </c>
      <c r="U1134" s="28">
        <v>1.0505725170376361</v>
      </c>
      <c r="V1134" s="28">
        <v>1.0656164246710782</v>
      </c>
      <c r="W1134" s="28">
        <v>1.0864462627729135</v>
      </c>
      <c r="X1134" s="28">
        <v>1.103480807938471</v>
      </c>
    </row>
    <row r="1135" spans="1:24" x14ac:dyDescent="0.2">
      <c r="A1135" s="11" t="s">
        <v>140</v>
      </c>
      <c r="B1135" s="11" t="s">
        <v>79</v>
      </c>
      <c r="C1135" s="11" t="s">
        <v>192</v>
      </c>
      <c r="D1135" s="11" t="s">
        <v>189</v>
      </c>
      <c r="E1135" s="28">
        <v>0</v>
      </c>
      <c r="F1135" s="28">
        <v>0</v>
      </c>
      <c r="G1135" s="28">
        <v>0</v>
      </c>
      <c r="H1135" s="28">
        <v>0</v>
      </c>
      <c r="I1135" s="28">
        <v>0</v>
      </c>
      <c r="J1135" s="28">
        <v>0</v>
      </c>
      <c r="K1135" s="28">
        <v>0</v>
      </c>
      <c r="L1135" s="28">
        <v>9.099999999999997E-2</v>
      </c>
      <c r="M1135" s="28">
        <v>7.8000000000000014E-2</v>
      </c>
      <c r="N1135" s="28">
        <v>4.0057200000000001E-2</v>
      </c>
      <c r="O1135" s="28">
        <v>3.6269700000000002E-2</v>
      </c>
      <c r="P1135" s="28">
        <v>2.3863050000000004E-2</v>
      </c>
      <c r="Q1135" s="28">
        <v>1.6028100000000003E-2</v>
      </c>
      <c r="R1135" s="28">
        <v>3.2310000000000004E-3</v>
      </c>
      <c r="S1135" s="28">
        <v>1.0214499241844461E-2</v>
      </c>
      <c r="T1135" s="28">
        <v>1.1159593365659352E-2</v>
      </c>
      <c r="U1135" s="28">
        <v>1.2439350000000002E-2</v>
      </c>
      <c r="V1135" s="28">
        <v>1.2439350000000002E-2</v>
      </c>
      <c r="W1135" s="28">
        <v>1.2439350000000002E-2</v>
      </c>
      <c r="X1135" s="28">
        <v>1.2439350000000002E-2</v>
      </c>
    </row>
    <row r="1136" spans="1:24" x14ac:dyDescent="0.2">
      <c r="A1136" s="11" t="s">
        <v>140</v>
      </c>
      <c r="B1136" s="11" t="s">
        <v>79</v>
      </c>
      <c r="C1136" s="11" t="s">
        <v>192</v>
      </c>
      <c r="D1136" s="11" t="s">
        <v>190</v>
      </c>
      <c r="E1136" s="28">
        <v>0.42525050683120313</v>
      </c>
      <c r="F1136" s="28">
        <v>0.42950301189951517</v>
      </c>
      <c r="G1136" s="28">
        <v>0.43379804201851035</v>
      </c>
      <c r="H1136" s="28">
        <v>0.43813602243869548</v>
      </c>
      <c r="I1136" s="28">
        <v>0.41622922131676071</v>
      </c>
      <c r="J1136" s="28">
        <v>0.42039151352992832</v>
      </c>
      <c r="K1136" s="28">
        <v>0.37835236217693552</v>
      </c>
      <c r="L1136" s="28">
        <v>0.37835236217693552</v>
      </c>
      <c r="M1136" s="28">
        <v>0.30268188974154842</v>
      </c>
      <c r="N1136" s="28">
        <v>0.21187732281908389</v>
      </c>
      <c r="O1136" s="28">
        <v>0</v>
      </c>
      <c r="P1136" s="28">
        <v>0</v>
      </c>
      <c r="Q1136" s="28">
        <v>0</v>
      </c>
      <c r="R1136" s="28">
        <v>0</v>
      </c>
      <c r="S1136" s="28">
        <v>0</v>
      </c>
      <c r="T1136" s="28">
        <v>0</v>
      </c>
      <c r="U1136" s="28">
        <v>0</v>
      </c>
      <c r="V1136" s="28">
        <v>0</v>
      </c>
      <c r="W1136" s="28">
        <v>0</v>
      </c>
      <c r="X1136" s="28">
        <v>0</v>
      </c>
    </row>
    <row r="1137" spans="1:24" x14ac:dyDescent="0.2">
      <c r="A1137" s="11" t="s">
        <v>141</v>
      </c>
      <c r="B1137" s="11" t="s">
        <v>79</v>
      </c>
      <c r="C1137" s="11" t="s">
        <v>181</v>
      </c>
      <c r="D1137" s="11" t="s">
        <v>182</v>
      </c>
      <c r="E1137" s="28">
        <v>5.3886279999999998</v>
      </c>
      <c r="F1137" s="28">
        <v>5.6501436999999992</v>
      </c>
      <c r="G1137" s="28">
        <v>5.9283412924999981</v>
      </c>
      <c r="H1137" s="28">
        <v>6.2257508248124971</v>
      </c>
      <c r="I1137" s="28">
        <v>6.5475445954328091</v>
      </c>
      <c r="J1137" s="28">
        <v>6.8840292103186282</v>
      </c>
      <c r="K1137" s="28">
        <v>7.2358377805765928</v>
      </c>
      <c r="L1137" s="28">
        <v>7.6036298786910068</v>
      </c>
      <c r="M1137" s="28">
        <v>7.988092625402281</v>
      </c>
      <c r="N1137" s="28">
        <v>8.3432925408325378</v>
      </c>
      <c r="O1137" s="28">
        <v>8.7073724541485511</v>
      </c>
      <c r="P1137" s="28">
        <v>9.0867742692892719</v>
      </c>
      <c r="Q1137" s="28">
        <v>9.482129829959991</v>
      </c>
      <c r="R1137" s="28">
        <v>9.8940967278050174</v>
      </c>
      <c r="S1137" s="28">
        <v>10.323359344180011</v>
      </c>
      <c r="T1137" s="28">
        <v>10.770629933891577</v>
      </c>
      <c r="U1137" s="28">
        <v>11.236649752590212</v>
      </c>
      <c r="V1137" s="28">
        <v>11.722190229570367</v>
      </c>
      <c r="W1137" s="28">
        <v>12.228054187801641</v>
      </c>
      <c r="X1137" s="28">
        <v>12.755077113088378</v>
      </c>
    </row>
    <row r="1138" spans="1:24" x14ac:dyDescent="0.2">
      <c r="A1138" s="11" t="s">
        <v>141</v>
      </c>
      <c r="B1138" s="11" t="s">
        <v>79</v>
      </c>
      <c r="C1138" s="11" t="s">
        <v>181</v>
      </c>
      <c r="D1138" s="11" t="s">
        <v>183</v>
      </c>
      <c r="E1138" s="28">
        <v>0.124264</v>
      </c>
      <c r="F1138" s="28">
        <v>0.1268</v>
      </c>
      <c r="G1138" s="28">
        <v>0.13694400000000001</v>
      </c>
      <c r="H1138" s="28">
        <v>0.14920100000000003</v>
      </c>
      <c r="I1138" s="28">
        <v>0.16614999999999999</v>
      </c>
      <c r="J1138" s="28">
        <v>0.17279600000000001</v>
      </c>
      <c r="K1138" s="28">
        <v>0.17970784000000001</v>
      </c>
      <c r="L1138" s="28">
        <v>0.1868961536</v>
      </c>
      <c r="M1138" s="28">
        <v>0.19437199974400002</v>
      </c>
      <c r="N1138" s="28">
        <v>0.15549759979520003</v>
      </c>
      <c r="O1138" s="28">
        <v>0.15549759979520003</v>
      </c>
      <c r="P1138" s="28">
        <v>0.16171750378700803</v>
      </c>
      <c r="Q1138" s="28">
        <v>0.16818620393848835</v>
      </c>
      <c r="R1138" s="28">
        <v>0.17491365209602788</v>
      </c>
      <c r="S1138" s="28">
        <v>0.181910198179869</v>
      </c>
      <c r="T1138" s="28">
        <v>0.18918660610706378</v>
      </c>
      <c r="U1138" s="28">
        <v>0.19675407035134634</v>
      </c>
      <c r="V1138" s="28">
        <v>0.20462423316540021</v>
      </c>
      <c r="W1138" s="28">
        <v>0.21280920249201624</v>
      </c>
      <c r="X1138" s="28">
        <v>0.22132157059169688</v>
      </c>
    </row>
    <row r="1139" spans="1:24" x14ac:dyDescent="0.2">
      <c r="A1139" s="11" t="s">
        <v>141</v>
      </c>
      <c r="B1139" s="11" t="s">
        <v>79</v>
      </c>
      <c r="C1139" s="11" t="s">
        <v>181</v>
      </c>
      <c r="D1139" s="11" t="s">
        <v>184</v>
      </c>
      <c r="E1139" s="28">
        <v>1.2359999999999999E-3</v>
      </c>
      <c r="F1139" s="28">
        <v>2.735E-3</v>
      </c>
      <c r="G1139" s="28">
        <v>5.973E-3</v>
      </c>
      <c r="H1139" s="28">
        <v>1.4990999999999999E-2</v>
      </c>
      <c r="I1139" s="28">
        <v>1.4404999999999999E-2</v>
      </c>
      <c r="J1139" s="28">
        <v>1.6884E-2</v>
      </c>
      <c r="K1139" s="28">
        <v>1.7000000000000001E-2</v>
      </c>
      <c r="L1139" s="28">
        <v>2.1000000000000001E-2</v>
      </c>
      <c r="M1139" s="28">
        <v>2.1000000000000001E-2</v>
      </c>
      <c r="N1139" s="28">
        <v>1.7999999999999999E-2</v>
      </c>
      <c r="O1139" s="28">
        <v>2.7790000000000002E-2</v>
      </c>
      <c r="P1139" s="28">
        <v>7.5296000000000002E-2</v>
      </c>
      <c r="Q1139" s="28">
        <v>7.6583999999999999E-2</v>
      </c>
      <c r="R1139" s="28">
        <v>6.9682000000000008E-2</v>
      </c>
      <c r="S1139" s="28">
        <v>7.420800000000001E-2</v>
      </c>
      <c r="T1139" s="28">
        <v>7.9607999999999998E-2</v>
      </c>
      <c r="U1139" s="28">
        <v>8.9914999999999995E-2</v>
      </c>
      <c r="V1139" s="28">
        <v>9.1696E-2</v>
      </c>
      <c r="W1139" s="28">
        <v>9.9409999999999998E-2</v>
      </c>
      <c r="X1139" s="28">
        <v>0.107295</v>
      </c>
    </row>
    <row r="1140" spans="1:24" x14ac:dyDescent="0.2">
      <c r="A1140" s="11" t="s">
        <v>141</v>
      </c>
      <c r="B1140" s="11" t="s">
        <v>79</v>
      </c>
      <c r="C1140" s="11" t="s">
        <v>181</v>
      </c>
      <c r="D1140" s="11" t="s">
        <v>185</v>
      </c>
      <c r="E1140" s="28">
        <v>6.1799999999999997E-3</v>
      </c>
      <c r="F1140" s="28">
        <v>1.3675E-2</v>
      </c>
      <c r="G1140" s="28">
        <v>2.9864999999999999E-2</v>
      </c>
      <c r="H1140" s="28">
        <v>7.4954999999999994E-2</v>
      </c>
      <c r="I1140" s="28">
        <v>7.2024999999999992E-2</v>
      </c>
      <c r="J1140" s="28">
        <v>8.4419999999999995E-2</v>
      </c>
      <c r="K1140" s="28">
        <v>8.5000000000000006E-2</v>
      </c>
      <c r="L1140" s="28">
        <v>0.105</v>
      </c>
      <c r="M1140" s="28">
        <v>0.105</v>
      </c>
      <c r="N1140" s="28">
        <v>0.09</v>
      </c>
      <c r="O1140" s="28">
        <v>0.13895000000000002</v>
      </c>
      <c r="P1140" s="28">
        <v>0.37648000000000004</v>
      </c>
      <c r="Q1140" s="28">
        <v>0.38291999999999998</v>
      </c>
      <c r="R1140" s="28">
        <v>0.34841000000000005</v>
      </c>
      <c r="S1140" s="28">
        <v>0.37104000000000004</v>
      </c>
      <c r="T1140" s="28">
        <v>0.39804</v>
      </c>
      <c r="U1140" s="28">
        <v>0.44957499999999995</v>
      </c>
      <c r="V1140" s="28">
        <v>0.45848</v>
      </c>
      <c r="W1140" s="28">
        <v>0.49704999999999999</v>
      </c>
      <c r="X1140" s="28">
        <v>0.53647500000000004</v>
      </c>
    </row>
    <row r="1141" spans="1:24" x14ac:dyDescent="0.2">
      <c r="A1141" s="11" t="s">
        <v>141</v>
      </c>
      <c r="B1141" s="11" t="s">
        <v>79</v>
      </c>
      <c r="C1141" s="11" t="s">
        <v>181</v>
      </c>
      <c r="D1141" s="11" t="s">
        <v>186</v>
      </c>
      <c r="E1141" s="28">
        <v>5.3886279999999998</v>
      </c>
      <c r="F1141" s="28">
        <v>6.1021551959999991</v>
      </c>
      <c r="G1141" s="28">
        <v>6.8175924863749975</v>
      </c>
      <c r="H1141" s="28">
        <v>7.3463859732787462</v>
      </c>
      <c r="I1141" s="28">
        <v>7.8570535145193707</v>
      </c>
      <c r="J1141" s="28">
        <v>8.3985156365887264</v>
      </c>
      <c r="K1141" s="28">
        <v>8.9000804701092093</v>
      </c>
      <c r="L1141" s="28">
        <v>9.4285010495768482</v>
      </c>
      <c r="M1141" s="28">
        <v>9.9052348554988292</v>
      </c>
      <c r="N1141" s="28">
        <v>9.5947864219574175</v>
      </c>
      <c r="O1141" s="28">
        <v>10.82</v>
      </c>
      <c r="P1141" s="28">
        <v>11.46</v>
      </c>
      <c r="Q1141" s="28">
        <v>11.6892</v>
      </c>
      <c r="R1141" s="28">
        <v>11.922984</v>
      </c>
      <c r="S1141" s="28">
        <v>12.542979168</v>
      </c>
      <c r="T1141" s="28">
        <v>13.463287417364471</v>
      </c>
      <c r="U1141" s="28">
        <v>14.270545185789571</v>
      </c>
      <c r="V1141" s="28">
        <v>14.887181591554366</v>
      </c>
      <c r="W1141" s="28">
        <v>15.529628818508085</v>
      </c>
      <c r="X1141" s="28">
        <v>16.19894793362224</v>
      </c>
    </row>
    <row r="1142" spans="1:24" x14ac:dyDescent="0.2">
      <c r="A1142" s="11" t="s">
        <v>141</v>
      </c>
      <c r="B1142" s="11" t="s">
        <v>79</v>
      </c>
      <c r="C1142" s="11" t="s">
        <v>181</v>
      </c>
      <c r="D1142" s="11" t="s">
        <v>187</v>
      </c>
      <c r="E1142" s="28">
        <v>5.3948079999999994</v>
      </c>
      <c r="F1142" s="28">
        <v>6.1158301959999992</v>
      </c>
      <c r="G1142" s="28">
        <v>6.8474574863749975</v>
      </c>
      <c r="H1142" s="28">
        <v>7.4213409732787463</v>
      </c>
      <c r="I1142" s="28">
        <v>7.9290785145193707</v>
      </c>
      <c r="J1142" s="28">
        <v>8.4829356365887261</v>
      </c>
      <c r="K1142" s="28">
        <v>8.9850804701092102</v>
      </c>
      <c r="L1142" s="28">
        <v>9.5335010495768486</v>
      </c>
      <c r="M1142" s="28">
        <v>10.01023485549883</v>
      </c>
      <c r="N1142" s="28">
        <v>9.6847864219574173</v>
      </c>
      <c r="O1142" s="28">
        <v>10.95895</v>
      </c>
      <c r="P1142" s="28">
        <v>11.836480000000002</v>
      </c>
      <c r="Q1142" s="28">
        <v>12.07212</v>
      </c>
      <c r="R1142" s="28">
        <v>12.271393999999999</v>
      </c>
      <c r="S1142" s="28">
        <v>12.914019168000001</v>
      </c>
      <c r="T1142" s="28">
        <v>13.861327417364471</v>
      </c>
      <c r="U1142" s="28">
        <v>14.72012018578957</v>
      </c>
      <c r="V1142" s="28">
        <v>15.345661591554366</v>
      </c>
      <c r="W1142" s="28">
        <v>16.026678818508085</v>
      </c>
      <c r="X1142" s="28">
        <v>16.735422933622239</v>
      </c>
    </row>
    <row r="1143" spans="1:24" x14ac:dyDescent="0.2">
      <c r="A1143" s="11" t="s">
        <v>141</v>
      </c>
      <c r="B1143" s="11" t="s">
        <v>79</v>
      </c>
      <c r="C1143" s="11" t="s">
        <v>181</v>
      </c>
      <c r="D1143" s="11" t="s">
        <v>188</v>
      </c>
      <c r="E1143" s="28">
        <v>5.0420000000000007</v>
      </c>
      <c r="F1143" s="28">
        <v>5.7460000000000004</v>
      </c>
      <c r="G1143" s="28">
        <v>6.255453000000001</v>
      </c>
      <c r="H1143" s="28">
        <v>6.0278999999999998</v>
      </c>
      <c r="I1143" s="28">
        <v>7.0786860000000003</v>
      </c>
      <c r="J1143" s="28">
        <v>7.7797000000000001</v>
      </c>
      <c r="K1143" s="28">
        <v>8.4697630000000004</v>
      </c>
      <c r="L1143" s="28">
        <v>8.6719569999999973</v>
      </c>
      <c r="M1143" s="28">
        <v>10.37</v>
      </c>
      <c r="N1143" s="28">
        <v>9.33</v>
      </c>
      <c r="O1143" s="28">
        <v>12.64</v>
      </c>
      <c r="P1143" s="28">
        <v>13.67</v>
      </c>
      <c r="Q1143" s="28">
        <v>13.19</v>
      </c>
      <c r="R1143" s="28">
        <v>13.39</v>
      </c>
      <c r="S1143" s="28">
        <v>14.180009999999999</v>
      </c>
      <c r="T1143" s="28">
        <v>15.208060724999999</v>
      </c>
      <c r="U1143" s="28">
        <v>16.310645127562498</v>
      </c>
      <c r="V1143" s="28">
        <v>17.04462415830281</v>
      </c>
      <c r="W1143" s="28">
        <v>17.845721493743042</v>
      </c>
      <c r="X1143" s="28">
        <v>18.684470403948964</v>
      </c>
    </row>
    <row r="1144" spans="1:24" x14ac:dyDescent="0.2">
      <c r="A1144" s="11" t="s">
        <v>141</v>
      </c>
      <c r="B1144" s="11" t="s">
        <v>79</v>
      </c>
      <c r="C1144" s="11" t="s">
        <v>181</v>
      </c>
      <c r="D1144" s="11" t="s">
        <v>189</v>
      </c>
      <c r="E1144" s="28">
        <v>1.35</v>
      </c>
      <c r="F1144" s="28">
        <v>1.3720000000000001</v>
      </c>
      <c r="G1144" s="28">
        <v>1.3889990000000001</v>
      </c>
      <c r="H1144" s="28">
        <v>1.5030000000000003</v>
      </c>
      <c r="I1144" s="28">
        <v>3.0444699999999996</v>
      </c>
      <c r="J1144" s="28">
        <v>3.5802999999999998</v>
      </c>
      <c r="K1144" s="28">
        <v>3.4339999999999993</v>
      </c>
      <c r="L1144" s="28">
        <v>3.9046180000000006</v>
      </c>
      <c r="M1144" s="28">
        <v>4.218</v>
      </c>
      <c r="N1144" s="28">
        <v>4.05</v>
      </c>
      <c r="O1144" s="28">
        <v>5.68</v>
      </c>
      <c r="P1144" s="28">
        <v>6.1</v>
      </c>
      <c r="Q1144" s="28">
        <v>5.7169999999999996</v>
      </c>
      <c r="R1144" s="28">
        <v>5.8513000000000002</v>
      </c>
      <c r="S1144" s="28">
        <v>6.1380137000000001</v>
      </c>
      <c r="T1144" s="28">
        <v>6.4817424672000001</v>
      </c>
      <c r="U1144" s="28">
        <v>6.8447200453632009</v>
      </c>
      <c r="V1144" s="28">
        <v>7.2280243679035401</v>
      </c>
      <c r="W1144" s="28">
        <v>7.6327937325061388</v>
      </c>
      <c r="X1144" s="28">
        <v>8.083128562724001</v>
      </c>
    </row>
    <row r="1145" spans="1:24" x14ac:dyDescent="0.2">
      <c r="A1145" s="11" t="s">
        <v>141</v>
      </c>
      <c r="B1145" s="11" t="s">
        <v>79</v>
      </c>
      <c r="C1145" s="11" t="s">
        <v>181</v>
      </c>
      <c r="D1145" s="11" t="s">
        <v>190</v>
      </c>
      <c r="E1145" s="28">
        <v>1.9255292056000002</v>
      </c>
      <c r="F1145" s="28">
        <v>1.9447844976560003</v>
      </c>
      <c r="G1145" s="28">
        <v>1.9642323426325603</v>
      </c>
      <c r="H1145" s="28">
        <v>2.5099999999999998</v>
      </c>
      <c r="I1145" s="28">
        <v>4.0196000000000005</v>
      </c>
      <c r="J1145" s="28">
        <v>4.2083000000000004</v>
      </c>
      <c r="K1145" s="28">
        <v>4.3205999999999998</v>
      </c>
      <c r="L1145" s="28">
        <v>4.28</v>
      </c>
      <c r="M1145" s="28">
        <v>4.43</v>
      </c>
      <c r="N1145" s="28">
        <v>3.94</v>
      </c>
      <c r="O1145" s="28">
        <v>4.5110000000000001</v>
      </c>
      <c r="P1145" s="28">
        <v>4.46</v>
      </c>
      <c r="Q1145" s="28">
        <v>4.26</v>
      </c>
      <c r="R1145" s="28">
        <v>4.5199999999999996</v>
      </c>
      <c r="S1145" s="28">
        <v>4.7731199999999996</v>
      </c>
      <c r="T1145" s="28">
        <v>5.0260953599999993</v>
      </c>
      <c r="U1145" s="28">
        <v>5.2924784140799987</v>
      </c>
      <c r="V1145" s="28">
        <v>5.5729797700262385</v>
      </c>
      <c r="W1145" s="28">
        <v>5.8683476978376286</v>
      </c>
      <c r="X1145" s="28">
        <v>6.1793701258230227</v>
      </c>
    </row>
    <row r="1146" spans="1:24" x14ac:dyDescent="0.2">
      <c r="A1146" s="11" t="s">
        <v>141</v>
      </c>
      <c r="B1146" s="11" t="s">
        <v>79</v>
      </c>
      <c r="C1146" s="11" t="s">
        <v>191</v>
      </c>
      <c r="D1146" s="11" t="s">
        <v>182</v>
      </c>
      <c r="E1146" s="28">
        <v>1.5427260636278657</v>
      </c>
      <c r="F1146" s="28">
        <v>1.6198322125991065</v>
      </c>
      <c r="G1146" s="28">
        <v>1.7010489875650081</v>
      </c>
      <c r="H1146" s="28">
        <v>1.8035835728213701</v>
      </c>
      <c r="I1146" s="28">
        <v>1.9111468566005247</v>
      </c>
      <c r="J1146" s="28">
        <v>2.0239901298440897</v>
      </c>
      <c r="K1146" s="28">
        <v>2.1221368350758785</v>
      </c>
      <c r="L1146" s="28">
        <v>2.2255261776023296</v>
      </c>
      <c r="M1146" s="28">
        <v>2.3344064702682092</v>
      </c>
      <c r="N1146" s="28">
        <v>2.4224557463547174</v>
      </c>
      <c r="O1146" s="28">
        <v>2.5078635441586301</v>
      </c>
      <c r="P1146" s="28">
        <v>2.5970323668362076</v>
      </c>
      <c r="Q1146" s="28">
        <v>2.6966785031536449</v>
      </c>
      <c r="R1146" s="28">
        <v>2.8075398239673608</v>
      </c>
      <c r="S1146" s="28">
        <v>2.9304162392293311</v>
      </c>
      <c r="T1146" s="28">
        <v>3.0661745708319219</v>
      </c>
      <c r="U1146" s="28">
        <v>3.2157538179887926</v>
      </c>
      <c r="V1146" s="28">
        <v>3.3801708464735034</v>
      </c>
      <c r="W1146" s="28">
        <v>3.5605265355456233</v>
      </c>
      <c r="X1146" s="28">
        <v>3.7580124191028852</v>
      </c>
    </row>
    <row r="1147" spans="1:24" x14ac:dyDescent="0.2">
      <c r="A1147" s="11" t="s">
        <v>141</v>
      </c>
      <c r="B1147" s="11" t="s">
        <v>79</v>
      </c>
      <c r="C1147" s="11" t="s">
        <v>191</v>
      </c>
      <c r="D1147" s="11" t="s">
        <v>183</v>
      </c>
      <c r="E1147" s="28">
        <v>0.11726929146296479</v>
      </c>
      <c r="F1147" s="28">
        <v>0.12338793088007671</v>
      </c>
      <c r="G1147" s="28">
        <v>0.12981174134387483</v>
      </c>
      <c r="H1147" s="28">
        <v>0.13655556500766231</v>
      </c>
      <c r="I1147" s="28">
        <v>0.14363495523558223</v>
      </c>
      <c r="J1147" s="28">
        <v>0.15106621037557566</v>
      </c>
      <c r="K1147" s="28">
        <v>0.15886640912711142</v>
      </c>
      <c r="L1147" s="28">
        <v>0.16705344757872775</v>
      </c>
      <c r="M1147" s="28">
        <v>0.1756460779939493</v>
      </c>
      <c r="N1147" s="28">
        <v>0.15808147019455437</v>
      </c>
      <c r="O1147" s="28">
        <v>0.15808147019455401</v>
      </c>
      <c r="P1147" s="28">
        <v>0.16440472900233655</v>
      </c>
      <c r="Q1147" s="28">
        <v>0.17755710732252347</v>
      </c>
      <c r="R1147" s="28">
        <v>0.19176167590832535</v>
      </c>
      <c r="S1147" s="28">
        <v>0.20710260998099139</v>
      </c>
      <c r="T1147" s="28">
        <v>0.22367081877947073</v>
      </c>
      <c r="U1147" s="28">
        <v>0.24156448428182842</v>
      </c>
      <c r="V1147" s="28">
        <v>0.26088964302437473</v>
      </c>
      <c r="W1147" s="28">
        <v>0.28176081446632473</v>
      </c>
      <c r="X1147" s="28">
        <v>0.30430167962363075</v>
      </c>
    </row>
    <row r="1148" spans="1:24" x14ac:dyDescent="0.2">
      <c r="A1148" s="11" t="s">
        <v>141</v>
      </c>
      <c r="B1148" s="11" t="s">
        <v>79</v>
      </c>
      <c r="C1148" s="11" t="s">
        <v>191</v>
      </c>
      <c r="D1148" s="11" t="s">
        <v>184</v>
      </c>
      <c r="E1148" s="28">
        <v>4.1439216000000001E-2</v>
      </c>
      <c r="F1148" s="28">
        <v>4.2682392480000005E-2</v>
      </c>
      <c r="G1148" s="28">
        <v>4.3962864254400005E-2</v>
      </c>
      <c r="H1148" s="28">
        <v>4.528175018203201E-2</v>
      </c>
      <c r="I1148" s="28">
        <v>4.6640202687492971E-2</v>
      </c>
      <c r="J1148" s="28">
        <v>4.8039408768117763E-2</v>
      </c>
      <c r="K1148" s="28">
        <v>4.94805910311613E-2</v>
      </c>
      <c r="L1148" s="28">
        <v>5.0965008762096142E-2</v>
      </c>
      <c r="M1148" s="28">
        <v>0.05</v>
      </c>
      <c r="N1148" s="28">
        <v>3.6999999999999998E-2</v>
      </c>
      <c r="O1148" s="28">
        <v>5.6485E-2</v>
      </c>
      <c r="P1148" s="28">
        <v>1.4901999999999999E-2</v>
      </c>
      <c r="Q1148" s="28">
        <v>1.5921000000000001E-2</v>
      </c>
      <c r="R1148" s="28">
        <v>1.5424E-2</v>
      </c>
      <c r="S1148" s="28">
        <v>1.6205000000000001E-2</v>
      </c>
      <c r="T1148" s="28">
        <v>1.7096E-2</v>
      </c>
      <c r="U1148" s="28">
        <v>1.7100000000000001E-2</v>
      </c>
      <c r="V1148" s="28">
        <v>1.7475999999999998E-2</v>
      </c>
      <c r="W1148" s="28">
        <v>1.7977E-2</v>
      </c>
      <c r="X1148" s="28">
        <v>1.8204999999999999E-2</v>
      </c>
    </row>
    <row r="1149" spans="1:24" x14ac:dyDescent="0.2">
      <c r="A1149" s="11" t="s">
        <v>141</v>
      </c>
      <c r="B1149" s="11" t="s">
        <v>79</v>
      </c>
      <c r="C1149" s="11" t="s">
        <v>191</v>
      </c>
      <c r="D1149" s="11" t="s">
        <v>185</v>
      </c>
      <c r="E1149" s="28">
        <v>0.20719608</v>
      </c>
      <c r="F1149" s="28">
        <v>0.21341196240000002</v>
      </c>
      <c r="G1149" s="28">
        <v>0.21981432127200001</v>
      </c>
      <c r="H1149" s="28">
        <v>0.22640875091016005</v>
      </c>
      <c r="I1149" s="28">
        <v>0.23320101343746485</v>
      </c>
      <c r="J1149" s="28">
        <v>0.24019704384058882</v>
      </c>
      <c r="K1149" s="28">
        <v>0.24740295515580654</v>
      </c>
      <c r="L1149" s="28">
        <v>0.25482504381048071</v>
      </c>
      <c r="M1149" s="28">
        <v>0.25</v>
      </c>
      <c r="N1149" s="28">
        <v>0.185</v>
      </c>
      <c r="O1149" s="28">
        <v>0.28242499999999998</v>
      </c>
      <c r="P1149" s="28">
        <v>7.4510000000000007E-2</v>
      </c>
      <c r="Q1149" s="28">
        <v>7.9605000000000009E-2</v>
      </c>
      <c r="R1149" s="28">
        <v>7.7119999999999994E-2</v>
      </c>
      <c r="S1149" s="28">
        <v>8.1025E-2</v>
      </c>
      <c r="T1149" s="28">
        <v>8.548E-2</v>
      </c>
      <c r="U1149" s="28">
        <v>8.5500000000000007E-2</v>
      </c>
      <c r="V1149" s="28">
        <v>8.7379999999999985E-2</v>
      </c>
      <c r="W1149" s="28">
        <v>8.9884999999999979E-2</v>
      </c>
      <c r="X1149" s="28">
        <v>9.1024999999999995E-2</v>
      </c>
    </row>
    <row r="1150" spans="1:24" x14ac:dyDescent="0.2">
      <c r="A1150" s="11" t="s">
        <v>141</v>
      </c>
      <c r="B1150" s="11" t="s">
        <v>79</v>
      </c>
      <c r="C1150" s="11" t="s">
        <v>191</v>
      </c>
      <c r="D1150" s="11" t="s">
        <v>186</v>
      </c>
      <c r="E1150" s="28">
        <v>1.7549397381916754</v>
      </c>
      <c r="F1150" s="28">
        <v>1.8426524229507231</v>
      </c>
      <c r="G1150" s="28">
        <v>1.9543915933118838</v>
      </c>
      <c r="H1150" s="28">
        <v>2.0929189484303525</v>
      </c>
      <c r="I1150" s="28">
        <v>2.2177378024991019</v>
      </c>
      <c r="J1150" s="28">
        <v>2.3486836751125422</v>
      </c>
      <c r="K1150" s="28">
        <v>2.4625753196146536</v>
      </c>
      <c r="L1150" s="28">
        <v>2.582550638363466</v>
      </c>
      <c r="M1150" s="28">
        <v>2.708897779169694</v>
      </c>
      <c r="N1150" s="28">
        <v>2.640476763526642</v>
      </c>
      <c r="O1150" s="28">
        <v>2.78</v>
      </c>
      <c r="P1150" s="28">
        <v>2.93</v>
      </c>
      <c r="Q1150" s="28">
        <v>3.0765000000000007</v>
      </c>
      <c r="R1150" s="28">
        <v>3.2515896246365035</v>
      </c>
      <c r="S1150" s="28">
        <v>3.3992828375060244</v>
      </c>
      <c r="T1150" s="28">
        <v>3.5567625021650295</v>
      </c>
      <c r="U1150" s="28">
        <v>3.7302744288669993</v>
      </c>
      <c r="V1150" s="28">
        <v>3.9209981819092636</v>
      </c>
      <c r="W1150" s="28">
        <v>4.1302107812329227</v>
      </c>
      <c r="X1150" s="28">
        <v>4.3592944061593464</v>
      </c>
    </row>
    <row r="1151" spans="1:24" x14ac:dyDescent="0.2">
      <c r="A1151" s="11" t="s">
        <v>141</v>
      </c>
      <c r="B1151" s="11" t="s">
        <v>79</v>
      </c>
      <c r="C1151" s="11" t="s">
        <v>191</v>
      </c>
      <c r="D1151" s="11" t="s">
        <v>187</v>
      </c>
      <c r="E1151" s="28">
        <v>1.9621358181916753</v>
      </c>
      <c r="F1151" s="28">
        <v>2.056064385350723</v>
      </c>
      <c r="G1151" s="28">
        <v>2.1742059145838839</v>
      </c>
      <c r="H1151" s="28">
        <v>2.3193276993405125</v>
      </c>
      <c r="I1151" s="28">
        <v>2.4509388159365666</v>
      </c>
      <c r="J1151" s="28">
        <v>2.5888807189531309</v>
      </c>
      <c r="K1151" s="28">
        <v>2.7099782747704602</v>
      </c>
      <c r="L1151" s="28">
        <v>2.8373756821739469</v>
      </c>
      <c r="M1151" s="28">
        <v>2.958897779169694</v>
      </c>
      <c r="N1151" s="28">
        <v>2.825476763526642</v>
      </c>
      <c r="O1151" s="28">
        <v>3.0624249999999997</v>
      </c>
      <c r="P1151" s="28">
        <v>3.0045100000000002</v>
      </c>
      <c r="Q1151" s="28">
        <v>3.1561050000000006</v>
      </c>
      <c r="R1151" s="28">
        <v>3.3287096246365033</v>
      </c>
      <c r="S1151" s="28">
        <v>3.4803078375060243</v>
      </c>
      <c r="T1151" s="28">
        <v>3.6422425021650295</v>
      </c>
      <c r="U1151" s="28">
        <v>3.8157744288669995</v>
      </c>
      <c r="V1151" s="28">
        <v>4.0083781819092632</v>
      </c>
      <c r="W1151" s="28">
        <v>4.2200957812329225</v>
      </c>
      <c r="X1151" s="28">
        <v>4.4503194061593465</v>
      </c>
    </row>
    <row r="1152" spans="1:24" x14ac:dyDescent="0.2">
      <c r="A1152" s="11" t="s">
        <v>141</v>
      </c>
      <c r="B1152" s="11" t="s">
        <v>79</v>
      </c>
      <c r="C1152" s="11" t="s">
        <v>191</v>
      </c>
      <c r="D1152" s="11" t="s">
        <v>188</v>
      </c>
      <c r="E1152" s="28">
        <v>1.390179831044392</v>
      </c>
      <c r="F1152" s="28">
        <v>1.5121078408375483</v>
      </c>
      <c r="G1152" s="28">
        <v>1.4606587434247202</v>
      </c>
      <c r="H1152" s="28">
        <v>1.799757426527667</v>
      </c>
      <c r="I1152" s="28">
        <v>1.917638620077402</v>
      </c>
      <c r="J1152" s="28">
        <v>2.1887443192250302</v>
      </c>
      <c r="K1152" s="28">
        <v>2.3947038618022933</v>
      </c>
      <c r="L1152" s="28">
        <v>2.72167438530649</v>
      </c>
      <c r="M1152" s="28">
        <v>2.7506187577682164</v>
      </c>
      <c r="N1152" s="28">
        <v>2.2289222847096468</v>
      </c>
      <c r="O1152" s="28">
        <v>2.8</v>
      </c>
      <c r="P1152" s="28">
        <v>2.7334999999999998</v>
      </c>
      <c r="Q1152" s="28">
        <v>2.6335944381844199</v>
      </c>
      <c r="R1152" s="28">
        <v>3.0260000094738984</v>
      </c>
      <c r="S1152" s="28">
        <v>2.9957400093791593</v>
      </c>
      <c r="T1152" s="28">
        <v>3.1485227498574964</v>
      </c>
      <c r="U1152" s="28">
        <v>3.3153944555999435</v>
      </c>
      <c r="V1152" s="28">
        <v>3.4877949672911406</v>
      </c>
      <c r="W1152" s="28">
        <v>3.6621847156556977</v>
      </c>
      <c r="X1152" s="28">
        <v>3.8672670597324168</v>
      </c>
    </row>
    <row r="1153" spans="1:24" x14ac:dyDescent="0.2">
      <c r="A1153" s="11" t="s">
        <v>141</v>
      </c>
      <c r="B1153" s="11" t="s">
        <v>79</v>
      </c>
      <c r="C1153" s="11" t="s">
        <v>191</v>
      </c>
      <c r="D1153" s="11" t="s">
        <v>189</v>
      </c>
      <c r="E1153" s="28">
        <v>0.32462525697605382</v>
      </c>
      <c r="F1153" s="28">
        <v>0.28999538339310976</v>
      </c>
      <c r="G1153" s="28">
        <v>0.46718646372746619</v>
      </c>
      <c r="H1153" s="28">
        <v>0.30594253034571328</v>
      </c>
      <c r="I1153" s="28">
        <v>0.31206138095262748</v>
      </c>
      <c r="J1153" s="28">
        <v>0.31830260857168002</v>
      </c>
      <c r="K1153" s="28">
        <v>0.32466866074311362</v>
      </c>
      <c r="L1153" s="28">
        <v>0.48116203395797585</v>
      </c>
      <c r="M1153" s="28">
        <v>0.53778527463713544</v>
      </c>
      <c r="N1153" s="28">
        <v>0.4840067471734219</v>
      </c>
      <c r="O1153" s="28">
        <v>0.5</v>
      </c>
      <c r="P1153" s="28">
        <v>0.49</v>
      </c>
      <c r="Q1153" s="28">
        <v>0.45205000000000001</v>
      </c>
      <c r="R1153" s="28">
        <v>0.47239224999999996</v>
      </c>
      <c r="S1153" s="28">
        <v>0.49364990124999991</v>
      </c>
      <c r="T1153" s="28">
        <v>0.51586414680624992</v>
      </c>
      <c r="U1153" s="28">
        <v>0.53907803341253113</v>
      </c>
      <c r="V1153" s="28">
        <v>0.56333654491609497</v>
      </c>
      <c r="W1153" s="28">
        <v>0.58868668943731917</v>
      </c>
      <c r="X1153" s="28">
        <v>0.61517759046199849</v>
      </c>
    </row>
    <row r="1154" spans="1:24" x14ac:dyDescent="0.2">
      <c r="A1154" s="11" t="s">
        <v>141</v>
      </c>
      <c r="B1154" s="11" t="s">
        <v>79</v>
      </c>
      <c r="C1154" s="11" t="s">
        <v>191</v>
      </c>
      <c r="D1154" s="11" t="s">
        <v>190</v>
      </c>
      <c r="E1154" s="28">
        <v>0.93079906865016848</v>
      </c>
      <c r="F1154" s="28">
        <v>0.9307660960657852</v>
      </c>
      <c r="G1154" s="28">
        <v>0.9675740503007777</v>
      </c>
      <c r="H1154" s="28">
        <v>0.87081664527069991</v>
      </c>
      <c r="I1154" s="28">
        <v>0.75789830979777006</v>
      </c>
      <c r="J1154" s="28">
        <v>0.76547729289574773</v>
      </c>
      <c r="K1154" s="28">
        <v>0.78078683875366273</v>
      </c>
      <c r="L1154" s="28">
        <v>0.79640257552873595</v>
      </c>
      <c r="M1154" s="28">
        <v>0.81233062703931069</v>
      </c>
      <c r="N1154" s="28">
        <v>0.73109756433537965</v>
      </c>
      <c r="O1154" s="28">
        <v>0.87731707720245555</v>
      </c>
      <c r="P1154" s="28">
        <v>0.91240976029055376</v>
      </c>
      <c r="Q1154" s="28">
        <v>0.94890615070217599</v>
      </c>
      <c r="R1154" s="28">
        <v>0.9868623967302631</v>
      </c>
      <c r="S1154" s="28">
        <v>0.9868623967302631</v>
      </c>
      <c r="T1154" s="28">
        <v>1.0263368925994736</v>
      </c>
      <c r="U1154" s="28">
        <v>1.0673903683034525</v>
      </c>
      <c r="V1154" s="28">
        <v>1.1100859830355907</v>
      </c>
      <c r="W1154" s="28">
        <v>1.1655902821873703</v>
      </c>
      <c r="X1154" s="28">
        <v>1.2180418448858019</v>
      </c>
    </row>
    <row r="1155" spans="1:24" x14ac:dyDescent="0.2">
      <c r="A1155" s="11" t="s">
        <v>141</v>
      </c>
      <c r="B1155" s="11" t="s">
        <v>79</v>
      </c>
      <c r="C1155" s="11" t="s">
        <v>192</v>
      </c>
      <c r="D1155" s="11" t="s">
        <v>182</v>
      </c>
      <c r="E1155" s="28">
        <v>0.72896244209065386</v>
      </c>
      <c r="F1155" s="28">
        <v>0.76066974068160975</v>
      </c>
      <c r="G1155" s="28">
        <v>0.79322987397701206</v>
      </c>
      <c r="H1155" s="28">
        <v>0.82666941086052681</v>
      </c>
      <c r="I1155" s="28">
        <v>0.86101570744390499</v>
      </c>
      <c r="J1155" s="28">
        <v>0.89629693078220884</v>
      </c>
      <c r="K1155" s="28">
        <v>0.93254208329951194</v>
      </c>
      <c r="L1155" s="28">
        <v>0.96978102794639576</v>
      </c>
      <c r="M1155" s="28">
        <v>1.0032483844667797</v>
      </c>
      <c r="N1155" s="28">
        <v>1.0191150007020204</v>
      </c>
      <c r="O1155" s="28">
        <v>1.0598059900927319</v>
      </c>
      <c r="P1155" s="28">
        <v>1.1016165337714678</v>
      </c>
      <c r="Q1155" s="28">
        <v>1.1445812301208067</v>
      </c>
      <c r="R1155" s="28">
        <v>1.1887357053572638</v>
      </c>
      <c r="S1155" s="28">
        <v>1.2341166444674863</v>
      </c>
      <c r="T1155" s="28">
        <v>1.2807618230715201</v>
      </c>
      <c r="U1155" s="28">
        <v>1.3287101402409751</v>
      </c>
      <c r="V1155" s="28">
        <v>1.3780016523007406</v>
      </c>
      <c r="W1155" s="28">
        <v>1.4286776076437737</v>
      </c>
      <c r="X1155" s="28">
        <v>1.4807804825893578</v>
      </c>
    </row>
    <row r="1156" spans="1:24" x14ac:dyDescent="0.2">
      <c r="A1156" s="11" t="s">
        <v>141</v>
      </c>
      <c r="B1156" s="11" t="s">
        <v>79</v>
      </c>
      <c r="C1156" s="11" t="s">
        <v>192</v>
      </c>
      <c r="D1156" s="11" t="s">
        <v>183</v>
      </c>
      <c r="E1156" s="28">
        <v>3.786109030277908E-2</v>
      </c>
      <c r="F1156" s="28">
        <v>3.8996923011862451E-2</v>
      </c>
      <c r="G1156" s="28">
        <v>4.0166830702218326E-2</v>
      </c>
      <c r="H1156" s="28">
        <v>4.1371835623284878E-2</v>
      </c>
      <c r="I1156" s="28">
        <v>4.2612990691983425E-2</v>
      </c>
      <c r="J1156" s="28">
        <v>4.3891380412742931E-2</v>
      </c>
      <c r="K1156" s="28">
        <v>4.5208121825125222E-2</v>
      </c>
      <c r="L1156" s="28">
        <v>4.656436547987898E-2</v>
      </c>
      <c r="M1156" s="28">
        <v>4.3165166799847818E-2</v>
      </c>
      <c r="N1156" s="28">
        <v>2.5899100079908689E-2</v>
      </c>
      <c r="O1156" s="28">
        <v>5.0882139397731729E-2</v>
      </c>
      <c r="P1156" s="28">
        <v>5.2408603579663683E-2</v>
      </c>
      <c r="Q1156" s="28">
        <v>5.3980861687053593E-2</v>
      </c>
      <c r="R1156" s="28">
        <v>5.5600287537665202E-2</v>
      </c>
      <c r="S1156" s="28">
        <v>5.7268296163795161E-2</v>
      </c>
      <c r="T1156" s="28">
        <v>5.8986345048709019E-2</v>
      </c>
      <c r="U1156" s="28">
        <v>6.075593540017029E-2</v>
      </c>
      <c r="V1156" s="28">
        <v>6.25786134621754E-2</v>
      </c>
      <c r="W1156" s="28">
        <v>6.4455971866040671E-2</v>
      </c>
      <c r="X1156" s="28">
        <v>6.6389651022021892E-2</v>
      </c>
    </row>
    <row r="1157" spans="1:24" x14ac:dyDescent="0.2">
      <c r="A1157" s="11" t="s">
        <v>141</v>
      </c>
      <c r="B1157" s="11" t="s">
        <v>79</v>
      </c>
      <c r="C1157" s="11" t="s">
        <v>192</v>
      </c>
      <c r="D1157" s="11" t="s">
        <v>184</v>
      </c>
      <c r="E1157" s="28">
        <v>0</v>
      </c>
      <c r="F1157" s="28">
        <v>0</v>
      </c>
      <c r="G1157" s="28">
        <v>0</v>
      </c>
      <c r="H1157" s="28">
        <v>0</v>
      </c>
      <c r="I1157" s="28">
        <v>0</v>
      </c>
      <c r="J1157" s="28">
        <v>0</v>
      </c>
      <c r="K1157" s="28">
        <v>0</v>
      </c>
      <c r="L1157" s="28">
        <v>0</v>
      </c>
      <c r="M1157" s="28">
        <v>0</v>
      </c>
      <c r="N1157" s="28">
        <v>0</v>
      </c>
      <c r="O1157" s="28">
        <v>0</v>
      </c>
      <c r="P1157" s="28">
        <v>0</v>
      </c>
      <c r="Q1157" s="28">
        <v>0</v>
      </c>
      <c r="R1157" s="28">
        <v>0</v>
      </c>
      <c r="S1157" s="28">
        <v>0</v>
      </c>
      <c r="T1157" s="28">
        <v>0</v>
      </c>
      <c r="U1157" s="28">
        <v>0</v>
      </c>
      <c r="V1157" s="28">
        <v>0</v>
      </c>
      <c r="W1157" s="28">
        <v>0</v>
      </c>
      <c r="X1157" s="28">
        <v>0</v>
      </c>
    </row>
    <row r="1158" spans="1:24" x14ac:dyDescent="0.2">
      <c r="A1158" s="11" t="s">
        <v>141</v>
      </c>
      <c r="B1158" s="11" t="s">
        <v>79</v>
      </c>
      <c r="C1158" s="11" t="s">
        <v>192</v>
      </c>
      <c r="D1158" s="11" t="s">
        <v>185</v>
      </c>
      <c r="E1158" s="28">
        <v>0</v>
      </c>
      <c r="F1158" s="28">
        <v>0</v>
      </c>
      <c r="G1158" s="28">
        <v>0</v>
      </c>
      <c r="H1158" s="28">
        <v>0</v>
      </c>
      <c r="I1158" s="28">
        <v>0</v>
      </c>
      <c r="J1158" s="28">
        <v>0</v>
      </c>
      <c r="K1158" s="28">
        <v>0</v>
      </c>
      <c r="L1158" s="28">
        <v>0</v>
      </c>
      <c r="M1158" s="28">
        <v>0</v>
      </c>
      <c r="N1158" s="28">
        <v>0</v>
      </c>
      <c r="O1158" s="28">
        <v>0</v>
      </c>
      <c r="P1158" s="28">
        <v>0</v>
      </c>
      <c r="Q1158" s="28">
        <v>0</v>
      </c>
      <c r="R1158" s="28">
        <v>0</v>
      </c>
      <c r="S1158" s="28">
        <v>0</v>
      </c>
      <c r="T1158" s="28">
        <v>0</v>
      </c>
      <c r="U1158" s="28">
        <v>0</v>
      </c>
      <c r="V1158" s="28">
        <v>0</v>
      </c>
      <c r="W1158" s="28">
        <v>0</v>
      </c>
      <c r="X1158" s="28">
        <v>0</v>
      </c>
    </row>
    <row r="1159" spans="1:24" x14ac:dyDescent="0.2">
      <c r="A1159" s="11" t="s">
        <v>141</v>
      </c>
      <c r="B1159" s="11" t="s">
        <v>79</v>
      </c>
      <c r="C1159" s="11" t="s">
        <v>192</v>
      </c>
      <c r="D1159" s="11" t="s">
        <v>186</v>
      </c>
      <c r="E1159" s="28">
        <v>1.541867583505498</v>
      </c>
      <c r="F1159" s="28">
        <v>1.5959861717141528</v>
      </c>
      <c r="G1159" s="28">
        <v>1.6395493466666573</v>
      </c>
      <c r="H1159" s="28">
        <v>1.7938726215673431</v>
      </c>
      <c r="I1159" s="28">
        <v>1.8684040851532737</v>
      </c>
      <c r="J1159" s="28">
        <v>1.944964339797393</v>
      </c>
      <c r="K1159" s="28">
        <v>2.0236163207599409</v>
      </c>
      <c r="L1159" s="28">
        <v>2.1044248306436786</v>
      </c>
      <c r="M1159" s="28">
        <v>2.35</v>
      </c>
      <c r="N1159" s="28">
        <v>2.0382300014040409</v>
      </c>
      <c r="O1159" s="28">
        <v>2.27</v>
      </c>
      <c r="P1159" s="28">
        <v>2.3133947209200829</v>
      </c>
      <c r="Q1159" s="28">
        <v>2.2671268265016811</v>
      </c>
      <c r="R1159" s="28">
        <v>2.4938395091518495</v>
      </c>
      <c r="S1159" s="28">
        <v>2.7094644762657558</v>
      </c>
      <c r="T1159" s="28">
        <v>2.8176760107573444</v>
      </c>
      <c r="U1159" s="28">
        <v>2.9231623085301455</v>
      </c>
      <c r="V1159" s="28">
        <v>3.0316036350616296</v>
      </c>
      <c r="W1159" s="28">
        <v>3.1430907368163026</v>
      </c>
      <c r="X1159" s="28">
        <v>3.2577170616965878</v>
      </c>
    </row>
    <row r="1160" spans="1:24" x14ac:dyDescent="0.2">
      <c r="A1160" s="11" t="s">
        <v>141</v>
      </c>
      <c r="B1160" s="11" t="s">
        <v>79</v>
      </c>
      <c r="C1160" s="11" t="s">
        <v>192</v>
      </c>
      <c r="D1160" s="11" t="s">
        <v>187</v>
      </c>
      <c r="E1160" s="28">
        <v>1.541867583505498</v>
      </c>
      <c r="F1160" s="28">
        <v>1.5959861717141528</v>
      </c>
      <c r="G1160" s="28">
        <v>1.6395493466666573</v>
      </c>
      <c r="H1160" s="28">
        <v>1.7938726215673431</v>
      </c>
      <c r="I1160" s="28">
        <v>1.8684040851532737</v>
      </c>
      <c r="J1160" s="28">
        <v>1.944964339797393</v>
      </c>
      <c r="K1160" s="28">
        <v>2.0236163207599409</v>
      </c>
      <c r="L1160" s="28">
        <v>2.1044248306436786</v>
      </c>
      <c r="M1160" s="28">
        <v>2.35</v>
      </c>
      <c r="N1160" s="28">
        <v>2.0382300014040409</v>
      </c>
      <c r="O1160" s="28">
        <v>2.27</v>
      </c>
      <c r="P1160" s="28">
        <v>2.3133947209200829</v>
      </c>
      <c r="Q1160" s="28">
        <v>2.2671268265016811</v>
      </c>
      <c r="R1160" s="28">
        <v>2.4938395091518495</v>
      </c>
      <c r="S1160" s="28">
        <v>2.7094644762657558</v>
      </c>
      <c r="T1160" s="28">
        <v>2.8176760107573444</v>
      </c>
      <c r="U1160" s="28">
        <v>2.9231623085301455</v>
      </c>
      <c r="V1160" s="28">
        <v>3.0316036350616296</v>
      </c>
      <c r="W1160" s="28">
        <v>3.1430907368163026</v>
      </c>
      <c r="X1160" s="28">
        <v>3.2577170616965878</v>
      </c>
    </row>
    <row r="1161" spans="1:24" x14ac:dyDescent="0.2">
      <c r="A1161" s="11" t="s">
        <v>141</v>
      </c>
      <c r="B1161" s="11" t="s">
        <v>79</v>
      </c>
      <c r="C1161" s="11" t="s">
        <v>192</v>
      </c>
      <c r="D1161" s="11" t="s">
        <v>188</v>
      </c>
      <c r="E1161" s="28">
        <v>1.0954694440081083</v>
      </c>
      <c r="F1161" s="28">
        <v>1.1823190729664372</v>
      </c>
      <c r="G1161" s="28">
        <v>1.2545570266147594</v>
      </c>
      <c r="H1161" s="28">
        <v>1.4602425734723328</v>
      </c>
      <c r="I1161" s="28">
        <v>1.5170553799225983</v>
      </c>
      <c r="J1161" s="28">
        <v>1.6768556807749708</v>
      </c>
      <c r="K1161" s="28">
        <v>1.7861271381977062</v>
      </c>
      <c r="L1161" s="28">
        <v>1.9710256146935103</v>
      </c>
      <c r="M1161" s="28">
        <v>2.1973812422317858</v>
      </c>
      <c r="N1161" s="28">
        <v>2.2000000000000002</v>
      </c>
      <c r="O1161" s="28">
        <v>2.35</v>
      </c>
      <c r="P1161" s="28">
        <v>2.0372499999999998</v>
      </c>
      <c r="Q1161" s="28">
        <v>2.1779950000000001</v>
      </c>
      <c r="R1161" s="28">
        <v>2.27</v>
      </c>
      <c r="S1161" s="28">
        <v>2.4629499999999998</v>
      </c>
      <c r="T1161" s="28">
        <v>2.5860974999999997</v>
      </c>
      <c r="U1161" s="28">
        <v>2.6895414</v>
      </c>
      <c r="V1161" s="28">
        <v>2.7836753489999992</v>
      </c>
      <c r="W1161" s="28">
        <v>2.9089407397049993</v>
      </c>
      <c r="X1161" s="28">
        <v>3.0252983692931994</v>
      </c>
    </row>
    <row r="1162" spans="1:24" x14ac:dyDescent="0.2">
      <c r="A1162" s="11" t="s">
        <v>141</v>
      </c>
      <c r="B1162" s="11" t="s">
        <v>79</v>
      </c>
      <c r="C1162" s="11" t="s">
        <v>192</v>
      </c>
      <c r="D1162" s="11" t="s">
        <v>189</v>
      </c>
      <c r="E1162" s="28">
        <v>0.24133087801787356</v>
      </c>
      <c r="F1162" s="28">
        <v>0.21584361660689028</v>
      </c>
      <c r="G1162" s="28">
        <v>0.3410435362725337</v>
      </c>
      <c r="H1162" s="28">
        <v>0.21905746965428669</v>
      </c>
      <c r="I1162" s="28">
        <v>0.63171761904737256</v>
      </c>
      <c r="J1162" s="28">
        <v>0.48369739142832002</v>
      </c>
      <c r="K1162" s="28">
        <v>0.49764633925688639</v>
      </c>
      <c r="L1162" s="28">
        <v>0.62183796604202413</v>
      </c>
      <c r="M1162" s="28">
        <v>0.46121472536286451</v>
      </c>
      <c r="N1162" s="28">
        <v>0.22011901987012186</v>
      </c>
      <c r="O1162" s="28">
        <v>0.30816662781817061</v>
      </c>
      <c r="P1162" s="28">
        <v>0.33898329059998772</v>
      </c>
      <c r="Q1162" s="28">
        <v>0.32288161965998702</v>
      </c>
      <c r="R1162" s="28">
        <v>0.34871214923278598</v>
      </c>
      <c r="S1162" s="28">
        <v>0.36266063520209746</v>
      </c>
      <c r="T1162" s="28">
        <v>0.3699138479061394</v>
      </c>
      <c r="U1162" s="28">
        <v>0.37731212486426219</v>
      </c>
      <c r="V1162" s="28">
        <v>0.38485836736154744</v>
      </c>
      <c r="W1162" s="28">
        <v>0.39255553470877841</v>
      </c>
      <c r="X1162" s="28">
        <v>0.40040664540295401</v>
      </c>
    </row>
    <row r="1163" spans="1:24" x14ac:dyDescent="0.2">
      <c r="A1163" s="11" t="s">
        <v>141</v>
      </c>
      <c r="B1163" s="11" t="s">
        <v>79</v>
      </c>
      <c r="C1163" s="11" t="s">
        <v>192</v>
      </c>
      <c r="D1163" s="11" t="s">
        <v>190</v>
      </c>
      <c r="E1163" s="28">
        <v>0.62666676024079693</v>
      </c>
      <c r="F1163" s="28">
        <v>0.68552929119680517</v>
      </c>
      <c r="G1163" s="28">
        <v>0.71468523017069963</v>
      </c>
      <c r="H1163" s="28">
        <v>0.71779999999999999</v>
      </c>
      <c r="I1163" s="28">
        <v>0.72839999999999994</v>
      </c>
      <c r="J1163" s="28">
        <v>0.73568399999999989</v>
      </c>
      <c r="K1163" s="28">
        <v>0.74304083999999992</v>
      </c>
      <c r="L1163" s="28">
        <v>0.7504712483999999</v>
      </c>
      <c r="M1163" s="28">
        <v>0.67542412355999992</v>
      </c>
      <c r="N1163" s="28">
        <v>0.50656809266999991</v>
      </c>
      <c r="O1163" s="28">
        <v>0.58255330657049986</v>
      </c>
      <c r="P1163" s="28">
        <v>0.62915757109613979</v>
      </c>
      <c r="Q1163" s="28">
        <v>0.59769969254133293</v>
      </c>
      <c r="R1163" s="28">
        <v>0.60367668946674624</v>
      </c>
      <c r="S1163" s="28">
        <v>0.60971345636141372</v>
      </c>
      <c r="T1163" s="28">
        <v>0.61581059092502788</v>
      </c>
      <c r="U1163" s="28">
        <v>0.62196869683427813</v>
      </c>
      <c r="V1163" s="28">
        <v>0.62818838380262088</v>
      </c>
      <c r="W1163" s="28">
        <v>0.63447026764064707</v>
      </c>
      <c r="X1163" s="28">
        <v>0.64081497031705359</v>
      </c>
    </row>
    <row r="1164" spans="1:24" x14ac:dyDescent="0.2">
      <c r="A1164" s="11" t="s">
        <v>142</v>
      </c>
      <c r="B1164" s="11" t="s">
        <v>86</v>
      </c>
      <c r="C1164" s="11" t="s">
        <v>181</v>
      </c>
      <c r="D1164" s="11" t="s">
        <v>182</v>
      </c>
      <c r="E1164" s="28">
        <v>1.8519290000000002</v>
      </c>
      <c r="F1164" s="28">
        <v>1.872862</v>
      </c>
      <c r="G1164" s="28">
        <v>1.899699</v>
      </c>
      <c r="H1164" s="28">
        <v>1.933594</v>
      </c>
      <c r="I1164" s="28">
        <v>1.978</v>
      </c>
      <c r="J1164" s="28">
        <v>2.0289999999999999</v>
      </c>
      <c r="K1164" s="28">
        <v>2.085</v>
      </c>
      <c r="L1164" s="28">
        <v>2.1548370000000001</v>
      </c>
      <c r="M1164" s="28">
        <v>2.1971930000000004</v>
      </c>
      <c r="N1164" s="28">
        <v>2.2440390000000003</v>
      </c>
      <c r="O1164" s="28">
        <v>2.3079999999999998</v>
      </c>
      <c r="P1164" s="28">
        <v>2.3759999999999999</v>
      </c>
      <c r="Q1164" s="28">
        <v>2.4420000000000002</v>
      </c>
      <c r="R1164" s="28">
        <v>2.5</v>
      </c>
      <c r="S1164" s="28">
        <v>2.5566970000000002</v>
      </c>
      <c r="T1164" s="28">
        <v>2.6111272109999999</v>
      </c>
      <c r="U1164" s="28">
        <v>2.6728823769819998</v>
      </c>
      <c r="V1164" s="28">
        <v>2.7341649642797017</v>
      </c>
      <c r="W1164" s="28">
        <v>2.7917143657085135</v>
      </c>
      <c r="X1164" s="28">
        <v>2.8452670767144643</v>
      </c>
    </row>
    <row r="1165" spans="1:24" x14ac:dyDescent="0.2">
      <c r="A1165" s="11" t="s">
        <v>142</v>
      </c>
      <c r="B1165" s="11" t="s">
        <v>86</v>
      </c>
      <c r="C1165" s="11" t="s">
        <v>181</v>
      </c>
      <c r="D1165" s="11" t="s">
        <v>183</v>
      </c>
      <c r="E1165" s="28">
        <v>9.7641999999999993E-2</v>
      </c>
      <c r="F1165" s="28">
        <v>9.1656000000000001E-2</v>
      </c>
      <c r="G1165" s="28">
        <v>8.8719999999999993E-2</v>
      </c>
      <c r="H1165" s="28">
        <v>0.09</v>
      </c>
      <c r="I1165" s="28">
        <v>0.11600000000000001</v>
      </c>
      <c r="J1165" s="28">
        <v>0.11</v>
      </c>
      <c r="K1165" s="28">
        <v>0.109</v>
      </c>
      <c r="L1165" s="28">
        <v>0.129</v>
      </c>
      <c r="M1165" s="28">
        <v>0.111</v>
      </c>
      <c r="N1165" s="28">
        <v>9.8674999999999999E-2</v>
      </c>
      <c r="O1165" s="28">
        <v>0.12775400000000001</v>
      </c>
      <c r="P1165" s="28">
        <v>0.13966000000000001</v>
      </c>
      <c r="Q1165" s="28">
        <v>0.13827799999999998</v>
      </c>
      <c r="R1165" s="28">
        <v>0.14244800000000002</v>
      </c>
      <c r="S1165" s="28">
        <v>0.14419700000000002</v>
      </c>
      <c r="T1165" s="28">
        <v>0.14902799999999999</v>
      </c>
      <c r="U1165" s="28">
        <v>0.16097800000000001</v>
      </c>
      <c r="V1165" s="28">
        <v>0.16552500000000001</v>
      </c>
      <c r="W1165" s="28">
        <v>0.16691600000000001</v>
      </c>
      <c r="X1165" s="28">
        <v>0.168013</v>
      </c>
    </row>
    <row r="1166" spans="1:24" x14ac:dyDescent="0.2">
      <c r="A1166" s="11" t="s">
        <v>142</v>
      </c>
      <c r="B1166" s="11" t="s">
        <v>86</v>
      </c>
      <c r="C1166" s="11" t="s">
        <v>181</v>
      </c>
      <c r="D1166" s="11" t="s">
        <v>184</v>
      </c>
      <c r="E1166" s="28">
        <v>0</v>
      </c>
      <c r="F1166" s="28">
        <v>0</v>
      </c>
      <c r="G1166" s="28">
        <v>0</v>
      </c>
      <c r="H1166" s="28">
        <v>0</v>
      </c>
      <c r="I1166" s="28">
        <v>0</v>
      </c>
      <c r="J1166" s="28">
        <v>0</v>
      </c>
      <c r="K1166" s="28">
        <v>0</v>
      </c>
      <c r="L1166" s="28">
        <v>0</v>
      </c>
      <c r="M1166" s="28">
        <v>4.0000000000000001E-3</v>
      </c>
      <c r="N1166" s="28">
        <v>0</v>
      </c>
      <c r="O1166" s="28">
        <v>0</v>
      </c>
      <c r="P1166" s="28">
        <v>0</v>
      </c>
      <c r="Q1166" s="28">
        <v>0</v>
      </c>
      <c r="R1166" s="28">
        <v>0</v>
      </c>
      <c r="S1166" s="28">
        <v>0</v>
      </c>
      <c r="T1166" s="28">
        <v>0</v>
      </c>
      <c r="U1166" s="28">
        <v>0</v>
      </c>
      <c r="V1166" s="28">
        <v>0</v>
      </c>
      <c r="W1166" s="28">
        <v>0</v>
      </c>
      <c r="X1166" s="28">
        <v>0</v>
      </c>
    </row>
    <row r="1167" spans="1:24" x14ac:dyDescent="0.2">
      <c r="A1167" s="11" t="s">
        <v>142</v>
      </c>
      <c r="B1167" s="11" t="s">
        <v>86</v>
      </c>
      <c r="C1167" s="11" t="s">
        <v>181</v>
      </c>
      <c r="D1167" s="11" t="s">
        <v>185</v>
      </c>
      <c r="E1167" s="28">
        <v>0</v>
      </c>
      <c r="F1167" s="28">
        <v>0</v>
      </c>
      <c r="G1167" s="28">
        <v>0</v>
      </c>
      <c r="H1167" s="28">
        <v>0</v>
      </c>
      <c r="I1167" s="28">
        <v>0</v>
      </c>
      <c r="J1167" s="28">
        <v>0</v>
      </c>
      <c r="K1167" s="28">
        <v>0</v>
      </c>
      <c r="L1167" s="28">
        <v>0</v>
      </c>
      <c r="M1167" s="28">
        <v>0</v>
      </c>
      <c r="N1167" s="28">
        <v>0</v>
      </c>
      <c r="O1167" s="28">
        <v>0</v>
      </c>
      <c r="P1167" s="28">
        <v>0</v>
      </c>
      <c r="Q1167" s="28">
        <v>0</v>
      </c>
      <c r="R1167" s="28">
        <v>0</v>
      </c>
      <c r="S1167" s="28">
        <v>0</v>
      </c>
      <c r="T1167" s="28">
        <v>0</v>
      </c>
      <c r="U1167" s="28">
        <v>0</v>
      </c>
      <c r="V1167" s="28">
        <v>0</v>
      </c>
      <c r="W1167" s="28">
        <v>0</v>
      </c>
      <c r="X1167" s="28">
        <v>0</v>
      </c>
    </row>
    <row r="1168" spans="1:24" x14ac:dyDescent="0.2">
      <c r="A1168" s="11" t="s">
        <v>142</v>
      </c>
      <c r="B1168" s="11" t="s">
        <v>86</v>
      </c>
      <c r="C1168" s="11" t="s">
        <v>181</v>
      </c>
      <c r="D1168" s="11" t="s">
        <v>186</v>
      </c>
      <c r="E1168" s="28">
        <v>2.5379999999999998</v>
      </c>
      <c r="F1168" s="28">
        <v>2.3740000000000001</v>
      </c>
      <c r="G1168" s="28">
        <v>2.508</v>
      </c>
      <c r="H1168" s="28">
        <v>2.63</v>
      </c>
      <c r="I1168" s="28">
        <v>2.9079999999999999</v>
      </c>
      <c r="J1168" s="28">
        <v>2.7063392500000005</v>
      </c>
      <c r="K1168" s="28">
        <v>2.65806276</v>
      </c>
      <c r="L1168" s="28">
        <v>2.9325031799999999</v>
      </c>
      <c r="M1168" s="28">
        <v>2.7464724500000002</v>
      </c>
      <c r="N1168" s="28">
        <v>2.5262771750000002</v>
      </c>
      <c r="O1168" s="28">
        <v>3.0177042000000003</v>
      </c>
      <c r="P1168" s="28">
        <v>2.7808964999999994</v>
      </c>
      <c r="Q1168" s="28">
        <v>2.9209048750000006</v>
      </c>
      <c r="R1168" s="28">
        <v>2.7976105250000001</v>
      </c>
      <c r="S1168" s="28">
        <v>2.7851063249999997</v>
      </c>
      <c r="T1168" s="28">
        <v>2.9023993386210094</v>
      </c>
      <c r="U1168" s="28">
        <v>3.0738147335292996</v>
      </c>
      <c r="V1168" s="28">
        <v>3.1989730082072509</v>
      </c>
      <c r="W1168" s="28">
        <v>3.2663058078789602</v>
      </c>
      <c r="X1168" s="28">
        <v>3.3289624797559232</v>
      </c>
    </row>
    <row r="1169" spans="1:24" x14ac:dyDescent="0.2">
      <c r="A1169" s="11" t="s">
        <v>142</v>
      </c>
      <c r="B1169" s="11" t="s">
        <v>86</v>
      </c>
      <c r="C1169" s="11" t="s">
        <v>181</v>
      </c>
      <c r="D1169" s="11" t="s">
        <v>187</v>
      </c>
      <c r="E1169" s="28">
        <v>2.5379999999999998</v>
      </c>
      <c r="F1169" s="28">
        <v>2.3740000000000001</v>
      </c>
      <c r="G1169" s="28">
        <v>2.508</v>
      </c>
      <c r="H1169" s="28">
        <v>2.63</v>
      </c>
      <c r="I1169" s="28">
        <v>2.9079999999999999</v>
      </c>
      <c r="J1169" s="28">
        <v>2.7063392500000005</v>
      </c>
      <c r="K1169" s="28">
        <v>2.65806276</v>
      </c>
      <c r="L1169" s="28">
        <v>2.9325031799999999</v>
      </c>
      <c r="M1169" s="28">
        <v>2.7464724500000002</v>
      </c>
      <c r="N1169" s="28">
        <v>2.5262771750000002</v>
      </c>
      <c r="O1169" s="28">
        <v>3.0177042000000003</v>
      </c>
      <c r="P1169" s="28">
        <v>2.7808964999999994</v>
      </c>
      <c r="Q1169" s="28">
        <v>2.9209048750000006</v>
      </c>
      <c r="R1169" s="28">
        <v>2.7976105250000001</v>
      </c>
      <c r="S1169" s="28">
        <v>2.7851063249999997</v>
      </c>
      <c r="T1169" s="28">
        <v>2.9023993386210094</v>
      </c>
      <c r="U1169" s="28">
        <v>3.0738147335292996</v>
      </c>
      <c r="V1169" s="28">
        <v>3.1989730082072509</v>
      </c>
      <c r="W1169" s="28">
        <v>3.2663058078789602</v>
      </c>
      <c r="X1169" s="28">
        <v>3.3289624797559232</v>
      </c>
    </row>
    <row r="1170" spans="1:24" x14ac:dyDescent="0.2">
      <c r="A1170" s="11" t="s">
        <v>142</v>
      </c>
      <c r="B1170" s="11" t="s">
        <v>86</v>
      </c>
      <c r="C1170" s="11" t="s">
        <v>181</v>
      </c>
      <c r="D1170" s="11" t="s">
        <v>188</v>
      </c>
      <c r="E1170" s="28">
        <v>2.8876979999999999</v>
      </c>
      <c r="F1170" s="28">
        <v>3.1204490000000003</v>
      </c>
      <c r="G1170" s="28">
        <v>3.0549299999999997</v>
      </c>
      <c r="H1170" s="28">
        <v>3.2476539999999998</v>
      </c>
      <c r="I1170" s="28">
        <v>3.6635180000000003</v>
      </c>
      <c r="J1170" s="28">
        <v>3.734</v>
      </c>
      <c r="K1170" s="28">
        <v>3.2910000000000004</v>
      </c>
      <c r="L1170" s="28">
        <v>3.7319999999999998</v>
      </c>
      <c r="M1170" s="28">
        <v>3.66</v>
      </c>
      <c r="N1170" s="28">
        <v>3.1131458999999992</v>
      </c>
      <c r="O1170" s="28">
        <v>3.9168161999999995</v>
      </c>
      <c r="P1170" s="28">
        <v>3.4925400000000004</v>
      </c>
      <c r="Q1170" s="28">
        <v>3.6530207999999997</v>
      </c>
      <c r="R1170" s="28">
        <v>3.4732880999999995</v>
      </c>
      <c r="S1170" s="28">
        <v>3.5004330000000001</v>
      </c>
      <c r="T1170" s="28">
        <v>3.5241480889833534</v>
      </c>
      <c r="U1170" s="28">
        <v>3.6150177689147061</v>
      </c>
      <c r="V1170" s="28">
        <v>3.6874331763759387</v>
      </c>
      <c r="W1170" s="28">
        <v>3.7321115647985241</v>
      </c>
      <c r="X1170" s="28">
        <v>3.7852519814035226</v>
      </c>
    </row>
    <row r="1171" spans="1:24" x14ac:dyDescent="0.2">
      <c r="A1171" s="11" t="s">
        <v>142</v>
      </c>
      <c r="B1171" s="11" t="s">
        <v>86</v>
      </c>
      <c r="C1171" s="11" t="s">
        <v>181</v>
      </c>
      <c r="D1171" s="11" t="s">
        <v>189</v>
      </c>
      <c r="E1171" s="28">
        <v>3.5048999999999997E-2</v>
      </c>
      <c r="F1171" s="28">
        <v>1.9618E-2</v>
      </c>
      <c r="G1171" s="28">
        <v>2.1051E-2</v>
      </c>
      <c r="H1171" s="28">
        <v>5.2791999999999999E-2</v>
      </c>
      <c r="I1171" s="28">
        <v>7.3425000000000004E-2</v>
      </c>
      <c r="J1171" s="28">
        <v>0.13029199999999999</v>
      </c>
      <c r="K1171" s="28">
        <v>0.15127699999999999</v>
      </c>
      <c r="L1171" s="28">
        <v>4.1938999999999997E-2</v>
      </c>
      <c r="M1171" s="28">
        <v>2.3203000000000001E-2</v>
      </c>
      <c r="N1171" s="28">
        <v>2.8757999999999999E-2</v>
      </c>
      <c r="O1171" s="28">
        <v>5.7221000000000001E-2</v>
      </c>
      <c r="P1171" s="28">
        <v>3.4301999999999999E-2</v>
      </c>
      <c r="Q1171" s="28">
        <v>1.6809000000000001E-2</v>
      </c>
      <c r="R1171" s="28">
        <v>3.7923999999999999E-2</v>
      </c>
      <c r="S1171" s="28">
        <v>2.2832000000000002E-2</v>
      </c>
      <c r="T1171" s="28">
        <v>2.1818517271046865E-2</v>
      </c>
      <c r="U1171" s="28">
        <v>2.123744E-2</v>
      </c>
      <c r="V1171" s="28">
        <v>2.123744E-2</v>
      </c>
      <c r="W1171" s="28">
        <v>2.123744E-2</v>
      </c>
      <c r="X1171" s="28">
        <v>2.123744E-2</v>
      </c>
    </row>
    <row r="1172" spans="1:24" x14ac:dyDescent="0.2">
      <c r="A1172" s="11" t="s">
        <v>142</v>
      </c>
      <c r="B1172" s="11" t="s">
        <v>86</v>
      </c>
      <c r="C1172" s="11" t="s">
        <v>181</v>
      </c>
      <c r="D1172" s="11" t="s">
        <v>190</v>
      </c>
      <c r="E1172" s="28">
        <v>0</v>
      </c>
      <c r="F1172" s="28">
        <v>0</v>
      </c>
      <c r="G1172" s="28">
        <v>0</v>
      </c>
      <c r="H1172" s="28">
        <v>0</v>
      </c>
      <c r="I1172" s="28">
        <v>0</v>
      </c>
      <c r="J1172" s="28">
        <v>0</v>
      </c>
      <c r="K1172" s="28">
        <v>0</v>
      </c>
      <c r="L1172" s="28">
        <v>0</v>
      </c>
      <c r="M1172" s="28">
        <v>0</v>
      </c>
      <c r="N1172" s="28">
        <v>0</v>
      </c>
      <c r="O1172" s="28">
        <v>0</v>
      </c>
      <c r="P1172" s="28">
        <v>0</v>
      </c>
      <c r="Q1172" s="28">
        <v>0</v>
      </c>
      <c r="R1172" s="28">
        <v>0</v>
      </c>
      <c r="S1172" s="28">
        <v>0</v>
      </c>
      <c r="T1172" s="28">
        <v>0</v>
      </c>
      <c r="U1172" s="28">
        <v>0</v>
      </c>
      <c r="V1172" s="28">
        <v>0</v>
      </c>
      <c r="W1172" s="28">
        <v>0</v>
      </c>
      <c r="X1172" s="28">
        <v>0</v>
      </c>
    </row>
    <row r="1173" spans="1:24" x14ac:dyDescent="0.2">
      <c r="A1173" s="11" t="s">
        <v>142</v>
      </c>
      <c r="B1173" s="11" t="s">
        <v>86</v>
      </c>
      <c r="C1173" s="11" t="s">
        <v>191</v>
      </c>
      <c r="D1173" s="11" t="s">
        <v>182</v>
      </c>
      <c r="E1173" s="28">
        <v>0.40747342151541599</v>
      </c>
      <c r="F1173" s="28">
        <v>0.42029810326108186</v>
      </c>
      <c r="G1173" s="28">
        <v>0.42371973805044683</v>
      </c>
      <c r="H1173" s="28">
        <v>0.43166030937780309</v>
      </c>
      <c r="I1173" s="28">
        <v>0.44443935015817521</v>
      </c>
      <c r="J1173" s="28">
        <v>0.45959015735446562</v>
      </c>
      <c r="K1173" s="28">
        <v>0.48099613197135965</v>
      </c>
      <c r="L1173" s="28">
        <v>0.50434976217637983</v>
      </c>
      <c r="M1173" s="28">
        <v>0.5105921683207173</v>
      </c>
      <c r="N1173" s="28">
        <v>0.50937716229566199</v>
      </c>
      <c r="O1173" s="28">
        <v>0.51191050925015347</v>
      </c>
      <c r="P1173" s="28">
        <v>0.51797995906414174</v>
      </c>
      <c r="Q1173" s="28">
        <v>0.52353818326595736</v>
      </c>
      <c r="R1173" s="28">
        <v>0.52724392040704438</v>
      </c>
      <c r="S1173" s="28">
        <v>0.5302332192059418</v>
      </c>
      <c r="T1173" s="28">
        <v>0.53708990276027102</v>
      </c>
      <c r="U1173" s="28">
        <v>0.54519553528757259</v>
      </c>
      <c r="V1173" s="28">
        <v>0.55440386537041597</v>
      </c>
      <c r="W1173" s="28">
        <v>0.56471648896691584</v>
      </c>
      <c r="X1173" s="28">
        <v>0.57607670394266908</v>
      </c>
    </row>
    <row r="1174" spans="1:24" x14ac:dyDescent="0.2">
      <c r="A1174" s="11" t="s">
        <v>142</v>
      </c>
      <c r="B1174" s="11" t="s">
        <v>86</v>
      </c>
      <c r="C1174" s="11" t="s">
        <v>191</v>
      </c>
      <c r="D1174" s="11" t="s">
        <v>183</v>
      </c>
      <c r="E1174" s="28">
        <v>3.1905999999999997E-2</v>
      </c>
      <c r="F1174" s="28">
        <v>3.3996999999999999E-2</v>
      </c>
      <c r="G1174" s="28">
        <v>2.4923999999999998E-2</v>
      </c>
      <c r="H1174" s="28">
        <v>2.7E-2</v>
      </c>
      <c r="I1174" s="28">
        <v>3.4000000000000002E-2</v>
      </c>
      <c r="J1174" s="28">
        <v>3.6999999999999998E-2</v>
      </c>
      <c r="K1174" s="28">
        <v>4.3999999999999997E-2</v>
      </c>
      <c r="L1174" s="28">
        <v>4.7E-2</v>
      </c>
      <c r="M1174" s="28">
        <v>3.6000000000000004E-2</v>
      </c>
      <c r="N1174" s="28">
        <v>2.4619000000000002E-2</v>
      </c>
      <c r="O1174" s="28">
        <v>3.0541000000000002E-2</v>
      </c>
      <c r="P1174" s="28">
        <v>3.7155000000000001E-2</v>
      </c>
      <c r="Q1174" s="28">
        <v>3.4973999999999998E-2</v>
      </c>
      <c r="R1174" s="28">
        <v>3.2375999999999995E-2</v>
      </c>
      <c r="S1174" s="28">
        <v>3.1789000000000005E-2</v>
      </c>
      <c r="T1174" s="28">
        <v>3.4803000000000001E-2</v>
      </c>
      <c r="U1174" s="28">
        <v>3.5976000000000001E-2</v>
      </c>
      <c r="V1174" s="28">
        <v>3.7086000000000001E-2</v>
      </c>
      <c r="W1174" s="28">
        <v>3.8270000000000005E-2</v>
      </c>
      <c r="X1174" s="28">
        <v>3.9467000000000002E-2</v>
      </c>
    </row>
    <row r="1175" spans="1:24" x14ac:dyDescent="0.2">
      <c r="A1175" s="11" t="s">
        <v>142</v>
      </c>
      <c r="B1175" s="11" t="s">
        <v>86</v>
      </c>
      <c r="C1175" s="11" t="s">
        <v>191</v>
      </c>
      <c r="D1175" s="11" t="s">
        <v>184</v>
      </c>
      <c r="E1175" s="28">
        <v>0</v>
      </c>
      <c r="F1175" s="28">
        <v>0</v>
      </c>
      <c r="G1175" s="28">
        <v>0</v>
      </c>
      <c r="H1175" s="28">
        <v>0</v>
      </c>
      <c r="I1175" s="28">
        <v>0</v>
      </c>
      <c r="J1175" s="28">
        <v>0</v>
      </c>
      <c r="K1175" s="28">
        <v>0</v>
      </c>
      <c r="L1175" s="28">
        <v>0</v>
      </c>
      <c r="M1175" s="28">
        <v>0</v>
      </c>
      <c r="N1175" s="28">
        <v>0</v>
      </c>
      <c r="O1175" s="28">
        <v>0</v>
      </c>
      <c r="P1175" s="28">
        <v>0</v>
      </c>
      <c r="Q1175" s="28">
        <v>0</v>
      </c>
      <c r="R1175" s="28">
        <v>0</v>
      </c>
      <c r="S1175" s="28">
        <v>0</v>
      </c>
      <c r="T1175" s="28">
        <v>0</v>
      </c>
      <c r="U1175" s="28">
        <v>0</v>
      </c>
      <c r="V1175" s="28">
        <v>0</v>
      </c>
      <c r="W1175" s="28">
        <v>0</v>
      </c>
      <c r="X1175" s="28">
        <v>0</v>
      </c>
    </row>
    <row r="1176" spans="1:24" x14ac:dyDescent="0.2">
      <c r="A1176" s="11" t="s">
        <v>142</v>
      </c>
      <c r="B1176" s="11" t="s">
        <v>86</v>
      </c>
      <c r="C1176" s="11" t="s">
        <v>191</v>
      </c>
      <c r="D1176" s="11" t="s">
        <v>185</v>
      </c>
      <c r="E1176" s="28">
        <v>0</v>
      </c>
      <c r="F1176" s="28">
        <v>0</v>
      </c>
      <c r="G1176" s="28">
        <v>0</v>
      </c>
      <c r="H1176" s="28">
        <v>0</v>
      </c>
      <c r="I1176" s="28">
        <v>0</v>
      </c>
      <c r="J1176" s="28">
        <v>0</v>
      </c>
      <c r="K1176" s="28">
        <v>0</v>
      </c>
      <c r="L1176" s="28">
        <v>0</v>
      </c>
      <c r="M1176" s="28">
        <v>0</v>
      </c>
      <c r="N1176" s="28">
        <v>0</v>
      </c>
      <c r="O1176" s="28">
        <v>0</v>
      </c>
      <c r="P1176" s="28">
        <v>0</v>
      </c>
      <c r="Q1176" s="28">
        <v>0</v>
      </c>
      <c r="R1176" s="28">
        <v>0</v>
      </c>
      <c r="S1176" s="28">
        <v>0</v>
      </c>
      <c r="T1176" s="28">
        <v>0</v>
      </c>
      <c r="U1176" s="28">
        <v>0</v>
      </c>
      <c r="V1176" s="28">
        <v>0</v>
      </c>
      <c r="W1176" s="28">
        <v>0</v>
      </c>
      <c r="X1176" s="28">
        <v>0</v>
      </c>
    </row>
    <row r="1177" spans="1:24" x14ac:dyDescent="0.2">
      <c r="A1177" s="11" t="s">
        <v>142</v>
      </c>
      <c r="B1177" s="11" t="s">
        <v>86</v>
      </c>
      <c r="C1177" s="11" t="s">
        <v>191</v>
      </c>
      <c r="D1177" s="11" t="s">
        <v>186</v>
      </c>
      <c r="E1177" s="28">
        <v>0.2676848214971958</v>
      </c>
      <c r="F1177" s="28">
        <v>0.30128106804088095</v>
      </c>
      <c r="G1177" s="28">
        <v>0.28980523339889447</v>
      </c>
      <c r="H1177" s="28">
        <v>0.30621465405287973</v>
      </c>
      <c r="I1177" s="28">
        <v>0.33332951261863142</v>
      </c>
      <c r="J1177" s="28">
        <v>0.34300641373436158</v>
      </c>
      <c r="K1177" s="28">
        <v>0.39901828065622702</v>
      </c>
      <c r="L1177" s="28">
        <v>0.43210859877051272</v>
      </c>
      <c r="M1177" s="28">
        <v>0.42808131020298357</v>
      </c>
      <c r="N1177" s="28">
        <v>0.37345749024206498</v>
      </c>
      <c r="O1177" s="28">
        <v>0.45368848553078733</v>
      </c>
      <c r="P1177" s="28">
        <v>0.48689006125278739</v>
      </c>
      <c r="Q1177" s="28">
        <v>0.51304542519999996</v>
      </c>
      <c r="R1177" s="28">
        <v>0.47721175039999997</v>
      </c>
      <c r="S1177" s="28">
        <v>0.51127417880000003</v>
      </c>
      <c r="T1177" s="28">
        <v>0.50788387684654213</v>
      </c>
      <c r="U1177" s="28">
        <v>0.51793575852319407</v>
      </c>
      <c r="V1177" s="28">
        <v>0.52668367210189537</v>
      </c>
      <c r="W1177" s="28">
        <v>0.53648066451857013</v>
      </c>
      <c r="X1177" s="28">
        <v>0.54727286874553571</v>
      </c>
    </row>
    <row r="1178" spans="1:24" x14ac:dyDescent="0.2">
      <c r="A1178" s="11" t="s">
        <v>142</v>
      </c>
      <c r="B1178" s="11" t="s">
        <v>86</v>
      </c>
      <c r="C1178" s="11" t="s">
        <v>191</v>
      </c>
      <c r="D1178" s="11" t="s">
        <v>187</v>
      </c>
      <c r="E1178" s="28">
        <v>0.2676848214971958</v>
      </c>
      <c r="F1178" s="28">
        <v>0.30128106804088095</v>
      </c>
      <c r="G1178" s="28">
        <v>0.28980523339889447</v>
      </c>
      <c r="H1178" s="28">
        <v>0.30621465405287973</v>
      </c>
      <c r="I1178" s="28">
        <v>0.33332951261863142</v>
      </c>
      <c r="J1178" s="28">
        <v>0.34300641373436158</v>
      </c>
      <c r="K1178" s="28">
        <v>0.39901828065622702</v>
      </c>
      <c r="L1178" s="28">
        <v>0.43210859877051272</v>
      </c>
      <c r="M1178" s="28">
        <v>0.42808131020298357</v>
      </c>
      <c r="N1178" s="28">
        <v>0.37345749024206498</v>
      </c>
      <c r="O1178" s="28">
        <v>0.45368848553078733</v>
      </c>
      <c r="P1178" s="28">
        <v>0.48689006125278739</v>
      </c>
      <c r="Q1178" s="28">
        <v>0.51304542519999996</v>
      </c>
      <c r="R1178" s="28">
        <v>0.47721175039999997</v>
      </c>
      <c r="S1178" s="28">
        <v>0.51127417880000003</v>
      </c>
      <c r="T1178" s="28">
        <v>0.50788387684654213</v>
      </c>
      <c r="U1178" s="28">
        <v>0.51793575852319407</v>
      </c>
      <c r="V1178" s="28">
        <v>0.52668367210189537</v>
      </c>
      <c r="W1178" s="28">
        <v>0.53648066451857013</v>
      </c>
      <c r="X1178" s="28">
        <v>0.54727286874553571</v>
      </c>
    </row>
    <row r="1179" spans="1:24" x14ac:dyDescent="0.2">
      <c r="A1179" s="11" t="s">
        <v>142</v>
      </c>
      <c r="B1179" s="11" t="s">
        <v>86</v>
      </c>
      <c r="C1179" s="11" t="s">
        <v>191</v>
      </c>
      <c r="D1179" s="11" t="s">
        <v>188</v>
      </c>
      <c r="E1179" s="28">
        <v>0.26337510722982843</v>
      </c>
      <c r="F1179" s="28">
        <v>0.21433830915821039</v>
      </c>
      <c r="G1179" s="28">
        <v>0.28211295488945293</v>
      </c>
      <c r="H1179" s="28">
        <v>0.29359057703745223</v>
      </c>
      <c r="I1179" s="28">
        <v>0.31218540933539241</v>
      </c>
      <c r="J1179" s="28">
        <v>0.27006524670327758</v>
      </c>
      <c r="K1179" s="28">
        <v>0.39346774037951388</v>
      </c>
      <c r="L1179" s="28">
        <v>0.44448114772463976</v>
      </c>
      <c r="M1179" s="28">
        <v>0.44596464036695033</v>
      </c>
      <c r="N1179" s="28">
        <v>0.4114297424142711</v>
      </c>
      <c r="O1179" s="28">
        <v>0.47444018992600778</v>
      </c>
      <c r="P1179" s="28">
        <v>0.56503424612309838</v>
      </c>
      <c r="Q1179" s="28">
        <v>0.48611279239310151</v>
      </c>
      <c r="R1179" s="28">
        <v>0.46739473972448731</v>
      </c>
      <c r="S1179" s="28">
        <v>0.58088796354600791</v>
      </c>
      <c r="T1179" s="28">
        <v>0.50515434821720606</v>
      </c>
      <c r="U1179" s="28">
        <v>0.52211298174689991</v>
      </c>
      <c r="V1179" s="28">
        <v>0.5333388814178236</v>
      </c>
      <c r="W1179" s="28">
        <v>0.54413318187060711</v>
      </c>
      <c r="X1179" s="28">
        <v>0.55802499629396096</v>
      </c>
    </row>
    <row r="1180" spans="1:24" x14ac:dyDescent="0.2">
      <c r="A1180" s="11" t="s">
        <v>142</v>
      </c>
      <c r="B1180" s="11" t="s">
        <v>86</v>
      </c>
      <c r="C1180" s="11" t="s">
        <v>191</v>
      </c>
      <c r="D1180" s="11" t="s">
        <v>189</v>
      </c>
      <c r="E1180" s="28">
        <v>0</v>
      </c>
      <c r="F1180" s="28">
        <v>0</v>
      </c>
      <c r="G1180" s="28">
        <v>0</v>
      </c>
      <c r="H1180" s="28">
        <v>0</v>
      </c>
      <c r="I1180" s="28">
        <v>0</v>
      </c>
      <c r="J1180" s="28">
        <v>0</v>
      </c>
      <c r="K1180" s="28">
        <v>0</v>
      </c>
      <c r="L1180" s="28">
        <v>0</v>
      </c>
      <c r="M1180" s="28">
        <v>0</v>
      </c>
      <c r="N1180" s="28">
        <v>0</v>
      </c>
      <c r="O1180" s="28">
        <v>0</v>
      </c>
      <c r="P1180" s="28">
        <v>0</v>
      </c>
      <c r="Q1180" s="28">
        <v>0</v>
      </c>
      <c r="R1180" s="28">
        <v>0</v>
      </c>
      <c r="S1180" s="28">
        <v>0</v>
      </c>
      <c r="T1180" s="28">
        <v>0</v>
      </c>
      <c r="U1180" s="28">
        <v>0</v>
      </c>
      <c r="V1180" s="28">
        <v>0</v>
      </c>
      <c r="W1180" s="28">
        <v>0</v>
      </c>
      <c r="X1180" s="28">
        <v>0</v>
      </c>
    </row>
    <row r="1181" spans="1:24" x14ac:dyDescent="0.2">
      <c r="A1181" s="11" t="s">
        <v>142</v>
      </c>
      <c r="B1181" s="11" t="s">
        <v>86</v>
      </c>
      <c r="C1181" s="11" t="s">
        <v>191</v>
      </c>
      <c r="D1181" s="11" t="s">
        <v>190</v>
      </c>
      <c r="E1181" s="28">
        <v>0</v>
      </c>
      <c r="F1181" s="28">
        <v>0</v>
      </c>
      <c r="G1181" s="28">
        <v>0</v>
      </c>
      <c r="H1181" s="28">
        <v>0</v>
      </c>
      <c r="I1181" s="28">
        <v>0</v>
      </c>
      <c r="J1181" s="28">
        <v>0</v>
      </c>
      <c r="K1181" s="28">
        <v>0</v>
      </c>
      <c r="L1181" s="28">
        <v>0</v>
      </c>
      <c r="M1181" s="28">
        <v>0</v>
      </c>
      <c r="N1181" s="28">
        <v>0</v>
      </c>
      <c r="O1181" s="28">
        <v>0</v>
      </c>
      <c r="P1181" s="28">
        <v>0</v>
      </c>
      <c r="Q1181" s="28">
        <v>0</v>
      </c>
      <c r="R1181" s="28">
        <v>0</v>
      </c>
      <c r="S1181" s="28">
        <v>0</v>
      </c>
      <c r="T1181" s="28">
        <v>0</v>
      </c>
      <c r="U1181" s="28">
        <v>0</v>
      </c>
      <c r="V1181" s="28">
        <v>0</v>
      </c>
      <c r="W1181" s="28">
        <v>0</v>
      </c>
      <c r="X1181" s="28">
        <v>0</v>
      </c>
    </row>
    <row r="1182" spans="1:24" x14ac:dyDescent="0.2">
      <c r="A1182" s="11" t="s">
        <v>142</v>
      </c>
      <c r="B1182" s="11" t="s">
        <v>86</v>
      </c>
      <c r="C1182" s="11" t="s">
        <v>192</v>
      </c>
      <c r="D1182" s="11" t="s">
        <v>182</v>
      </c>
      <c r="E1182" s="28">
        <v>4.3552578484584027E-2</v>
      </c>
      <c r="F1182" s="28">
        <v>4.1936896738918157E-2</v>
      </c>
      <c r="G1182" s="28">
        <v>4.1034261949553182E-2</v>
      </c>
      <c r="H1182" s="28">
        <v>4.0639303503391268E-2</v>
      </c>
      <c r="I1182" s="28">
        <v>4.0286646925872104E-2</v>
      </c>
      <c r="J1182" s="28">
        <v>4.0971761492034478E-2</v>
      </c>
      <c r="K1182" s="28">
        <v>4.1583497132730969E-2</v>
      </c>
      <c r="L1182" s="28">
        <v>4.3129713068840045E-2</v>
      </c>
      <c r="M1182" s="28">
        <v>4.4081831679282688E-2</v>
      </c>
      <c r="N1182" s="28">
        <v>4.3247837704337995E-2</v>
      </c>
      <c r="O1182" s="28">
        <v>4.363926090824171E-2</v>
      </c>
      <c r="P1182" s="28">
        <v>4.3968727426499953E-2</v>
      </c>
      <c r="Q1182" s="28">
        <v>4.5060541958114958E-2</v>
      </c>
      <c r="R1182" s="28">
        <v>4.6075093181884609E-2</v>
      </c>
      <c r="S1182" s="28">
        <v>4.6693959329605572E-2</v>
      </c>
      <c r="T1182" s="28">
        <v>4.7068033193293043E-2</v>
      </c>
      <c r="U1182" s="28">
        <v>4.7596433973543621E-2</v>
      </c>
      <c r="V1182" s="28">
        <v>4.8395387010162806E-2</v>
      </c>
      <c r="W1182" s="28">
        <v>4.9493452922136361E-2</v>
      </c>
      <c r="X1182" s="28">
        <v>5.082661106350482E-2</v>
      </c>
    </row>
    <row r="1183" spans="1:24" x14ac:dyDescent="0.2">
      <c r="A1183" s="11" t="s">
        <v>142</v>
      </c>
      <c r="B1183" s="11" t="s">
        <v>86</v>
      </c>
      <c r="C1183" s="11" t="s">
        <v>192</v>
      </c>
      <c r="D1183" s="11" t="s">
        <v>183</v>
      </c>
      <c r="E1183" s="28">
        <v>3.7370474335593029E-3</v>
      </c>
      <c r="F1183" s="28">
        <v>3.0490000000000001E-3</v>
      </c>
      <c r="G1183" s="28">
        <v>3.5890000000000002E-3</v>
      </c>
      <c r="H1183" s="28">
        <v>4.0000000000000001E-3</v>
      </c>
      <c r="I1183" s="28">
        <v>4.0000000000000001E-3</v>
      </c>
      <c r="J1183" s="28">
        <v>5.0000000000000001E-3</v>
      </c>
      <c r="K1183" s="28">
        <v>5.0000000000000001E-3</v>
      </c>
      <c r="L1183" s="28">
        <v>6.0000000000000001E-3</v>
      </c>
      <c r="M1183" s="28">
        <v>6.0000000000000001E-3</v>
      </c>
      <c r="N1183" s="28">
        <v>4.1842403307514944E-3</v>
      </c>
      <c r="O1183" s="28">
        <v>3.851250220250753E-3</v>
      </c>
      <c r="P1183" s="28">
        <v>4.2569999999999995E-3</v>
      </c>
      <c r="Q1183" s="28">
        <v>5.0490000000000005E-3</v>
      </c>
      <c r="R1183" s="28">
        <v>5.0700000000000007E-3</v>
      </c>
      <c r="S1183" s="28">
        <v>4.9960000000000004E-3</v>
      </c>
      <c r="T1183" s="28">
        <v>4.81E-3</v>
      </c>
      <c r="U1183" s="28">
        <v>5.0940000000000004E-3</v>
      </c>
      <c r="V1183" s="28">
        <v>5.5110000000000003E-3</v>
      </c>
      <c r="W1183" s="28">
        <v>5.986E-3</v>
      </c>
      <c r="X1183" s="28">
        <v>6.4409999999999997E-3</v>
      </c>
    </row>
    <row r="1184" spans="1:24" x14ac:dyDescent="0.2">
      <c r="A1184" s="11" t="s">
        <v>142</v>
      </c>
      <c r="B1184" s="11" t="s">
        <v>86</v>
      </c>
      <c r="C1184" s="11" t="s">
        <v>192</v>
      </c>
      <c r="D1184" s="11" t="s">
        <v>184</v>
      </c>
      <c r="E1184" s="28">
        <v>0</v>
      </c>
      <c r="F1184" s="28">
        <v>0</v>
      </c>
      <c r="G1184" s="28">
        <v>0</v>
      </c>
      <c r="H1184" s="28">
        <v>0</v>
      </c>
      <c r="I1184" s="28">
        <v>0</v>
      </c>
      <c r="J1184" s="28">
        <v>0</v>
      </c>
      <c r="K1184" s="28">
        <v>0</v>
      </c>
      <c r="L1184" s="28">
        <v>0</v>
      </c>
      <c r="M1184" s="28">
        <v>0</v>
      </c>
      <c r="N1184" s="28">
        <v>0</v>
      </c>
      <c r="O1184" s="28">
        <v>0</v>
      </c>
      <c r="P1184" s="28">
        <v>0</v>
      </c>
      <c r="Q1184" s="28">
        <v>0</v>
      </c>
      <c r="R1184" s="28">
        <v>0</v>
      </c>
      <c r="S1184" s="28">
        <v>0</v>
      </c>
      <c r="T1184" s="28">
        <v>0</v>
      </c>
      <c r="U1184" s="28">
        <v>0</v>
      </c>
      <c r="V1184" s="28">
        <v>0</v>
      </c>
      <c r="W1184" s="28">
        <v>0</v>
      </c>
      <c r="X1184" s="28">
        <v>0</v>
      </c>
    </row>
    <row r="1185" spans="1:24" x14ac:dyDescent="0.2">
      <c r="A1185" s="11" t="s">
        <v>142</v>
      </c>
      <c r="B1185" s="11" t="s">
        <v>86</v>
      </c>
      <c r="C1185" s="11" t="s">
        <v>192</v>
      </c>
      <c r="D1185" s="11" t="s">
        <v>185</v>
      </c>
      <c r="E1185" s="28">
        <v>0</v>
      </c>
      <c r="F1185" s="28">
        <v>0</v>
      </c>
      <c r="G1185" s="28">
        <v>0</v>
      </c>
      <c r="H1185" s="28">
        <v>0</v>
      </c>
      <c r="I1185" s="28">
        <v>0</v>
      </c>
      <c r="J1185" s="28">
        <v>0</v>
      </c>
      <c r="K1185" s="28">
        <v>0</v>
      </c>
      <c r="L1185" s="28">
        <v>0</v>
      </c>
      <c r="M1185" s="28">
        <v>0</v>
      </c>
      <c r="N1185" s="28">
        <v>0</v>
      </c>
      <c r="O1185" s="28">
        <v>0</v>
      </c>
      <c r="P1185" s="28">
        <v>0</v>
      </c>
      <c r="Q1185" s="28">
        <v>0</v>
      </c>
      <c r="R1185" s="28">
        <v>0</v>
      </c>
      <c r="S1185" s="28">
        <v>0</v>
      </c>
      <c r="T1185" s="28">
        <v>0</v>
      </c>
      <c r="U1185" s="28">
        <v>0</v>
      </c>
      <c r="V1185" s="28">
        <v>0</v>
      </c>
      <c r="W1185" s="28">
        <v>0</v>
      </c>
      <c r="X1185" s="28">
        <v>0</v>
      </c>
    </row>
    <row r="1186" spans="1:24" x14ac:dyDescent="0.2">
      <c r="A1186" s="11" t="s">
        <v>142</v>
      </c>
      <c r="B1186" s="11" t="s">
        <v>86</v>
      </c>
      <c r="C1186" s="11" t="s">
        <v>192</v>
      </c>
      <c r="D1186" s="11" t="s">
        <v>186</v>
      </c>
      <c r="E1186" s="28">
        <v>0.13267089277017149</v>
      </c>
      <c r="F1186" s="28">
        <v>0.13933369084178962</v>
      </c>
      <c r="G1186" s="28">
        <v>0.14043604511054708</v>
      </c>
      <c r="H1186" s="28">
        <v>0.15036542296254771</v>
      </c>
      <c r="I1186" s="28">
        <v>0.1551035906646076</v>
      </c>
      <c r="J1186" s="28">
        <v>0.14322961572403242</v>
      </c>
      <c r="K1186" s="28">
        <v>0.14877478280239387</v>
      </c>
      <c r="L1186" s="28">
        <v>0.17016535096594462</v>
      </c>
      <c r="M1186" s="28">
        <v>0.1722317835450414</v>
      </c>
      <c r="N1186" s="28">
        <v>0.13484262393729679</v>
      </c>
      <c r="O1186" s="28">
        <v>0.15268544820461741</v>
      </c>
      <c r="P1186" s="28">
        <v>0.17243985662493</v>
      </c>
      <c r="Q1186" s="28">
        <v>0.19990092079999999</v>
      </c>
      <c r="R1186" s="28">
        <v>0.19550032160000003</v>
      </c>
      <c r="S1186" s="28">
        <v>0.25794713520000001</v>
      </c>
      <c r="T1186" s="28">
        <v>0.23208825730663019</v>
      </c>
      <c r="U1186" s="28">
        <v>0.22941481175248027</v>
      </c>
      <c r="V1186" s="28">
        <v>0.23326576538898475</v>
      </c>
      <c r="W1186" s="28">
        <v>0.23855844308469731</v>
      </c>
      <c r="X1186" s="28">
        <v>0.24498426532609324</v>
      </c>
    </row>
    <row r="1187" spans="1:24" x14ac:dyDescent="0.2">
      <c r="A1187" s="11" t="s">
        <v>142</v>
      </c>
      <c r="B1187" s="11" t="s">
        <v>86</v>
      </c>
      <c r="C1187" s="11" t="s">
        <v>192</v>
      </c>
      <c r="D1187" s="11" t="s">
        <v>187</v>
      </c>
      <c r="E1187" s="28">
        <v>0.13267089277017149</v>
      </c>
      <c r="F1187" s="28">
        <v>0.13933369084178962</v>
      </c>
      <c r="G1187" s="28">
        <v>0.14043604511054708</v>
      </c>
      <c r="H1187" s="28">
        <v>0.15036542296254771</v>
      </c>
      <c r="I1187" s="28">
        <v>0.1551035906646076</v>
      </c>
      <c r="J1187" s="28">
        <v>0.14322961572403242</v>
      </c>
      <c r="K1187" s="28">
        <v>0.14877478280239387</v>
      </c>
      <c r="L1187" s="28">
        <v>0.17016535096594462</v>
      </c>
      <c r="M1187" s="28">
        <v>0.1722317835450414</v>
      </c>
      <c r="N1187" s="28">
        <v>0.13484262393729679</v>
      </c>
      <c r="O1187" s="28">
        <v>0.15268544820461741</v>
      </c>
      <c r="P1187" s="28">
        <v>0.17243985662493</v>
      </c>
      <c r="Q1187" s="28">
        <v>0.19990092079999999</v>
      </c>
      <c r="R1187" s="28">
        <v>0.19550032160000003</v>
      </c>
      <c r="S1187" s="28">
        <v>0.25794713520000001</v>
      </c>
      <c r="T1187" s="28">
        <v>0.23208825730663019</v>
      </c>
      <c r="U1187" s="28">
        <v>0.22941481175248027</v>
      </c>
      <c r="V1187" s="28">
        <v>0.23326576538898475</v>
      </c>
      <c r="W1187" s="28">
        <v>0.23855844308469731</v>
      </c>
      <c r="X1187" s="28">
        <v>0.24498426532609324</v>
      </c>
    </row>
    <row r="1188" spans="1:24" x14ac:dyDescent="0.2">
      <c r="A1188" s="11" t="s">
        <v>142</v>
      </c>
      <c r="B1188" s="11" t="s">
        <v>86</v>
      </c>
      <c r="C1188" s="11" t="s">
        <v>192</v>
      </c>
      <c r="D1188" s="11" t="s">
        <v>188</v>
      </c>
      <c r="E1188" s="28">
        <v>0.13267089277017149</v>
      </c>
      <c r="F1188" s="28">
        <v>0.13933369084178962</v>
      </c>
      <c r="G1188" s="28">
        <v>0.14043604511054708</v>
      </c>
      <c r="H1188" s="28">
        <v>0.15036542296254771</v>
      </c>
      <c r="I1188" s="28">
        <v>0.1551035906646076</v>
      </c>
      <c r="J1188" s="28">
        <v>0.14544975329672238</v>
      </c>
      <c r="K1188" s="28">
        <v>0.15053225962048611</v>
      </c>
      <c r="L1188" s="28">
        <v>0.17251885227536018</v>
      </c>
      <c r="M1188" s="28">
        <v>0.17403535963304972</v>
      </c>
      <c r="N1188" s="28">
        <v>0.13505926250172204</v>
      </c>
      <c r="O1188" s="28">
        <v>0.15666175095734733</v>
      </c>
      <c r="P1188" s="28">
        <v>0.18657621387917106</v>
      </c>
      <c r="Q1188" s="28">
        <v>0.16051608366261236</v>
      </c>
      <c r="R1188" s="28">
        <v>0.15433531953714</v>
      </c>
      <c r="S1188" s="28">
        <v>0.19181116484536839</v>
      </c>
      <c r="T1188" s="28">
        <v>0.21801321659301012</v>
      </c>
      <c r="U1188" s="28">
        <v>0.23154560081824546</v>
      </c>
      <c r="V1188" s="28">
        <v>0.2373516989222903</v>
      </c>
      <c r="W1188" s="28">
        <v>0.24054998805395758</v>
      </c>
      <c r="X1188" s="28">
        <v>0.24711147073303136</v>
      </c>
    </row>
    <row r="1189" spans="1:24" x14ac:dyDescent="0.2">
      <c r="A1189" s="11" t="s">
        <v>142</v>
      </c>
      <c r="B1189" s="11" t="s">
        <v>86</v>
      </c>
      <c r="C1189" s="11" t="s">
        <v>192</v>
      </c>
      <c r="D1189" s="11" t="s">
        <v>189</v>
      </c>
      <c r="E1189" s="28">
        <v>0</v>
      </c>
      <c r="F1189" s="28">
        <v>0</v>
      </c>
      <c r="G1189" s="28">
        <v>0</v>
      </c>
      <c r="H1189" s="28">
        <v>0</v>
      </c>
      <c r="I1189" s="28">
        <v>0</v>
      </c>
      <c r="J1189" s="28">
        <v>0</v>
      </c>
      <c r="K1189" s="28">
        <v>0</v>
      </c>
      <c r="L1189" s="28">
        <v>0</v>
      </c>
      <c r="M1189" s="28">
        <v>0</v>
      </c>
      <c r="N1189" s="28">
        <v>0</v>
      </c>
      <c r="O1189" s="28">
        <v>0</v>
      </c>
      <c r="P1189" s="28">
        <v>0</v>
      </c>
      <c r="Q1189" s="28">
        <v>0</v>
      </c>
      <c r="R1189" s="28">
        <v>0</v>
      </c>
      <c r="S1189" s="28">
        <v>0</v>
      </c>
      <c r="T1189" s="28">
        <v>0</v>
      </c>
      <c r="U1189" s="28">
        <v>0</v>
      </c>
      <c r="V1189" s="28">
        <v>0</v>
      </c>
      <c r="W1189" s="28">
        <v>0</v>
      </c>
      <c r="X1189" s="28">
        <v>0</v>
      </c>
    </row>
    <row r="1190" spans="1:24" x14ac:dyDescent="0.2">
      <c r="A1190" s="11" t="s">
        <v>142</v>
      </c>
      <c r="B1190" s="11" t="s">
        <v>86</v>
      </c>
      <c r="C1190" s="11" t="s">
        <v>192</v>
      </c>
      <c r="D1190" s="11" t="s">
        <v>190</v>
      </c>
      <c r="E1190" s="28">
        <v>0</v>
      </c>
      <c r="F1190" s="28">
        <v>0</v>
      </c>
      <c r="G1190" s="28">
        <v>0</v>
      </c>
      <c r="H1190" s="28">
        <v>0</v>
      </c>
      <c r="I1190" s="28">
        <v>0</v>
      </c>
      <c r="J1190" s="28">
        <v>0</v>
      </c>
      <c r="K1190" s="28">
        <v>0</v>
      </c>
      <c r="L1190" s="28">
        <v>0</v>
      </c>
      <c r="M1190" s="28">
        <v>0</v>
      </c>
      <c r="N1190" s="28">
        <v>0</v>
      </c>
      <c r="O1190" s="28">
        <v>0</v>
      </c>
      <c r="P1190" s="28">
        <v>0</v>
      </c>
      <c r="Q1190" s="28">
        <v>0</v>
      </c>
      <c r="R1190" s="28">
        <v>0</v>
      </c>
      <c r="S1190" s="28">
        <v>0</v>
      </c>
      <c r="T1190" s="28">
        <v>0</v>
      </c>
      <c r="U1190" s="28">
        <v>0</v>
      </c>
      <c r="V1190" s="28">
        <v>0</v>
      </c>
      <c r="W1190" s="28">
        <v>0</v>
      </c>
      <c r="X1190" s="28">
        <v>0</v>
      </c>
    </row>
    <row r="1191" spans="1:24" x14ac:dyDescent="0.2">
      <c r="A1191" s="11" t="s">
        <v>143</v>
      </c>
      <c r="B1191" s="11" t="s">
        <v>86</v>
      </c>
      <c r="C1191" s="11" t="s">
        <v>181</v>
      </c>
      <c r="D1191" s="11" t="s">
        <v>182</v>
      </c>
      <c r="E1191" s="28">
        <v>3.5452469999999998</v>
      </c>
      <c r="F1191" s="28">
        <v>3.6297130000000002</v>
      </c>
      <c r="G1191" s="28">
        <v>3.7009509999999999</v>
      </c>
      <c r="H1191" s="28">
        <v>3.7538899999999997</v>
      </c>
      <c r="I1191" s="28">
        <v>3.8109999999999999</v>
      </c>
      <c r="J1191" s="28">
        <v>3.8639999999999999</v>
      </c>
      <c r="K1191" s="28">
        <v>3.9</v>
      </c>
      <c r="L1191" s="28">
        <v>3.9558</v>
      </c>
      <c r="M1191" s="28">
        <v>3.99</v>
      </c>
      <c r="N1191" s="28">
        <v>4.01</v>
      </c>
      <c r="O1191" s="28">
        <v>4.0750000000000002</v>
      </c>
      <c r="P1191" s="28">
        <v>4.1630000000000003</v>
      </c>
      <c r="Q1191" s="28">
        <v>4.2546999999999997</v>
      </c>
      <c r="R1191" s="28">
        <v>4.3208849999999996</v>
      </c>
      <c r="S1191" s="28">
        <v>4.3661136699999998</v>
      </c>
      <c r="T1191" s="28">
        <v>4.4095958950805683</v>
      </c>
      <c r="U1191" s="28">
        <v>4.4440107348159801</v>
      </c>
      <c r="V1191" s="28">
        <v>4.4810466262770854</v>
      </c>
      <c r="W1191" s="28">
        <v>4.5191665188644041</v>
      </c>
      <c r="X1191" s="28">
        <v>4.557744345460339</v>
      </c>
    </row>
    <row r="1192" spans="1:24" x14ac:dyDescent="0.2">
      <c r="A1192" s="11" t="s">
        <v>143</v>
      </c>
      <c r="B1192" s="11" t="s">
        <v>86</v>
      </c>
      <c r="C1192" s="11" t="s">
        <v>181</v>
      </c>
      <c r="D1192" s="11" t="s">
        <v>183</v>
      </c>
      <c r="E1192" s="28">
        <v>0.314473</v>
      </c>
      <c r="F1192" s="28">
        <v>0.314579</v>
      </c>
      <c r="G1192" s="28">
        <v>0.29303400000000002</v>
      </c>
      <c r="H1192" s="28">
        <v>0.27</v>
      </c>
      <c r="I1192" s="28">
        <v>0.26700000000000002</v>
      </c>
      <c r="J1192" s="28">
        <v>0.25700000000000001</v>
      </c>
      <c r="K1192" s="28">
        <v>0.26</v>
      </c>
      <c r="L1192" s="28">
        <v>0.28200000000000003</v>
      </c>
      <c r="M1192" s="28">
        <v>0.28600000000000003</v>
      </c>
      <c r="N1192" s="28">
        <v>0.26554500000000003</v>
      </c>
      <c r="O1192" s="28">
        <v>0.29074</v>
      </c>
      <c r="P1192" s="28">
        <v>0.31561900000000004</v>
      </c>
      <c r="Q1192" s="28">
        <v>0.32580399999999998</v>
      </c>
      <c r="R1192" s="28">
        <v>0.30808300000000005</v>
      </c>
      <c r="S1192" s="28">
        <v>0.29583999999999999</v>
      </c>
      <c r="T1192" s="28">
        <v>0.30006900000000003</v>
      </c>
      <c r="U1192" s="28">
        <v>0.29932999999999998</v>
      </c>
      <c r="V1192" s="28">
        <v>0.30117500000000003</v>
      </c>
      <c r="W1192" s="28">
        <v>0.30162099999999997</v>
      </c>
      <c r="X1192" s="28">
        <v>0.301485</v>
      </c>
    </row>
    <row r="1193" spans="1:24" x14ac:dyDescent="0.2">
      <c r="A1193" s="11" t="s">
        <v>143</v>
      </c>
      <c r="B1193" s="11" t="s">
        <v>86</v>
      </c>
      <c r="C1193" s="11" t="s">
        <v>181</v>
      </c>
      <c r="D1193" s="11" t="s">
        <v>184</v>
      </c>
      <c r="E1193" s="28">
        <v>0</v>
      </c>
      <c r="F1193" s="28">
        <v>0</v>
      </c>
      <c r="G1193" s="28">
        <v>0</v>
      </c>
      <c r="H1193" s="28">
        <v>0</v>
      </c>
      <c r="I1193" s="28">
        <v>0</v>
      </c>
      <c r="J1193" s="28">
        <v>0</v>
      </c>
      <c r="K1193" s="28">
        <v>0</v>
      </c>
      <c r="L1193" s="28">
        <v>0</v>
      </c>
      <c r="M1193" s="28">
        <v>0</v>
      </c>
      <c r="N1193" s="28">
        <v>0</v>
      </c>
      <c r="O1193" s="28">
        <v>0</v>
      </c>
      <c r="P1193" s="28">
        <v>0</v>
      </c>
      <c r="Q1193" s="28">
        <v>0</v>
      </c>
      <c r="R1193" s="28">
        <v>0</v>
      </c>
      <c r="S1193" s="28">
        <v>0</v>
      </c>
      <c r="T1193" s="28">
        <v>0</v>
      </c>
      <c r="U1193" s="28">
        <v>0</v>
      </c>
      <c r="V1193" s="28">
        <v>0</v>
      </c>
      <c r="W1193" s="28">
        <v>0</v>
      </c>
      <c r="X1193" s="28">
        <v>0</v>
      </c>
    </row>
    <row r="1194" spans="1:24" x14ac:dyDescent="0.2">
      <c r="A1194" s="11" t="s">
        <v>143</v>
      </c>
      <c r="B1194" s="11" t="s">
        <v>86</v>
      </c>
      <c r="C1194" s="11" t="s">
        <v>181</v>
      </c>
      <c r="D1194" s="11" t="s">
        <v>185</v>
      </c>
      <c r="E1194" s="28">
        <v>0</v>
      </c>
      <c r="F1194" s="28">
        <v>0</v>
      </c>
      <c r="G1194" s="28">
        <v>0</v>
      </c>
      <c r="H1194" s="28">
        <v>0</v>
      </c>
      <c r="I1194" s="28">
        <v>0</v>
      </c>
      <c r="J1194" s="28">
        <v>0</v>
      </c>
      <c r="K1194" s="28">
        <v>0</v>
      </c>
      <c r="L1194" s="28">
        <v>0</v>
      </c>
      <c r="M1194" s="28">
        <v>0</v>
      </c>
      <c r="N1194" s="28">
        <v>0</v>
      </c>
      <c r="O1194" s="28">
        <v>0</v>
      </c>
      <c r="P1194" s="28">
        <v>0</v>
      </c>
      <c r="Q1194" s="28">
        <v>0</v>
      </c>
      <c r="R1194" s="28">
        <v>0</v>
      </c>
      <c r="S1194" s="28">
        <v>0</v>
      </c>
      <c r="T1194" s="28">
        <v>0</v>
      </c>
      <c r="U1194" s="28">
        <v>0</v>
      </c>
      <c r="V1194" s="28">
        <v>0</v>
      </c>
      <c r="W1194" s="28">
        <v>0</v>
      </c>
      <c r="X1194" s="28">
        <v>0</v>
      </c>
    </row>
    <row r="1195" spans="1:24" x14ac:dyDescent="0.2">
      <c r="A1195" s="11" t="s">
        <v>143</v>
      </c>
      <c r="B1195" s="11" t="s">
        <v>86</v>
      </c>
      <c r="C1195" s="11" t="s">
        <v>181</v>
      </c>
      <c r="D1195" s="11" t="s">
        <v>186</v>
      </c>
      <c r="E1195" s="28">
        <v>5.6159999999999997</v>
      </c>
      <c r="F1195" s="28">
        <v>5.3860000000000001</v>
      </c>
      <c r="G1195" s="28">
        <v>5.2030000000000003</v>
      </c>
      <c r="H1195" s="28">
        <v>5.3109999999999999</v>
      </c>
      <c r="I1195" s="28">
        <v>5.492</v>
      </c>
      <c r="J1195" s="28">
        <v>5.575142416585261</v>
      </c>
      <c r="K1195" s="28">
        <v>5.580105978404486</v>
      </c>
      <c r="L1195" s="28">
        <v>5.5436082542086709</v>
      </c>
      <c r="M1195" s="28">
        <v>5.557527027136957</v>
      </c>
      <c r="N1195" s="28">
        <v>5.4115303500000005</v>
      </c>
      <c r="O1195" s="28">
        <v>5.6684250499999997</v>
      </c>
      <c r="P1195" s="28">
        <v>5.74029145</v>
      </c>
      <c r="Q1195" s="28">
        <v>5.0774426500000001</v>
      </c>
      <c r="R1195" s="28">
        <v>4.7936593250000001</v>
      </c>
      <c r="S1195" s="28">
        <v>5.1387996585076969</v>
      </c>
      <c r="T1195" s="28">
        <v>5.5352271248360116</v>
      </c>
      <c r="U1195" s="28">
        <v>5.9549743846534122</v>
      </c>
      <c r="V1195" s="28">
        <v>6.004602479211294</v>
      </c>
      <c r="W1195" s="28">
        <v>6.0556831352783007</v>
      </c>
      <c r="X1195" s="28">
        <v>6.1073774229168549</v>
      </c>
    </row>
    <row r="1196" spans="1:24" x14ac:dyDescent="0.2">
      <c r="A1196" s="11" t="s">
        <v>143</v>
      </c>
      <c r="B1196" s="11" t="s">
        <v>86</v>
      </c>
      <c r="C1196" s="11" t="s">
        <v>181</v>
      </c>
      <c r="D1196" s="11" t="s">
        <v>187</v>
      </c>
      <c r="E1196" s="28">
        <v>5.6159999999999997</v>
      </c>
      <c r="F1196" s="28">
        <v>5.3860000000000001</v>
      </c>
      <c r="G1196" s="28">
        <v>5.2030000000000003</v>
      </c>
      <c r="H1196" s="28">
        <v>5.3109999999999999</v>
      </c>
      <c r="I1196" s="28">
        <v>5.492</v>
      </c>
      <c r="J1196" s="28">
        <v>5.575142416585261</v>
      </c>
      <c r="K1196" s="28">
        <v>5.580105978404486</v>
      </c>
      <c r="L1196" s="28">
        <v>5.5436082542086709</v>
      </c>
      <c r="M1196" s="28">
        <v>5.557527027136957</v>
      </c>
      <c r="N1196" s="28">
        <v>5.4115303500000005</v>
      </c>
      <c r="O1196" s="28">
        <v>5.6684250499999997</v>
      </c>
      <c r="P1196" s="28">
        <v>5.74029145</v>
      </c>
      <c r="Q1196" s="28">
        <v>5.0774426500000001</v>
      </c>
      <c r="R1196" s="28">
        <v>4.7936593250000001</v>
      </c>
      <c r="S1196" s="28">
        <v>5.1387996585076969</v>
      </c>
      <c r="T1196" s="28">
        <v>5.5352271248360116</v>
      </c>
      <c r="U1196" s="28">
        <v>5.9549743846534122</v>
      </c>
      <c r="V1196" s="28">
        <v>6.004602479211294</v>
      </c>
      <c r="W1196" s="28">
        <v>6.0556831352783007</v>
      </c>
      <c r="X1196" s="28">
        <v>6.1073774229168549</v>
      </c>
    </row>
    <row r="1197" spans="1:24" x14ac:dyDescent="0.2">
      <c r="A1197" s="11" t="s">
        <v>143</v>
      </c>
      <c r="B1197" s="11" t="s">
        <v>86</v>
      </c>
      <c r="C1197" s="11" t="s">
        <v>181</v>
      </c>
      <c r="D1197" s="11" t="s">
        <v>188</v>
      </c>
      <c r="E1197" s="28">
        <v>6.2255760000000002</v>
      </c>
      <c r="F1197" s="28">
        <v>5.6989720000000004</v>
      </c>
      <c r="G1197" s="28">
        <v>5.6941100000000002</v>
      </c>
      <c r="H1197" s="28">
        <v>5.9480329999999997</v>
      </c>
      <c r="I1197" s="28">
        <v>6.4060439999999996</v>
      </c>
      <c r="J1197" s="28">
        <v>6.8449999999999998</v>
      </c>
      <c r="K1197" s="28">
        <v>6.6909999999999998</v>
      </c>
      <c r="L1197" s="28">
        <v>6.8360000000000003</v>
      </c>
      <c r="M1197" s="28">
        <v>6.7959509999999996</v>
      </c>
      <c r="N1197" s="28">
        <v>6.9134250000000002</v>
      </c>
      <c r="O1197" s="28">
        <v>7.5251570000000001</v>
      </c>
      <c r="P1197" s="28">
        <v>8.1428010000000004</v>
      </c>
      <c r="Q1197" s="28">
        <v>7.2415620000000001</v>
      </c>
      <c r="R1197" s="28">
        <v>7.1513900000000001</v>
      </c>
      <c r="S1197" s="28">
        <v>7.3794009401135368</v>
      </c>
      <c r="T1197" s="28">
        <v>7.3926500048627632</v>
      </c>
      <c r="U1197" s="28">
        <v>7.3575163090012961</v>
      </c>
      <c r="V1197" s="28">
        <v>7.394060571084708</v>
      </c>
      <c r="W1197" s="28">
        <v>7.4198959271369489</v>
      </c>
      <c r="X1197" s="28">
        <v>7.4425909614035621</v>
      </c>
    </row>
    <row r="1198" spans="1:24" x14ac:dyDescent="0.2">
      <c r="A1198" s="11" t="s">
        <v>143</v>
      </c>
      <c r="B1198" s="11" t="s">
        <v>86</v>
      </c>
      <c r="C1198" s="11" t="s">
        <v>181</v>
      </c>
      <c r="D1198" s="11" t="s">
        <v>189</v>
      </c>
      <c r="E1198" s="28">
        <v>0.125308</v>
      </c>
      <c r="F1198" s="28">
        <v>0.177896</v>
      </c>
      <c r="G1198" s="28">
        <v>0.26078200000000001</v>
      </c>
      <c r="H1198" s="28">
        <v>0.25203500000000001</v>
      </c>
      <c r="I1198" s="28">
        <v>0.27198699999999998</v>
      </c>
      <c r="J1198" s="28">
        <v>0.26888499999999999</v>
      </c>
      <c r="K1198" s="28">
        <v>0.37396299999999999</v>
      </c>
      <c r="L1198" s="28">
        <v>0.48</v>
      </c>
      <c r="M1198" s="28">
        <v>0.38542900000000002</v>
      </c>
      <c r="N1198" s="28">
        <v>0.54237100000000005</v>
      </c>
      <c r="O1198" s="28">
        <v>0.57081999999999999</v>
      </c>
      <c r="P1198" s="28">
        <v>0.577183</v>
      </c>
      <c r="Q1198" s="28">
        <v>0.57839799999999997</v>
      </c>
      <c r="R1198" s="28">
        <v>0.570743</v>
      </c>
      <c r="S1198" s="28">
        <v>0.57257646838765963</v>
      </c>
      <c r="T1198" s="28">
        <v>0.63398750983659935</v>
      </c>
      <c r="U1198" s="28">
        <v>0.64167621646810435</v>
      </c>
      <c r="V1198" s="28">
        <v>0.64809297863278537</v>
      </c>
      <c r="W1198" s="28">
        <v>0.65457390841911323</v>
      </c>
      <c r="X1198" s="28">
        <v>0.66111964750330443</v>
      </c>
    </row>
    <row r="1199" spans="1:24" x14ac:dyDescent="0.2">
      <c r="A1199" s="11" t="s">
        <v>143</v>
      </c>
      <c r="B1199" s="11" t="s">
        <v>86</v>
      </c>
      <c r="C1199" s="11" t="s">
        <v>181</v>
      </c>
      <c r="D1199" s="11" t="s">
        <v>190</v>
      </c>
      <c r="E1199" s="28">
        <v>0</v>
      </c>
      <c r="F1199" s="28">
        <v>0</v>
      </c>
      <c r="G1199" s="28">
        <v>0</v>
      </c>
      <c r="H1199" s="28">
        <v>0</v>
      </c>
      <c r="I1199" s="28">
        <v>0</v>
      </c>
      <c r="J1199" s="28">
        <v>0</v>
      </c>
      <c r="K1199" s="28">
        <v>0</v>
      </c>
      <c r="L1199" s="28">
        <v>0</v>
      </c>
      <c r="M1199" s="28">
        <v>0</v>
      </c>
      <c r="N1199" s="28">
        <v>0</v>
      </c>
      <c r="O1199" s="28">
        <v>0</v>
      </c>
      <c r="P1199" s="28">
        <v>0</v>
      </c>
      <c r="Q1199" s="28">
        <v>0</v>
      </c>
      <c r="R1199" s="28">
        <v>0</v>
      </c>
      <c r="S1199" s="28">
        <v>0</v>
      </c>
      <c r="T1199" s="28">
        <v>0</v>
      </c>
      <c r="U1199" s="28">
        <v>0</v>
      </c>
      <c r="V1199" s="28">
        <v>0</v>
      </c>
      <c r="W1199" s="28">
        <v>0</v>
      </c>
      <c r="X1199" s="28">
        <v>0</v>
      </c>
    </row>
    <row r="1200" spans="1:24" x14ac:dyDescent="0.2">
      <c r="A1200" s="11" t="s">
        <v>143</v>
      </c>
      <c r="B1200" s="11" t="s">
        <v>86</v>
      </c>
      <c r="C1200" s="11" t="s">
        <v>191</v>
      </c>
      <c r="D1200" s="11" t="s">
        <v>182</v>
      </c>
      <c r="E1200" s="28">
        <v>0.27919873072141649</v>
      </c>
      <c r="F1200" s="28">
        <v>0.28509176363519562</v>
      </c>
      <c r="G1200" s="28">
        <v>0.29131729063345885</v>
      </c>
      <c r="H1200" s="28">
        <v>0.29784411220107748</v>
      </c>
      <c r="I1200" s="28">
        <v>0.30357119427848139</v>
      </c>
      <c r="J1200" s="28">
        <v>0.31326437634570997</v>
      </c>
      <c r="K1200" s="28">
        <v>0.3196943691930571</v>
      </c>
      <c r="L1200" s="28">
        <v>0.32651270704147367</v>
      </c>
      <c r="M1200" s="28">
        <v>0.33382529727396243</v>
      </c>
      <c r="N1200" s="28">
        <v>0.33794496757511555</v>
      </c>
      <c r="O1200" s="28">
        <v>0.3442582382410424</v>
      </c>
      <c r="P1200" s="28">
        <v>0.35493584394694516</v>
      </c>
      <c r="Q1200" s="28">
        <v>0.36744169331012844</v>
      </c>
      <c r="R1200" s="28">
        <v>0.37733842943874152</v>
      </c>
      <c r="S1200" s="28">
        <v>0.38565343197836072</v>
      </c>
      <c r="T1200" s="28">
        <v>0.39497107313545171</v>
      </c>
      <c r="U1200" s="28">
        <v>0.40498501199715486</v>
      </c>
      <c r="V1200" s="28">
        <v>0.41575635641065234</v>
      </c>
      <c r="W1200" s="28">
        <v>0.42729448189326169</v>
      </c>
      <c r="X1200" s="28">
        <v>0.43958794589055361</v>
      </c>
    </row>
    <row r="1201" spans="1:24" x14ac:dyDescent="0.2">
      <c r="A1201" s="11" t="s">
        <v>143</v>
      </c>
      <c r="B1201" s="11" t="s">
        <v>86</v>
      </c>
      <c r="C1201" s="11" t="s">
        <v>191</v>
      </c>
      <c r="D1201" s="11" t="s">
        <v>183</v>
      </c>
      <c r="E1201" s="28">
        <v>2.4642000000000001E-2</v>
      </c>
      <c r="F1201" s="28">
        <v>2.7456000000000001E-2</v>
      </c>
      <c r="G1201" s="28">
        <v>2.3318999999999999E-2</v>
      </c>
      <c r="H1201" s="28">
        <v>2.1000000000000001E-2</v>
      </c>
      <c r="I1201" s="28">
        <v>2.3E-2</v>
      </c>
      <c r="J1201" s="28">
        <v>2.3E-2</v>
      </c>
      <c r="K1201" s="28">
        <v>2.3E-2</v>
      </c>
      <c r="L1201" s="28">
        <v>2.6000000000000002E-2</v>
      </c>
      <c r="M1201" s="28">
        <v>2.7E-2</v>
      </c>
      <c r="N1201" s="28">
        <v>2.4248000000000002E-2</v>
      </c>
      <c r="O1201" s="28">
        <v>2.6690000000000002E-2</v>
      </c>
      <c r="P1201" s="28">
        <v>3.1434999999999998E-2</v>
      </c>
      <c r="Q1201" s="28">
        <v>3.3801999999999999E-2</v>
      </c>
      <c r="R1201" s="28">
        <v>3.2051999999999997E-2</v>
      </c>
      <c r="S1201" s="28">
        <v>3.1067000000000001E-2</v>
      </c>
      <c r="T1201" s="28">
        <v>3.2570999999999996E-2</v>
      </c>
      <c r="U1201" s="28">
        <v>3.3792999999999997E-2</v>
      </c>
      <c r="V1201" s="28">
        <v>3.5136000000000001E-2</v>
      </c>
      <c r="W1201" s="28">
        <v>3.6552000000000001E-2</v>
      </c>
      <c r="X1201" s="28">
        <v>3.8020999999999999E-2</v>
      </c>
    </row>
    <row r="1202" spans="1:24" x14ac:dyDescent="0.2">
      <c r="A1202" s="11" t="s">
        <v>143</v>
      </c>
      <c r="B1202" s="11" t="s">
        <v>86</v>
      </c>
      <c r="C1202" s="11" t="s">
        <v>191</v>
      </c>
      <c r="D1202" s="11" t="s">
        <v>184</v>
      </c>
      <c r="E1202" s="28">
        <v>0</v>
      </c>
      <c r="F1202" s="28">
        <v>0</v>
      </c>
      <c r="G1202" s="28">
        <v>0</v>
      </c>
      <c r="H1202" s="28">
        <v>0</v>
      </c>
      <c r="I1202" s="28">
        <v>0</v>
      </c>
      <c r="J1202" s="28">
        <v>0</v>
      </c>
      <c r="K1202" s="28">
        <v>0</v>
      </c>
      <c r="L1202" s="28">
        <v>0</v>
      </c>
      <c r="M1202" s="28">
        <v>0</v>
      </c>
      <c r="N1202" s="28">
        <v>0</v>
      </c>
      <c r="O1202" s="28">
        <v>0</v>
      </c>
      <c r="P1202" s="28">
        <v>0</v>
      </c>
      <c r="Q1202" s="28">
        <v>0</v>
      </c>
      <c r="R1202" s="28">
        <v>0</v>
      </c>
      <c r="S1202" s="28">
        <v>0</v>
      </c>
      <c r="T1202" s="28">
        <v>0</v>
      </c>
      <c r="U1202" s="28">
        <v>0</v>
      </c>
      <c r="V1202" s="28">
        <v>0</v>
      </c>
      <c r="W1202" s="28">
        <v>0</v>
      </c>
      <c r="X1202" s="28">
        <v>0</v>
      </c>
    </row>
    <row r="1203" spans="1:24" x14ac:dyDescent="0.2">
      <c r="A1203" s="11" t="s">
        <v>143</v>
      </c>
      <c r="B1203" s="11" t="s">
        <v>86</v>
      </c>
      <c r="C1203" s="11" t="s">
        <v>191</v>
      </c>
      <c r="D1203" s="11" t="s">
        <v>185</v>
      </c>
      <c r="E1203" s="28">
        <v>0</v>
      </c>
      <c r="F1203" s="28">
        <v>0</v>
      </c>
      <c r="G1203" s="28">
        <v>0</v>
      </c>
      <c r="H1203" s="28">
        <v>0</v>
      </c>
      <c r="I1203" s="28">
        <v>0</v>
      </c>
      <c r="J1203" s="28">
        <v>0</v>
      </c>
      <c r="K1203" s="28">
        <v>0</v>
      </c>
      <c r="L1203" s="28">
        <v>0</v>
      </c>
      <c r="M1203" s="28">
        <v>0</v>
      </c>
      <c r="N1203" s="28">
        <v>0</v>
      </c>
      <c r="O1203" s="28">
        <v>0</v>
      </c>
      <c r="P1203" s="28">
        <v>0</v>
      </c>
      <c r="Q1203" s="28">
        <v>0</v>
      </c>
      <c r="R1203" s="28">
        <v>0</v>
      </c>
      <c r="S1203" s="28">
        <v>0</v>
      </c>
      <c r="T1203" s="28">
        <v>0</v>
      </c>
      <c r="U1203" s="28">
        <v>0</v>
      </c>
      <c r="V1203" s="28">
        <v>0</v>
      </c>
      <c r="W1203" s="28">
        <v>0</v>
      </c>
      <c r="X1203" s="28">
        <v>0</v>
      </c>
    </row>
    <row r="1204" spans="1:24" x14ac:dyDescent="0.2">
      <c r="A1204" s="11" t="s">
        <v>143</v>
      </c>
      <c r="B1204" s="11" t="s">
        <v>86</v>
      </c>
      <c r="C1204" s="11" t="s">
        <v>191</v>
      </c>
      <c r="D1204" s="11" t="s">
        <v>186</v>
      </c>
      <c r="E1204" s="28">
        <v>0.39631292972982873</v>
      </c>
      <c r="F1204" s="28">
        <v>0.40688513967239898</v>
      </c>
      <c r="G1204" s="28">
        <v>0.419167279970035</v>
      </c>
      <c r="H1204" s="28">
        <v>0.43763636668857792</v>
      </c>
      <c r="I1204" s="28">
        <v>0.47552992726667698</v>
      </c>
      <c r="J1204" s="28">
        <v>0.53052933548000591</v>
      </c>
      <c r="K1204" s="28">
        <v>0.53825968097490084</v>
      </c>
      <c r="L1204" s="28">
        <v>0.60305800708751534</v>
      </c>
      <c r="M1204" s="28">
        <v>0.60179574779659017</v>
      </c>
      <c r="N1204" s="28">
        <v>0.57888614268968175</v>
      </c>
      <c r="O1204" s="28">
        <v>0.59237778791735829</v>
      </c>
      <c r="P1204" s="28">
        <v>0.68328175223609922</v>
      </c>
      <c r="Q1204" s="28">
        <v>0.66893061119999997</v>
      </c>
      <c r="R1204" s="28">
        <v>0.54562254160000001</v>
      </c>
      <c r="S1204" s="28">
        <v>0.5650526896195982</v>
      </c>
      <c r="T1204" s="28">
        <v>0.59816967801809939</v>
      </c>
      <c r="U1204" s="28">
        <v>0.6398763189555049</v>
      </c>
      <c r="V1204" s="28">
        <v>0.67352529738525668</v>
      </c>
      <c r="W1204" s="28">
        <v>0.71785472958067975</v>
      </c>
      <c r="X1204" s="28">
        <v>0.76927890530846887</v>
      </c>
    </row>
    <row r="1205" spans="1:24" x14ac:dyDescent="0.2">
      <c r="A1205" s="11" t="s">
        <v>143</v>
      </c>
      <c r="B1205" s="11" t="s">
        <v>86</v>
      </c>
      <c r="C1205" s="11" t="s">
        <v>191</v>
      </c>
      <c r="D1205" s="11" t="s">
        <v>187</v>
      </c>
      <c r="E1205" s="28">
        <v>0.39631292972982873</v>
      </c>
      <c r="F1205" s="28">
        <v>0.40688513967239898</v>
      </c>
      <c r="G1205" s="28">
        <v>0.419167279970035</v>
      </c>
      <c r="H1205" s="28">
        <v>0.43763636668857792</v>
      </c>
      <c r="I1205" s="28">
        <v>0.47552992726667698</v>
      </c>
      <c r="J1205" s="28">
        <v>0.53052933548000591</v>
      </c>
      <c r="K1205" s="28">
        <v>0.53825968097490084</v>
      </c>
      <c r="L1205" s="28">
        <v>0.60305800708751534</v>
      </c>
      <c r="M1205" s="28">
        <v>0.60179574779659017</v>
      </c>
      <c r="N1205" s="28">
        <v>0.57888614268968175</v>
      </c>
      <c r="O1205" s="28">
        <v>0.59237778791735829</v>
      </c>
      <c r="P1205" s="28">
        <v>0.68328175223609922</v>
      </c>
      <c r="Q1205" s="28">
        <v>0.66893061119999997</v>
      </c>
      <c r="R1205" s="28">
        <v>0.54562254160000001</v>
      </c>
      <c r="S1205" s="28">
        <v>0.5650526896195982</v>
      </c>
      <c r="T1205" s="28">
        <v>0.59816967801809939</v>
      </c>
      <c r="U1205" s="28">
        <v>0.6398763189555049</v>
      </c>
      <c r="V1205" s="28">
        <v>0.67352529738525668</v>
      </c>
      <c r="W1205" s="28">
        <v>0.71785472958067975</v>
      </c>
      <c r="X1205" s="28">
        <v>0.76927890530846887</v>
      </c>
    </row>
    <row r="1206" spans="1:24" x14ac:dyDescent="0.2">
      <c r="A1206" s="11" t="s">
        <v>143</v>
      </c>
      <c r="B1206" s="11" t="s">
        <v>86</v>
      </c>
      <c r="C1206" s="11" t="s">
        <v>191</v>
      </c>
      <c r="D1206" s="11" t="s">
        <v>188</v>
      </c>
      <c r="E1206" s="28">
        <v>0.40263099907652844</v>
      </c>
      <c r="F1206" s="28">
        <v>0.36911843542636774</v>
      </c>
      <c r="G1206" s="28">
        <v>0.3759196592869154</v>
      </c>
      <c r="H1206" s="28">
        <v>0.38640858353624641</v>
      </c>
      <c r="I1206" s="28">
        <v>0.4376373199993176</v>
      </c>
      <c r="J1206" s="28">
        <v>0.45006546646526024</v>
      </c>
      <c r="K1206" s="28">
        <v>0.48499999999999999</v>
      </c>
      <c r="L1206" s="28">
        <v>0.52085899999999996</v>
      </c>
      <c r="M1206" s="28">
        <v>0.49225200000000002</v>
      </c>
      <c r="N1206" s="28">
        <v>0.53923078644760525</v>
      </c>
      <c r="O1206" s="28">
        <v>0.57642586891999281</v>
      </c>
      <c r="P1206" s="28">
        <v>0.59647806412897153</v>
      </c>
      <c r="Q1206" s="28">
        <v>0.57114313216666401</v>
      </c>
      <c r="R1206" s="28">
        <v>0.49022275978396612</v>
      </c>
      <c r="S1206" s="28">
        <v>0.5254822868372615</v>
      </c>
      <c r="T1206" s="28">
        <v>0.56046091864983216</v>
      </c>
      <c r="U1206" s="28">
        <v>0.6037168389195664</v>
      </c>
      <c r="V1206" s="28">
        <v>0.64458707638771373</v>
      </c>
      <c r="W1206" s="28">
        <v>0.67951364569213391</v>
      </c>
      <c r="X1206" s="28">
        <v>0.72263198132023077</v>
      </c>
    </row>
    <row r="1207" spans="1:24" x14ac:dyDescent="0.2">
      <c r="A1207" s="11" t="s">
        <v>143</v>
      </c>
      <c r="B1207" s="11" t="s">
        <v>86</v>
      </c>
      <c r="C1207" s="11" t="s">
        <v>191</v>
      </c>
      <c r="D1207" s="11" t="s">
        <v>189</v>
      </c>
      <c r="E1207" s="28">
        <v>1.107E-2</v>
      </c>
      <c r="F1207" s="28">
        <v>5.5519999999999996E-3</v>
      </c>
      <c r="G1207" s="28">
        <v>2.8558E-2</v>
      </c>
      <c r="H1207" s="28">
        <v>9.3919999999999993E-3</v>
      </c>
      <c r="I1207" s="28">
        <v>1.1069000000000001E-2</v>
      </c>
      <c r="J1207" s="28">
        <v>1.8636E-2</v>
      </c>
      <c r="K1207" s="28">
        <v>1.11816E-2</v>
      </c>
      <c r="L1207" s="28">
        <v>2.7550000000000002E-2</v>
      </c>
      <c r="M1207" s="28">
        <v>3.9981999999999997E-2</v>
      </c>
      <c r="N1207" s="28">
        <v>1.6285000000000001E-2</v>
      </c>
      <c r="O1207" s="28">
        <v>2.2595000000000001E-2</v>
      </c>
      <c r="P1207" s="28">
        <v>1.4815999999999999E-2</v>
      </c>
      <c r="Q1207" s="28">
        <v>7.0089999999999996E-3</v>
      </c>
      <c r="R1207" s="28">
        <v>9.7149999999999997E-3</v>
      </c>
      <c r="S1207" s="28">
        <v>2.3144963611317432E-2</v>
      </c>
      <c r="T1207" s="28">
        <v>8.5231699762950818E-3</v>
      </c>
      <c r="U1207" s="28">
        <v>8.4928529999999999E-3</v>
      </c>
      <c r="V1207" s="28">
        <v>8.4928529999999999E-3</v>
      </c>
      <c r="W1207" s="28">
        <v>8.4928529999999999E-3</v>
      </c>
      <c r="X1207" s="28">
        <v>8.4928529999999999E-3</v>
      </c>
    </row>
    <row r="1208" spans="1:24" x14ac:dyDescent="0.2">
      <c r="A1208" s="11" t="s">
        <v>143</v>
      </c>
      <c r="B1208" s="11" t="s">
        <v>86</v>
      </c>
      <c r="C1208" s="11" t="s">
        <v>191</v>
      </c>
      <c r="D1208" s="11" t="s">
        <v>190</v>
      </c>
      <c r="E1208" s="28">
        <v>0</v>
      </c>
      <c r="F1208" s="28">
        <v>0</v>
      </c>
      <c r="G1208" s="28">
        <v>0</v>
      </c>
      <c r="H1208" s="28">
        <v>0</v>
      </c>
      <c r="I1208" s="28">
        <v>0</v>
      </c>
      <c r="J1208" s="28">
        <v>0</v>
      </c>
      <c r="K1208" s="28">
        <v>0</v>
      </c>
      <c r="L1208" s="28">
        <v>0</v>
      </c>
      <c r="M1208" s="28">
        <v>0</v>
      </c>
      <c r="N1208" s="28">
        <v>0</v>
      </c>
      <c r="O1208" s="28">
        <v>0</v>
      </c>
      <c r="P1208" s="28">
        <v>0</v>
      </c>
      <c r="Q1208" s="28">
        <v>0</v>
      </c>
      <c r="R1208" s="28">
        <v>0</v>
      </c>
      <c r="S1208" s="28">
        <v>0</v>
      </c>
      <c r="T1208" s="28">
        <v>0</v>
      </c>
      <c r="U1208" s="28">
        <v>0</v>
      </c>
      <c r="V1208" s="28">
        <v>0</v>
      </c>
      <c r="W1208" s="28">
        <v>0</v>
      </c>
      <c r="X1208" s="28">
        <v>0</v>
      </c>
    </row>
    <row r="1209" spans="1:24" x14ac:dyDescent="0.2">
      <c r="A1209" s="11" t="s">
        <v>143</v>
      </c>
      <c r="B1209" s="11" t="s">
        <v>86</v>
      </c>
      <c r="C1209" s="11" t="s">
        <v>192</v>
      </c>
      <c r="D1209" s="11" t="s">
        <v>182</v>
      </c>
      <c r="E1209" s="28">
        <v>3.9579269278583504E-2</v>
      </c>
      <c r="F1209" s="28">
        <v>4.1496236364804401E-2</v>
      </c>
      <c r="G1209" s="28">
        <v>4.1225709366541151E-2</v>
      </c>
      <c r="H1209" s="28">
        <v>3.9698887798922479E-2</v>
      </c>
      <c r="I1209" s="28">
        <v>3.9428805721518585E-2</v>
      </c>
      <c r="J1209" s="28">
        <v>3.9735623654290009E-2</v>
      </c>
      <c r="K1209" s="28">
        <v>4.0705630806942908E-2</v>
      </c>
      <c r="L1209" s="28">
        <v>4.1635067726248615E-2</v>
      </c>
      <c r="M1209" s="28">
        <v>4.3471560953623756E-2</v>
      </c>
      <c r="N1209" s="28">
        <v>4.4197963523749724E-2</v>
      </c>
      <c r="O1209" s="28">
        <v>4.3971651539378806E-2</v>
      </c>
      <c r="P1209" s="28">
        <v>4.456448638544093E-2</v>
      </c>
      <c r="Q1209" s="28">
        <v>4.397004777106038E-2</v>
      </c>
      <c r="R1209" s="28">
        <v>4.3108881958083378E-2</v>
      </c>
      <c r="S1209" s="28">
        <v>4.37732771371519E-2</v>
      </c>
      <c r="T1209" s="28">
        <v>4.332371787899561E-2</v>
      </c>
      <c r="U1209" s="28">
        <v>4.3474522830140146E-2</v>
      </c>
      <c r="V1209" s="28">
        <v>4.4003768524553039E-2</v>
      </c>
      <c r="W1209" s="28">
        <v>4.4717899977613856E-2</v>
      </c>
      <c r="X1209" s="28">
        <v>4.5577615662613813E-2</v>
      </c>
    </row>
    <row r="1210" spans="1:24" x14ac:dyDescent="0.2">
      <c r="A1210" s="11" t="s">
        <v>143</v>
      </c>
      <c r="B1210" s="11" t="s">
        <v>86</v>
      </c>
      <c r="C1210" s="11" t="s">
        <v>192</v>
      </c>
      <c r="D1210" s="11" t="s">
        <v>183</v>
      </c>
      <c r="E1210" s="28">
        <v>4.5300867906513378E-3</v>
      </c>
      <c r="F1210" s="28">
        <v>6.2629999999999995E-3</v>
      </c>
      <c r="G1210" s="28">
        <v>4.2859999999999999E-3</v>
      </c>
      <c r="H1210" s="28">
        <v>3.0000000000000001E-3</v>
      </c>
      <c r="I1210" s="28">
        <v>4.0000000000000001E-3</v>
      </c>
      <c r="J1210" s="28">
        <v>4.0000000000000001E-3</v>
      </c>
      <c r="K1210" s="28">
        <v>5.0000000000000001E-3</v>
      </c>
      <c r="L1210" s="28">
        <v>5.0000000000000001E-3</v>
      </c>
      <c r="M1210" s="28">
        <v>6.0000000000000001E-3</v>
      </c>
      <c r="N1210" s="28">
        <v>5.0735586654883447E-3</v>
      </c>
      <c r="O1210" s="28">
        <v>4.1934843680040534E-3</v>
      </c>
      <c r="P1210" s="28">
        <v>4.9900000000000005E-3</v>
      </c>
      <c r="Q1210" s="28">
        <v>4.2990000000000007E-3</v>
      </c>
      <c r="R1210" s="28">
        <v>3.967E-3</v>
      </c>
      <c r="S1210" s="28">
        <v>5.398E-3</v>
      </c>
      <c r="T1210" s="28">
        <v>4.3570000000000006E-3</v>
      </c>
      <c r="U1210" s="28">
        <v>4.908E-3</v>
      </c>
      <c r="V1210" s="28">
        <v>5.3030000000000004E-3</v>
      </c>
      <c r="W1210" s="28">
        <v>5.5460000000000006E-3</v>
      </c>
      <c r="X1210" s="28">
        <v>5.77E-3</v>
      </c>
    </row>
    <row r="1211" spans="1:24" x14ac:dyDescent="0.2">
      <c r="A1211" s="11" t="s">
        <v>143</v>
      </c>
      <c r="B1211" s="11" t="s">
        <v>86</v>
      </c>
      <c r="C1211" s="11" t="s">
        <v>192</v>
      </c>
      <c r="D1211" s="11" t="s">
        <v>184</v>
      </c>
      <c r="E1211" s="28">
        <v>0</v>
      </c>
      <c r="F1211" s="28">
        <v>0</v>
      </c>
      <c r="G1211" s="28">
        <v>0</v>
      </c>
      <c r="H1211" s="28">
        <v>0</v>
      </c>
      <c r="I1211" s="28">
        <v>0</v>
      </c>
      <c r="J1211" s="28">
        <v>0</v>
      </c>
      <c r="K1211" s="28">
        <v>0</v>
      </c>
      <c r="L1211" s="28">
        <v>0</v>
      </c>
      <c r="M1211" s="28">
        <v>0</v>
      </c>
      <c r="N1211" s="28">
        <v>0</v>
      </c>
      <c r="O1211" s="28">
        <v>0</v>
      </c>
      <c r="P1211" s="28">
        <v>0</v>
      </c>
      <c r="Q1211" s="28">
        <v>0</v>
      </c>
      <c r="R1211" s="28">
        <v>0</v>
      </c>
      <c r="S1211" s="28">
        <v>0</v>
      </c>
      <c r="T1211" s="28">
        <v>0</v>
      </c>
      <c r="U1211" s="28">
        <v>0</v>
      </c>
      <c r="V1211" s="28">
        <v>0</v>
      </c>
      <c r="W1211" s="28">
        <v>0</v>
      </c>
      <c r="X1211" s="28">
        <v>0</v>
      </c>
    </row>
    <row r="1212" spans="1:24" x14ac:dyDescent="0.2">
      <c r="A1212" s="11" t="s">
        <v>143</v>
      </c>
      <c r="B1212" s="11" t="s">
        <v>86</v>
      </c>
      <c r="C1212" s="11" t="s">
        <v>192</v>
      </c>
      <c r="D1212" s="11" t="s">
        <v>185</v>
      </c>
      <c r="E1212" s="28">
        <v>0</v>
      </c>
      <c r="F1212" s="28">
        <v>0</v>
      </c>
      <c r="G1212" s="28">
        <v>0</v>
      </c>
      <c r="H1212" s="28">
        <v>0</v>
      </c>
      <c r="I1212" s="28">
        <v>0</v>
      </c>
      <c r="J1212" s="28">
        <v>0</v>
      </c>
      <c r="K1212" s="28">
        <v>0</v>
      </c>
      <c r="L1212" s="28">
        <v>0</v>
      </c>
      <c r="M1212" s="28">
        <v>0</v>
      </c>
      <c r="N1212" s="28">
        <v>0</v>
      </c>
      <c r="O1212" s="28">
        <v>0</v>
      </c>
      <c r="P1212" s="28">
        <v>0</v>
      </c>
      <c r="Q1212" s="28">
        <v>0</v>
      </c>
      <c r="R1212" s="28">
        <v>0</v>
      </c>
      <c r="S1212" s="28">
        <v>0</v>
      </c>
      <c r="T1212" s="28">
        <v>0</v>
      </c>
      <c r="U1212" s="28">
        <v>0</v>
      </c>
      <c r="V1212" s="28">
        <v>0</v>
      </c>
      <c r="W1212" s="28">
        <v>0</v>
      </c>
      <c r="X1212" s="28">
        <v>0</v>
      </c>
    </row>
    <row r="1213" spans="1:24" x14ac:dyDescent="0.2">
      <c r="A1213" s="11" t="s">
        <v>143</v>
      </c>
      <c r="B1213" s="11" t="s">
        <v>86</v>
      </c>
      <c r="C1213" s="11" t="s">
        <v>192</v>
      </c>
      <c r="D1213" s="11" t="s">
        <v>186</v>
      </c>
      <c r="E1213" s="28">
        <v>0.17199999999999999</v>
      </c>
      <c r="F1213" s="28">
        <v>0.16900000000000001</v>
      </c>
      <c r="G1213" s="28">
        <v>0.14499999999999999</v>
      </c>
      <c r="H1213" s="28">
        <v>0.14699999999999999</v>
      </c>
      <c r="I1213" s="28">
        <v>0.14299999999999999</v>
      </c>
      <c r="J1213" s="28">
        <v>0.16871890605212583</v>
      </c>
      <c r="K1213" s="28">
        <v>0.17254958750433882</v>
      </c>
      <c r="L1213" s="28">
        <v>0.18354867994704271</v>
      </c>
      <c r="M1213" s="28">
        <v>0.17437178045300311</v>
      </c>
      <c r="N1213" s="28">
        <v>0.15240114091198081</v>
      </c>
      <c r="O1213" s="28">
        <v>0.17855948005173786</v>
      </c>
      <c r="P1213" s="28">
        <v>0.17615060720515111</v>
      </c>
      <c r="Q1213" s="28">
        <v>0.15928805200000001</v>
      </c>
      <c r="R1213" s="28">
        <v>0.17720258600000002</v>
      </c>
      <c r="S1213" s="28">
        <v>0.18467161970369023</v>
      </c>
      <c r="T1213" s="28">
        <v>0.17891728191083811</v>
      </c>
      <c r="U1213" s="28">
        <v>0.17215911040735496</v>
      </c>
      <c r="V1213" s="28">
        <v>0.17425492335723003</v>
      </c>
      <c r="W1213" s="28">
        <v>0.17708288391135085</v>
      </c>
      <c r="X1213" s="28">
        <v>0.18048735802395069</v>
      </c>
    </row>
    <row r="1214" spans="1:24" x14ac:dyDescent="0.2">
      <c r="A1214" s="11" t="s">
        <v>143</v>
      </c>
      <c r="B1214" s="11" t="s">
        <v>86</v>
      </c>
      <c r="C1214" s="11" t="s">
        <v>192</v>
      </c>
      <c r="D1214" s="11" t="s">
        <v>187</v>
      </c>
      <c r="E1214" s="28">
        <v>0.17199999999999999</v>
      </c>
      <c r="F1214" s="28">
        <v>0.16900000000000001</v>
      </c>
      <c r="G1214" s="28">
        <v>0.14499999999999999</v>
      </c>
      <c r="H1214" s="28">
        <v>0.14699999999999999</v>
      </c>
      <c r="I1214" s="28">
        <v>0.14299999999999999</v>
      </c>
      <c r="J1214" s="28">
        <v>0.16871890605212583</v>
      </c>
      <c r="K1214" s="28">
        <v>0.17254958750433882</v>
      </c>
      <c r="L1214" s="28">
        <v>0.18354867994704271</v>
      </c>
      <c r="M1214" s="28">
        <v>0.17437178045300311</v>
      </c>
      <c r="N1214" s="28">
        <v>0.15240114091198081</v>
      </c>
      <c r="O1214" s="28">
        <v>0.17855948005173786</v>
      </c>
      <c r="P1214" s="28">
        <v>0.17615060720515111</v>
      </c>
      <c r="Q1214" s="28">
        <v>0.15928805200000001</v>
      </c>
      <c r="R1214" s="28">
        <v>0.17720258600000002</v>
      </c>
      <c r="S1214" s="28">
        <v>0.18467161970369023</v>
      </c>
      <c r="T1214" s="28">
        <v>0.17891728191083811</v>
      </c>
      <c r="U1214" s="28">
        <v>0.17215911040735496</v>
      </c>
      <c r="V1214" s="28">
        <v>0.17425492335723003</v>
      </c>
      <c r="W1214" s="28">
        <v>0.17708288391135085</v>
      </c>
      <c r="X1214" s="28">
        <v>0.18048735802395069</v>
      </c>
    </row>
    <row r="1215" spans="1:24" x14ac:dyDescent="0.2">
      <c r="A1215" s="11" t="s">
        <v>143</v>
      </c>
      <c r="B1215" s="11" t="s">
        <v>86</v>
      </c>
      <c r="C1215" s="11" t="s">
        <v>192</v>
      </c>
      <c r="D1215" s="11" t="s">
        <v>188</v>
      </c>
      <c r="E1215" s="28">
        <v>0.13436900092347165</v>
      </c>
      <c r="F1215" s="28">
        <v>0.11788156457363223</v>
      </c>
      <c r="G1215" s="28">
        <v>0.10403334071308462</v>
      </c>
      <c r="H1215" s="28">
        <v>9.7339416463753603E-2</v>
      </c>
      <c r="I1215" s="28">
        <v>0.122</v>
      </c>
      <c r="J1215" s="28">
        <v>0.13</v>
      </c>
      <c r="K1215" s="28">
        <v>9.1200000000000003E-2</v>
      </c>
      <c r="L1215" s="28">
        <v>9.0577000000000005E-2</v>
      </c>
      <c r="M1215" s="28">
        <v>9.3924999999999995E-2</v>
      </c>
      <c r="N1215" s="28">
        <v>7.760321355239469E-2</v>
      </c>
      <c r="O1215" s="28">
        <v>8.2956131080007142E-2</v>
      </c>
      <c r="P1215" s="28">
        <v>8.5841935871028438E-2</v>
      </c>
      <c r="Q1215" s="28">
        <v>8.2195867833336045E-2</v>
      </c>
      <c r="R1215" s="28">
        <v>7.0550240216033872E-2</v>
      </c>
      <c r="S1215" s="28">
        <v>7.567367886704876E-2</v>
      </c>
      <c r="T1215" s="28">
        <v>7.8623567538650005E-2</v>
      </c>
      <c r="U1215" s="28">
        <v>7.673199973025524E-2</v>
      </c>
      <c r="V1215" s="28">
        <v>7.8708287330502696E-2</v>
      </c>
      <c r="W1215" s="28">
        <v>8.1553288317307224E-2</v>
      </c>
      <c r="X1215" s="28">
        <v>8.514609959406895E-2</v>
      </c>
    </row>
    <row r="1216" spans="1:24" x14ac:dyDescent="0.2">
      <c r="A1216" s="11" t="s">
        <v>143</v>
      </c>
      <c r="B1216" s="11" t="s">
        <v>86</v>
      </c>
      <c r="C1216" s="11" t="s">
        <v>192</v>
      </c>
      <c r="D1216" s="11" t="s">
        <v>189</v>
      </c>
      <c r="E1216" s="28">
        <v>0</v>
      </c>
      <c r="F1216" s="28">
        <v>0</v>
      </c>
      <c r="G1216" s="28">
        <v>0</v>
      </c>
      <c r="H1216" s="28">
        <v>0</v>
      </c>
      <c r="I1216" s="28">
        <v>0</v>
      </c>
      <c r="J1216" s="28">
        <v>0</v>
      </c>
      <c r="K1216" s="28">
        <v>0</v>
      </c>
      <c r="L1216" s="28">
        <v>0</v>
      </c>
      <c r="M1216" s="28">
        <v>0</v>
      </c>
      <c r="N1216" s="28">
        <v>0</v>
      </c>
      <c r="O1216" s="28">
        <v>0</v>
      </c>
      <c r="P1216" s="28">
        <v>0</v>
      </c>
      <c r="Q1216" s="28">
        <v>0</v>
      </c>
      <c r="R1216" s="28">
        <v>0</v>
      </c>
      <c r="S1216" s="28">
        <v>0</v>
      </c>
      <c r="T1216" s="28">
        <v>0</v>
      </c>
      <c r="U1216" s="28">
        <v>0</v>
      </c>
      <c r="V1216" s="28">
        <v>0</v>
      </c>
      <c r="W1216" s="28">
        <v>0</v>
      </c>
      <c r="X1216" s="28">
        <v>0</v>
      </c>
    </row>
    <row r="1217" spans="1:24" x14ac:dyDescent="0.2">
      <c r="A1217" s="11" t="s">
        <v>143</v>
      </c>
      <c r="B1217" s="11" t="s">
        <v>86</v>
      </c>
      <c r="C1217" s="11" t="s">
        <v>192</v>
      </c>
      <c r="D1217" s="11" t="s">
        <v>190</v>
      </c>
      <c r="E1217" s="28">
        <v>0</v>
      </c>
      <c r="F1217" s="28">
        <v>0</v>
      </c>
      <c r="G1217" s="28">
        <v>0</v>
      </c>
      <c r="H1217" s="28">
        <v>0</v>
      </c>
      <c r="I1217" s="28">
        <v>0</v>
      </c>
      <c r="J1217" s="28">
        <v>0</v>
      </c>
      <c r="K1217" s="28">
        <v>0</v>
      </c>
      <c r="L1217" s="28">
        <v>0</v>
      </c>
      <c r="M1217" s="28">
        <v>0</v>
      </c>
      <c r="N1217" s="28">
        <v>0</v>
      </c>
      <c r="O1217" s="28">
        <v>0</v>
      </c>
      <c r="P1217" s="28">
        <v>0</v>
      </c>
      <c r="Q1217" s="28">
        <v>0</v>
      </c>
      <c r="R1217" s="28">
        <v>0</v>
      </c>
      <c r="S1217" s="28">
        <v>0</v>
      </c>
      <c r="T1217" s="28">
        <v>0</v>
      </c>
      <c r="U1217" s="28">
        <v>0</v>
      </c>
      <c r="V1217" s="28">
        <v>0</v>
      </c>
      <c r="W1217" s="28">
        <v>0</v>
      </c>
      <c r="X1217" s="28">
        <v>0</v>
      </c>
    </row>
    <row r="1218" spans="1:24" x14ac:dyDescent="0.2">
      <c r="A1218" s="11" t="s">
        <v>144</v>
      </c>
      <c r="B1218" s="11" t="s">
        <v>86</v>
      </c>
      <c r="C1218" s="11" t="s">
        <v>181</v>
      </c>
      <c r="D1218" s="11" t="s">
        <v>182</v>
      </c>
      <c r="E1218" s="28">
        <v>0.14474763870296117</v>
      </c>
      <c r="F1218" s="28">
        <v>0.15133419991899622</v>
      </c>
      <c r="G1218" s="28">
        <v>0.15776468309278024</v>
      </c>
      <c r="H1218" s="28">
        <v>0.16481159434937903</v>
      </c>
      <c r="I1218" s="28">
        <v>0.17445354218862541</v>
      </c>
      <c r="J1218" s="28">
        <v>0.187</v>
      </c>
      <c r="K1218" s="28">
        <v>0.19700000000000001</v>
      </c>
      <c r="L1218" s="28">
        <v>0.20799999999999999</v>
      </c>
      <c r="M1218" s="28">
        <v>0.21</v>
      </c>
      <c r="N1218" s="28">
        <v>0.20499999999999999</v>
      </c>
      <c r="O1218" s="28">
        <v>0.20499999999999999</v>
      </c>
      <c r="P1218" s="28">
        <v>0.20599999999999999</v>
      </c>
      <c r="Q1218" s="28">
        <v>0.187</v>
      </c>
      <c r="R1218" s="28">
        <v>0.188664</v>
      </c>
      <c r="S1218" s="28">
        <v>0.19091259248544093</v>
      </c>
      <c r="T1218" s="28">
        <v>0.19381164952739652</v>
      </c>
      <c r="U1218" s="28">
        <v>0.19732349149937845</v>
      </c>
      <c r="V1218" s="28">
        <v>0.20155490502432205</v>
      </c>
      <c r="W1218" s="28">
        <v>0.20665231028392009</v>
      </c>
      <c r="X1218" s="28">
        <v>0.21261308490041089</v>
      </c>
    </row>
    <row r="1219" spans="1:24" x14ac:dyDescent="0.2">
      <c r="A1219" s="11" t="s">
        <v>144</v>
      </c>
      <c r="B1219" s="11" t="s">
        <v>86</v>
      </c>
      <c r="C1219" s="11" t="s">
        <v>181</v>
      </c>
      <c r="D1219" s="11" t="s">
        <v>183</v>
      </c>
      <c r="E1219" s="28">
        <v>9.9880194782440857E-3</v>
      </c>
      <c r="F1219" s="28">
        <v>1.1161258884425046E-2</v>
      </c>
      <c r="G1219" s="28">
        <v>1.1213346768110387E-2</v>
      </c>
      <c r="H1219" s="28">
        <v>1.2033007985816555E-2</v>
      </c>
      <c r="I1219" s="28">
        <v>1.4850759693793868E-2</v>
      </c>
      <c r="J1219" s="28">
        <v>1.806E-2</v>
      </c>
      <c r="K1219" s="28">
        <v>1.7128999999999998E-2</v>
      </c>
      <c r="L1219" s="28">
        <v>1.5942000000000001E-2</v>
      </c>
      <c r="M1219" s="28">
        <v>9.0329999999999994E-3</v>
      </c>
      <c r="N1219" s="28">
        <v>2.1129999999999999E-3</v>
      </c>
      <c r="O1219" s="28">
        <v>3.1059999999999998E-3</v>
      </c>
      <c r="P1219" s="28">
        <v>5.0379999999999999E-3</v>
      </c>
      <c r="Q1219" s="28">
        <v>7.9019999999999993E-3</v>
      </c>
      <c r="R1219" s="28">
        <v>7.2740000000000001E-3</v>
      </c>
      <c r="S1219" s="28">
        <v>7.9085124854409387E-3</v>
      </c>
      <c r="T1219" s="28">
        <v>8.6264348165188045E-3</v>
      </c>
      <c r="U1219" s="28">
        <v>9.3261914578038271E-3</v>
      </c>
      <c r="V1219" s="28">
        <v>1.0151118269924961E-2</v>
      </c>
      <c r="W1219" s="28">
        <v>1.1144052410327695E-2</v>
      </c>
      <c r="X1219" s="28">
        <v>1.2160343925008423E-2</v>
      </c>
    </row>
    <row r="1220" spans="1:24" x14ac:dyDescent="0.2">
      <c r="A1220" s="11" t="s">
        <v>144</v>
      </c>
      <c r="B1220" s="11" t="s">
        <v>86</v>
      </c>
      <c r="C1220" s="11" t="s">
        <v>181</v>
      </c>
      <c r="D1220" s="11" t="s">
        <v>184</v>
      </c>
      <c r="E1220" s="28">
        <v>0</v>
      </c>
      <c r="F1220" s="28">
        <v>0</v>
      </c>
      <c r="G1220" s="28">
        <v>0</v>
      </c>
      <c r="H1220" s="28">
        <v>0</v>
      </c>
      <c r="I1220" s="28">
        <v>0</v>
      </c>
      <c r="J1220" s="28">
        <v>0</v>
      </c>
      <c r="K1220" s="28">
        <v>0</v>
      </c>
      <c r="L1220" s="28">
        <v>0</v>
      </c>
      <c r="M1220" s="28">
        <v>0</v>
      </c>
      <c r="N1220" s="28">
        <v>0</v>
      </c>
      <c r="O1220" s="28">
        <v>0</v>
      </c>
      <c r="P1220" s="28">
        <v>0</v>
      </c>
      <c r="Q1220" s="28">
        <v>0</v>
      </c>
      <c r="R1220" s="28">
        <v>0</v>
      </c>
      <c r="S1220" s="28">
        <v>0</v>
      </c>
      <c r="T1220" s="28">
        <v>0</v>
      </c>
      <c r="U1220" s="28">
        <v>0</v>
      </c>
      <c r="V1220" s="28">
        <v>0</v>
      </c>
      <c r="W1220" s="28">
        <v>0</v>
      </c>
      <c r="X1220" s="28">
        <v>0</v>
      </c>
    </row>
    <row r="1221" spans="1:24" x14ac:dyDescent="0.2">
      <c r="A1221" s="11" t="s">
        <v>144</v>
      </c>
      <c r="B1221" s="11" t="s">
        <v>86</v>
      </c>
      <c r="C1221" s="11" t="s">
        <v>181</v>
      </c>
      <c r="D1221" s="11" t="s">
        <v>185</v>
      </c>
      <c r="E1221" s="28">
        <v>0</v>
      </c>
      <c r="F1221" s="28">
        <v>0</v>
      </c>
      <c r="G1221" s="28">
        <v>0</v>
      </c>
      <c r="H1221" s="28">
        <v>0</v>
      </c>
      <c r="I1221" s="28">
        <v>0</v>
      </c>
      <c r="J1221" s="28">
        <v>0</v>
      </c>
      <c r="K1221" s="28">
        <v>0</v>
      </c>
      <c r="L1221" s="28">
        <v>0</v>
      </c>
      <c r="M1221" s="28">
        <v>0</v>
      </c>
      <c r="N1221" s="28">
        <v>0</v>
      </c>
      <c r="O1221" s="28">
        <v>0</v>
      </c>
      <c r="P1221" s="28">
        <v>0</v>
      </c>
      <c r="Q1221" s="28">
        <v>0</v>
      </c>
      <c r="R1221" s="28">
        <v>0</v>
      </c>
      <c r="S1221" s="28">
        <v>0</v>
      </c>
      <c r="T1221" s="28">
        <v>0</v>
      </c>
      <c r="U1221" s="28">
        <v>0</v>
      </c>
      <c r="V1221" s="28">
        <v>0</v>
      </c>
      <c r="W1221" s="28">
        <v>0</v>
      </c>
      <c r="X1221" s="28">
        <v>0</v>
      </c>
    </row>
    <row r="1222" spans="1:24" x14ac:dyDescent="0.2">
      <c r="A1222" s="11" t="s">
        <v>144</v>
      </c>
      <c r="B1222" s="11" t="s">
        <v>86</v>
      </c>
      <c r="C1222" s="11" t="s">
        <v>181</v>
      </c>
      <c r="D1222" s="11" t="s">
        <v>186</v>
      </c>
      <c r="E1222" s="28">
        <v>0.31292599999999998</v>
      </c>
      <c r="F1222" s="28">
        <v>0.23042599999999999</v>
      </c>
      <c r="G1222" s="28">
        <v>0.238094</v>
      </c>
      <c r="H1222" s="28">
        <v>0.31304100000000001</v>
      </c>
      <c r="I1222" s="28">
        <v>0.35951100000000002</v>
      </c>
      <c r="J1222" s="28">
        <v>0.47266950000000002</v>
      </c>
      <c r="K1222" s="28">
        <v>0.40226039999999996</v>
      </c>
      <c r="L1222" s="28">
        <v>0.36983520000000003</v>
      </c>
      <c r="M1222" s="28">
        <v>0.32984099999999994</v>
      </c>
      <c r="N1222" s="28">
        <v>0.139458</v>
      </c>
      <c r="O1222" s="28">
        <v>0.23869289999999999</v>
      </c>
      <c r="P1222" s="28">
        <v>0.28473929999999992</v>
      </c>
      <c r="Q1222" s="28">
        <v>0.28513859999999996</v>
      </c>
      <c r="R1222" s="28">
        <v>0.26314859999999995</v>
      </c>
      <c r="S1222" s="28">
        <v>0.27111968273994885</v>
      </c>
      <c r="T1222" s="28">
        <v>0.27789714385916758</v>
      </c>
      <c r="U1222" s="28">
        <v>0.27625288809912979</v>
      </c>
      <c r="V1222" s="28">
        <v>0.28217686703405082</v>
      </c>
      <c r="W1222" s="28">
        <v>0.28931323439748807</v>
      </c>
      <c r="X1222" s="28">
        <v>0.29765831886057526</v>
      </c>
    </row>
    <row r="1223" spans="1:24" x14ac:dyDescent="0.2">
      <c r="A1223" s="11" t="s">
        <v>144</v>
      </c>
      <c r="B1223" s="11" t="s">
        <v>86</v>
      </c>
      <c r="C1223" s="11" t="s">
        <v>181</v>
      </c>
      <c r="D1223" s="11" t="s">
        <v>187</v>
      </c>
      <c r="E1223" s="28">
        <v>0.31292599999999998</v>
      </c>
      <c r="F1223" s="28">
        <v>0.23042599999999999</v>
      </c>
      <c r="G1223" s="28">
        <v>0.238094</v>
      </c>
      <c r="H1223" s="28">
        <v>0.31304100000000001</v>
      </c>
      <c r="I1223" s="28">
        <v>0.35951100000000002</v>
      </c>
      <c r="J1223" s="28">
        <v>0.47266950000000002</v>
      </c>
      <c r="K1223" s="28">
        <v>0.40226039999999996</v>
      </c>
      <c r="L1223" s="28">
        <v>0.36983520000000003</v>
      </c>
      <c r="M1223" s="28">
        <v>0.32984099999999994</v>
      </c>
      <c r="N1223" s="28">
        <v>0.139458</v>
      </c>
      <c r="O1223" s="28">
        <v>0.23869289999999999</v>
      </c>
      <c r="P1223" s="28">
        <v>0.28473929999999992</v>
      </c>
      <c r="Q1223" s="28">
        <v>0.28513859999999996</v>
      </c>
      <c r="R1223" s="28">
        <v>0.26314859999999995</v>
      </c>
      <c r="S1223" s="28">
        <v>0.27111968273994885</v>
      </c>
      <c r="T1223" s="28">
        <v>0.27789714385916758</v>
      </c>
      <c r="U1223" s="28">
        <v>0.27625288809912979</v>
      </c>
      <c r="V1223" s="28">
        <v>0.28217686703405082</v>
      </c>
      <c r="W1223" s="28">
        <v>0.28931323439748807</v>
      </c>
      <c r="X1223" s="28">
        <v>0.29765831886057526</v>
      </c>
    </row>
    <row r="1224" spans="1:24" x14ac:dyDescent="0.2">
      <c r="A1224" s="11" t="s">
        <v>144</v>
      </c>
      <c r="B1224" s="11" t="s">
        <v>86</v>
      </c>
      <c r="C1224" s="11" t="s">
        <v>181</v>
      </c>
      <c r="D1224" s="11" t="s">
        <v>188</v>
      </c>
      <c r="E1224" s="28">
        <v>0.31292599999999998</v>
      </c>
      <c r="F1224" s="28">
        <v>0.23042599999999999</v>
      </c>
      <c r="G1224" s="28">
        <v>0.238094</v>
      </c>
      <c r="H1224" s="28">
        <v>0.31304100000000001</v>
      </c>
      <c r="I1224" s="28">
        <v>0.35951100000000002</v>
      </c>
      <c r="J1224" s="28">
        <v>0.50037399999999999</v>
      </c>
      <c r="K1224" s="28">
        <v>0.42362499999999997</v>
      </c>
      <c r="L1224" s="28">
        <v>0.43919999999999998</v>
      </c>
      <c r="M1224" s="28">
        <v>0.32608999999999999</v>
      </c>
      <c r="N1224" s="28">
        <v>0.18086199999999999</v>
      </c>
      <c r="O1224" s="28">
        <v>0.280912</v>
      </c>
      <c r="P1224" s="28">
        <v>0.34994999999999998</v>
      </c>
      <c r="Q1224" s="28">
        <v>0.34736</v>
      </c>
      <c r="R1224" s="28">
        <v>0.30240699999999998</v>
      </c>
      <c r="S1224" s="28">
        <v>0.36701785575790657</v>
      </c>
      <c r="T1224" s="28">
        <v>0.30589622658469706</v>
      </c>
      <c r="U1224" s="28">
        <v>0.30612589657651423</v>
      </c>
      <c r="V1224" s="28">
        <v>0.31161474573904135</v>
      </c>
      <c r="W1224" s="28">
        <v>0.31784704065382219</v>
      </c>
      <c r="X1224" s="28">
        <v>0.32466893424600018</v>
      </c>
    </row>
    <row r="1225" spans="1:24" x14ac:dyDescent="0.2">
      <c r="A1225" s="11" t="s">
        <v>144</v>
      </c>
      <c r="B1225" s="11" t="s">
        <v>86</v>
      </c>
      <c r="C1225" s="11" t="s">
        <v>181</v>
      </c>
      <c r="D1225" s="11" t="s">
        <v>189</v>
      </c>
      <c r="E1225" s="28">
        <v>7.76E-4</v>
      </c>
      <c r="F1225" s="28">
        <v>1.358E-3</v>
      </c>
      <c r="G1225" s="28">
        <v>2.66E-3</v>
      </c>
      <c r="H1225" s="28">
        <v>6.4000000000000005E-4</v>
      </c>
      <c r="I1225" s="28">
        <v>1.178E-3</v>
      </c>
      <c r="J1225" s="28">
        <v>1.47E-4</v>
      </c>
      <c r="K1225" s="28">
        <v>2.696E-3</v>
      </c>
      <c r="L1225" s="28">
        <v>1.2899999999999999E-3</v>
      </c>
      <c r="M1225" s="28">
        <v>4.9490000000000003E-3</v>
      </c>
      <c r="N1225" s="28">
        <v>4.2009999999999999E-3</v>
      </c>
      <c r="O1225" s="28">
        <v>6.2600000000000004E-4</v>
      </c>
      <c r="P1225" s="28">
        <v>4.8799999999999999E-4</v>
      </c>
      <c r="Q1225" s="28">
        <v>5.5099999999999995E-4</v>
      </c>
      <c r="R1225" s="28">
        <v>6.9700000000000003E-4</v>
      </c>
      <c r="S1225" s="28">
        <v>1.1641503932654544E-3</v>
      </c>
      <c r="T1225" s="28">
        <v>6.9700000000000014E-4</v>
      </c>
      <c r="U1225" s="28">
        <v>6.9700000000000014E-4</v>
      </c>
      <c r="V1225" s="28">
        <v>6.9700000000000014E-4</v>
      </c>
      <c r="W1225" s="28">
        <v>6.9700000000000014E-4</v>
      </c>
      <c r="X1225" s="28">
        <v>6.9700000000000014E-4</v>
      </c>
    </row>
    <row r="1226" spans="1:24" x14ac:dyDescent="0.2">
      <c r="A1226" s="11" t="s">
        <v>144</v>
      </c>
      <c r="B1226" s="11" t="s">
        <v>86</v>
      </c>
      <c r="C1226" s="11" t="s">
        <v>181</v>
      </c>
      <c r="D1226" s="11" t="s">
        <v>190</v>
      </c>
      <c r="E1226" s="28">
        <v>0</v>
      </c>
      <c r="F1226" s="28">
        <v>0</v>
      </c>
      <c r="G1226" s="28">
        <v>0</v>
      </c>
      <c r="H1226" s="28">
        <v>0</v>
      </c>
      <c r="I1226" s="28">
        <v>0</v>
      </c>
      <c r="J1226" s="28">
        <v>0</v>
      </c>
      <c r="K1226" s="28">
        <v>0</v>
      </c>
      <c r="L1226" s="28">
        <v>0</v>
      </c>
      <c r="M1226" s="28">
        <v>0</v>
      </c>
      <c r="N1226" s="28">
        <v>0</v>
      </c>
      <c r="O1226" s="28">
        <v>0</v>
      </c>
      <c r="P1226" s="28">
        <v>0</v>
      </c>
      <c r="Q1226" s="28">
        <v>0</v>
      </c>
      <c r="R1226" s="28">
        <v>0</v>
      </c>
      <c r="S1226" s="28">
        <v>0</v>
      </c>
      <c r="T1226" s="28">
        <v>0</v>
      </c>
      <c r="U1226" s="28">
        <v>0</v>
      </c>
      <c r="V1226" s="28">
        <v>0</v>
      </c>
      <c r="W1226" s="28">
        <v>0</v>
      </c>
      <c r="X1226" s="28">
        <v>0</v>
      </c>
    </row>
    <row r="1227" spans="1:24" x14ac:dyDescent="0.2">
      <c r="A1227" s="11" t="s">
        <v>144</v>
      </c>
      <c r="B1227" s="11" t="s">
        <v>86</v>
      </c>
      <c r="C1227" s="11" t="s">
        <v>191</v>
      </c>
      <c r="D1227" s="11" t="s">
        <v>182</v>
      </c>
      <c r="E1227" s="28">
        <v>1.9425000000000001E-2</v>
      </c>
      <c r="F1227" s="28">
        <v>2.0442999999999999E-2</v>
      </c>
      <c r="G1227" s="28">
        <v>2.1193E-2</v>
      </c>
      <c r="H1227" s="28">
        <v>2.2381000000000002E-2</v>
      </c>
      <c r="I1227" s="28">
        <v>2.4424000000000001E-2</v>
      </c>
      <c r="J1227" s="28">
        <v>2.7192000000000001E-2</v>
      </c>
      <c r="K1227" s="28">
        <v>3.0509000000000001E-2</v>
      </c>
      <c r="L1227" s="28">
        <v>3.4438999999999997E-2</v>
      </c>
      <c r="M1227" s="28">
        <v>3.6278999999999999E-2</v>
      </c>
      <c r="N1227" s="28">
        <v>3.5778999999999998E-2</v>
      </c>
      <c r="O1227" s="28">
        <v>3.5829E-2</v>
      </c>
      <c r="P1227" s="28">
        <v>3.6081000000000002E-2</v>
      </c>
      <c r="Q1227" s="28">
        <v>3.6469000000000001E-2</v>
      </c>
      <c r="R1227" s="28">
        <v>3.791902885980359E-2</v>
      </c>
      <c r="S1227" s="28">
        <v>3.9253317345028786E-2</v>
      </c>
      <c r="T1227" s="28">
        <v>4.0486336931510977E-2</v>
      </c>
      <c r="U1227" s="28">
        <v>4.1630828344294157E-2</v>
      </c>
      <c r="V1227" s="28">
        <v>4.2698009305989007E-2</v>
      </c>
      <c r="W1227" s="28">
        <v>4.3697757355910576E-2</v>
      </c>
      <c r="X1227" s="28">
        <v>4.463877073150796E-2</v>
      </c>
    </row>
    <row r="1228" spans="1:24" x14ac:dyDescent="0.2">
      <c r="A1228" s="11" t="s">
        <v>144</v>
      </c>
      <c r="B1228" s="11" t="s">
        <v>86</v>
      </c>
      <c r="C1228" s="11" t="s">
        <v>191</v>
      </c>
      <c r="D1228" s="11" t="s">
        <v>183</v>
      </c>
      <c r="E1228" s="28">
        <v>2.9137500000000001E-3</v>
      </c>
      <c r="F1228" s="28">
        <v>3.0664499999999996E-3</v>
      </c>
      <c r="G1228" s="28">
        <v>3.1789499999999998E-3</v>
      </c>
      <c r="H1228" s="28">
        <v>3.3571500000000002E-3</v>
      </c>
      <c r="I1228" s="28">
        <v>3.6635999999999999E-3</v>
      </c>
      <c r="J1228" s="28">
        <v>4.0787999999999996E-3</v>
      </c>
      <c r="K1228" s="28">
        <v>4.5763499999999999E-3</v>
      </c>
      <c r="L1228" s="28">
        <v>5.1658499999999996E-3</v>
      </c>
      <c r="M1228" s="28">
        <v>5.4418499999999998E-3</v>
      </c>
      <c r="N1228" s="28">
        <v>5.3668499999999994E-3</v>
      </c>
      <c r="O1228" s="28">
        <v>5.37435E-3</v>
      </c>
      <c r="P1228" s="28">
        <v>5.4121500000000001E-3</v>
      </c>
      <c r="Q1228" s="28">
        <v>5.4703499999999997E-3</v>
      </c>
      <c r="R1228" s="28">
        <v>5.8263088598035926E-3</v>
      </c>
      <c r="S1228" s="28">
        <v>5.8845719484016288E-3</v>
      </c>
      <c r="T1228" s="28">
        <v>5.9434176678856455E-3</v>
      </c>
      <c r="U1228" s="28">
        <v>6.0028518445645017E-3</v>
      </c>
      <c r="V1228" s="28">
        <v>6.0628803630101468E-3</v>
      </c>
      <c r="W1228" s="28">
        <v>6.1235091666402485E-3</v>
      </c>
      <c r="X1228" s="28">
        <v>6.1847442583066511E-3</v>
      </c>
    </row>
    <row r="1229" spans="1:24" x14ac:dyDescent="0.2">
      <c r="A1229" s="11" t="s">
        <v>144</v>
      </c>
      <c r="B1229" s="11" t="s">
        <v>86</v>
      </c>
      <c r="C1229" s="11" t="s">
        <v>191</v>
      </c>
      <c r="D1229" s="11" t="s">
        <v>184</v>
      </c>
      <c r="E1229" s="28">
        <v>0</v>
      </c>
      <c r="F1229" s="28">
        <v>0</v>
      </c>
      <c r="G1229" s="28">
        <v>0</v>
      </c>
      <c r="H1229" s="28">
        <v>0</v>
      </c>
      <c r="I1229" s="28">
        <v>0</v>
      </c>
      <c r="J1229" s="28">
        <v>0</v>
      </c>
      <c r="K1229" s="28">
        <v>0</v>
      </c>
      <c r="L1229" s="28">
        <v>0</v>
      </c>
      <c r="M1229" s="28">
        <v>0</v>
      </c>
      <c r="N1229" s="28">
        <v>0</v>
      </c>
      <c r="O1229" s="28">
        <v>0</v>
      </c>
      <c r="P1229" s="28">
        <v>0</v>
      </c>
      <c r="Q1229" s="28">
        <v>0</v>
      </c>
      <c r="R1229" s="28">
        <v>0</v>
      </c>
      <c r="S1229" s="28">
        <v>0</v>
      </c>
      <c r="T1229" s="28">
        <v>0</v>
      </c>
      <c r="U1229" s="28">
        <v>0</v>
      </c>
      <c r="V1229" s="28">
        <v>0</v>
      </c>
      <c r="W1229" s="28">
        <v>0</v>
      </c>
      <c r="X1229" s="28">
        <v>0</v>
      </c>
    </row>
    <row r="1230" spans="1:24" x14ac:dyDescent="0.2">
      <c r="A1230" s="11" t="s">
        <v>144</v>
      </c>
      <c r="B1230" s="11" t="s">
        <v>86</v>
      </c>
      <c r="C1230" s="11" t="s">
        <v>191</v>
      </c>
      <c r="D1230" s="11" t="s">
        <v>185</v>
      </c>
      <c r="E1230" s="28">
        <v>0</v>
      </c>
      <c r="F1230" s="28">
        <v>0</v>
      </c>
      <c r="G1230" s="28">
        <v>0</v>
      </c>
      <c r="H1230" s="28">
        <v>0</v>
      </c>
      <c r="I1230" s="28">
        <v>0</v>
      </c>
      <c r="J1230" s="28">
        <v>0</v>
      </c>
      <c r="K1230" s="28">
        <v>0</v>
      </c>
      <c r="L1230" s="28">
        <v>0</v>
      </c>
      <c r="M1230" s="28">
        <v>0</v>
      </c>
      <c r="N1230" s="28">
        <v>0</v>
      </c>
      <c r="O1230" s="28">
        <v>0</v>
      </c>
      <c r="P1230" s="28">
        <v>0</v>
      </c>
      <c r="Q1230" s="28">
        <v>0</v>
      </c>
      <c r="R1230" s="28">
        <v>0</v>
      </c>
      <c r="S1230" s="28">
        <v>0</v>
      </c>
      <c r="T1230" s="28">
        <v>0</v>
      </c>
      <c r="U1230" s="28">
        <v>0</v>
      </c>
      <c r="V1230" s="28">
        <v>0</v>
      </c>
      <c r="W1230" s="28">
        <v>0</v>
      </c>
      <c r="X1230" s="28">
        <v>0</v>
      </c>
    </row>
    <row r="1231" spans="1:24" x14ac:dyDescent="0.2">
      <c r="A1231" s="11" t="s">
        <v>144</v>
      </c>
      <c r="B1231" s="11" t="s">
        <v>86</v>
      </c>
      <c r="C1231" s="11" t="s">
        <v>191</v>
      </c>
      <c r="D1231" s="11" t="s">
        <v>186</v>
      </c>
      <c r="E1231" s="28">
        <v>5.0572200000000005E-2</v>
      </c>
      <c r="F1231" s="28">
        <v>3.3243000000000002E-2</v>
      </c>
      <c r="G1231" s="28">
        <v>2.9004499999999996E-2</v>
      </c>
      <c r="H1231" s="28">
        <v>0.13294049999999999</v>
      </c>
      <c r="I1231" s="28">
        <v>3.0568999999999999E-2</v>
      </c>
      <c r="J1231" s="28">
        <v>1.7765223147566265E-2</v>
      </c>
      <c r="K1231" s="28">
        <v>4.21489132766594E-2</v>
      </c>
      <c r="L1231" s="28">
        <v>6.4005731596955134E-2</v>
      </c>
      <c r="M1231" s="28">
        <v>2.185200258709415E-2</v>
      </c>
      <c r="N1231" s="28">
        <v>1.2186102304006323E-2</v>
      </c>
      <c r="O1231" s="28">
        <v>1.9326818826266783E-2</v>
      </c>
      <c r="P1231" s="28">
        <v>2.0750279594771319E-2</v>
      </c>
      <c r="Q1231" s="28">
        <v>8.7957750000000005E-3</v>
      </c>
      <c r="R1231" s="28">
        <v>7.2266749999999992E-3</v>
      </c>
      <c r="S1231" s="28">
        <v>7.4630054960149461E-3</v>
      </c>
      <c r="T1231" s="28">
        <v>7.7159020616376708E-3</v>
      </c>
      <c r="U1231" s="28">
        <v>8.3261656688588311E-3</v>
      </c>
      <c r="V1231" s="28">
        <v>9.8205421403774716E-3</v>
      </c>
      <c r="W1231" s="28">
        <v>1.0924439338977646E-2</v>
      </c>
      <c r="X1231" s="28">
        <v>1.2052468097507152E-2</v>
      </c>
    </row>
    <row r="1232" spans="1:24" x14ac:dyDescent="0.2">
      <c r="A1232" s="11" t="s">
        <v>144</v>
      </c>
      <c r="B1232" s="11" t="s">
        <v>86</v>
      </c>
      <c r="C1232" s="11" t="s">
        <v>191</v>
      </c>
      <c r="D1232" s="11" t="s">
        <v>187</v>
      </c>
      <c r="E1232" s="28">
        <v>5.0572200000000005E-2</v>
      </c>
      <c r="F1232" s="28">
        <v>3.3243000000000002E-2</v>
      </c>
      <c r="G1232" s="28">
        <v>2.9004499999999996E-2</v>
      </c>
      <c r="H1232" s="28">
        <v>0.13294049999999999</v>
      </c>
      <c r="I1232" s="28">
        <v>3.0568999999999999E-2</v>
      </c>
      <c r="J1232" s="28">
        <v>1.7765223147566265E-2</v>
      </c>
      <c r="K1232" s="28">
        <v>4.21489132766594E-2</v>
      </c>
      <c r="L1232" s="28">
        <v>6.4005731596955134E-2</v>
      </c>
      <c r="M1232" s="28">
        <v>2.185200258709415E-2</v>
      </c>
      <c r="N1232" s="28">
        <v>1.2186102304006323E-2</v>
      </c>
      <c r="O1232" s="28">
        <v>1.9326818826266783E-2</v>
      </c>
      <c r="P1232" s="28">
        <v>2.0750279594771319E-2</v>
      </c>
      <c r="Q1232" s="28">
        <v>8.7957750000000005E-3</v>
      </c>
      <c r="R1232" s="28">
        <v>7.2266749999999992E-3</v>
      </c>
      <c r="S1232" s="28">
        <v>7.4630054960149461E-3</v>
      </c>
      <c r="T1232" s="28">
        <v>7.7159020616376708E-3</v>
      </c>
      <c r="U1232" s="28">
        <v>8.3261656688588311E-3</v>
      </c>
      <c r="V1232" s="28">
        <v>9.8205421403774716E-3</v>
      </c>
      <c r="W1232" s="28">
        <v>1.0924439338977646E-2</v>
      </c>
      <c r="X1232" s="28">
        <v>1.2052468097507152E-2</v>
      </c>
    </row>
    <row r="1233" spans="1:24" x14ac:dyDescent="0.2">
      <c r="A1233" s="11" t="s">
        <v>144</v>
      </c>
      <c r="B1233" s="11" t="s">
        <v>86</v>
      </c>
      <c r="C1233" s="11" t="s">
        <v>191</v>
      </c>
      <c r="D1233" s="11" t="s">
        <v>188</v>
      </c>
      <c r="E1233" s="28">
        <v>5.0572200000000005E-2</v>
      </c>
      <c r="F1233" s="28">
        <v>3.3243000000000002E-2</v>
      </c>
      <c r="G1233" s="28">
        <v>2.9004499999999996E-2</v>
      </c>
      <c r="H1233" s="28">
        <v>0.13294049999999999</v>
      </c>
      <c r="I1233" s="28">
        <v>3.0568999999999999E-2</v>
      </c>
      <c r="J1233" s="28">
        <v>3.5522899999999996E-2</v>
      </c>
      <c r="K1233" s="28">
        <v>5.24699E-2</v>
      </c>
      <c r="L1233" s="28">
        <v>4.1642999999999999E-2</v>
      </c>
      <c r="M1233" s="28">
        <v>2.54471E-2</v>
      </c>
      <c r="N1233" s="28">
        <v>1.0245199999999999E-2</v>
      </c>
      <c r="O1233" s="28">
        <v>1.5528799999999997E-2</v>
      </c>
      <c r="P1233" s="28">
        <v>1.28261E-2</v>
      </c>
      <c r="Q1233" s="28">
        <v>1.1698399999999998E-2</v>
      </c>
      <c r="R1233" s="28">
        <v>1.1601799999999999E-2</v>
      </c>
      <c r="S1233" s="28">
        <v>1.2639195907345677E-2</v>
      </c>
      <c r="T1233" s="28">
        <v>1.1649953857405798E-2</v>
      </c>
      <c r="U1233" s="28">
        <v>1.1692242141615161E-2</v>
      </c>
      <c r="V1233" s="28">
        <v>1.1732416011614056E-2</v>
      </c>
      <c r="W1233" s="28">
        <v>1.1973466242482474E-2</v>
      </c>
      <c r="X1233" s="28">
        <v>1.305567378063076E-2</v>
      </c>
    </row>
    <row r="1234" spans="1:24" x14ac:dyDescent="0.2">
      <c r="A1234" s="11" t="s">
        <v>144</v>
      </c>
      <c r="B1234" s="11" t="s">
        <v>86</v>
      </c>
      <c r="C1234" s="11" t="s">
        <v>191</v>
      </c>
      <c r="D1234" s="11" t="s">
        <v>189</v>
      </c>
      <c r="E1234" s="28">
        <v>0</v>
      </c>
      <c r="F1234" s="28">
        <v>0</v>
      </c>
      <c r="G1234" s="28">
        <v>1.235E-5</v>
      </c>
      <c r="H1234" s="28">
        <v>0</v>
      </c>
      <c r="I1234" s="28">
        <v>0</v>
      </c>
      <c r="J1234" s="28">
        <v>1.8050000000000002E-5</v>
      </c>
      <c r="K1234" s="28">
        <v>1.4534999999999998E-4</v>
      </c>
      <c r="L1234" s="28">
        <v>1.9189999999999998E-4</v>
      </c>
      <c r="M1234" s="28">
        <v>0</v>
      </c>
      <c r="N1234" s="28">
        <v>1.1685000000000001E-4</v>
      </c>
      <c r="O1234" s="28">
        <v>2.128E-4</v>
      </c>
      <c r="P1234" s="28">
        <v>1.0450000000000001E-4</v>
      </c>
      <c r="Q1234" s="28">
        <v>2.6599999999999999E-5</v>
      </c>
      <c r="R1234" s="28">
        <v>1.5485E-4</v>
      </c>
      <c r="S1234" s="28">
        <v>1.672E-4</v>
      </c>
      <c r="T1234" s="28">
        <v>0</v>
      </c>
      <c r="U1234" s="28">
        <v>0</v>
      </c>
      <c r="V1234" s="28">
        <v>0</v>
      </c>
      <c r="W1234" s="28">
        <v>0</v>
      </c>
      <c r="X1234" s="28">
        <v>0</v>
      </c>
    </row>
    <row r="1235" spans="1:24" x14ac:dyDescent="0.2">
      <c r="A1235" s="11" t="s">
        <v>144</v>
      </c>
      <c r="B1235" s="11" t="s">
        <v>86</v>
      </c>
      <c r="C1235" s="11" t="s">
        <v>191</v>
      </c>
      <c r="D1235" s="11" t="s">
        <v>190</v>
      </c>
      <c r="E1235" s="28">
        <v>0</v>
      </c>
      <c r="F1235" s="28">
        <v>0</v>
      </c>
      <c r="G1235" s="28">
        <v>0</v>
      </c>
      <c r="H1235" s="28">
        <v>0</v>
      </c>
      <c r="I1235" s="28">
        <v>0</v>
      </c>
      <c r="J1235" s="28">
        <v>0</v>
      </c>
      <c r="K1235" s="28">
        <v>0</v>
      </c>
      <c r="L1235" s="28">
        <v>0</v>
      </c>
      <c r="M1235" s="28">
        <v>0</v>
      </c>
      <c r="N1235" s="28">
        <v>0</v>
      </c>
      <c r="O1235" s="28">
        <v>0</v>
      </c>
      <c r="P1235" s="28">
        <v>0</v>
      </c>
      <c r="Q1235" s="28">
        <v>0</v>
      </c>
      <c r="R1235" s="28">
        <v>0</v>
      </c>
      <c r="S1235" s="28">
        <v>0</v>
      </c>
      <c r="T1235" s="28">
        <v>0</v>
      </c>
      <c r="U1235" s="28">
        <v>0</v>
      </c>
      <c r="V1235" s="28">
        <v>0</v>
      </c>
      <c r="W1235" s="28">
        <v>0</v>
      </c>
      <c r="X1235" s="28">
        <v>0</v>
      </c>
    </row>
    <row r="1236" spans="1:24" x14ac:dyDescent="0.2">
      <c r="A1236" s="11" t="s">
        <v>144</v>
      </c>
      <c r="B1236" s="11" t="s">
        <v>86</v>
      </c>
      <c r="C1236" s="11" t="s">
        <v>192</v>
      </c>
      <c r="D1236" s="11" t="s">
        <v>182</v>
      </c>
      <c r="E1236" s="28">
        <v>1.9432000000000001E-2</v>
      </c>
      <c r="F1236" s="28">
        <v>1.9990000000000001E-2</v>
      </c>
      <c r="G1236" s="28">
        <v>2.0278000000000001E-2</v>
      </c>
      <c r="H1236" s="28">
        <v>2.1235E-2</v>
      </c>
      <c r="I1236" s="28">
        <v>2.3035E-2</v>
      </c>
      <c r="J1236" s="28">
        <v>2.5544000000000001E-2</v>
      </c>
      <c r="K1236" s="28">
        <v>2.8087000000000001E-2</v>
      </c>
      <c r="L1236" s="28">
        <v>3.1095000000000001E-2</v>
      </c>
      <c r="M1236" s="28">
        <v>3.1819E-2</v>
      </c>
      <c r="N1236" s="28">
        <v>3.0922999999999999E-2</v>
      </c>
      <c r="O1236" s="28">
        <v>3.0436999999999999E-2</v>
      </c>
      <c r="P1236" s="28">
        <v>3.0209E-2</v>
      </c>
      <c r="Q1236" s="28">
        <v>3.0338E-2</v>
      </c>
      <c r="R1236" s="28">
        <v>3.0942006392178995E-2</v>
      </c>
      <c r="S1236" s="28">
        <v>3.1521852528670832E-2</v>
      </c>
      <c r="T1236" s="28">
        <v>3.2078504819702994E-2</v>
      </c>
      <c r="U1236" s="28">
        <v>3.261289101909387E-2</v>
      </c>
      <c r="V1236" s="28">
        <v>3.3125901770509114E-2</v>
      </c>
      <c r="W1236" s="28">
        <v>3.3618392091867746E-2</v>
      </c>
      <c r="X1236" s="28">
        <v>3.409118280037203E-2</v>
      </c>
    </row>
    <row r="1237" spans="1:24" x14ac:dyDescent="0.2">
      <c r="A1237" s="11" t="s">
        <v>144</v>
      </c>
      <c r="B1237" s="11" t="s">
        <v>86</v>
      </c>
      <c r="C1237" s="11" t="s">
        <v>192</v>
      </c>
      <c r="D1237" s="11" t="s">
        <v>183</v>
      </c>
      <c r="E1237" s="28">
        <v>1.6629436741818972E-3</v>
      </c>
      <c r="F1237" s="28">
        <v>1.6596707250985179E-3</v>
      </c>
      <c r="G1237" s="28">
        <v>1.6100489831857594E-3</v>
      </c>
      <c r="H1237" s="28">
        <v>1.7285983122366652E-3</v>
      </c>
      <c r="I1237" s="28">
        <v>1.7815604118532041E-3</v>
      </c>
      <c r="J1237" s="28">
        <v>1.8322074007465555E-3</v>
      </c>
      <c r="K1237" s="28">
        <v>1.8811763999592524E-3</v>
      </c>
      <c r="L1237" s="28">
        <v>1.8745706118760272E-3</v>
      </c>
      <c r="M1237" s="28">
        <v>1.817526392178996E-3</v>
      </c>
      <c r="N1237" s="28">
        <v>1.817526392178996E-3</v>
      </c>
      <c r="O1237" s="28">
        <v>1.817526392178996E-3</v>
      </c>
      <c r="P1237" s="28">
        <v>1.817526392178996E-3</v>
      </c>
      <c r="Q1237" s="28">
        <v>1.817526392178996E-3</v>
      </c>
      <c r="R1237" s="28">
        <v>1.817526392178996E-3</v>
      </c>
      <c r="S1237" s="28">
        <v>1.817526392178996E-3</v>
      </c>
      <c r="T1237" s="28">
        <v>1.817526392178996E-3</v>
      </c>
      <c r="U1237" s="28">
        <v>1.817526392178996E-3</v>
      </c>
      <c r="V1237" s="28">
        <v>1.817526392178996E-3</v>
      </c>
      <c r="W1237" s="28">
        <v>1.817526392178996E-3</v>
      </c>
      <c r="X1237" s="28">
        <v>1.817526392178996E-3</v>
      </c>
    </row>
    <row r="1238" spans="1:24" x14ac:dyDescent="0.2">
      <c r="A1238" s="11" t="s">
        <v>144</v>
      </c>
      <c r="B1238" s="11" t="s">
        <v>86</v>
      </c>
      <c r="C1238" s="11" t="s">
        <v>192</v>
      </c>
      <c r="D1238" s="11" t="s">
        <v>184</v>
      </c>
      <c r="E1238" s="28">
        <v>0</v>
      </c>
      <c r="F1238" s="28">
        <v>0</v>
      </c>
      <c r="G1238" s="28">
        <v>0</v>
      </c>
      <c r="H1238" s="28">
        <v>0</v>
      </c>
      <c r="I1238" s="28">
        <v>0</v>
      </c>
      <c r="J1238" s="28">
        <v>0</v>
      </c>
      <c r="K1238" s="28">
        <v>0</v>
      </c>
      <c r="L1238" s="28">
        <v>0</v>
      </c>
      <c r="M1238" s="28">
        <v>0</v>
      </c>
      <c r="N1238" s="28">
        <v>0</v>
      </c>
      <c r="O1238" s="28">
        <v>0</v>
      </c>
      <c r="P1238" s="28">
        <v>0</v>
      </c>
      <c r="Q1238" s="28">
        <v>0</v>
      </c>
      <c r="R1238" s="28">
        <v>0</v>
      </c>
      <c r="S1238" s="28">
        <v>0</v>
      </c>
      <c r="T1238" s="28">
        <v>0</v>
      </c>
      <c r="U1238" s="28">
        <v>0</v>
      </c>
      <c r="V1238" s="28">
        <v>0</v>
      </c>
      <c r="W1238" s="28">
        <v>0</v>
      </c>
      <c r="X1238" s="28">
        <v>0</v>
      </c>
    </row>
    <row r="1239" spans="1:24" x14ac:dyDescent="0.2">
      <c r="A1239" s="11" t="s">
        <v>144</v>
      </c>
      <c r="B1239" s="11" t="s">
        <v>86</v>
      </c>
      <c r="C1239" s="11" t="s">
        <v>192</v>
      </c>
      <c r="D1239" s="11" t="s">
        <v>185</v>
      </c>
      <c r="E1239" s="28">
        <v>0</v>
      </c>
      <c r="F1239" s="28">
        <v>0</v>
      </c>
      <c r="G1239" s="28">
        <v>0</v>
      </c>
      <c r="H1239" s="28">
        <v>0</v>
      </c>
      <c r="I1239" s="28">
        <v>0</v>
      </c>
      <c r="J1239" s="28">
        <v>0</v>
      </c>
      <c r="K1239" s="28">
        <v>0</v>
      </c>
      <c r="L1239" s="28">
        <v>0</v>
      </c>
      <c r="M1239" s="28">
        <v>0</v>
      </c>
      <c r="N1239" s="28">
        <v>0</v>
      </c>
      <c r="O1239" s="28">
        <v>0</v>
      </c>
      <c r="P1239" s="28">
        <v>0</v>
      </c>
      <c r="Q1239" s="28">
        <v>0</v>
      </c>
      <c r="R1239" s="28">
        <v>0</v>
      </c>
      <c r="S1239" s="28">
        <v>0</v>
      </c>
      <c r="T1239" s="28">
        <v>0</v>
      </c>
      <c r="U1239" s="28">
        <v>0</v>
      </c>
      <c r="V1239" s="28">
        <v>0</v>
      </c>
      <c r="W1239" s="28">
        <v>0</v>
      </c>
      <c r="X1239" s="28">
        <v>0</v>
      </c>
    </row>
    <row r="1240" spans="1:24" x14ac:dyDescent="0.2">
      <c r="A1240" s="11" t="s">
        <v>144</v>
      </c>
      <c r="B1240" s="11" t="s">
        <v>86</v>
      </c>
      <c r="C1240" s="11" t="s">
        <v>192</v>
      </c>
      <c r="D1240" s="11" t="s">
        <v>186</v>
      </c>
      <c r="E1240" s="28">
        <v>0.06</v>
      </c>
      <c r="F1240" s="28">
        <v>0.06</v>
      </c>
      <c r="G1240" s="28">
        <v>0.04</v>
      </c>
      <c r="H1240" s="28">
        <v>0.02</v>
      </c>
      <c r="I1240" s="28">
        <v>0.05</v>
      </c>
      <c r="J1240" s="28">
        <v>3.7926800000000004E-2</v>
      </c>
      <c r="K1240" s="28">
        <v>3.7838129999999998E-2</v>
      </c>
      <c r="L1240" s="28">
        <v>5.1584466999999995E-2</v>
      </c>
      <c r="M1240" s="28">
        <v>4.6375E-2</v>
      </c>
      <c r="N1240" s="28">
        <v>1.7598249999999999E-2</v>
      </c>
      <c r="O1240" s="28">
        <v>3.2805000000000001E-2</v>
      </c>
      <c r="P1240" s="28">
        <v>3.2825750000000001E-2</v>
      </c>
      <c r="Q1240" s="28">
        <v>3.2224750000000003E-2</v>
      </c>
      <c r="R1240" s="28">
        <v>3.6005750000000003E-2</v>
      </c>
      <c r="S1240" s="28">
        <v>3.5190361762276065E-2</v>
      </c>
      <c r="T1240" s="28">
        <v>3.680557558927898E-2</v>
      </c>
      <c r="U1240" s="28">
        <v>3.8483211402530769E-2</v>
      </c>
      <c r="V1240" s="28">
        <v>4.0413600160021122E-2</v>
      </c>
      <c r="W1240" s="28">
        <v>4.2022990114834687E-2</v>
      </c>
      <c r="X1240" s="28">
        <v>4.2613978500465048E-2</v>
      </c>
    </row>
    <row r="1241" spans="1:24" x14ac:dyDescent="0.2">
      <c r="A1241" s="11" t="s">
        <v>144</v>
      </c>
      <c r="B1241" s="11" t="s">
        <v>86</v>
      </c>
      <c r="C1241" s="11" t="s">
        <v>192</v>
      </c>
      <c r="D1241" s="11" t="s">
        <v>187</v>
      </c>
      <c r="E1241" s="28">
        <v>0.06</v>
      </c>
      <c r="F1241" s="28">
        <v>0.06</v>
      </c>
      <c r="G1241" s="28">
        <v>0.04</v>
      </c>
      <c r="H1241" s="28">
        <v>0.02</v>
      </c>
      <c r="I1241" s="28">
        <v>0.05</v>
      </c>
      <c r="J1241" s="28">
        <v>3.7926800000000004E-2</v>
      </c>
      <c r="K1241" s="28">
        <v>3.7838129999999998E-2</v>
      </c>
      <c r="L1241" s="28">
        <v>5.1584466999999995E-2</v>
      </c>
      <c r="M1241" s="28">
        <v>4.6375E-2</v>
      </c>
      <c r="N1241" s="28">
        <v>1.7598249999999999E-2</v>
      </c>
      <c r="O1241" s="28">
        <v>3.2805000000000001E-2</v>
      </c>
      <c r="P1241" s="28">
        <v>3.2825750000000001E-2</v>
      </c>
      <c r="Q1241" s="28">
        <v>3.2224750000000003E-2</v>
      </c>
      <c r="R1241" s="28">
        <v>3.6005750000000003E-2</v>
      </c>
      <c r="S1241" s="28">
        <v>3.5190361762276065E-2</v>
      </c>
      <c r="T1241" s="28">
        <v>3.680557558927898E-2</v>
      </c>
      <c r="U1241" s="28">
        <v>3.8483211402530769E-2</v>
      </c>
      <c r="V1241" s="28">
        <v>4.0413600160021122E-2</v>
      </c>
      <c r="W1241" s="28">
        <v>4.2022990114834687E-2</v>
      </c>
      <c r="X1241" s="28">
        <v>4.2613978500465048E-2</v>
      </c>
    </row>
    <row r="1242" spans="1:24" x14ac:dyDescent="0.2">
      <c r="A1242" s="11" t="s">
        <v>144</v>
      </c>
      <c r="B1242" s="11" t="s">
        <v>86</v>
      </c>
      <c r="C1242" s="11" t="s">
        <v>192</v>
      </c>
      <c r="D1242" s="11" t="s">
        <v>188</v>
      </c>
      <c r="E1242" s="28">
        <v>0.06</v>
      </c>
      <c r="F1242" s="28">
        <v>0.06</v>
      </c>
      <c r="G1242" s="28">
        <v>0.04</v>
      </c>
      <c r="H1242" s="28">
        <v>0.02</v>
      </c>
      <c r="I1242" s="28">
        <v>0.05</v>
      </c>
      <c r="J1242" s="28">
        <v>3.7926800000000004E-2</v>
      </c>
      <c r="K1242" s="28">
        <v>3.7838129999999998E-2</v>
      </c>
      <c r="L1242" s="28">
        <v>5.1584466999999995E-2</v>
      </c>
      <c r="M1242" s="28">
        <v>4.6375E-2</v>
      </c>
      <c r="N1242" s="28">
        <v>1.7598250000000006E-2</v>
      </c>
      <c r="O1242" s="28">
        <v>3.2805000000000015E-2</v>
      </c>
      <c r="P1242" s="28">
        <v>3.2825750000000008E-2</v>
      </c>
      <c r="Q1242" s="28">
        <v>3.2224750000000003E-2</v>
      </c>
      <c r="R1242" s="28">
        <v>3.600575000000001E-2</v>
      </c>
      <c r="S1242" s="28">
        <v>3.962974324434522E-2</v>
      </c>
      <c r="T1242" s="28">
        <v>3.7509622252915195E-2</v>
      </c>
      <c r="U1242" s="28">
        <v>3.9118572560452827E-2</v>
      </c>
      <c r="V1242" s="28">
        <v>4.0960507500183395E-2</v>
      </c>
      <c r="W1242" s="28">
        <v>4.2447676657966671E-2</v>
      </c>
      <c r="X1242" s="28">
        <v>4.315411947952074E-2</v>
      </c>
    </row>
    <row r="1243" spans="1:24" x14ac:dyDescent="0.2">
      <c r="A1243" s="11" t="s">
        <v>144</v>
      </c>
      <c r="B1243" s="11" t="s">
        <v>86</v>
      </c>
      <c r="C1243" s="11" t="s">
        <v>192</v>
      </c>
      <c r="D1243" s="11" t="s">
        <v>189</v>
      </c>
      <c r="E1243" s="28">
        <v>0</v>
      </c>
      <c r="F1243" s="28">
        <v>0</v>
      </c>
      <c r="G1243" s="28">
        <v>6.5000000000000034E-7</v>
      </c>
      <c r="H1243" s="28">
        <v>0</v>
      </c>
      <c r="I1243" s="28">
        <v>0</v>
      </c>
      <c r="J1243" s="28">
        <v>9.4999999999999927E-7</v>
      </c>
      <c r="K1243" s="28">
        <v>7.6500000000000064E-6</v>
      </c>
      <c r="L1243" s="28">
        <v>1.0100000000000015E-5</v>
      </c>
      <c r="M1243" s="28">
        <v>0</v>
      </c>
      <c r="N1243" s="28">
        <v>6.1500000000000013E-6</v>
      </c>
      <c r="O1243" s="28">
        <v>1.1200000000000018E-5</v>
      </c>
      <c r="P1243" s="28">
        <v>5.5000000000000075E-6</v>
      </c>
      <c r="Q1243" s="28">
        <v>1.4000000000000021E-6</v>
      </c>
      <c r="R1243" s="28">
        <v>8.1500000000000134E-6</v>
      </c>
      <c r="S1243" s="28">
        <v>8.8000000000000106E-6</v>
      </c>
      <c r="T1243" s="28">
        <v>0</v>
      </c>
      <c r="U1243" s="28">
        <v>0</v>
      </c>
      <c r="V1243" s="28">
        <v>0</v>
      </c>
      <c r="W1243" s="28">
        <v>0</v>
      </c>
      <c r="X1243" s="28">
        <v>0</v>
      </c>
    </row>
    <row r="1244" spans="1:24" x14ac:dyDescent="0.2">
      <c r="A1244" s="11" t="s">
        <v>144</v>
      </c>
      <c r="B1244" s="11" t="s">
        <v>86</v>
      </c>
      <c r="C1244" s="11" t="s">
        <v>192</v>
      </c>
      <c r="D1244" s="11" t="s">
        <v>190</v>
      </c>
      <c r="E1244" s="28">
        <v>0</v>
      </c>
      <c r="F1244" s="28">
        <v>0</v>
      </c>
      <c r="G1244" s="28">
        <v>0</v>
      </c>
      <c r="H1244" s="28">
        <v>0</v>
      </c>
      <c r="I1244" s="28">
        <v>0</v>
      </c>
      <c r="J1244" s="28">
        <v>0</v>
      </c>
      <c r="K1244" s="28">
        <v>0</v>
      </c>
      <c r="L1244" s="28">
        <v>0</v>
      </c>
      <c r="M1244" s="28">
        <v>0</v>
      </c>
      <c r="N1244" s="28">
        <v>0</v>
      </c>
      <c r="O1244" s="28">
        <v>0</v>
      </c>
      <c r="P1244" s="28">
        <v>0</v>
      </c>
      <c r="Q1244" s="28">
        <v>0</v>
      </c>
      <c r="R1244" s="28">
        <v>0</v>
      </c>
      <c r="S1244" s="28">
        <v>0</v>
      </c>
      <c r="T1244" s="28">
        <v>0</v>
      </c>
      <c r="U1244" s="28">
        <v>0</v>
      </c>
      <c r="V1244" s="28">
        <v>0</v>
      </c>
      <c r="W1244" s="28">
        <v>0</v>
      </c>
      <c r="X1244" s="28">
        <v>0</v>
      </c>
    </row>
    <row r="1245" spans="1:24" x14ac:dyDescent="0.2">
      <c r="A1245" s="11" t="s">
        <v>145</v>
      </c>
      <c r="B1245" s="11" t="s">
        <v>86</v>
      </c>
      <c r="C1245" s="11" t="s">
        <v>181</v>
      </c>
      <c r="D1245" s="11" t="s">
        <v>182</v>
      </c>
      <c r="E1245" s="28">
        <v>4.0971450000000003</v>
      </c>
      <c r="F1245" s="28">
        <v>4.1820269999999997</v>
      </c>
      <c r="G1245" s="28">
        <v>3.9870929999999998</v>
      </c>
      <c r="H1245" s="28">
        <v>4.0543079999999998</v>
      </c>
      <c r="I1245" s="28">
        <v>4.109</v>
      </c>
      <c r="J1245" s="28">
        <v>4.157</v>
      </c>
      <c r="K1245" s="28">
        <v>4.2050000000000001</v>
      </c>
      <c r="L1245" s="28">
        <v>4.25</v>
      </c>
      <c r="M1245" s="28">
        <v>4.2939999999999996</v>
      </c>
      <c r="N1245" s="28">
        <v>4.3600000000000003</v>
      </c>
      <c r="O1245" s="28">
        <v>4.4409999999999998</v>
      </c>
      <c r="P1245" s="28">
        <v>4.5405222670002265</v>
      </c>
      <c r="Q1245" s="28">
        <v>4.6000931380058496</v>
      </c>
      <c r="R1245" s="28">
        <v>4.6310559951968964</v>
      </c>
      <c r="S1245" s="28">
        <v>4.6418826849436767</v>
      </c>
      <c r="T1245" s="28">
        <v>4.6552065241286833</v>
      </c>
      <c r="U1245" s="28">
        <v>4.6706066422012356</v>
      </c>
      <c r="V1245" s="28">
        <v>4.686711537771088</v>
      </c>
      <c r="W1245" s="28">
        <v>4.7039452268239286</v>
      </c>
      <c r="X1245" s="28">
        <v>4.7232445445915179</v>
      </c>
    </row>
    <row r="1246" spans="1:24" x14ac:dyDescent="0.2">
      <c r="A1246" s="11" t="s">
        <v>145</v>
      </c>
      <c r="B1246" s="11" t="s">
        <v>86</v>
      </c>
      <c r="C1246" s="11" t="s">
        <v>181</v>
      </c>
      <c r="D1246" s="11" t="s">
        <v>183</v>
      </c>
      <c r="E1246" s="28">
        <v>0.30942700000000001</v>
      </c>
      <c r="F1246" s="28">
        <v>0.29352800000000001</v>
      </c>
      <c r="G1246" s="28">
        <v>0.27954399999999996</v>
      </c>
      <c r="H1246" s="28">
        <v>0.3</v>
      </c>
      <c r="I1246" s="28">
        <v>0.31</v>
      </c>
      <c r="J1246" s="28">
        <v>0.307</v>
      </c>
      <c r="K1246" s="28">
        <v>0.309</v>
      </c>
      <c r="L1246" s="28">
        <v>0.29699999999999999</v>
      </c>
      <c r="M1246" s="28">
        <v>0.29399999999999998</v>
      </c>
      <c r="N1246" s="28">
        <v>0.31940400000000002</v>
      </c>
      <c r="O1246" s="28">
        <v>0.328565</v>
      </c>
      <c r="P1246" s="28">
        <v>0.35606400000000005</v>
      </c>
      <c r="Q1246" s="28">
        <v>0.33599499999999999</v>
      </c>
      <c r="R1246" s="28">
        <v>0.31898300000000002</v>
      </c>
      <c r="S1246" s="28">
        <v>0.30566100000000002</v>
      </c>
      <c r="T1246" s="28">
        <v>0.31569999999999998</v>
      </c>
      <c r="U1246" s="28">
        <v>0.32459100000000002</v>
      </c>
      <c r="V1246" s="28">
        <v>0.324909</v>
      </c>
      <c r="W1246" s="28">
        <v>0.32569400000000004</v>
      </c>
      <c r="X1246" s="28">
        <v>0.327486</v>
      </c>
    </row>
    <row r="1247" spans="1:24" x14ac:dyDescent="0.2">
      <c r="A1247" s="11" t="s">
        <v>145</v>
      </c>
      <c r="B1247" s="11" t="s">
        <v>86</v>
      </c>
      <c r="C1247" s="11" t="s">
        <v>181</v>
      </c>
      <c r="D1247" s="11" t="s">
        <v>184</v>
      </c>
      <c r="E1247" s="28">
        <v>0.11636299999999999</v>
      </c>
      <c r="F1247" s="28">
        <v>0.13097500000000001</v>
      </c>
      <c r="G1247" s="28">
        <v>0.125717</v>
      </c>
      <c r="H1247" s="28">
        <v>0.112</v>
      </c>
      <c r="I1247" s="28">
        <v>0.218</v>
      </c>
      <c r="J1247" s="28">
        <v>0.23</v>
      </c>
      <c r="K1247" s="28">
        <v>0.245</v>
      </c>
      <c r="L1247" s="28">
        <v>0.21299999999999999</v>
      </c>
      <c r="M1247" s="28">
        <v>0.15</v>
      </c>
      <c r="N1247" s="28">
        <v>6.7468E-2</v>
      </c>
      <c r="O1247" s="28">
        <v>8.5955000000000004E-2</v>
      </c>
      <c r="P1247" s="28">
        <v>0.130499</v>
      </c>
      <c r="Q1247" s="28">
        <v>0.12417700000000001</v>
      </c>
      <c r="R1247" s="28">
        <v>0.148172</v>
      </c>
      <c r="S1247" s="28">
        <v>0.12817500000000001</v>
      </c>
      <c r="T1247" s="28">
        <v>0.12427800000000001</v>
      </c>
      <c r="U1247" s="28">
        <v>0.14635900000000002</v>
      </c>
      <c r="V1247" s="28">
        <v>0.17300200000000002</v>
      </c>
      <c r="W1247" s="28">
        <v>8.7414000000000006E-2</v>
      </c>
      <c r="X1247" s="28">
        <v>6.2868000000000007E-2</v>
      </c>
    </row>
    <row r="1248" spans="1:24" x14ac:dyDescent="0.2">
      <c r="A1248" s="11" t="s">
        <v>145</v>
      </c>
      <c r="B1248" s="11" t="s">
        <v>86</v>
      </c>
      <c r="C1248" s="11" t="s">
        <v>181</v>
      </c>
      <c r="D1248" s="11" t="s">
        <v>185</v>
      </c>
      <c r="E1248" s="28">
        <v>0.58181499999999997</v>
      </c>
      <c r="F1248" s="28">
        <v>0.6548750000000001</v>
      </c>
      <c r="G1248" s="28">
        <v>0.62858499999999995</v>
      </c>
      <c r="H1248" s="28">
        <v>0.56000000000000005</v>
      </c>
      <c r="I1248" s="28">
        <v>1.0900000000000001</v>
      </c>
      <c r="J1248" s="28">
        <v>1.1499999999999999</v>
      </c>
      <c r="K1248" s="28">
        <v>1.2250000000000001</v>
      </c>
      <c r="L1248" s="28">
        <v>1.0649999999999999</v>
      </c>
      <c r="M1248" s="28">
        <v>0.75</v>
      </c>
      <c r="N1248" s="28">
        <v>0.33733999999999997</v>
      </c>
      <c r="O1248" s="28">
        <v>0.42977500000000002</v>
      </c>
      <c r="P1248" s="28">
        <v>0.65249500000000005</v>
      </c>
      <c r="Q1248" s="28">
        <v>0.62088500000000002</v>
      </c>
      <c r="R1248" s="28">
        <v>0.74085999999999996</v>
      </c>
      <c r="S1248" s="28">
        <v>0.64087500000000008</v>
      </c>
      <c r="T1248" s="28">
        <v>0.62139000000000011</v>
      </c>
      <c r="U1248" s="28">
        <v>0.73179500000000008</v>
      </c>
      <c r="V1248" s="28">
        <v>0.86500999999999995</v>
      </c>
      <c r="W1248" s="28">
        <v>0.43707000000000001</v>
      </c>
      <c r="X1248" s="28">
        <v>0.31434000000000006</v>
      </c>
    </row>
    <row r="1249" spans="1:24" x14ac:dyDescent="0.2">
      <c r="A1249" s="11" t="s">
        <v>145</v>
      </c>
      <c r="B1249" s="11" t="s">
        <v>86</v>
      </c>
      <c r="C1249" s="11" t="s">
        <v>181</v>
      </c>
      <c r="D1249" s="11" t="s">
        <v>186</v>
      </c>
      <c r="E1249" s="28">
        <v>4.7117167499999999</v>
      </c>
      <c r="F1249" s="28">
        <v>4.4329486200000003</v>
      </c>
      <c r="G1249" s="28">
        <v>4.3060604400000004</v>
      </c>
      <c r="H1249" s="28">
        <v>4.5813680399999992</v>
      </c>
      <c r="I1249" s="28">
        <v>4.9307999999999996</v>
      </c>
      <c r="J1249" s="28">
        <v>5.9684775999999999</v>
      </c>
      <c r="K1249" s="28">
        <v>5.3970302899999991</v>
      </c>
      <c r="L1249" s="28">
        <v>5.4282382299999998</v>
      </c>
      <c r="M1249" s="28">
        <v>5.1729327000000005</v>
      </c>
      <c r="N1249" s="28">
        <v>5.51587915</v>
      </c>
      <c r="O1249" s="28">
        <v>6.1025069000000016</v>
      </c>
      <c r="P1249" s="28">
        <v>6.4651626249999987</v>
      </c>
      <c r="Q1249" s="28">
        <v>5.0935150949999999</v>
      </c>
      <c r="R1249" s="28">
        <v>4.8682068250000006</v>
      </c>
      <c r="S1249" s="28">
        <v>5.1627359967693343</v>
      </c>
      <c r="T1249" s="28">
        <v>5.4359913736139207</v>
      </c>
      <c r="U1249" s="28">
        <v>5.4646097713754456</v>
      </c>
      <c r="V1249" s="28">
        <v>5.4834524991921727</v>
      </c>
      <c r="W1249" s="28">
        <v>5.503615915383997</v>
      </c>
      <c r="X1249" s="28">
        <v>5.5261961171720744</v>
      </c>
    </row>
    <row r="1250" spans="1:24" x14ac:dyDescent="0.2">
      <c r="A1250" s="11" t="s">
        <v>145</v>
      </c>
      <c r="B1250" s="11" t="s">
        <v>86</v>
      </c>
      <c r="C1250" s="11" t="s">
        <v>181</v>
      </c>
      <c r="D1250" s="11" t="s">
        <v>187</v>
      </c>
      <c r="E1250" s="28">
        <v>5.2935317499999996</v>
      </c>
      <c r="F1250" s="28">
        <v>5.08782362</v>
      </c>
      <c r="G1250" s="28">
        <v>4.9346454400000006</v>
      </c>
      <c r="H1250" s="28">
        <v>5.1413680399999997</v>
      </c>
      <c r="I1250" s="28">
        <v>6.0207999999999995</v>
      </c>
      <c r="J1250" s="28">
        <v>7.1184776000000003</v>
      </c>
      <c r="K1250" s="28">
        <v>6.6220302899999997</v>
      </c>
      <c r="L1250" s="28">
        <v>6.4932382299999993</v>
      </c>
      <c r="M1250" s="28">
        <v>5.9229327000000005</v>
      </c>
      <c r="N1250" s="28">
        <v>5.8532191500000001</v>
      </c>
      <c r="O1250" s="28">
        <v>6.5322819000000019</v>
      </c>
      <c r="P1250" s="28">
        <v>7.1176576249999988</v>
      </c>
      <c r="Q1250" s="28">
        <v>5.7144000950000002</v>
      </c>
      <c r="R1250" s="28">
        <v>5.6090668250000002</v>
      </c>
      <c r="S1250" s="28">
        <v>5.8036109967693346</v>
      </c>
      <c r="T1250" s="28">
        <v>6.0573813736139206</v>
      </c>
      <c r="U1250" s="28">
        <v>6.1964047713754455</v>
      </c>
      <c r="V1250" s="28">
        <v>6.3484624991921725</v>
      </c>
      <c r="W1250" s="28">
        <v>5.9406859153839973</v>
      </c>
      <c r="X1250" s="28">
        <v>5.8405361171720749</v>
      </c>
    </row>
    <row r="1251" spans="1:24" x14ac:dyDescent="0.2">
      <c r="A1251" s="11" t="s">
        <v>145</v>
      </c>
      <c r="B1251" s="11" t="s">
        <v>86</v>
      </c>
      <c r="C1251" s="11" t="s">
        <v>181</v>
      </c>
      <c r="D1251" s="11" t="s">
        <v>188</v>
      </c>
      <c r="E1251" s="28">
        <v>8.1157219999999999</v>
      </c>
      <c r="F1251" s="28">
        <v>8.4964080000000006</v>
      </c>
      <c r="G1251" s="28">
        <v>8.8469999999999995</v>
      </c>
      <c r="H1251" s="28">
        <v>7.6589999999999998</v>
      </c>
      <c r="I1251" s="28">
        <v>8.7520349999999993</v>
      </c>
      <c r="J1251" s="28">
        <v>9.4239999999999995</v>
      </c>
      <c r="K1251" s="28">
        <v>8.6681670000000004</v>
      </c>
      <c r="L1251" s="28">
        <v>8.7331780000000006</v>
      </c>
      <c r="M1251" s="28">
        <v>8.1435010000000005</v>
      </c>
      <c r="N1251" s="28">
        <v>8.4731729999999992</v>
      </c>
      <c r="O1251" s="28">
        <v>9.4146319999999992</v>
      </c>
      <c r="P1251" s="28">
        <v>10.698956000000001</v>
      </c>
      <c r="Q1251" s="28">
        <v>8.860125</v>
      </c>
      <c r="R1251" s="28">
        <v>7.6718359999999999</v>
      </c>
      <c r="S1251" s="28">
        <v>8.0097013589894104</v>
      </c>
      <c r="T1251" s="28">
        <v>7.6869667643863373</v>
      </c>
      <c r="U1251" s="28">
        <v>7.8211150603039075</v>
      </c>
      <c r="V1251" s="28">
        <v>7.9153562748031829</v>
      </c>
      <c r="W1251" s="28">
        <v>7.5709816883244958</v>
      </c>
      <c r="X1251" s="28">
        <v>7.5138159154061528</v>
      </c>
    </row>
    <row r="1252" spans="1:24" x14ac:dyDescent="0.2">
      <c r="A1252" s="11" t="s">
        <v>145</v>
      </c>
      <c r="B1252" s="11" t="s">
        <v>86</v>
      </c>
      <c r="C1252" s="11" t="s">
        <v>181</v>
      </c>
      <c r="D1252" s="11" t="s">
        <v>189</v>
      </c>
      <c r="E1252" s="28">
        <v>5.3067000000000002</v>
      </c>
      <c r="F1252" s="28">
        <v>5.3067000000000002</v>
      </c>
      <c r="G1252" s="28">
        <v>4.7</v>
      </c>
      <c r="H1252" s="28">
        <v>2.46</v>
      </c>
      <c r="I1252" s="28">
        <v>2.8730000000000002</v>
      </c>
      <c r="J1252" s="28">
        <v>1.62131</v>
      </c>
      <c r="K1252" s="28">
        <v>1.344673</v>
      </c>
      <c r="L1252" s="28">
        <v>1.972442</v>
      </c>
      <c r="M1252" s="28">
        <v>1.3204800000000001</v>
      </c>
      <c r="N1252" s="28">
        <v>1.2139679999999999</v>
      </c>
      <c r="O1252" s="28">
        <v>1.4730645999999998</v>
      </c>
      <c r="P1252" s="28">
        <v>1.5570019000000002</v>
      </c>
      <c r="Q1252" s="28">
        <v>1.0223120399999999</v>
      </c>
      <c r="R1252" s="28">
        <v>0.90302603999999997</v>
      </c>
      <c r="S1252" s="28">
        <v>0.95506292099001977</v>
      </c>
      <c r="T1252" s="28">
        <v>1.0592318518698733</v>
      </c>
      <c r="U1252" s="28">
        <v>1.0804164889072709</v>
      </c>
      <c r="V1252" s="28">
        <v>1.1020248186854162</v>
      </c>
      <c r="W1252" s="28">
        <v>1.1240653150591242</v>
      </c>
      <c r="X1252" s="28">
        <v>1.146546621360307</v>
      </c>
    </row>
    <row r="1253" spans="1:24" x14ac:dyDescent="0.2">
      <c r="A1253" s="11" t="s">
        <v>145</v>
      </c>
      <c r="B1253" s="11" t="s">
        <v>86</v>
      </c>
      <c r="C1253" s="11" t="s">
        <v>181</v>
      </c>
      <c r="D1253" s="11" t="s">
        <v>190</v>
      </c>
      <c r="E1253" s="28">
        <v>2.7</v>
      </c>
      <c r="F1253" s="28">
        <v>2</v>
      </c>
      <c r="G1253" s="28">
        <v>0.9</v>
      </c>
      <c r="H1253" s="28">
        <v>0</v>
      </c>
      <c r="I1253" s="28">
        <v>0</v>
      </c>
      <c r="J1253" s="28">
        <v>0</v>
      </c>
      <c r="K1253" s="28">
        <v>0</v>
      </c>
      <c r="L1253" s="28">
        <v>0</v>
      </c>
      <c r="M1253" s="28">
        <v>0</v>
      </c>
      <c r="N1253" s="28">
        <v>0</v>
      </c>
      <c r="O1253" s="28">
        <v>0</v>
      </c>
      <c r="P1253" s="28">
        <v>0</v>
      </c>
      <c r="Q1253" s="28">
        <v>0</v>
      </c>
      <c r="R1253" s="28">
        <v>0</v>
      </c>
      <c r="S1253" s="28">
        <v>0</v>
      </c>
      <c r="T1253" s="28">
        <v>0</v>
      </c>
      <c r="U1253" s="28">
        <v>0</v>
      </c>
      <c r="V1253" s="28">
        <v>0</v>
      </c>
      <c r="W1253" s="28">
        <v>0</v>
      </c>
      <c r="X1253" s="28">
        <v>0</v>
      </c>
    </row>
    <row r="1254" spans="1:24" x14ac:dyDescent="0.2">
      <c r="A1254" s="11" t="s">
        <v>145</v>
      </c>
      <c r="B1254" s="11" t="s">
        <v>86</v>
      </c>
      <c r="C1254" s="11" t="s">
        <v>191</v>
      </c>
      <c r="D1254" s="11" t="s">
        <v>182</v>
      </c>
      <c r="E1254" s="28">
        <v>0.31188097916082963</v>
      </c>
      <c r="F1254" s="28">
        <v>0.31933241291779657</v>
      </c>
      <c r="G1254" s="28">
        <v>0.30555445798194275</v>
      </c>
      <c r="H1254" s="28">
        <v>0.3134770446371522</v>
      </c>
      <c r="I1254" s="28">
        <v>0.32180084280245175</v>
      </c>
      <c r="J1254" s="28">
        <v>0.33881338855221194</v>
      </c>
      <c r="K1254" s="28">
        <v>0.34689406744412304</v>
      </c>
      <c r="L1254" s="28">
        <v>0.3543161343581801</v>
      </c>
      <c r="M1254" s="28">
        <v>0.36343266953049225</v>
      </c>
      <c r="N1254" s="28">
        <v>0.3673985854180935</v>
      </c>
      <c r="O1254" s="28">
        <v>0.37573392070802791</v>
      </c>
      <c r="P1254" s="28">
        <v>0.3829550784170499</v>
      </c>
      <c r="Q1254" s="28">
        <v>0.38880531277102232</v>
      </c>
      <c r="R1254" s="28">
        <v>0.39353233025150874</v>
      </c>
      <c r="S1254" s="28">
        <v>0.39866500247340009</v>
      </c>
      <c r="T1254" s="28">
        <v>0.40437612229531528</v>
      </c>
      <c r="U1254" s="28">
        <v>0.41087404149005258</v>
      </c>
      <c r="V1254" s="28">
        <v>0.41803711050276882</v>
      </c>
      <c r="W1254" s="28">
        <v>0.42579843854656951</v>
      </c>
      <c r="X1254" s="28">
        <v>0.43413695097121652</v>
      </c>
    </row>
    <row r="1255" spans="1:24" x14ac:dyDescent="0.2">
      <c r="A1255" s="11" t="s">
        <v>145</v>
      </c>
      <c r="B1255" s="11" t="s">
        <v>86</v>
      </c>
      <c r="C1255" s="11" t="s">
        <v>191</v>
      </c>
      <c r="D1255" s="11" t="s">
        <v>183</v>
      </c>
      <c r="E1255" s="28">
        <v>3.1202999999999998E-2</v>
      </c>
      <c r="F1255" s="28">
        <v>2.7911999999999999E-2</v>
      </c>
      <c r="G1255" s="28">
        <v>2.3963999999999999E-2</v>
      </c>
      <c r="H1255" s="28">
        <v>2.7E-2</v>
      </c>
      <c r="I1255" s="28">
        <v>3.2000000000000001E-2</v>
      </c>
      <c r="J1255" s="28">
        <v>3.1E-2</v>
      </c>
      <c r="K1255" s="28">
        <v>3.2000000000000001E-2</v>
      </c>
      <c r="L1255" s="28">
        <v>3.4000000000000002E-2</v>
      </c>
      <c r="M1255" s="28">
        <v>3.5000000000000003E-2</v>
      </c>
      <c r="N1255" s="28">
        <v>2.7164999999999998E-2</v>
      </c>
      <c r="O1255" s="28">
        <v>2.9614000000000001E-2</v>
      </c>
      <c r="P1255" s="28">
        <v>3.4273999999999999E-2</v>
      </c>
      <c r="Q1255" s="28">
        <v>3.3423000000000001E-2</v>
      </c>
      <c r="R1255" s="28">
        <v>3.2721E-2</v>
      </c>
      <c r="S1255" s="28">
        <v>3.3466999999999997E-2</v>
      </c>
      <c r="T1255" s="28">
        <v>3.4415000000000001E-2</v>
      </c>
      <c r="U1255" s="28">
        <v>3.5612999999999999E-2</v>
      </c>
      <c r="V1255" s="28">
        <v>3.6746000000000001E-2</v>
      </c>
      <c r="W1255" s="28">
        <v>3.7859999999999998E-2</v>
      </c>
      <c r="X1255" s="28">
        <v>3.8996000000000003E-2</v>
      </c>
    </row>
    <row r="1256" spans="1:24" x14ac:dyDescent="0.2">
      <c r="A1256" s="11" t="s">
        <v>145</v>
      </c>
      <c r="B1256" s="11" t="s">
        <v>86</v>
      </c>
      <c r="C1256" s="11" t="s">
        <v>191</v>
      </c>
      <c r="D1256" s="11" t="s">
        <v>184</v>
      </c>
      <c r="E1256" s="28">
        <v>0</v>
      </c>
      <c r="F1256" s="28">
        <v>0</v>
      </c>
      <c r="G1256" s="28">
        <v>0</v>
      </c>
      <c r="H1256" s="28">
        <v>0</v>
      </c>
      <c r="I1256" s="28">
        <v>0</v>
      </c>
      <c r="J1256" s="28">
        <v>0</v>
      </c>
      <c r="K1256" s="28">
        <v>0</v>
      </c>
      <c r="L1256" s="28">
        <v>0</v>
      </c>
      <c r="M1256" s="28">
        <v>0</v>
      </c>
      <c r="N1256" s="28">
        <v>0</v>
      </c>
      <c r="O1256" s="28">
        <v>0</v>
      </c>
      <c r="P1256" s="28">
        <v>0</v>
      </c>
      <c r="Q1256" s="28">
        <v>0</v>
      </c>
      <c r="R1256" s="28">
        <v>0</v>
      </c>
      <c r="S1256" s="28">
        <v>0</v>
      </c>
      <c r="T1256" s="28">
        <v>0</v>
      </c>
      <c r="U1256" s="28">
        <v>0</v>
      </c>
      <c r="V1256" s="28">
        <v>0</v>
      </c>
      <c r="W1256" s="28">
        <v>0</v>
      </c>
      <c r="X1256" s="28">
        <v>0</v>
      </c>
    </row>
    <row r="1257" spans="1:24" x14ac:dyDescent="0.2">
      <c r="A1257" s="11" t="s">
        <v>145</v>
      </c>
      <c r="B1257" s="11" t="s">
        <v>86</v>
      </c>
      <c r="C1257" s="11" t="s">
        <v>191</v>
      </c>
      <c r="D1257" s="11" t="s">
        <v>185</v>
      </c>
      <c r="E1257" s="28">
        <v>0</v>
      </c>
      <c r="F1257" s="28">
        <v>0</v>
      </c>
      <c r="G1257" s="28">
        <v>0</v>
      </c>
      <c r="H1257" s="28">
        <v>0</v>
      </c>
      <c r="I1257" s="28">
        <v>0</v>
      </c>
      <c r="J1257" s="28">
        <v>0</v>
      </c>
      <c r="K1257" s="28">
        <v>0</v>
      </c>
      <c r="L1257" s="28">
        <v>0</v>
      </c>
      <c r="M1257" s="28">
        <v>0</v>
      </c>
      <c r="N1257" s="28">
        <v>0</v>
      </c>
      <c r="O1257" s="28">
        <v>0</v>
      </c>
      <c r="P1257" s="28">
        <v>0</v>
      </c>
      <c r="Q1257" s="28">
        <v>0</v>
      </c>
      <c r="R1257" s="28">
        <v>0</v>
      </c>
      <c r="S1257" s="28">
        <v>0</v>
      </c>
      <c r="T1257" s="28">
        <v>0</v>
      </c>
      <c r="U1257" s="28">
        <v>0</v>
      </c>
      <c r="V1257" s="28">
        <v>0</v>
      </c>
      <c r="W1257" s="28">
        <v>0</v>
      </c>
      <c r="X1257" s="28">
        <v>0</v>
      </c>
    </row>
    <row r="1258" spans="1:24" x14ac:dyDescent="0.2">
      <c r="A1258" s="11" t="s">
        <v>145</v>
      </c>
      <c r="B1258" s="11" t="s">
        <v>86</v>
      </c>
      <c r="C1258" s="11" t="s">
        <v>191</v>
      </c>
      <c r="D1258" s="11" t="s">
        <v>186</v>
      </c>
      <c r="E1258" s="28">
        <v>0.36323824621244977</v>
      </c>
      <c r="F1258" s="28">
        <v>0.36222431194045979</v>
      </c>
      <c r="G1258" s="28">
        <v>0.3605167920861545</v>
      </c>
      <c r="H1258" s="28">
        <v>0.39498107624281176</v>
      </c>
      <c r="I1258" s="28">
        <v>0.43443113778330988</v>
      </c>
      <c r="J1258" s="28">
        <v>0.49274394538985578</v>
      </c>
      <c r="K1258" s="28">
        <v>0.46324587583842708</v>
      </c>
      <c r="L1258" s="28">
        <v>0.47862129654303792</v>
      </c>
      <c r="M1258" s="28">
        <v>0.47698911743715294</v>
      </c>
      <c r="N1258" s="28">
        <v>0.4809496182123047</v>
      </c>
      <c r="O1258" s="28">
        <v>0.49776478576570782</v>
      </c>
      <c r="P1258" s="28">
        <v>0.62220598220713474</v>
      </c>
      <c r="Q1258" s="28">
        <v>0.56956851750397042</v>
      </c>
      <c r="R1258" s="28">
        <v>0.43856775847805723</v>
      </c>
      <c r="S1258" s="28">
        <v>0.46926750157152131</v>
      </c>
      <c r="T1258" s="28">
        <v>0.50218305188665568</v>
      </c>
      <c r="U1258" s="28">
        <v>0.53413625393706832</v>
      </c>
      <c r="V1258" s="28">
        <v>0.56435009917873791</v>
      </c>
      <c r="W1258" s="28">
        <v>0.61740773589252573</v>
      </c>
      <c r="X1258" s="28">
        <v>0.62949857890826388</v>
      </c>
    </row>
    <row r="1259" spans="1:24" x14ac:dyDescent="0.2">
      <c r="A1259" s="11" t="s">
        <v>145</v>
      </c>
      <c r="B1259" s="11" t="s">
        <v>86</v>
      </c>
      <c r="C1259" s="11" t="s">
        <v>191</v>
      </c>
      <c r="D1259" s="11" t="s">
        <v>187</v>
      </c>
      <c r="E1259" s="28">
        <v>0.36323824621244977</v>
      </c>
      <c r="F1259" s="28">
        <v>0.36222431194045979</v>
      </c>
      <c r="G1259" s="28">
        <v>0.3605167920861545</v>
      </c>
      <c r="H1259" s="28">
        <v>0.39498107624281176</v>
      </c>
      <c r="I1259" s="28">
        <v>0.43443113778330988</v>
      </c>
      <c r="J1259" s="28">
        <v>0.49274394538985578</v>
      </c>
      <c r="K1259" s="28">
        <v>0.46324587583842708</v>
      </c>
      <c r="L1259" s="28">
        <v>0.47862129654303792</v>
      </c>
      <c r="M1259" s="28">
        <v>0.47698911743715294</v>
      </c>
      <c r="N1259" s="28">
        <v>0.4809496182123047</v>
      </c>
      <c r="O1259" s="28">
        <v>0.49776478576570782</v>
      </c>
      <c r="P1259" s="28">
        <v>0.62220598220713474</v>
      </c>
      <c r="Q1259" s="28">
        <v>0.56956851750397042</v>
      </c>
      <c r="R1259" s="28">
        <v>0.43856775847805723</v>
      </c>
      <c r="S1259" s="28">
        <v>0.46926750157152131</v>
      </c>
      <c r="T1259" s="28">
        <v>0.50218305188665568</v>
      </c>
      <c r="U1259" s="28">
        <v>0.53413625393706832</v>
      </c>
      <c r="V1259" s="28">
        <v>0.56435009917873791</v>
      </c>
      <c r="W1259" s="28">
        <v>0.61740773589252573</v>
      </c>
      <c r="X1259" s="28">
        <v>0.62949857890826388</v>
      </c>
    </row>
    <row r="1260" spans="1:24" x14ac:dyDescent="0.2">
      <c r="A1260" s="11" t="s">
        <v>145</v>
      </c>
      <c r="B1260" s="11" t="s">
        <v>86</v>
      </c>
      <c r="C1260" s="11" t="s">
        <v>191</v>
      </c>
      <c r="D1260" s="11" t="s">
        <v>188</v>
      </c>
      <c r="E1260" s="28">
        <v>0.44676199999999999</v>
      </c>
      <c r="F1260" s="28">
        <v>0.33700000000000002</v>
      </c>
      <c r="G1260" s="28">
        <v>0.38700000000000001</v>
      </c>
      <c r="H1260" s="28">
        <v>0.42832799999999999</v>
      </c>
      <c r="I1260" s="28">
        <v>0.38500000000000001</v>
      </c>
      <c r="J1260" s="28">
        <v>0.48936299999999999</v>
      </c>
      <c r="K1260" s="28">
        <v>0.465609</v>
      </c>
      <c r="L1260" s="28">
        <v>0.49099999999999999</v>
      </c>
      <c r="M1260" s="28">
        <v>0.48036200000000001</v>
      </c>
      <c r="N1260" s="28">
        <v>0.53200000000000003</v>
      </c>
      <c r="O1260" s="28">
        <v>0.56599999999999995</v>
      </c>
      <c r="P1260" s="28">
        <v>0.70399999999999996</v>
      </c>
      <c r="Q1260" s="28">
        <v>0.66879999999999995</v>
      </c>
      <c r="R1260" s="28">
        <v>0.54841600000000001</v>
      </c>
      <c r="S1260" s="28">
        <v>0.55938432000000005</v>
      </c>
      <c r="T1260" s="28">
        <v>0.57057200640000005</v>
      </c>
      <c r="U1260" s="28">
        <v>0.5991006067200001</v>
      </c>
      <c r="V1260" s="28">
        <v>0.62725833523584007</v>
      </c>
      <c r="W1260" s="28">
        <v>0.66489383534999047</v>
      </c>
      <c r="X1260" s="28">
        <v>0.67486724288024025</v>
      </c>
    </row>
    <row r="1261" spans="1:24" x14ac:dyDescent="0.2">
      <c r="A1261" s="11" t="s">
        <v>145</v>
      </c>
      <c r="B1261" s="11" t="s">
        <v>86</v>
      </c>
      <c r="C1261" s="11" t="s">
        <v>191</v>
      </c>
      <c r="D1261" s="11" t="s">
        <v>189</v>
      </c>
      <c r="E1261" s="28">
        <v>0.37716847462241709</v>
      </c>
      <c r="F1261" s="28">
        <v>0.16</v>
      </c>
      <c r="G1261" s="28">
        <v>7.8399999999999997E-2</v>
      </c>
      <c r="H1261" s="28">
        <v>7.0559999999999998E-3</v>
      </c>
      <c r="I1261" s="28">
        <v>7.1971199999999996E-3</v>
      </c>
      <c r="J1261" s="28">
        <v>7.3410623999999999E-3</v>
      </c>
      <c r="K1261" s="28">
        <v>7.4878836479999999E-3</v>
      </c>
      <c r="L1261" s="28">
        <v>1.6833000000000001E-2</v>
      </c>
      <c r="M1261" s="28">
        <v>1.7909999999999999E-2</v>
      </c>
      <c r="N1261" s="28">
        <v>1.6500000000000001E-2</v>
      </c>
      <c r="O1261" s="28">
        <v>1.6830000000000001E-2</v>
      </c>
      <c r="P1261" s="28">
        <v>1.93545E-2</v>
      </c>
      <c r="Q1261" s="28">
        <v>1.8584866182137293E-2</v>
      </c>
      <c r="R1261" s="28">
        <v>1.8956563505780039E-2</v>
      </c>
      <c r="S1261" s="28">
        <v>1.933569477589564E-2</v>
      </c>
      <c r="T1261" s="28">
        <v>1.9722408671413554E-2</v>
      </c>
      <c r="U1261" s="28">
        <v>2.0116856844841824E-2</v>
      </c>
      <c r="V1261" s="28">
        <v>2.0519193981738661E-2</v>
      </c>
      <c r="W1261" s="28">
        <v>2.0929577861373436E-2</v>
      </c>
      <c r="X1261" s="28">
        <v>2.1348169418600904E-2</v>
      </c>
    </row>
    <row r="1262" spans="1:24" x14ac:dyDescent="0.2">
      <c r="A1262" s="11" t="s">
        <v>145</v>
      </c>
      <c r="B1262" s="11" t="s">
        <v>86</v>
      </c>
      <c r="C1262" s="11" t="s">
        <v>191</v>
      </c>
      <c r="D1262" s="11" t="s">
        <v>190</v>
      </c>
      <c r="E1262" s="28">
        <v>0.35</v>
      </c>
      <c r="F1262" s="28">
        <v>0</v>
      </c>
      <c r="G1262" s="28">
        <v>0</v>
      </c>
      <c r="H1262" s="28">
        <v>0</v>
      </c>
      <c r="I1262" s="28">
        <v>0</v>
      </c>
      <c r="J1262" s="28">
        <v>0</v>
      </c>
      <c r="K1262" s="28">
        <v>0</v>
      </c>
      <c r="L1262" s="28">
        <v>0</v>
      </c>
      <c r="M1262" s="28">
        <v>0</v>
      </c>
      <c r="N1262" s="28">
        <v>0</v>
      </c>
      <c r="O1262" s="28">
        <v>0</v>
      </c>
      <c r="P1262" s="28">
        <v>0</v>
      </c>
      <c r="Q1262" s="28">
        <v>0</v>
      </c>
      <c r="R1262" s="28">
        <v>0</v>
      </c>
      <c r="S1262" s="28">
        <v>0</v>
      </c>
      <c r="T1262" s="28">
        <v>0</v>
      </c>
      <c r="U1262" s="28">
        <v>0</v>
      </c>
      <c r="V1262" s="28">
        <v>0</v>
      </c>
      <c r="W1262" s="28">
        <v>0</v>
      </c>
      <c r="X1262" s="28">
        <v>0</v>
      </c>
    </row>
    <row r="1263" spans="1:24" x14ac:dyDescent="0.2">
      <c r="A1263" s="11" t="s">
        <v>145</v>
      </c>
      <c r="B1263" s="11" t="s">
        <v>86</v>
      </c>
      <c r="C1263" s="11" t="s">
        <v>192</v>
      </c>
      <c r="D1263" s="11" t="s">
        <v>182</v>
      </c>
      <c r="E1263" s="28">
        <v>8.4025020839170392E-2</v>
      </c>
      <c r="F1263" s="28">
        <v>8.2824587082203402E-2</v>
      </c>
      <c r="G1263" s="28">
        <v>8.0974542018057261E-2</v>
      </c>
      <c r="H1263" s="28">
        <v>8.00830684966123E-2</v>
      </c>
      <c r="I1263" s="28">
        <v>8.3289483929071262E-2</v>
      </c>
      <c r="J1263" s="28">
        <v>8.6786611447788056E-2</v>
      </c>
      <c r="K1263" s="28">
        <v>8.6705932555876983E-2</v>
      </c>
      <c r="L1263" s="28">
        <v>8.7146865641819893E-2</v>
      </c>
      <c r="M1263" s="28">
        <v>8.783433046950774E-2</v>
      </c>
      <c r="N1263" s="28">
        <v>8.5632414581906513E-2</v>
      </c>
      <c r="O1263" s="28">
        <v>8.6570079291972094E-2</v>
      </c>
      <c r="P1263" s="28">
        <v>8.5797071362774882E-2</v>
      </c>
      <c r="Q1263" s="28">
        <v>8.4265770083771854E-2</v>
      </c>
      <c r="R1263" s="28">
        <v>8.3600864224975813E-2</v>
      </c>
      <c r="S1263" s="28">
        <v>8.2213571752903392E-2</v>
      </c>
      <c r="T1263" s="28">
        <v>8.0971045593121654E-2</v>
      </c>
      <c r="U1263" s="28">
        <v>8.0351283498981782E-2</v>
      </c>
      <c r="V1263" s="28">
        <v>8.0149902149046381E-2</v>
      </c>
      <c r="W1263" s="28">
        <v>8.0305406944723948E-2</v>
      </c>
      <c r="X1263" s="28">
        <v>8.0818268832830803E-2</v>
      </c>
    </row>
    <row r="1264" spans="1:24" x14ac:dyDescent="0.2">
      <c r="A1264" s="11" t="s">
        <v>145</v>
      </c>
      <c r="B1264" s="11" t="s">
        <v>86</v>
      </c>
      <c r="C1264" s="11" t="s">
        <v>192</v>
      </c>
      <c r="D1264" s="11" t="s">
        <v>183</v>
      </c>
      <c r="E1264" s="28">
        <v>1.0356857261848425E-2</v>
      </c>
      <c r="F1264" s="28">
        <v>8.0260000000000001E-3</v>
      </c>
      <c r="G1264" s="28">
        <v>7.244574116309359E-3</v>
      </c>
      <c r="H1264" s="28">
        <v>8.0000000000000002E-3</v>
      </c>
      <c r="I1264" s="28">
        <v>1.2E-2</v>
      </c>
      <c r="J1264" s="28">
        <v>0.01</v>
      </c>
      <c r="K1264" s="28">
        <v>8.9999999999999993E-3</v>
      </c>
      <c r="L1264" s="28">
        <v>0.01</v>
      </c>
      <c r="M1264" s="28">
        <v>0.01</v>
      </c>
      <c r="N1264" s="28">
        <v>6.2076450747996564E-3</v>
      </c>
      <c r="O1264" s="28">
        <v>6.65786487699172E-3</v>
      </c>
      <c r="P1264" s="28">
        <v>7.8840000000000004E-3</v>
      </c>
      <c r="Q1264" s="28">
        <v>7.2199999999999999E-3</v>
      </c>
      <c r="R1264" s="28">
        <v>8.1829999999999993E-3</v>
      </c>
      <c r="S1264" s="28">
        <v>7.5579999999999996E-3</v>
      </c>
      <c r="T1264" s="28">
        <v>7.7850000000000003E-3</v>
      </c>
      <c r="U1264" s="28">
        <v>8.2639999999999988E-3</v>
      </c>
      <c r="V1264" s="28">
        <v>8.6110000000000006E-3</v>
      </c>
      <c r="W1264" s="28">
        <v>8.9459999999999991E-3</v>
      </c>
      <c r="X1264" s="28">
        <v>9.3240000000000007E-3</v>
      </c>
    </row>
    <row r="1265" spans="1:24" x14ac:dyDescent="0.2">
      <c r="A1265" s="11" t="s">
        <v>145</v>
      </c>
      <c r="B1265" s="11" t="s">
        <v>86</v>
      </c>
      <c r="C1265" s="11" t="s">
        <v>192</v>
      </c>
      <c r="D1265" s="11" t="s">
        <v>184</v>
      </c>
      <c r="E1265" s="28">
        <v>2.5038000000000001E-2</v>
      </c>
      <c r="F1265" s="28">
        <v>2.4283000000000002E-2</v>
      </c>
      <c r="G1265" s="28">
        <v>1.9946000000000002E-2</v>
      </c>
      <c r="H1265" s="28">
        <v>2.1000000000000001E-2</v>
      </c>
      <c r="I1265" s="28">
        <v>2.1000000000000001E-2</v>
      </c>
      <c r="J1265" s="28">
        <v>2.3E-2</v>
      </c>
      <c r="K1265" s="28">
        <v>2.7E-2</v>
      </c>
      <c r="L1265" s="28">
        <v>2.8000000000000001E-2</v>
      </c>
      <c r="M1265" s="28">
        <v>2.7E-2</v>
      </c>
      <c r="N1265" s="28">
        <v>1.5946999999999999E-2</v>
      </c>
      <c r="O1265" s="28">
        <v>1.8989000000000002E-2</v>
      </c>
      <c r="P1265" s="28">
        <v>2.5026E-2</v>
      </c>
      <c r="Q1265" s="28">
        <v>1.8377000000000001E-2</v>
      </c>
      <c r="R1265" s="28">
        <v>2.0968000000000001E-2</v>
      </c>
      <c r="S1265" s="28">
        <v>2.2408999999999998E-2</v>
      </c>
      <c r="T1265" s="28">
        <v>2.4088000000000002E-2</v>
      </c>
      <c r="U1265" s="28">
        <v>2.6176999999999999E-2</v>
      </c>
      <c r="V1265" s="28">
        <v>2.7664000000000001E-2</v>
      </c>
      <c r="W1265" s="28">
        <v>2.8670000000000001E-2</v>
      </c>
      <c r="X1265" s="28">
        <v>2.9440000000000001E-2</v>
      </c>
    </row>
    <row r="1266" spans="1:24" x14ac:dyDescent="0.2">
      <c r="A1266" s="11" t="s">
        <v>145</v>
      </c>
      <c r="B1266" s="11" t="s">
        <v>86</v>
      </c>
      <c r="C1266" s="11" t="s">
        <v>192</v>
      </c>
      <c r="D1266" s="11" t="s">
        <v>185</v>
      </c>
      <c r="E1266" s="28">
        <v>0.20030400000000001</v>
      </c>
      <c r="F1266" s="28">
        <v>0.19426400000000002</v>
      </c>
      <c r="G1266" s="28">
        <v>0.15956800000000002</v>
      </c>
      <c r="H1266" s="28">
        <v>0.16800000000000001</v>
      </c>
      <c r="I1266" s="28">
        <v>0.16800000000000001</v>
      </c>
      <c r="J1266" s="28">
        <v>0.184</v>
      </c>
      <c r="K1266" s="28">
        <v>0.216</v>
      </c>
      <c r="L1266" s="28">
        <v>0.224</v>
      </c>
      <c r="M1266" s="28">
        <v>0.216</v>
      </c>
      <c r="N1266" s="28">
        <v>0.12757599999999999</v>
      </c>
      <c r="O1266" s="28">
        <v>0.15191200000000002</v>
      </c>
      <c r="P1266" s="28">
        <v>0.200208</v>
      </c>
      <c r="Q1266" s="28">
        <v>0.14701600000000001</v>
      </c>
      <c r="R1266" s="28">
        <v>0.167744</v>
      </c>
      <c r="S1266" s="28">
        <v>0.17927199999999999</v>
      </c>
      <c r="T1266" s="28">
        <v>0.19270399999999999</v>
      </c>
      <c r="U1266" s="28">
        <v>0.20941599999999999</v>
      </c>
      <c r="V1266" s="28">
        <v>0.22131200000000001</v>
      </c>
      <c r="W1266" s="28">
        <v>0.22936000000000001</v>
      </c>
      <c r="X1266" s="28">
        <v>0.23552000000000001</v>
      </c>
    </row>
    <row r="1267" spans="1:24" x14ac:dyDescent="0.2">
      <c r="A1267" s="11" t="s">
        <v>145</v>
      </c>
      <c r="B1267" s="11" t="s">
        <v>86</v>
      </c>
      <c r="C1267" s="11" t="s">
        <v>192</v>
      </c>
      <c r="D1267" s="11" t="s">
        <v>186</v>
      </c>
      <c r="E1267" s="28">
        <v>0.27661844437477395</v>
      </c>
      <c r="F1267" s="28">
        <v>0.2543042075705429</v>
      </c>
      <c r="G1267" s="28">
        <v>0.26095382183733418</v>
      </c>
      <c r="H1267" s="28">
        <v>0.28029073973814306</v>
      </c>
      <c r="I1267" s="28">
        <v>0.289847404073168</v>
      </c>
      <c r="J1267" s="28">
        <v>0.27430884140948092</v>
      </c>
      <c r="K1267" s="28">
        <v>0.2877918799841242</v>
      </c>
      <c r="L1267" s="28">
        <v>0.29811286941795578</v>
      </c>
      <c r="M1267" s="28">
        <v>0.2544668989268451</v>
      </c>
      <c r="N1267" s="28">
        <v>0.21733998135966617</v>
      </c>
      <c r="O1267" s="28">
        <v>0.27395542980176968</v>
      </c>
      <c r="P1267" s="28">
        <v>0.28699999999999998</v>
      </c>
      <c r="Q1267" s="28">
        <v>0.20746978213883593</v>
      </c>
      <c r="R1267" s="28">
        <v>0.22614206253133118</v>
      </c>
      <c r="S1267" s="28">
        <v>0.25327911003509096</v>
      </c>
      <c r="T1267" s="28">
        <v>0.26341027443649462</v>
      </c>
      <c r="U1267" s="28">
        <v>0.27721192807148715</v>
      </c>
      <c r="V1267" s="28">
        <v>0.27651716241421004</v>
      </c>
      <c r="W1267" s="28">
        <v>0.27705365395929765</v>
      </c>
      <c r="X1267" s="28">
        <v>0.27882302747326626</v>
      </c>
    </row>
    <row r="1268" spans="1:24" x14ac:dyDescent="0.2">
      <c r="A1268" s="11" t="s">
        <v>145</v>
      </c>
      <c r="B1268" s="11" t="s">
        <v>86</v>
      </c>
      <c r="C1268" s="11" t="s">
        <v>192</v>
      </c>
      <c r="D1268" s="11" t="s">
        <v>187</v>
      </c>
      <c r="E1268" s="28">
        <v>0.47692244437477394</v>
      </c>
      <c r="F1268" s="28">
        <v>0.44856820757054294</v>
      </c>
      <c r="G1268" s="28">
        <v>0.42052182183733422</v>
      </c>
      <c r="H1268" s="28">
        <v>0.44829073973814304</v>
      </c>
      <c r="I1268" s="28">
        <v>0.45784740407316804</v>
      </c>
      <c r="J1268" s="28">
        <v>0.45830884140948092</v>
      </c>
      <c r="K1268" s="28">
        <v>0.50379187998412422</v>
      </c>
      <c r="L1268" s="28">
        <v>0.52211286941795576</v>
      </c>
      <c r="M1268" s="28">
        <v>0.47046689892684512</v>
      </c>
      <c r="N1268" s="28">
        <v>0.34491598135966617</v>
      </c>
      <c r="O1268" s="28">
        <v>0.42586742980176973</v>
      </c>
      <c r="P1268" s="28">
        <v>0.48720799999999997</v>
      </c>
      <c r="Q1268" s="28">
        <v>0.35448578213883597</v>
      </c>
      <c r="R1268" s="28">
        <v>0.39388606253133118</v>
      </c>
      <c r="S1268" s="28">
        <v>0.43255111003509095</v>
      </c>
      <c r="T1268" s="28">
        <v>0.4561142744364946</v>
      </c>
      <c r="U1268" s="28">
        <v>0.48662792807148714</v>
      </c>
      <c r="V1268" s="28">
        <v>0.49782916241421005</v>
      </c>
      <c r="W1268" s="28">
        <v>0.5064136539592976</v>
      </c>
      <c r="X1268" s="28">
        <v>0.51434302747326632</v>
      </c>
    </row>
    <row r="1269" spans="1:24" x14ac:dyDescent="0.2">
      <c r="A1269" s="11" t="s">
        <v>145</v>
      </c>
      <c r="B1269" s="11" t="s">
        <v>86</v>
      </c>
      <c r="C1269" s="11" t="s">
        <v>192</v>
      </c>
      <c r="D1269" s="11" t="s">
        <v>188</v>
      </c>
      <c r="E1269" s="28">
        <v>0.52442999999999995</v>
      </c>
      <c r="F1269" s="28">
        <v>0.504</v>
      </c>
      <c r="G1269" s="28">
        <v>0.46700000000000003</v>
      </c>
      <c r="H1269" s="28">
        <v>0.74463800000000002</v>
      </c>
      <c r="I1269" s="28">
        <v>0.52684900000000001</v>
      </c>
      <c r="J1269" s="28">
        <v>0.68868300000000005</v>
      </c>
      <c r="K1269" s="28">
        <v>0.75165999999999999</v>
      </c>
      <c r="L1269" s="28">
        <v>0.749</v>
      </c>
      <c r="M1269" s="28">
        <v>0.623</v>
      </c>
      <c r="N1269" s="28">
        <v>0.46</v>
      </c>
      <c r="O1269" s="28">
        <v>0.60899999999999999</v>
      </c>
      <c r="P1269" s="28">
        <v>0.68899999999999995</v>
      </c>
      <c r="Q1269" s="28">
        <v>0.43539194660263153</v>
      </c>
      <c r="R1269" s="28">
        <v>0.48197888488911311</v>
      </c>
      <c r="S1269" s="28">
        <v>0.51571740683135103</v>
      </c>
      <c r="T1269" s="28">
        <v>0.53634610310460507</v>
      </c>
      <c r="U1269" s="28">
        <v>0.56316340825983535</v>
      </c>
      <c r="V1269" s="28">
        <v>0.57442667642503209</v>
      </c>
      <c r="W1269" s="28">
        <v>0.58304307657140753</v>
      </c>
      <c r="X1269" s="28">
        <v>0.59178872271997862</v>
      </c>
    </row>
    <row r="1270" spans="1:24" x14ac:dyDescent="0.2">
      <c r="A1270" s="11" t="s">
        <v>145</v>
      </c>
      <c r="B1270" s="11" t="s">
        <v>86</v>
      </c>
      <c r="C1270" s="11" t="s">
        <v>192</v>
      </c>
      <c r="D1270" s="11" t="s">
        <v>189</v>
      </c>
      <c r="E1270" s="28">
        <v>0.72002352537758307</v>
      </c>
      <c r="F1270" s="28">
        <v>0.74162423113891063</v>
      </c>
      <c r="G1270" s="28">
        <v>0.29664969245556427</v>
      </c>
      <c r="H1270" s="28">
        <v>0.26794400000000002</v>
      </c>
      <c r="I1270" s="28">
        <v>9.6802879999999994E-2</v>
      </c>
      <c r="J1270" s="28">
        <v>0.17765893760000001</v>
      </c>
      <c r="K1270" s="28">
        <v>0.15451211635200002</v>
      </c>
      <c r="L1270" s="28">
        <v>0.15451211635200002</v>
      </c>
      <c r="M1270" s="28">
        <v>0.15451211635200002</v>
      </c>
      <c r="N1270" s="28">
        <v>0.15451211635200002</v>
      </c>
      <c r="O1270" s="28">
        <v>0.15</v>
      </c>
      <c r="P1270" s="28">
        <v>0.15</v>
      </c>
      <c r="Q1270" s="28">
        <v>5.6420817275161093E-2</v>
      </c>
      <c r="R1270" s="28">
        <v>6.7704980730193307E-2</v>
      </c>
      <c r="S1270" s="28">
        <v>7.4475478803212647E-2</v>
      </c>
      <c r="T1270" s="28">
        <v>7.4475478803212647E-2</v>
      </c>
      <c r="U1270" s="28">
        <v>7.4475478803212647E-2</v>
      </c>
      <c r="V1270" s="28">
        <v>7.4475478803212647E-2</v>
      </c>
      <c r="W1270" s="28">
        <v>7.4475478803212647E-2</v>
      </c>
      <c r="X1270" s="28">
        <v>7.4475478803212647E-2</v>
      </c>
    </row>
    <row r="1271" spans="1:24" x14ac:dyDescent="0.2">
      <c r="A1271" s="11" t="s">
        <v>145</v>
      </c>
      <c r="B1271" s="11" t="s">
        <v>86</v>
      </c>
      <c r="C1271" s="11" t="s">
        <v>192</v>
      </c>
      <c r="D1271" s="11" t="s">
        <v>190</v>
      </c>
      <c r="E1271" s="28">
        <v>0.75</v>
      </c>
      <c r="F1271" s="28">
        <v>0.65</v>
      </c>
      <c r="G1271" s="28">
        <v>0.2</v>
      </c>
      <c r="H1271" s="28">
        <v>0</v>
      </c>
      <c r="I1271" s="28">
        <v>0</v>
      </c>
      <c r="J1271" s="28">
        <v>0</v>
      </c>
      <c r="K1271" s="28">
        <v>0</v>
      </c>
      <c r="L1271" s="28">
        <v>0</v>
      </c>
      <c r="M1271" s="28">
        <v>0</v>
      </c>
      <c r="N1271" s="28">
        <v>0</v>
      </c>
      <c r="O1271" s="28">
        <v>0</v>
      </c>
      <c r="P1271" s="28">
        <v>0</v>
      </c>
      <c r="Q1271" s="28">
        <v>0</v>
      </c>
      <c r="R1271" s="28">
        <v>0</v>
      </c>
      <c r="S1271" s="28">
        <v>0</v>
      </c>
      <c r="T1271" s="28">
        <v>0</v>
      </c>
      <c r="U1271" s="28">
        <v>0</v>
      </c>
      <c r="V1271" s="28">
        <v>0</v>
      </c>
      <c r="W1271" s="28">
        <v>0</v>
      </c>
      <c r="X1271" s="28">
        <v>0</v>
      </c>
    </row>
    <row r="1272" spans="1:24" x14ac:dyDescent="0.2">
      <c r="A1272" s="11" t="s">
        <v>146</v>
      </c>
      <c r="B1272" s="11" t="s">
        <v>86</v>
      </c>
      <c r="C1272" s="11" t="s">
        <v>181</v>
      </c>
      <c r="D1272" s="11" t="s">
        <v>182</v>
      </c>
      <c r="E1272" s="28">
        <v>4.6289489999999995</v>
      </c>
      <c r="F1272" s="28">
        <v>4.6845039999999996</v>
      </c>
      <c r="G1272" s="28">
        <v>4.7248559999999999</v>
      </c>
      <c r="H1272" s="28">
        <v>4.7725840000000002</v>
      </c>
      <c r="I1272" s="28">
        <v>4.819</v>
      </c>
      <c r="J1272" s="28">
        <v>4.9186000000000005</v>
      </c>
      <c r="K1272" s="28">
        <v>4.9763000000000002</v>
      </c>
      <c r="L1272" s="28">
        <v>5.0487000000000002</v>
      </c>
      <c r="M1272" s="28">
        <v>5.1310000000000002</v>
      </c>
      <c r="N1272" s="28">
        <v>5.1929999999999996</v>
      </c>
      <c r="O1272" s="28">
        <v>5.2587974934685136</v>
      </c>
      <c r="P1272" s="28">
        <v>5.3479249008599679</v>
      </c>
      <c r="Q1272" s="28">
        <v>5.3467875620923699</v>
      </c>
      <c r="R1272" s="28">
        <v>5.358597457725689</v>
      </c>
      <c r="S1272" s="28">
        <v>5.3700982411006546</v>
      </c>
      <c r="T1272" s="28">
        <v>5.398830119037072</v>
      </c>
      <c r="U1272" s="28">
        <v>5.4369869142295641</v>
      </c>
      <c r="V1272" s="28">
        <v>5.4781412890320471</v>
      </c>
      <c r="W1272" s="28">
        <v>5.522679557610358</v>
      </c>
      <c r="X1272" s="28">
        <v>5.5701017980646617</v>
      </c>
    </row>
    <row r="1273" spans="1:24" x14ac:dyDescent="0.2">
      <c r="A1273" s="11" t="s">
        <v>146</v>
      </c>
      <c r="B1273" s="11" t="s">
        <v>86</v>
      </c>
      <c r="C1273" s="11" t="s">
        <v>181</v>
      </c>
      <c r="D1273" s="11" t="s">
        <v>183</v>
      </c>
      <c r="E1273" s="28">
        <v>0.55637999999999832</v>
      </c>
      <c r="F1273" s="28">
        <v>0.53151800000000005</v>
      </c>
      <c r="G1273" s="28">
        <v>0.51111000000000084</v>
      </c>
      <c r="H1273" s="28">
        <v>0.502</v>
      </c>
      <c r="I1273" s="28">
        <v>0.53100000000000003</v>
      </c>
      <c r="J1273" s="28">
        <v>0.52800000000000002</v>
      </c>
      <c r="K1273" s="28">
        <v>0.57699999999999996</v>
      </c>
      <c r="L1273" s="28">
        <v>0.57699999999999996</v>
      </c>
      <c r="M1273" s="28">
        <v>0.58799999999999997</v>
      </c>
      <c r="N1273" s="28">
        <v>0.52416499999999633</v>
      </c>
      <c r="O1273" s="28">
        <v>0.59633600000000053</v>
      </c>
      <c r="P1273" s="28">
        <v>0.62107500000000004</v>
      </c>
      <c r="Q1273" s="28">
        <v>0.53487799999999808</v>
      </c>
      <c r="R1273" s="28">
        <v>0.53578700000000001</v>
      </c>
      <c r="S1273" s="28">
        <v>0.52991299999999997</v>
      </c>
      <c r="T1273" s="28">
        <v>0.54164000000000057</v>
      </c>
      <c r="U1273" s="28">
        <v>0.55990300000000004</v>
      </c>
      <c r="V1273" s="28">
        <v>0.56311199999999939</v>
      </c>
      <c r="W1273" s="28">
        <v>0.5669660000000013</v>
      </c>
      <c r="X1273" s="28">
        <v>0.57061000000000062</v>
      </c>
    </row>
    <row r="1274" spans="1:24" x14ac:dyDescent="0.2">
      <c r="A1274" s="11" t="s">
        <v>146</v>
      </c>
      <c r="B1274" s="11" t="s">
        <v>86</v>
      </c>
      <c r="C1274" s="11" t="s">
        <v>181</v>
      </c>
      <c r="D1274" s="11" t="s">
        <v>184</v>
      </c>
      <c r="E1274" s="28">
        <v>0.91218399999999999</v>
      </c>
      <c r="F1274" s="28">
        <v>1.0586439999999999</v>
      </c>
      <c r="G1274" s="28">
        <v>0.93690399999999996</v>
      </c>
      <c r="H1274" s="28">
        <v>0.79200000000000004</v>
      </c>
      <c r="I1274" s="28">
        <v>0.85299999999999998</v>
      </c>
      <c r="J1274" s="28">
        <v>0.89600000000000002</v>
      </c>
      <c r="K1274" s="28">
        <v>0.88600000000000001</v>
      </c>
      <c r="L1274" s="28">
        <v>0.79</v>
      </c>
      <c r="M1274" s="28">
        <v>0.68</v>
      </c>
      <c r="N1274" s="28">
        <v>0.52459500000000003</v>
      </c>
      <c r="O1274" s="28">
        <v>0.52901399999999998</v>
      </c>
      <c r="P1274" s="28">
        <v>0.56215599999999999</v>
      </c>
      <c r="Q1274" s="28">
        <v>0.50461599999999995</v>
      </c>
      <c r="R1274" s="28">
        <v>0.46417000000000003</v>
      </c>
      <c r="S1274" s="28">
        <v>0.46286300000000002</v>
      </c>
      <c r="T1274" s="28">
        <v>0.37237900000000002</v>
      </c>
      <c r="U1274" s="28">
        <v>0.35170299999999999</v>
      </c>
      <c r="V1274" s="28">
        <v>0.40013700000000002</v>
      </c>
      <c r="W1274" s="28">
        <v>0.41850799999999999</v>
      </c>
      <c r="X1274" s="28">
        <v>0.43670300000000001</v>
      </c>
    </row>
    <row r="1275" spans="1:24" x14ac:dyDescent="0.2">
      <c r="A1275" s="11" t="s">
        <v>146</v>
      </c>
      <c r="B1275" s="11" t="s">
        <v>86</v>
      </c>
      <c r="C1275" s="11" t="s">
        <v>181</v>
      </c>
      <c r="D1275" s="11" t="s">
        <v>185</v>
      </c>
      <c r="E1275" s="28">
        <v>4.5609200000000003</v>
      </c>
      <c r="F1275" s="28">
        <v>5.2932199999999998</v>
      </c>
      <c r="G1275" s="28">
        <v>4.68452</v>
      </c>
      <c r="H1275" s="28">
        <v>3.96</v>
      </c>
      <c r="I1275" s="28">
        <v>4.2649999999999997</v>
      </c>
      <c r="J1275" s="28">
        <v>4.4800000000000004</v>
      </c>
      <c r="K1275" s="28">
        <v>4.43</v>
      </c>
      <c r="L1275" s="28">
        <v>3.95</v>
      </c>
      <c r="M1275" s="28">
        <v>3.4</v>
      </c>
      <c r="N1275" s="28">
        <v>2.5705155000000004</v>
      </c>
      <c r="O1275" s="28">
        <v>2.5392671999999998</v>
      </c>
      <c r="P1275" s="28">
        <v>2.6421332000000004</v>
      </c>
      <c r="Q1275" s="28">
        <v>2.3212335999999998</v>
      </c>
      <c r="R1275" s="28">
        <v>2.088765</v>
      </c>
      <c r="S1275" s="28">
        <v>2.0365972000000001</v>
      </c>
      <c r="T1275" s="28">
        <v>1.6384676000000002</v>
      </c>
      <c r="U1275" s="28">
        <v>1.5474932000000001</v>
      </c>
      <c r="V1275" s="28">
        <v>1.7606028000000002</v>
      </c>
      <c r="W1275" s="28">
        <v>1.8414352</v>
      </c>
      <c r="X1275" s="28">
        <v>1.9214932000000002</v>
      </c>
    </row>
    <row r="1276" spans="1:24" x14ac:dyDescent="0.2">
      <c r="A1276" s="11" t="s">
        <v>146</v>
      </c>
      <c r="B1276" s="11" t="s">
        <v>86</v>
      </c>
      <c r="C1276" s="11" t="s">
        <v>181</v>
      </c>
      <c r="D1276" s="11" t="s">
        <v>186</v>
      </c>
      <c r="E1276" s="28">
        <v>4.282</v>
      </c>
      <c r="F1276" s="28">
        <v>4.569</v>
      </c>
      <c r="G1276" s="28">
        <v>4.8689999999999998</v>
      </c>
      <c r="H1276" s="28">
        <v>5.298</v>
      </c>
      <c r="I1276" s="28">
        <v>5.6970000000000001</v>
      </c>
      <c r="J1276" s="28">
        <v>5.8480088039999991</v>
      </c>
      <c r="K1276" s="28">
        <v>5.8108306267999996</v>
      </c>
      <c r="L1276" s="28">
        <v>5.7598694433000004</v>
      </c>
      <c r="M1276" s="28">
        <v>5.368044317999999</v>
      </c>
      <c r="N1276" s="28">
        <v>5.4093056535000006</v>
      </c>
      <c r="O1276" s="28">
        <v>6.2405132107500005</v>
      </c>
      <c r="P1276" s="28">
        <v>6.4636474399999999</v>
      </c>
      <c r="Q1276" s="28">
        <v>4.7788672639999996</v>
      </c>
      <c r="R1276" s="28">
        <v>4.6307328208000005</v>
      </c>
      <c r="S1276" s="28">
        <v>4.9031862643284914</v>
      </c>
      <c r="T1276" s="28">
        <v>5.1811858283882293</v>
      </c>
      <c r="U1276" s="28">
        <v>5.3282471759449725</v>
      </c>
      <c r="V1276" s="28">
        <v>5.5329227019223683</v>
      </c>
      <c r="W1276" s="28">
        <v>5.6883599443386679</v>
      </c>
      <c r="X1276" s="28">
        <v>5.7372048520066024</v>
      </c>
    </row>
    <row r="1277" spans="1:24" x14ac:dyDescent="0.2">
      <c r="A1277" s="11" t="s">
        <v>146</v>
      </c>
      <c r="B1277" s="11" t="s">
        <v>86</v>
      </c>
      <c r="C1277" s="11" t="s">
        <v>181</v>
      </c>
      <c r="D1277" s="11" t="s">
        <v>187</v>
      </c>
      <c r="E1277" s="28">
        <v>8.8429199999999994</v>
      </c>
      <c r="F1277" s="28">
        <v>9.8622200000000007</v>
      </c>
      <c r="G1277" s="28">
        <v>9.5535199999999989</v>
      </c>
      <c r="H1277" s="28">
        <v>9.2579999999999991</v>
      </c>
      <c r="I1277" s="28">
        <v>9.9619999999999997</v>
      </c>
      <c r="J1277" s="28">
        <v>10.328008804</v>
      </c>
      <c r="K1277" s="28">
        <v>10.240830626799999</v>
      </c>
      <c r="L1277" s="28">
        <v>9.7098694433000006</v>
      </c>
      <c r="M1277" s="28">
        <v>8.7680443179999994</v>
      </c>
      <c r="N1277" s="28">
        <v>7.9798211535000014</v>
      </c>
      <c r="O1277" s="28">
        <v>8.7797804107499999</v>
      </c>
      <c r="P1277" s="28">
        <v>9.1057806400000008</v>
      </c>
      <c r="Q1277" s="28">
        <v>7.1001008639999998</v>
      </c>
      <c r="R1277" s="28">
        <v>6.7194978208000009</v>
      </c>
      <c r="S1277" s="28">
        <v>6.9397834643284915</v>
      </c>
      <c r="T1277" s="28">
        <v>6.8196534283882295</v>
      </c>
      <c r="U1277" s="28">
        <v>6.8757403759449724</v>
      </c>
      <c r="V1277" s="28">
        <v>7.2935255019223684</v>
      </c>
      <c r="W1277" s="28">
        <v>7.5297951443386681</v>
      </c>
      <c r="X1277" s="28">
        <v>7.6586980520066028</v>
      </c>
    </row>
    <row r="1278" spans="1:24" x14ac:dyDescent="0.2">
      <c r="A1278" s="11" t="s">
        <v>146</v>
      </c>
      <c r="B1278" s="11" t="s">
        <v>86</v>
      </c>
      <c r="C1278" s="11" t="s">
        <v>181</v>
      </c>
      <c r="D1278" s="11" t="s">
        <v>188</v>
      </c>
      <c r="E1278" s="28">
        <v>17.489587</v>
      </c>
      <c r="F1278" s="28">
        <v>19.060556999999999</v>
      </c>
      <c r="G1278" s="28">
        <v>18.763643999999999</v>
      </c>
      <c r="H1278" s="28">
        <v>19.943000000000001</v>
      </c>
      <c r="I1278" s="28">
        <v>21.936</v>
      </c>
      <c r="J1278" s="28">
        <v>21.577000000000002</v>
      </c>
      <c r="K1278" s="28">
        <v>21.562000000000001</v>
      </c>
      <c r="L1278" s="28">
        <v>23.65673</v>
      </c>
      <c r="M1278" s="28">
        <v>22.518481000000001</v>
      </c>
      <c r="N1278" s="28">
        <v>21.845345999999999</v>
      </c>
      <c r="O1278" s="28">
        <v>23.878799000000001</v>
      </c>
      <c r="P1278" s="28">
        <v>24.030332999999999</v>
      </c>
      <c r="Q1278" s="28">
        <v>19.630894999999999</v>
      </c>
      <c r="R1278" s="28">
        <v>17.370764000000001</v>
      </c>
      <c r="S1278" s="28">
        <v>19.299490988811449</v>
      </c>
      <c r="T1278" s="28">
        <v>18.676028787354578</v>
      </c>
      <c r="U1278" s="28">
        <v>19.09434681779921</v>
      </c>
      <c r="V1278" s="28">
        <v>19.527327428305277</v>
      </c>
      <c r="W1278" s="28">
        <v>19.869190277231201</v>
      </c>
      <c r="X1278" s="28">
        <v>20.1050927739876</v>
      </c>
    </row>
    <row r="1279" spans="1:24" x14ac:dyDescent="0.2">
      <c r="A1279" s="11" t="s">
        <v>146</v>
      </c>
      <c r="B1279" s="11" t="s">
        <v>86</v>
      </c>
      <c r="C1279" s="11" t="s">
        <v>181</v>
      </c>
      <c r="D1279" s="11" t="s">
        <v>189</v>
      </c>
      <c r="E1279" s="28">
        <v>6.5233990000000004</v>
      </c>
      <c r="F1279" s="28">
        <v>6.2587020000000004</v>
      </c>
      <c r="G1279" s="28">
        <v>7.399432</v>
      </c>
      <c r="H1279" s="28">
        <v>8.3652760000000015</v>
      </c>
      <c r="I1279" s="28">
        <v>10.675433</v>
      </c>
      <c r="J1279" s="28">
        <v>11.373999999999999</v>
      </c>
      <c r="K1279" s="28">
        <v>11.422333</v>
      </c>
      <c r="L1279" s="28">
        <v>14.000572999999999</v>
      </c>
      <c r="M1279" s="28">
        <v>12.843999999999999</v>
      </c>
      <c r="N1279" s="28">
        <v>14.164341</v>
      </c>
      <c r="O1279" s="28">
        <v>15.822293999999999</v>
      </c>
      <c r="P1279" s="28">
        <v>14.888248000000001</v>
      </c>
      <c r="Q1279" s="28">
        <v>13.221431000000001</v>
      </c>
      <c r="R1279" s="28">
        <v>11.783030999999999</v>
      </c>
      <c r="S1279" s="28">
        <v>11.155642228832949</v>
      </c>
      <c r="T1279" s="28">
        <v>11.397613123636175</v>
      </c>
      <c r="U1279" s="28">
        <v>11.536527336856855</v>
      </c>
      <c r="V1279" s="28">
        <v>11.653557388750627</v>
      </c>
      <c r="W1279" s="28">
        <v>11.770092962638133</v>
      </c>
      <c r="X1279" s="28">
        <v>11.887793892264515</v>
      </c>
    </row>
    <row r="1280" spans="1:24" x14ac:dyDescent="0.2">
      <c r="A1280" s="11" t="s">
        <v>146</v>
      </c>
      <c r="B1280" s="11" t="s">
        <v>86</v>
      </c>
      <c r="C1280" s="11" t="s">
        <v>181</v>
      </c>
      <c r="D1280" s="11" t="s">
        <v>190</v>
      </c>
      <c r="E1280" s="28">
        <v>0</v>
      </c>
      <c r="F1280" s="28">
        <v>0</v>
      </c>
      <c r="G1280" s="28">
        <v>0</v>
      </c>
      <c r="H1280" s="28">
        <v>0</v>
      </c>
      <c r="I1280" s="28">
        <v>0</v>
      </c>
      <c r="J1280" s="28">
        <v>0</v>
      </c>
      <c r="K1280" s="28">
        <v>0</v>
      </c>
      <c r="L1280" s="28">
        <v>0</v>
      </c>
      <c r="M1280" s="28">
        <v>0</v>
      </c>
      <c r="N1280" s="28">
        <v>0</v>
      </c>
      <c r="O1280" s="28">
        <v>0</v>
      </c>
      <c r="P1280" s="28">
        <v>0</v>
      </c>
      <c r="Q1280" s="28">
        <v>0</v>
      </c>
      <c r="R1280" s="28">
        <v>0</v>
      </c>
      <c r="S1280" s="28">
        <v>0</v>
      </c>
      <c r="T1280" s="28">
        <v>0</v>
      </c>
      <c r="U1280" s="28">
        <v>0</v>
      </c>
      <c r="V1280" s="28">
        <v>0</v>
      </c>
      <c r="W1280" s="28">
        <v>0</v>
      </c>
      <c r="X1280" s="28">
        <v>0</v>
      </c>
    </row>
    <row r="1281" spans="1:24" x14ac:dyDescent="0.2">
      <c r="A1281" s="11" t="s">
        <v>146</v>
      </c>
      <c r="B1281" s="11" t="s">
        <v>86</v>
      </c>
      <c r="C1281" s="11" t="s">
        <v>191</v>
      </c>
      <c r="D1281" s="11" t="s">
        <v>182</v>
      </c>
      <c r="E1281" s="28">
        <v>0.424564</v>
      </c>
      <c r="F1281" s="28">
        <v>0.44585699999999995</v>
      </c>
      <c r="G1281" s="28">
        <v>0.45913600000000004</v>
      </c>
      <c r="H1281" s="28">
        <v>0.47685100000000002</v>
      </c>
      <c r="I1281" s="28">
        <v>0.50096999999999992</v>
      </c>
      <c r="J1281" s="28">
        <v>0.52362500000000001</v>
      </c>
      <c r="K1281" s="28">
        <v>0.53837099999999993</v>
      </c>
      <c r="L1281" s="28">
        <v>0.55654400000000015</v>
      </c>
      <c r="M1281" s="28">
        <v>0.561303</v>
      </c>
      <c r="N1281" s="28">
        <v>0.57612699999999994</v>
      </c>
      <c r="O1281" s="28">
        <v>0.58285367348042116</v>
      </c>
      <c r="P1281" s="28">
        <v>0.59876383378401055</v>
      </c>
      <c r="Q1281" s="28">
        <v>0.60540728350589401</v>
      </c>
      <c r="R1281" s="28">
        <v>0.60927412132945635</v>
      </c>
      <c r="S1281" s="28">
        <v>0.60737193806320444</v>
      </c>
      <c r="T1281" s="28">
        <v>0.61016200255479369</v>
      </c>
      <c r="U1281" s="28">
        <v>0.6150901763918788</v>
      </c>
      <c r="V1281" s="28">
        <v>0.62217971765895441</v>
      </c>
      <c r="W1281" s="28">
        <v>0.63110474921209003</v>
      </c>
      <c r="X1281" s="28">
        <v>0.64066862973941141</v>
      </c>
    </row>
    <row r="1282" spans="1:24" x14ac:dyDescent="0.2">
      <c r="A1282" s="11" t="s">
        <v>146</v>
      </c>
      <c r="B1282" s="11" t="s">
        <v>86</v>
      </c>
      <c r="C1282" s="11" t="s">
        <v>191</v>
      </c>
      <c r="D1282" s="11" t="s">
        <v>183</v>
      </c>
      <c r="E1282" s="28">
        <v>5.918900000000011E-2</v>
      </c>
      <c r="F1282" s="28">
        <v>6.2745999999999719E-2</v>
      </c>
      <c r="G1282" s="28">
        <v>5.3731000000000223E-2</v>
      </c>
      <c r="H1282" s="28">
        <v>5.3999999999999999E-2</v>
      </c>
      <c r="I1282" s="28">
        <v>6.0999999999999999E-2</v>
      </c>
      <c r="J1282" s="28">
        <v>6.4000000000000001E-2</v>
      </c>
      <c r="K1282" s="28">
        <v>6.3E-2</v>
      </c>
      <c r="L1282" s="28">
        <v>7.0000000000000007E-2</v>
      </c>
      <c r="M1282" s="28">
        <v>7.0000000000000007E-2</v>
      </c>
      <c r="N1282" s="28">
        <v>5.6009000000000003E-2</v>
      </c>
      <c r="O1282" s="28">
        <v>5.7685E-2</v>
      </c>
      <c r="P1282" s="28">
        <v>6.6463999999999995E-2</v>
      </c>
      <c r="Q1282" s="28">
        <v>5.9603999999999997E-2</v>
      </c>
      <c r="R1282" s="28">
        <v>5.7415000000000001E-2</v>
      </c>
      <c r="S1282" s="28">
        <v>5.1987999999999999E-2</v>
      </c>
      <c r="T1282" s="28">
        <v>5.6512E-2</v>
      </c>
      <c r="U1282" s="28">
        <v>5.8862999999999999E-2</v>
      </c>
      <c r="V1282" s="28">
        <v>6.1444000000000006E-2</v>
      </c>
      <c r="W1282" s="28">
        <v>6.3906999999999992E-2</v>
      </c>
      <c r="X1282" s="28">
        <v>6.5352000000000007E-2</v>
      </c>
    </row>
    <row r="1283" spans="1:24" x14ac:dyDescent="0.2">
      <c r="A1283" s="11" t="s">
        <v>146</v>
      </c>
      <c r="B1283" s="11" t="s">
        <v>86</v>
      </c>
      <c r="C1283" s="11" t="s">
        <v>191</v>
      </c>
      <c r="D1283" s="11" t="s">
        <v>184</v>
      </c>
      <c r="E1283" s="28">
        <v>9.5602999999999994E-2</v>
      </c>
      <c r="F1283" s="28">
        <v>0.10115300000000001</v>
      </c>
      <c r="G1283" s="28">
        <v>9.2191999999999996E-2</v>
      </c>
      <c r="H1283" s="28">
        <v>8.5000000000000006E-2</v>
      </c>
      <c r="I1283" s="28">
        <v>1.2E-2</v>
      </c>
      <c r="J1283" s="28">
        <v>0</v>
      </c>
      <c r="K1283" s="28">
        <v>0</v>
      </c>
      <c r="L1283" s="28">
        <v>0</v>
      </c>
      <c r="M1283" s="28">
        <v>0</v>
      </c>
      <c r="N1283" s="28">
        <v>0</v>
      </c>
      <c r="O1283" s="28">
        <v>0</v>
      </c>
      <c r="P1283" s="28">
        <v>0</v>
      </c>
      <c r="Q1283" s="28">
        <v>0</v>
      </c>
      <c r="R1283" s="28">
        <v>0</v>
      </c>
      <c r="S1283" s="28">
        <v>0</v>
      </c>
      <c r="T1283" s="28">
        <v>0</v>
      </c>
      <c r="U1283" s="28">
        <v>0</v>
      </c>
      <c r="V1283" s="28">
        <v>0</v>
      </c>
      <c r="W1283" s="28">
        <v>0</v>
      </c>
      <c r="X1283" s="28">
        <v>0</v>
      </c>
    </row>
    <row r="1284" spans="1:24" x14ac:dyDescent="0.2">
      <c r="A1284" s="11" t="s">
        <v>146</v>
      </c>
      <c r="B1284" s="11" t="s">
        <v>86</v>
      </c>
      <c r="C1284" s="11" t="s">
        <v>191</v>
      </c>
      <c r="D1284" s="11" t="s">
        <v>185</v>
      </c>
      <c r="E1284" s="28">
        <v>0.47801499999999997</v>
      </c>
      <c r="F1284" s="28">
        <v>0.50576500000000002</v>
      </c>
      <c r="G1284" s="28">
        <v>0.46095999999999998</v>
      </c>
      <c r="H1284" s="28">
        <v>0.42499999999999999</v>
      </c>
      <c r="I1284" s="28">
        <v>0.06</v>
      </c>
      <c r="J1284" s="28">
        <v>0</v>
      </c>
      <c r="K1284" s="28">
        <v>0</v>
      </c>
      <c r="L1284" s="28">
        <v>0</v>
      </c>
      <c r="M1284" s="28">
        <v>0</v>
      </c>
      <c r="N1284" s="28">
        <v>0</v>
      </c>
      <c r="O1284" s="28">
        <v>0</v>
      </c>
      <c r="P1284" s="28">
        <v>0</v>
      </c>
      <c r="Q1284" s="28">
        <v>0</v>
      </c>
      <c r="R1284" s="28">
        <v>0</v>
      </c>
      <c r="S1284" s="28">
        <v>0</v>
      </c>
      <c r="T1284" s="28">
        <v>0</v>
      </c>
      <c r="U1284" s="28">
        <v>0</v>
      </c>
      <c r="V1284" s="28">
        <v>0</v>
      </c>
      <c r="W1284" s="28">
        <v>0</v>
      </c>
      <c r="X1284" s="28">
        <v>0</v>
      </c>
    </row>
    <row r="1285" spans="1:24" x14ac:dyDescent="0.2">
      <c r="A1285" s="11" t="s">
        <v>146</v>
      </c>
      <c r="B1285" s="11" t="s">
        <v>86</v>
      </c>
      <c r="C1285" s="11" t="s">
        <v>191</v>
      </c>
      <c r="D1285" s="11" t="s">
        <v>186</v>
      </c>
      <c r="E1285" s="28">
        <v>0.31633105554537927</v>
      </c>
      <c r="F1285" s="28">
        <v>0.35339015187934736</v>
      </c>
      <c r="G1285" s="28">
        <v>0.37621194173035188</v>
      </c>
      <c r="H1285" s="28">
        <v>0.40828224336228475</v>
      </c>
      <c r="I1285" s="28">
        <v>0.49596029999999991</v>
      </c>
      <c r="J1285" s="28">
        <v>0.46766560305521521</v>
      </c>
      <c r="K1285" s="28">
        <v>0.53354649006367816</v>
      </c>
      <c r="L1285" s="28">
        <v>0.58701601393255576</v>
      </c>
      <c r="M1285" s="28">
        <v>0.58544465195932327</v>
      </c>
      <c r="N1285" s="28">
        <v>0.59549626018620905</v>
      </c>
      <c r="O1285" s="28">
        <v>0.5234911000000001</v>
      </c>
      <c r="P1285" s="28">
        <v>0.55919360200000012</v>
      </c>
      <c r="Q1285" s="28">
        <v>0.41445474399999999</v>
      </c>
      <c r="R1285" s="28">
        <v>0.36971180400000009</v>
      </c>
      <c r="S1285" s="28">
        <v>0.38471065663394244</v>
      </c>
      <c r="T1285" s="28">
        <v>0.39931356581940325</v>
      </c>
      <c r="U1285" s="28">
        <v>0.4305631234743153</v>
      </c>
      <c r="V1285" s="28">
        <v>0.46663478824421584</v>
      </c>
      <c r="W1285" s="28">
        <v>0.5048837993696722</v>
      </c>
      <c r="X1285" s="28">
        <v>0.54456833527849968</v>
      </c>
    </row>
    <row r="1286" spans="1:24" x14ac:dyDescent="0.2">
      <c r="A1286" s="11" t="s">
        <v>146</v>
      </c>
      <c r="B1286" s="11" t="s">
        <v>86</v>
      </c>
      <c r="C1286" s="11" t="s">
        <v>191</v>
      </c>
      <c r="D1286" s="11" t="s">
        <v>187</v>
      </c>
      <c r="E1286" s="28">
        <v>0.79434605554537918</v>
      </c>
      <c r="F1286" s="28">
        <v>0.85915515187934743</v>
      </c>
      <c r="G1286" s="28">
        <v>0.83717194173035181</v>
      </c>
      <c r="H1286" s="28">
        <v>0.83328224336228485</v>
      </c>
      <c r="I1286" s="28">
        <v>0.55596029999999996</v>
      </c>
      <c r="J1286" s="28">
        <v>0.46766560305521521</v>
      </c>
      <c r="K1286" s="28">
        <v>0.53354649006367816</v>
      </c>
      <c r="L1286" s="28">
        <v>0.58701601393255576</v>
      </c>
      <c r="M1286" s="28">
        <v>0.58544465195932327</v>
      </c>
      <c r="N1286" s="28">
        <v>0.59549626018620905</v>
      </c>
      <c r="O1286" s="28">
        <v>0.5234911000000001</v>
      </c>
      <c r="P1286" s="28">
        <v>0.55919360200000012</v>
      </c>
      <c r="Q1286" s="28">
        <v>0.41445474399999999</v>
      </c>
      <c r="R1286" s="28">
        <v>0.36971180400000009</v>
      </c>
      <c r="S1286" s="28">
        <v>0.38471065663394244</v>
      </c>
      <c r="T1286" s="28">
        <v>0.39931356581940325</v>
      </c>
      <c r="U1286" s="28">
        <v>0.4305631234743153</v>
      </c>
      <c r="V1286" s="28">
        <v>0.46663478824421584</v>
      </c>
      <c r="W1286" s="28">
        <v>0.5048837993696722</v>
      </c>
      <c r="X1286" s="28">
        <v>0.54456833527849968</v>
      </c>
    </row>
    <row r="1287" spans="1:24" x14ac:dyDescent="0.2">
      <c r="A1287" s="11" t="s">
        <v>146</v>
      </c>
      <c r="B1287" s="11" t="s">
        <v>86</v>
      </c>
      <c r="C1287" s="11" t="s">
        <v>191</v>
      </c>
      <c r="D1287" s="11" t="s">
        <v>188</v>
      </c>
      <c r="E1287" s="28">
        <v>0.54278099999999996</v>
      </c>
      <c r="F1287" s="28">
        <v>0.5625</v>
      </c>
      <c r="G1287" s="28">
        <v>0.56651700000000005</v>
      </c>
      <c r="H1287" s="28">
        <v>0.87716300000000003</v>
      </c>
      <c r="I1287" s="28">
        <v>1.330203</v>
      </c>
      <c r="J1287" s="28">
        <v>1.2369999999999999</v>
      </c>
      <c r="K1287" s="28">
        <v>1.17</v>
      </c>
      <c r="L1287" s="28">
        <v>1.4629999999999999</v>
      </c>
      <c r="M1287" s="28">
        <v>1.0218690000000001</v>
      </c>
      <c r="N1287" s="28">
        <v>1.1709997221139978</v>
      </c>
      <c r="O1287" s="28">
        <v>1.2699650675528749</v>
      </c>
      <c r="P1287" s="28">
        <v>1.2952619999999999</v>
      </c>
      <c r="Q1287" s="28">
        <v>0.96533199999999997</v>
      </c>
      <c r="R1287" s="28">
        <v>0.86770000000000003</v>
      </c>
      <c r="S1287" s="28">
        <v>0.9222664218751172</v>
      </c>
      <c r="T1287" s="28">
        <v>0.82557583081843688</v>
      </c>
      <c r="U1287" s="28">
        <v>0.85909419354207395</v>
      </c>
      <c r="V1287" s="28">
        <v>0.8997367375932287</v>
      </c>
      <c r="W1287" s="28">
        <v>0.92711628361471432</v>
      </c>
      <c r="X1287" s="28">
        <v>0.9642264907870477</v>
      </c>
    </row>
    <row r="1288" spans="1:24" x14ac:dyDescent="0.2">
      <c r="A1288" s="11" t="s">
        <v>146</v>
      </c>
      <c r="B1288" s="11" t="s">
        <v>86</v>
      </c>
      <c r="C1288" s="11" t="s">
        <v>191</v>
      </c>
      <c r="D1288" s="11" t="s">
        <v>189</v>
      </c>
      <c r="E1288" s="28">
        <v>0.52290599999999998</v>
      </c>
      <c r="F1288" s="28">
        <v>0.57530100000000006</v>
      </c>
      <c r="G1288" s="28">
        <v>0.59645399999999993</v>
      </c>
      <c r="H1288" s="28">
        <v>0.84056200000000003</v>
      </c>
      <c r="I1288" s="28">
        <v>0.89060600000000001</v>
      </c>
      <c r="J1288" s="28">
        <v>0.98540700000000003</v>
      </c>
      <c r="K1288" s="28">
        <v>0.97593000000000008</v>
      </c>
      <c r="L1288" s="28">
        <v>1.254</v>
      </c>
      <c r="M1288" s="28">
        <v>1.2993760000000001</v>
      </c>
      <c r="N1288" s="28">
        <v>1.0989095115280001</v>
      </c>
      <c r="O1288" s="28">
        <v>1.1962060000000001</v>
      </c>
      <c r="P1288" s="28">
        <v>1.396995</v>
      </c>
      <c r="Q1288" s="28">
        <v>1.1674739999999999</v>
      </c>
      <c r="R1288" s="28">
        <v>0.96809199999999995</v>
      </c>
      <c r="S1288" s="28">
        <v>0.90411102721935188</v>
      </c>
      <c r="T1288" s="28">
        <v>0.92919868702482145</v>
      </c>
      <c r="U1288" s="28">
        <v>0.94253819386457338</v>
      </c>
      <c r="V1288" s="28">
        <v>0.95667626677254169</v>
      </c>
      <c r="W1288" s="28">
        <v>0.97102641077412999</v>
      </c>
      <c r="X1288" s="28">
        <v>0.98559180693574167</v>
      </c>
    </row>
    <row r="1289" spans="1:24" x14ac:dyDescent="0.2">
      <c r="A1289" s="11" t="s">
        <v>146</v>
      </c>
      <c r="B1289" s="11" t="s">
        <v>86</v>
      </c>
      <c r="C1289" s="11" t="s">
        <v>191</v>
      </c>
      <c r="D1289" s="11" t="s">
        <v>190</v>
      </c>
      <c r="E1289" s="28">
        <v>0.74304781933443254</v>
      </c>
      <c r="F1289" s="28">
        <v>1.0088685036877592</v>
      </c>
      <c r="G1289" s="28">
        <v>0.85753822813459524</v>
      </c>
      <c r="H1289" s="28">
        <v>0.85753822813459524</v>
      </c>
      <c r="I1289" s="28">
        <v>0.34301529125383812</v>
      </c>
      <c r="J1289" s="28">
        <v>0.35159067353518403</v>
      </c>
      <c r="K1289" s="28">
        <v>0.36038044037356359</v>
      </c>
      <c r="L1289" s="28">
        <v>0.36938995138290265</v>
      </c>
      <c r="M1289" s="28">
        <v>0.39524724797970584</v>
      </c>
      <c r="N1289" s="28">
        <v>0.40512842917919845</v>
      </c>
      <c r="O1289" s="28">
        <v>0.48</v>
      </c>
      <c r="P1289" s="28">
        <v>0.5</v>
      </c>
      <c r="Q1289" s="28">
        <v>0.51</v>
      </c>
      <c r="R1289" s="28">
        <v>0.51</v>
      </c>
      <c r="S1289" s="28">
        <v>0.51</v>
      </c>
      <c r="T1289" s="28">
        <v>0.52529999999999999</v>
      </c>
      <c r="U1289" s="28">
        <v>0.53055299999999983</v>
      </c>
      <c r="V1289" s="28">
        <v>0.53585852999999994</v>
      </c>
      <c r="W1289" s="28">
        <v>0.54121711529999994</v>
      </c>
      <c r="X1289" s="28">
        <v>0.54662928645299991</v>
      </c>
    </row>
    <row r="1290" spans="1:24" x14ac:dyDescent="0.2">
      <c r="A1290" s="11" t="s">
        <v>146</v>
      </c>
      <c r="B1290" s="11" t="s">
        <v>86</v>
      </c>
      <c r="C1290" s="11" t="s">
        <v>192</v>
      </c>
      <c r="D1290" s="11" t="s">
        <v>182</v>
      </c>
      <c r="E1290" s="28">
        <v>0.16872700000000002</v>
      </c>
      <c r="F1290" s="28">
        <v>0.16889500000000002</v>
      </c>
      <c r="G1290" s="28">
        <v>0.168626</v>
      </c>
      <c r="H1290" s="28">
        <v>0.167737</v>
      </c>
      <c r="I1290" s="28">
        <v>0.16745199999999999</v>
      </c>
      <c r="J1290" s="28">
        <v>0.167766</v>
      </c>
      <c r="K1290" s="28">
        <v>0.167933</v>
      </c>
      <c r="L1290" s="28">
        <v>0.169153</v>
      </c>
      <c r="M1290" s="28">
        <v>0.16939299999999999</v>
      </c>
      <c r="N1290" s="28">
        <v>0.16720599999999999</v>
      </c>
      <c r="O1290" s="28">
        <v>0.16549128814320224</v>
      </c>
      <c r="P1290" s="28">
        <v>0.16615672373604212</v>
      </c>
      <c r="Q1290" s="28">
        <v>0.1649121039305598</v>
      </c>
      <c r="R1290" s="28">
        <v>0.1623073776947262</v>
      </c>
      <c r="S1290" s="28">
        <v>0.15960032027765322</v>
      </c>
      <c r="T1290" s="28">
        <v>0.15754540381343826</v>
      </c>
      <c r="U1290" s="28">
        <v>0.1568892615820506</v>
      </c>
      <c r="V1290" s="28">
        <v>0.15745283394522575</v>
      </c>
      <c r="W1290" s="28">
        <v>0.15907371797491421</v>
      </c>
      <c r="X1290" s="28">
        <v>0.16123108310816597</v>
      </c>
    </row>
    <row r="1291" spans="1:24" x14ac:dyDescent="0.2">
      <c r="A1291" s="11" t="s">
        <v>146</v>
      </c>
      <c r="B1291" s="11" t="s">
        <v>86</v>
      </c>
      <c r="C1291" s="11" t="s">
        <v>192</v>
      </c>
      <c r="D1291" s="11" t="s">
        <v>183</v>
      </c>
      <c r="E1291" s="28">
        <v>1.2473582161793036E-2</v>
      </c>
      <c r="F1291" s="28">
        <v>1.2205992871432031E-2</v>
      </c>
      <c r="G1291" s="28">
        <v>9.8408712854712449E-3</v>
      </c>
      <c r="H1291" s="28">
        <v>8.9999999999999993E-3</v>
      </c>
      <c r="I1291" s="28">
        <v>0.01</v>
      </c>
      <c r="J1291" s="28">
        <v>1.0999999999999999E-2</v>
      </c>
      <c r="K1291" s="28">
        <v>8.9999999999999993E-3</v>
      </c>
      <c r="L1291" s="28">
        <v>1.0999999999999999E-2</v>
      </c>
      <c r="M1291" s="28">
        <v>1.0999999999999999E-2</v>
      </c>
      <c r="N1291" s="28">
        <v>7.8008054020193354E-3</v>
      </c>
      <c r="O1291" s="28">
        <v>6.6455881432022504E-3</v>
      </c>
      <c r="P1291" s="28">
        <v>8.9400000000000122E-3</v>
      </c>
      <c r="Q1291" s="28">
        <v>7.8940000000000086E-3</v>
      </c>
      <c r="R1291" s="28">
        <v>7.2899999999999814E-3</v>
      </c>
      <c r="S1291" s="28">
        <v>7.3560000000000448E-3</v>
      </c>
      <c r="T1291" s="28">
        <v>8.3350000000000004E-3</v>
      </c>
      <c r="U1291" s="28">
        <v>9.6000000000000443E-3</v>
      </c>
      <c r="V1291" s="28">
        <v>1.0776999999999995E-2</v>
      </c>
      <c r="W1291" s="28">
        <v>1.187100000000001E-2</v>
      </c>
      <c r="X1291" s="28">
        <v>1.2512999999999984E-2</v>
      </c>
    </row>
    <row r="1292" spans="1:24" x14ac:dyDescent="0.2">
      <c r="A1292" s="11" t="s">
        <v>146</v>
      </c>
      <c r="B1292" s="11" t="s">
        <v>86</v>
      </c>
      <c r="C1292" s="11" t="s">
        <v>192</v>
      </c>
      <c r="D1292" s="11" t="s">
        <v>184</v>
      </c>
      <c r="E1292" s="28">
        <v>3.0485999999999999E-2</v>
      </c>
      <c r="F1292" s="28">
        <v>2.6228000000000001E-2</v>
      </c>
      <c r="G1292" s="28">
        <v>2.7100000000000003E-2</v>
      </c>
      <c r="H1292" s="28">
        <v>2.5999999999999999E-2</v>
      </c>
      <c r="I1292" s="28">
        <v>0.03</v>
      </c>
      <c r="J1292" s="28">
        <v>0.03</v>
      </c>
      <c r="K1292" s="28">
        <v>3.5000000000000003E-2</v>
      </c>
      <c r="L1292" s="28">
        <v>4.3999999999999997E-2</v>
      </c>
      <c r="M1292" s="28">
        <v>4.3000000000000003E-2</v>
      </c>
      <c r="N1292" s="28">
        <v>1.1990000000000001E-2</v>
      </c>
      <c r="O1292" s="28">
        <v>2.5196000000000003E-2</v>
      </c>
      <c r="P1292" s="28">
        <v>3.322E-2</v>
      </c>
      <c r="Q1292" s="28">
        <v>3.3180000000000001E-2</v>
      </c>
      <c r="R1292" s="28">
        <v>3.5110999999999996E-2</v>
      </c>
      <c r="S1292" s="28">
        <v>2.9706E-2</v>
      </c>
      <c r="T1292" s="28">
        <v>3.0856000000000001E-2</v>
      </c>
      <c r="U1292" s="28">
        <v>3.3770000000000001E-2</v>
      </c>
      <c r="V1292" s="28">
        <v>3.6537999999999994E-2</v>
      </c>
      <c r="W1292" s="28">
        <v>3.8981000000000002E-2</v>
      </c>
      <c r="X1292" s="28">
        <v>4.1140000000000003E-2</v>
      </c>
    </row>
    <row r="1293" spans="1:24" x14ac:dyDescent="0.2">
      <c r="A1293" s="11" t="s">
        <v>146</v>
      </c>
      <c r="B1293" s="11" t="s">
        <v>86</v>
      </c>
      <c r="C1293" s="11" t="s">
        <v>192</v>
      </c>
      <c r="D1293" s="11" t="s">
        <v>185</v>
      </c>
      <c r="E1293" s="28">
        <v>0.24388799999999999</v>
      </c>
      <c r="F1293" s="28">
        <v>0.20982400000000001</v>
      </c>
      <c r="G1293" s="28">
        <v>0.21680000000000002</v>
      </c>
      <c r="H1293" s="28">
        <v>0.20799999999999999</v>
      </c>
      <c r="I1293" s="28">
        <v>0.24</v>
      </c>
      <c r="J1293" s="28">
        <v>0.24</v>
      </c>
      <c r="K1293" s="28">
        <v>0.28000000000000003</v>
      </c>
      <c r="L1293" s="28">
        <v>0.35199999999999998</v>
      </c>
      <c r="M1293" s="28">
        <v>0.34399999999999997</v>
      </c>
      <c r="N1293" s="28">
        <v>9.5920000000000005E-2</v>
      </c>
      <c r="O1293" s="28">
        <v>0.20156800000000002</v>
      </c>
      <c r="P1293" s="28">
        <v>0.26576</v>
      </c>
      <c r="Q1293" s="28">
        <v>0.26544000000000001</v>
      </c>
      <c r="R1293" s="28">
        <v>0.28088800000000003</v>
      </c>
      <c r="S1293" s="28">
        <v>0.237648</v>
      </c>
      <c r="T1293" s="28">
        <v>0.24684800000000001</v>
      </c>
      <c r="U1293" s="28">
        <v>0.27016000000000001</v>
      </c>
      <c r="V1293" s="28">
        <v>0.29230399999999995</v>
      </c>
      <c r="W1293" s="28">
        <v>0.31184800000000001</v>
      </c>
      <c r="X1293" s="28">
        <v>0.32912000000000002</v>
      </c>
    </row>
    <row r="1294" spans="1:24" x14ac:dyDescent="0.2">
      <c r="A1294" s="11" t="s">
        <v>146</v>
      </c>
      <c r="B1294" s="11" t="s">
        <v>86</v>
      </c>
      <c r="C1294" s="11" t="s">
        <v>192</v>
      </c>
      <c r="D1294" s="11" t="s">
        <v>186</v>
      </c>
      <c r="E1294" s="28">
        <v>0.40844782116214173</v>
      </c>
      <c r="F1294" s="28">
        <v>0.41948251225640121</v>
      </c>
      <c r="G1294" s="28">
        <v>0.40583582275896057</v>
      </c>
      <c r="H1294" s="28">
        <v>0.3939914078099585</v>
      </c>
      <c r="I1294" s="28">
        <v>0.40523383999999996</v>
      </c>
      <c r="J1294" s="28">
        <v>0.43794306491492635</v>
      </c>
      <c r="K1294" s="28">
        <v>0.43765724733056477</v>
      </c>
      <c r="L1294" s="28">
        <v>0.45186497355130228</v>
      </c>
      <c r="M1294" s="28">
        <v>0.45274773840051308</v>
      </c>
      <c r="N1294" s="28">
        <v>0.36822522102020672</v>
      </c>
      <c r="O1294" s="28">
        <v>0.46402684562924618</v>
      </c>
      <c r="P1294" s="28">
        <v>0.55283754419492159</v>
      </c>
      <c r="Q1294" s="28">
        <v>0.4006607712000001</v>
      </c>
      <c r="R1294" s="28">
        <v>0.42313390860000011</v>
      </c>
      <c r="S1294" s="28">
        <v>0.4494873820659212</v>
      </c>
      <c r="T1294" s="28">
        <v>0.4626954011728498</v>
      </c>
      <c r="U1294" s="28">
        <v>0.47851224782525442</v>
      </c>
      <c r="V1294" s="28">
        <v>0.4802311435329385</v>
      </c>
      <c r="W1294" s="28">
        <v>0.4851748398234883</v>
      </c>
      <c r="X1294" s="28">
        <v>0.49175480347990613</v>
      </c>
    </row>
    <row r="1295" spans="1:24" x14ac:dyDescent="0.2">
      <c r="A1295" s="11" t="s">
        <v>146</v>
      </c>
      <c r="B1295" s="11" t="s">
        <v>86</v>
      </c>
      <c r="C1295" s="11" t="s">
        <v>192</v>
      </c>
      <c r="D1295" s="11" t="s">
        <v>187</v>
      </c>
      <c r="E1295" s="28">
        <v>0.65233582116214173</v>
      </c>
      <c r="F1295" s="28">
        <v>0.62930651225640122</v>
      </c>
      <c r="G1295" s="28">
        <v>0.62263582275896057</v>
      </c>
      <c r="H1295" s="28">
        <v>0.60199140780995852</v>
      </c>
      <c r="I1295" s="28">
        <v>0.64523383999999995</v>
      </c>
      <c r="J1295" s="28">
        <v>0.67794306491492629</v>
      </c>
      <c r="K1295" s="28">
        <v>0.7176572473305648</v>
      </c>
      <c r="L1295" s="28">
        <v>0.80386497355130226</v>
      </c>
      <c r="M1295" s="28">
        <v>0.79674773840051305</v>
      </c>
      <c r="N1295" s="28">
        <v>0.46414522102020672</v>
      </c>
      <c r="O1295" s="28">
        <v>0.6655948456292462</v>
      </c>
      <c r="P1295" s="28">
        <v>0.81859754419492159</v>
      </c>
      <c r="Q1295" s="28">
        <v>0.66610077120000011</v>
      </c>
      <c r="R1295" s="28">
        <v>0.70402190860000013</v>
      </c>
      <c r="S1295" s="28">
        <v>0.68713538206592117</v>
      </c>
      <c r="T1295" s="28">
        <v>0.70954340117284986</v>
      </c>
      <c r="U1295" s="28">
        <v>0.74867224782525443</v>
      </c>
      <c r="V1295" s="28">
        <v>0.7725351435329384</v>
      </c>
      <c r="W1295" s="28">
        <v>0.79702283982348832</v>
      </c>
      <c r="X1295" s="28">
        <v>0.82087480347990616</v>
      </c>
    </row>
    <row r="1296" spans="1:24" x14ac:dyDescent="0.2">
      <c r="A1296" s="11" t="s">
        <v>146</v>
      </c>
      <c r="B1296" s="11" t="s">
        <v>86</v>
      </c>
      <c r="C1296" s="11" t="s">
        <v>192</v>
      </c>
      <c r="D1296" s="11" t="s">
        <v>188</v>
      </c>
      <c r="E1296" s="28">
        <v>1.399494</v>
      </c>
      <c r="F1296" s="28">
        <v>1.6560280000000001</v>
      </c>
      <c r="G1296" s="28">
        <v>1.440612</v>
      </c>
      <c r="H1296" s="28">
        <v>1.899802</v>
      </c>
      <c r="I1296" s="28">
        <v>1.8774489999999999</v>
      </c>
      <c r="J1296" s="28">
        <v>2.1059999999999999</v>
      </c>
      <c r="K1296" s="28">
        <v>2.101</v>
      </c>
      <c r="L1296" s="28">
        <v>2.8890000000000002</v>
      </c>
      <c r="M1296" s="28">
        <v>2.5600990000000001</v>
      </c>
      <c r="N1296" s="28">
        <v>1.3736489999999997</v>
      </c>
      <c r="O1296" s="28">
        <v>1.6711742485742653</v>
      </c>
      <c r="P1296" s="28">
        <v>1.95586678</v>
      </c>
      <c r="Q1296" s="28">
        <v>1.6337550000000001</v>
      </c>
      <c r="R1296" s="28">
        <v>1.6525049999999999</v>
      </c>
      <c r="S1296" s="28">
        <v>2.1716529705223913</v>
      </c>
      <c r="T1296" s="28">
        <v>1.7457206385555268</v>
      </c>
      <c r="U1296" s="28">
        <v>1.8037029322208502</v>
      </c>
      <c r="V1296" s="28">
        <v>1.8282979403052833</v>
      </c>
      <c r="W1296" s="28">
        <v>1.8544266346863043</v>
      </c>
      <c r="X1296" s="28">
        <v>1.8742342308077817</v>
      </c>
    </row>
    <row r="1297" spans="1:24" x14ac:dyDescent="0.2">
      <c r="A1297" s="11" t="s">
        <v>146</v>
      </c>
      <c r="B1297" s="11" t="s">
        <v>86</v>
      </c>
      <c r="C1297" s="11" t="s">
        <v>192</v>
      </c>
      <c r="D1297" s="11" t="s">
        <v>189</v>
      </c>
      <c r="E1297" s="28">
        <v>2.8398979999999998</v>
      </c>
      <c r="F1297" s="28">
        <v>2.4225889999999999</v>
      </c>
      <c r="G1297" s="28">
        <v>2.117435</v>
      </c>
      <c r="H1297" s="28">
        <v>2.312656</v>
      </c>
      <c r="I1297" s="28">
        <v>2.6029409999999999</v>
      </c>
      <c r="J1297" s="28">
        <v>2.9367349999999997</v>
      </c>
      <c r="K1297" s="28">
        <v>3.0227349999999999</v>
      </c>
      <c r="L1297" s="28">
        <v>3.63</v>
      </c>
      <c r="M1297" s="28">
        <v>3.3675129999999998</v>
      </c>
      <c r="N1297" s="28">
        <v>2.1993341979175356</v>
      </c>
      <c r="O1297" s="28">
        <v>2.73444633033</v>
      </c>
      <c r="P1297" s="28">
        <v>2.9661850399999996</v>
      </c>
      <c r="Q1297" s="28">
        <v>1.9098948199999997</v>
      </c>
      <c r="R1297" s="28">
        <v>2.5215152199999999</v>
      </c>
      <c r="S1297" s="28">
        <v>2.3405374199571209</v>
      </c>
      <c r="T1297" s="28">
        <v>2.4130973536376041</v>
      </c>
      <c r="U1297" s="28">
        <v>2.3954394589999999</v>
      </c>
      <c r="V1297" s="28">
        <v>2.3954394589999999</v>
      </c>
      <c r="W1297" s="28">
        <v>2.3954394589999999</v>
      </c>
      <c r="X1297" s="28">
        <v>2.3954394589999999</v>
      </c>
    </row>
    <row r="1298" spans="1:24" x14ac:dyDescent="0.2">
      <c r="A1298" s="11" t="s">
        <v>146</v>
      </c>
      <c r="B1298" s="11" t="s">
        <v>86</v>
      </c>
      <c r="C1298" s="11" t="s">
        <v>192</v>
      </c>
      <c r="D1298" s="11" t="s">
        <v>190</v>
      </c>
      <c r="E1298" s="28">
        <v>1.9197123837295917</v>
      </c>
      <c r="F1298" s="28">
        <v>1.6140256583620318</v>
      </c>
      <c r="G1298" s="28">
        <v>1.4526230925258288</v>
      </c>
      <c r="H1298" s="28">
        <v>1.4671493234510871</v>
      </c>
      <c r="I1298" s="28">
        <v>1.481820816685598</v>
      </c>
      <c r="J1298" s="28">
        <v>1.4892299207690258</v>
      </c>
      <c r="K1298" s="28">
        <v>1.671</v>
      </c>
      <c r="L1298" s="28">
        <v>1.7929999999999999</v>
      </c>
      <c r="M1298" s="28">
        <v>1.6970000000000001</v>
      </c>
      <c r="N1298" s="28">
        <v>0.93899999999999995</v>
      </c>
      <c r="O1298" s="28">
        <v>1.2488699999999999</v>
      </c>
      <c r="P1298" s="28">
        <v>1.7234405999999998</v>
      </c>
      <c r="Q1298" s="28">
        <v>1.4132212920000002</v>
      </c>
      <c r="R1298" s="28">
        <v>1.42028739846</v>
      </c>
      <c r="S1298" s="28">
        <v>1.3634759025215999</v>
      </c>
      <c r="T1298" s="28">
        <v>1.3580219989115134</v>
      </c>
      <c r="U1298" s="28">
        <v>1.3648121089060707</v>
      </c>
      <c r="V1298" s="28">
        <v>1.3682241391783359</v>
      </c>
      <c r="W1298" s="28">
        <v>1.3709605874566926</v>
      </c>
      <c r="X1298" s="28">
        <v>1.3778153903939758</v>
      </c>
    </row>
    <row r="1299" spans="1:24" x14ac:dyDescent="0.2">
      <c r="A1299" s="11" t="s">
        <v>147</v>
      </c>
      <c r="B1299" s="11" t="s">
        <v>86</v>
      </c>
      <c r="C1299" s="11" t="s">
        <v>181</v>
      </c>
      <c r="D1299" s="11" t="s">
        <v>182</v>
      </c>
      <c r="E1299" s="28">
        <v>0.44841287743876074</v>
      </c>
      <c r="F1299" s="28">
        <v>0.47765627244970688</v>
      </c>
      <c r="G1299" s="28">
        <v>0.50699520680043897</v>
      </c>
      <c r="H1299" s="28">
        <v>0.53391852514930882</v>
      </c>
      <c r="I1299" s="28">
        <v>0.57253587116043037</v>
      </c>
      <c r="J1299" s="28">
        <v>0.60369663112633609</v>
      </c>
      <c r="K1299" s="28">
        <v>0.63851188175622919</v>
      </c>
      <c r="L1299" s="28">
        <v>0.6837339322126802</v>
      </c>
      <c r="M1299" s="28">
        <v>0.71838578847363521</v>
      </c>
      <c r="N1299" s="28">
        <v>0.73906100000000008</v>
      </c>
      <c r="O1299" s="28">
        <v>0.76506099999999999</v>
      </c>
      <c r="P1299" s="28">
        <v>0.78470899999999988</v>
      </c>
      <c r="Q1299" s="28">
        <v>0.78910000000000013</v>
      </c>
      <c r="R1299" s="28">
        <v>0.79536099999999998</v>
      </c>
      <c r="S1299" s="28">
        <v>0.79866107756890392</v>
      </c>
      <c r="T1299" s="28">
        <v>0.80127223065008557</v>
      </c>
      <c r="U1299" s="28">
        <v>0.80375362340989653</v>
      </c>
      <c r="V1299" s="28">
        <v>0.8063039277653189</v>
      </c>
      <c r="W1299" s="28">
        <v>0.80900858465116643</v>
      </c>
      <c r="X1299" s="28">
        <v>0.8118337664809655</v>
      </c>
    </row>
    <row r="1300" spans="1:24" x14ac:dyDescent="0.2">
      <c r="A1300" s="11" t="s">
        <v>147</v>
      </c>
      <c r="B1300" s="11" t="s">
        <v>86</v>
      </c>
      <c r="C1300" s="11" t="s">
        <v>181</v>
      </c>
      <c r="D1300" s="11" t="s">
        <v>183</v>
      </c>
      <c r="E1300" s="28">
        <v>2.6525E-2</v>
      </c>
      <c r="F1300" s="28">
        <v>2.5278999999999999E-2</v>
      </c>
      <c r="G1300" s="28">
        <v>2.5115999999999999E-2</v>
      </c>
      <c r="H1300" s="28">
        <v>2.2440999999999999E-2</v>
      </c>
      <c r="I1300" s="28">
        <v>3.3896999999999997E-2</v>
      </c>
      <c r="J1300" s="28">
        <v>2.6099000000000001E-2</v>
      </c>
      <c r="K1300" s="28">
        <v>2.9478000000000001E-2</v>
      </c>
      <c r="L1300" s="28">
        <v>3.9577000000000001E-2</v>
      </c>
      <c r="M1300" s="28">
        <v>2.8607E-2</v>
      </c>
      <c r="N1300" s="28">
        <v>1.4324E-2</v>
      </c>
      <c r="O1300" s="28">
        <v>1.9466000000000001E-2</v>
      </c>
      <c r="P1300" s="28">
        <v>2.0760000000000001E-2</v>
      </c>
      <c r="Q1300" s="28">
        <v>1.7406000000000001E-2</v>
      </c>
      <c r="R1300" s="28">
        <v>1.4312E-2</v>
      </c>
      <c r="S1300" s="28">
        <v>1.1253687568904E-2</v>
      </c>
      <c r="T1300" s="28">
        <v>1.0597763856870729E-2</v>
      </c>
      <c r="U1300" s="28">
        <v>1.0494115066311805E-2</v>
      </c>
      <c r="V1300" s="28">
        <v>1.0587840589521341E-2</v>
      </c>
      <c r="W1300" s="28">
        <v>1.0767696163500656E-2</v>
      </c>
      <c r="X1300" s="28">
        <v>1.0915267676310746E-2</v>
      </c>
    </row>
    <row r="1301" spans="1:24" x14ac:dyDescent="0.2">
      <c r="A1301" s="11" t="s">
        <v>147</v>
      </c>
      <c r="B1301" s="11" t="s">
        <v>86</v>
      </c>
      <c r="C1301" s="11" t="s">
        <v>181</v>
      </c>
      <c r="D1301" s="11" t="s">
        <v>184</v>
      </c>
      <c r="E1301" s="28">
        <v>0</v>
      </c>
      <c r="F1301" s="28">
        <v>0</v>
      </c>
      <c r="G1301" s="28">
        <v>0</v>
      </c>
      <c r="H1301" s="28">
        <v>0</v>
      </c>
      <c r="I1301" s="28">
        <v>0</v>
      </c>
      <c r="J1301" s="28">
        <v>0</v>
      </c>
      <c r="K1301" s="28">
        <v>0</v>
      </c>
      <c r="L1301" s="28">
        <v>0</v>
      </c>
      <c r="M1301" s="28">
        <v>0</v>
      </c>
      <c r="N1301" s="28">
        <v>0</v>
      </c>
      <c r="O1301" s="28">
        <v>0</v>
      </c>
      <c r="P1301" s="28">
        <v>0</v>
      </c>
      <c r="Q1301" s="28">
        <v>0</v>
      </c>
      <c r="R1301" s="28">
        <v>0</v>
      </c>
      <c r="S1301" s="28">
        <v>0</v>
      </c>
      <c r="T1301" s="28">
        <v>0</v>
      </c>
      <c r="U1301" s="28">
        <v>0</v>
      </c>
      <c r="V1301" s="28">
        <v>0</v>
      </c>
      <c r="W1301" s="28">
        <v>0</v>
      </c>
      <c r="X1301" s="28">
        <v>0</v>
      </c>
    </row>
    <row r="1302" spans="1:24" x14ac:dyDescent="0.2">
      <c r="A1302" s="11" t="s">
        <v>147</v>
      </c>
      <c r="B1302" s="11" t="s">
        <v>86</v>
      </c>
      <c r="C1302" s="11" t="s">
        <v>181</v>
      </c>
      <c r="D1302" s="11" t="s">
        <v>185</v>
      </c>
      <c r="E1302" s="28">
        <v>0</v>
      </c>
      <c r="F1302" s="28">
        <v>0</v>
      </c>
      <c r="G1302" s="28">
        <v>0</v>
      </c>
      <c r="H1302" s="28">
        <v>0</v>
      </c>
      <c r="I1302" s="28">
        <v>0</v>
      </c>
      <c r="J1302" s="28">
        <v>0</v>
      </c>
      <c r="K1302" s="28">
        <v>0</v>
      </c>
      <c r="L1302" s="28">
        <v>0</v>
      </c>
      <c r="M1302" s="28">
        <v>0</v>
      </c>
      <c r="N1302" s="28">
        <v>0</v>
      </c>
      <c r="O1302" s="28">
        <v>0</v>
      </c>
      <c r="P1302" s="28">
        <v>0</v>
      </c>
      <c r="Q1302" s="28">
        <v>0</v>
      </c>
      <c r="R1302" s="28">
        <v>0</v>
      </c>
      <c r="S1302" s="28">
        <v>0</v>
      </c>
      <c r="T1302" s="28">
        <v>0</v>
      </c>
      <c r="U1302" s="28">
        <v>0</v>
      </c>
      <c r="V1302" s="28">
        <v>0</v>
      </c>
      <c r="W1302" s="28">
        <v>0</v>
      </c>
      <c r="X1302" s="28">
        <v>0</v>
      </c>
    </row>
    <row r="1303" spans="1:24" x14ac:dyDescent="0.2">
      <c r="A1303" s="11" t="s">
        <v>147</v>
      </c>
      <c r="B1303" s="11" t="s">
        <v>86</v>
      </c>
      <c r="C1303" s="11" t="s">
        <v>181</v>
      </c>
      <c r="D1303" s="11" t="s">
        <v>186</v>
      </c>
      <c r="E1303" s="28">
        <v>0.44841287743876074</v>
      </c>
      <c r="F1303" s="28">
        <v>0.47765627244970688</v>
      </c>
      <c r="G1303" s="28">
        <v>0.50699520680043897</v>
      </c>
      <c r="H1303" s="28">
        <v>0.53391852514930882</v>
      </c>
      <c r="I1303" s="28">
        <v>0.57253587116043037</v>
      </c>
      <c r="J1303" s="28">
        <v>0.61988449999999995</v>
      </c>
      <c r="K1303" s="28">
        <v>0.49945375999999997</v>
      </c>
      <c r="L1303" s="28">
        <v>0.63008674000000009</v>
      </c>
      <c r="M1303" s="28">
        <v>0.72852867499999996</v>
      </c>
      <c r="N1303" s="28">
        <v>0.7336195124999999</v>
      </c>
      <c r="O1303" s="28">
        <v>0.76787213125000009</v>
      </c>
      <c r="P1303" s="28">
        <v>0.77678273749999993</v>
      </c>
      <c r="Q1303" s="28">
        <v>0.77022071999999997</v>
      </c>
      <c r="R1303" s="28">
        <v>0.67541032624999997</v>
      </c>
      <c r="S1303" s="28">
        <v>0.76652912377106441</v>
      </c>
      <c r="T1303" s="28">
        <v>0.75245556122712676</v>
      </c>
      <c r="U1303" s="28">
        <v>0.77160347847350064</v>
      </c>
      <c r="V1303" s="28">
        <v>0.78211480993235949</v>
      </c>
      <c r="W1303" s="28">
        <v>0.78473832711163161</v>
      </c>
      <c r="X1303" s="28">
        <v>0.78747875348653673</v>
      </c>
    </row>
    <row r="1304" spans="1:24" x14ac:dyDescent="0.2">
      <c r="A1304" s="11" t="s">
        <v>147</v>
      </c>
      <c r="B1304" s="11" t="s">
        <v>86</v>
      </c>
      <c r="C1304" s="11" t="s">
        <v>181</v>
      </c>
      <c r="D1304" s="11" t="s">
        <v>187</v>
      </c>
      <c r="E1304" s="28">
        <v>0.44841287743876074</v>
      </c>
      <c r="F1304" s="28">
        <v>0.47765627244970688</v>
      </c>
      <c r="G1304" s="28">
        <v>0.50699520680043897</v>
      </c>
      <c r="H1304" s="28">
        <v>0.53391852514930882</v>
      </c>
      <c r="I1304" s="28">
        <v>0.57253587116043037</v>
      </c>
      <c r="J1304" s="28">
        <v>0.61988449999999995</v>
      </c>
      <c r="K1304" s="28">
        <v>0.49945375999999997</v>
      </c>
      <c r="L1304" s="28">
        <v>0.63008674000000009</v>
      </c>
      <c r="M1304" s="28">
        <v>0.72852867499999996</v>
      </c>
      <c r="N1304" s="28">
        <v>0.7336195124999999</v>
      </c>
      <c r="O1304" s="28">
        <v>0.76787213125000009</v>
      </c>
      <c r="P1304" s="28">
        <v>0.77678273749999993</v>
      </c>
      <c r="Q1304" s="28">
        <v>0.77022071999999997</v>
      </c>
      <c r="R1304" s="28">
        <v>0.67541032624999997</v>
      </c>
      <c r="S1304" s="28">
        <v>0.76652912377106441</v>
      </c>
      <c r="T1304" s="28">
        <v>0.75245556122712676</v>
      </c>
      <c r="U1304" s="28">
        <v>0.77160347847350064</v>
      </c>
      <c r="V1304" s="28">
        <v>0.78211480993235949</v>
      </c>
      <c r="W1304" s="28">
        <v>0.78473832711163161</v>
      </c>
      <c r="X1304" s="28">
        <v>0.78747875348653673</v>
      </c>
    </row>
    <row r="1305" spans="1:24" x14ac:dyDescent="0.2">
      <c r="A1305" s="11" t="s">
        <v>147</v>
      </c>
      <c r="B1305" s="11" t="s">
        <v>86</v>
      </c>
      <c r="C1305" s="11" t="s">
        <v>181</v>
      </c>
      <c r="D1305" s="11" t="s">
        <v>188</v>
      </c>
      <c r="E1305" s="28">
        <v>0.52631300000000003</v>
      </c>
      <c r="F1305" s="28">
        <v>0.53672699999999995</v>
      </c>
      <c r="G1305" s="28">
        <v>0.63306399999999996</v>
      </c>
      <c r="H1305" s="28">
        <v>0.46457199999999998</v>
      </c>
      <c r="I1305" s="28">
        <v>0.68828199999999995</v>
      </c>
      <c r="J1305" s="28">
        <v>0.72350800000000004</v>
      </c>
      <c r="K1305" s="28">
        <v>0.66017199999999998</v>
      </c>
      <c r="L1305" s="28">
        <v>0.727773</v>
      </c>
      <c r="M1305" s="28">
        <v>0.73061399999999999</v>
      </c>
      <c r="N1305" s="28">
        <v>0.75307999999999997</v>
      </c>
      <c r="O1305" s="28">
        <v>0.78107199999999999</v>
      </c>
      <c r="P1305" s="28">
        <v>0.76452699999999996</v>
      </c>
      <c r="Q1305" s="28">
        <v>0.77389399999999997</v>
      </c>
      <c r="R1305" s="28">
        <v>0.67964400000000003</v>
      </c>
      <c r="S1305" s="28">
        <v>0.80291059498478101</v>
      </c>
      <c r="T1305" s="28">
        <v>0.76866554036126811</v>
      </c>
      <c r="U1305" s="28">
        <v>0.76998831863381145</v>
      </c>
      <c r="V1305" s="28">
        <v>0.77673038264386085</v>
      </c>
      <c r="W1305" s="28">
        <v>0.78118628499338805</v>
      </c>
      <c r="X1305" s="28">
        <v>0.78509221641835503</v>
      </c>
    </row>
    <row r="1306" spans="1:24" x14ac:dyDescent="0.2">
      <c r="A1306" s="11" t="s">
        <v>147</v>
      </c>
      <c r="B1306" s="11" t="s">
        <v>86</v>
      </c>
      <c r="C1306" s="11" t="s">
        <v>181</v>
      </c>
      <c r="D1306" s="11" t="s">
        <v>189</v>
      </c>
      <c r="E1306" s="28">
        <v>0</v>
      </c>
      <c r="F1306" s="28">
        <v>0</v>
      </c>
      <c r="G1306" s="28">
        <v>0</v>
      </c>
      <c r="H1306" s="28">
        <v>0</v>
      </c>
      <c r="I1306" s="28">
        <v>0</v>
      </c>
      <c r="J1306" s="28">
        <v>0</v>
      </c>
      <c r="K1306" s="28">
        <v>0</v>
      </c>
      <c r="L1306" s="28">
        <v>0</v>
      </c>
      <c r="M1306" s="28">
        <v>0</v>
      </c>
      <c r="N1306" s="28">
        <v>0</v>
      </c>
      <c r="O1306" s="28">
        <v>0</v>
      </c>
      <c r="P1306" s="28">
        <v>0</v>
      </c>
      <c r="Q1306" s="28">
        <v>0</v>
      </c>
      <c r="R1306" s="28">
        <v>0</v>
      </c>
      <c r="S1306" s="28">
        <v>0</v>
      </c>
      <c r="T1306" s="28">
        <v>0</v>
      </c>
      <c r="U1306" s="28">
        <v>0</v>
      </c>
      <c r="V1306" s="28">
        <v>0</v>
      </c>
      <c r="W1306" s="28">
        <v>0</v>
      </c>
      <c r="X1306" s="28">
        <v>0</v>
      </c>
    </row>
    <row r="1307" spans="1:24" x14ac:dyDescent="0.2">
      <c r="A1307" s="11" t="s">
        <v>147</v>
      </c>
      <c r="B1307" s="11" t="s">
        <v>86</v>
      </c>
      <c r="C1307" s="11" t="s">
        <v>181</v>
      </c>
      <c r="D1307" s="11" t="s">
        <v>190</v>
      </c>
      <c r="E1307" s="28">
        <v>0</v>
      </c>
      <c r="F1307" s="28">
        <v>0</v>
      </c>
      <c r="G1307" s="28">
        <v>0</v>
      </c>
      <c r="H1307" s="28">
        <v>0</v>
      </c>
      <c r="I1307" s="28">
        <v>0</v>
      </c>
      <c r="J1307" s="28">
        <v>0</v>
      </c>
      <c r="K1307" s="28">
        <v>0</v>
      </c>
      <c r="L1307" s="28">
        <v>0</v>
      </c>
      <c r="M1307" s="28">
        <v>0</v>
      </c>
      <c r="N1307" s="28">
        <v>0</v>
      </c>
      <c r="O1307" s="28">
        <v>0</v>
      </c>
      <c r="P1307" s="28">
        <v>0</v>
      </c>
      <c r="Q1307" s="28">
        <v>0</v>
      </c>
      <c r="R1307" s="28">
        <v>0</v>
      </c>
      <c r="S1307" s="28">
        <v>0</v>
      </c>
      <c r="T1307" s="28">
        <v>0</v>
      </c>
      <c r="U1307" s="28">
        <v>0</v>
      </c>
      <c r="V1307" s="28">
        <v>0</v>
      </c>
      <c r="W1307" s="28">
        <v>0</v>
      </c>
      <c r="X1307" s="28">
        <v>0</v>
      </c>
    </row>
    <row r="1308" spans="1:24" x14ac:dyDescent="0.2">
      <c r="A1308" s="11" t="s">
        <v>147</v>
      </c>
      <c r="B1308" s="11" t="s">
        <v>86</v>
      </c>
      <c r="C1308" s="11" t="s">
        <v>191</v>
      </c>
      <c r="D1308" s="11" t="s">
        <v>182</v>
      </c>
      <c r="E1308" s="28">
        <v>2.1724497499688338E-2</v>
      </c>
      <c r="F1308" s="28">
        <v>2.2694275171004974E-2</v>
      </c>
      <c r="G1308" s="28">
        <v>2.3931856926763882E-2</v>
      </c>
      <c r="H1308" s="28">
        <v>2.4806113365329913E-2</v>
      </c>
      <c r="I1308" s="28">
        <v>2.6441360143269435E-2</v>
      </c>
      <c r="J1308" s="28">
        <v>2.9003679992880199E-2</v>
      </c>
      <c r="K1308" s="28">
        <v>3.0039854405814082E-2</v>
      </c>
      <c r="L1308" s="28">
        <v>3.1584313238927145E-2</v>
      </c>
      <c r="M1308" s="28">
        <v>3.2667423064885168E-2</v>
      </c>
      <c r="N1308" s="28">
        <v>3.2639743070508313E-2</v>
      </c>
      <c r="O1308" s="28">
        <v>3.2676696605687769E-2</v>
      </c>
      <c r="P1308" s="28">
        <v>3.2548804361911224E-2</v>
      </c>
      <c r="Q1308" s="28">
        <v>3.1815730678466075E-2</v>
      </c>
      <c r="R1308" s="28">
        <v>3.1838048593601904E-2</v>
      </c>
      <c r="S1308" s="28">
        <v>3.2360477864697874E-2</v>
      </c>
      <c r="T1308" s="28">
        <v>3.2875070696727404E-2</v>
      </c>
      <c r="U1308" s="28">
        <v>3.3381944636276493E-2</v>
      </c>
      <c r="V1308" s="28">
        <v>3.3881215466732346E-2</v>
      </c>
      <c r="W1308" s="28">
        <v>3.4372997234731362E-2</v>
      </c>
      <c r="X1308" s="28">
        <v>3.4857402276210391E-2</v>
      </c>
    </row>
    <row r="1309" spans="1:24" x14ac:dyDescent="0.2">
      <c r="A1309" s="11" t="s">
        <v>147</v>
      </c>
      <c r="B1309" s="11" t="s">
        <v>86</v>
      </c>
      <c r="C1309" s="11" t="s">
        <v>191</v>
      </c>
      <c r="D1309" s="11" t="s">
        <v>183</v>
      </c>
      <c r="E1309" s="28">
        <v>8.1499999999999997E-4</v>
      </c>
      <c r="F1309" s="28">
        <v>1.467E-3</v>
      </c>
      <c r="G1309" s="28">
        <v>1.7570000000000001E-3</v>
      </c>
      <c r="H1309" s="28">
        <v>1.4220000000000001E-3</v>
      </c>
      <c r="I1309" s="28">
        <v>2.2030000000000001E-3</v>
      </c>
      <c r="J1309" s="28">
        <v>3.1675000000000002E-3</v>
      </c>
      <c r="K1309" s="28">
        <v>1.6999999999999999E-3</v>
      </c>
      <c r="L1309" s="28">
        <v>2.232E-3</v>
      </c>
      <c r="M1309" s="28">
        <v>1.8060000000000001E-3</v>
      </c>
      <c r="N1309" s="28">
        <v>7.2000000000000005E-4</v>
      </c>
      <c r="O1309" s="28">
        <v>7.8399999999999997E-4</v>
      </c>
      <c r="P1309" s="28">
        <v>6.2E-4</v>
      </c>
      <c r="Q1309" s="28">
        <v>6.3100000000000005E-4</v>
      </c>
      <c r="R1309" s="28">
        <v>4.9899999999999999E-4</v>
      </c>
      <c r="S1309" s="28">
        <v>1E-3</v>
      </c>
      <c r="T1309" s="28">
        <v>1E-3</v>
      </c>
      <c r="U1309" s="28">
        <v>1E-3</v>
      </c>
      <c r="V1309" s="28">
        <v>1E-3</v>
      </c>
      <c r="W1309" s="28">
        <v>1E-3</v>
      </c>
      <c r="X1309" s="28">
        <v>1E-3</v>
      </c>
    </row>
    <row r="1310" spans="1:24" x14ac:dyDescent="0.2">
      <c r="A1310" s="11" t="s">
        <v>147</v>
      </c>
      <c r="B1310" s="11" t="s">
        <v>86</v>
      </c>
      <c r="C1310" s="11" t="s">
        <v>191</v>
      </c>
      <c r="D1310" s="11" t="s">
        <v>184</v>
      </c>
      <c r="E1310" s="28">
        <v>0</v>
      </c>
      <c r="F1310" s="28">
        <v>0</v>
      </c>
      <c r="G1310" s="28">
        <v>0</v>
      </c>
      <c r="H1310" s="28">
        <v>0</v>
      </c>
      <c r="I1310" s="28">
        <v>0</v>
      </c>
      <c r="J1310" s="28">
        <v>0</v>
      </c>
      <c r="K1310" s="28">
        <v>0</v>
      </c>
      <c r="L1310" s="28">
        <v>0</v>
      </c>
      <c r="M1310" s="28">
        <v>0</v>
      </c>
      <c r="N1310" s="28">
        <v>0</v>
      </c>
      <c r="O1310" s="28">
        <v>0</v>
      </c>
      <c r="P1310" s="28">
        <v>0</v>
      </c>
      <c r="Q1310" s="28">
        <v>0</v>
      </c>
      <c r="R1310" s="28">
        <v>0</v>
      </c>
      <c r="S1310" s="28">
        <v>0</v>
      </c>
      <c r="T1310" s="28">
        <v>0</v>
      </c>
      <c r="U1310" s="28">
        <v>0</v>
      </c>
      <c r="V1310" s="28">
        <v>0</v>
      </c>
      <c r="W1310" s="28">
        <v>0</v>
      </c>
      <c r="X1310" s="28">
        <v>0</v>
      </c>
    </row>
    <row r="1311" spans="1:24" x14ac:dyDescent="0.2">
      <c r="A1311" s="11" t="s">
        <v>147</v>
      </c>
      <c r="B1311" s="11" t="s">
        <v>86</v>
      </c>
      <c r="C1311" s="11" t="s">
        <v>191</v>
      </c>
      <c r="D1311" s="11" t="s">
        <v>185</v>
      </c>
      <c r="E1311" s="28">
        <v>0</v>
      </c>
      <c r="F1311" s="28">
        <v>0</v>
      </c>
      <c r="G1311" s="28">
        <v>0</v>
      </c>
      <c r="H1311" s="28">
        <v>0</v>
      </c>
      <c r="I1311" s="28">
        <v>0</v>
      </c>
      <c r="J1311" s="28">
        <v>0</v>
      </c>
      <c r="K1311" s="28">
        <v>0</v>
      </c>
      <c r="L1311" s="28">
        <v>0</v>
      </c>
      <c r="M1311" s="28">
        <v>0</v>
      </c>
      <c r="N1311" s="28">
        <v>0</v>
      </c>
      <c r="O1311" s="28">
        <v>0</v>
      </c>
      <c r="P1311" s="28">
        <v>0</v>
      </c>
      <c r="Q1311" s="28">
        <v>0</v>
      </c>
      <c r="R1311" s="28">
        <v>0</v>
      </c>
      <c r="S1311" s="28">
        <v>0</v>
      </c>
      <c r="T1311" s="28">
        <v>0</v>
      </c>
      <c r="U1311" s="28">
        <v>0</v>
      </c>
      <c r="V1311" s="28">
        <v>0</v>
      </c>
      <c r="W1311" s="28">
        <v>0</v>
      </c>
      <c r="X1311" s="28">
        <v>0</v>
      </c>
    </row>
    <row r="1312" spans="1:24" x14ac:dyDescent="0.2">
      <c r="A1312" s="11" t="s">
        <v>147</v>
      </c>
      <c r="B1312" s="11" t="s">
        <v>86</v>
      </c>
      <c r="C1312" s="11" t="s">
        <v>191</v>
      </c>
      <c r="D1312" s="11" t="s">
        <v>186</v>
      </c>
      <c r="E1312" s="28">
        <v>2.3383999999999999E-2</v>
      </c>
      <c r="F1312" s="28">
        <v>2.2752999999999999E-2</v>
      </c>
      <c r="G1312" s="28">
        <v>3.4325000000000001E-2</v>
      </c>
      <c r="H1312" s="28">
        <v>3.7010000000000001E-2</v>
      </c>
      <c r="I1312" s="28">
        <v>1.8828999999999999E-2</v>
      </c>
      <c r="J1312" s="28">
        <v>4.6521600000000003E-2</v>
      </c>
      <c r="K1312" s="28">
        <v>3.6638100000000014E-2</v>
      </c>
      <c r="L1312" s="28">
        <v>2.4190099999999999E-2</v>
      </c>
      <c r="M1312" s="28">
        <v>4.07946E-2</v>
      </c>
      <c r="N1312" s="28">
        <v>3.1370699999999994E-2</v>
      </c>
      <c r="O1312" s="28">
        <v>2.9548999999999999E-2</v>
      </c>
      <c r="P1312" s="28">
        <v>2.7914099999999997E-2</v>
      </c>
      <c r="Q1312" s="28">
        <v>2.54863E-2</v>
      </c>
      <c r="R1312" s="28">
        <v>2.5307100000000003E-2</v>
      </c>
      <c r="S1312" s="28">
        <v>2.3107213888779007E-2</v>
      </c>
      <c r="T1312" s="28">
        <v>2.4189036510255228E-2</v>
      </c>
      <c r="U1312" s="28">
        <v>2.5370277923570134E-2</v>
      </c>
      <c r="V1312" s="28">
        <v>2.6427348064051226E-2</v>
      </c>
      <c r="W1312" s="28">
        <v>2.7498397787785091E-2</v>
      </c>
      <c r="X1312" s="28">
        <v>2.7885921820968322E-2</v>
      </c>
    </row>
    <row r="1313" spans="1:24" x14ac:dyDescent="0.2">
      <c r="A1313" s="11" t="s">
        <v>147</v>
      </c>
      <c r="B1313" s="11" t="s">
        <v>86</v>
      </c>
      <c r="C1313" s="11" t="s">
        <v>191</v>
      </c>
      <c r="D1313" s="11" t="s">
        <v>187</v>
      </c>
      <c r="E1313" s="28">
        <v>2.3383999999999999E-2</v>
      </c>
      <c r="F1313" s="28">
        <v>2.2752999999999999E-2</v>
      </c>
      <c r="G1313" s="28">
        <v>3.4325000000000001E-2</v>
      </c>
      <c r="H1313" s="28">
        <v>3.7010000000000001E-2</v>
      </c>
      <c r="I1313" s="28">
        <v>1.8828999999999999E-2</v>
      </c>
      <c r="J1313" s="28">
        <v>4.6521600000000003E-2</v>
      </c>
      <c r="K1313" s="28">
        <v>3.6638100000000014E-2</v>
      </c>
      <c r="L1313" s="28">
        <v>2.4190099999999999E-2</v>
      </c>
      <c r="M1313" s="28">
        <v>4.07946E-2</v>
      </c>
      <c r="N1313" s="28">
        <v>3.1370699999999994E-2</v>
      </c>
      <c r="O1313" s="28">
        <v>2.9548999999999999E-2</v>
      </c>
      <c r="P1313" s="28">
        <v>2.7914099999999997E-2</v>
      </c>
      <c r="Q1313" s="28">
        <v>2.54863E-2</v>
      </c>
      <c r="R1313" s="28">
        <v>2.5307100000000003E-2</v>
      </c>
      <c r="S1313" s="28">
        <v>2.3107213888779007E-2</v>
      </c>
      <c r="T1313" s="28">
        <v>2.4189036510255228E-2</v>
      </c>
      <c r="U1313" s="28">
        <v>2.5370277923570134E-2</v>
      </c>
      <c r="V1313" s="28">
        <v>2.6427348064051226E-2</v>
      </c>
      <c r="W1313" s="28">
        <v>2.7498397787785091E-2</v>
      </c>
      <c r="X1313" s="28">
        <v>2.7885921820968322E-2</v>
      </c>
    </row>
    <row r="1314" spans="1:24" x14ac:dyDescent="0.2">
      <c r="A1314" s="11" t="s">
        <v>147</v>
      </c>
      <c r="B1314" s="11" t="s">
        <v>86</v>
      </c>
      <c r="C1314" s="11" t="s">
        <v>191</v>
      </c>
      <c r="D1314" s="11" t="s">
        <v>188</v>
      </c>
      <c r="E1314" s="28">
        <v>2.3383999999999999E-2</v>
      </c>
      <c r="F1314" s="28">
        <v>2.2752999999999999E-2</v>
      </c>
      <c r="G1314" s="28">
        <v>3.4325000000000001E-2</v>
      </c>
      <c r="H1314" s="28">
        <v>3.7010000000000001E-2</v>
      </c>
      <c r="I1314" s="28">
        <v>3.1650999999999999E-2</v>
      </c>
      <c r="J1314" s="28">
        <v>3.2509999999999997E-2</v>
      </c>
      <c r="K1314" s="28">
        <v>4.2291000000000002E-2</v>
      </c>
      <c r="L1314" s="28">
        <v>3.9100000000000003E-2</v>
      </c>
      <c r="M1314" s="28">
        <v>3.7746000000000002E-2</v>
      </c>
      <c r="N1314" s="28">
        <v>3.6912E-2</v>
      </c>
      <c r="O1314" s="28">
        <v>2.9791000000000002E-2</v>
      </c>
      <c r="P1314" s="28">
        <v>3.3756000000000001E-2</v>
      </c>
      <c r="Q1314" s="28">
        <v>3.2772000000000003E-2</v>
      </c>
      <c r="R1314" s="28">
        <v>2.2665999999999999E-2</v>
      </c>
      <c r="S1314" s="28">
        <v>2.3738713426163297E-2</v>
      </c>
      <c r="T1314" s="28">
        <v>2.3876525126588999E-2</v>
      </c>
      <c r="U1314" s="28">
        <v>2.5070351382918448E-2</v>
      </c>
      <c r="V1314" s="28">
        <v>2.6323868952064379E-2</v>
      </c>
      <c r="W1314" s="28">
        <v>2.7611184291653722E-2</v>
      </c>
      <c r="X1314" s="28">
        <v>2.8649064575392229E-2</v>
      </c>
    </row>
    <row r="1315" spans="1:24" x14ac:dyDescent="0.2">
      <c r="A1315" s="11" t="s">
        <v>147</v>
      </c>
      <c r="B1315" s="11" t="s">
        <v>86</v>
      </c>
      <c r="C1315" s="11" t="s">
        <v>191</v>
      </c>
      <c r="D1315" s="11" t="s">
        <v>189</v>
      </c>
      <c r="E1315" s="28">
        <v>0</v>
      </c>
      <c r="F1315" s="28">
        <v>0</v>
      </c>
      <c r="G1315" s="28">
        <v>0</v>
      </c>
      <c r="H1315" s="28">
        <v>0</v>
      </c>
      <c r="I1315" s="28">
        <v>0</v>
      </c>
      <c r="J1315" s="28">
        <v>0</v>
      </c>
      <c r="K1315" s="28">
        <v>0</v>
      </c>
      <c r="L1315" s="28">
        <v>0</v>
      </c>
      <c r="M1315" s="28">
        <v>0</v>
      </c>
      <c r="N1315" s="28">
        <v>0</v>
      </c>
      <c r="O1315" s="28">
        <v>0</v>
      </c>
      <c r="P1315" s="28">
        <v>0</v>
      </c>
      <c r="Q1315" s="28">
        <v>0</v>
      </c>
      <c r="R1315" s="28">
        <v>0</v>
      </c>
      <c r="S1315" s="28">
        <v>0</v>
      </c>
      <c r="T1315" s="28">
        <v>0</v>
      </c>
      <c r="U1315" s="28">
        <v>0</v>
      </c>
      <c r="V1315" s="28">
        <v>0</v>
      </c>
      <c r="W1315" s="28">
        <v>0</v>
      </c>
      <c r="X1315" s="28">
        <v>0</v>
      </c>
    </row>
    <row r="1316" spans="1:24" x14ac:dyDescent="0.2">
      <c r="A1316" s="11" t="s">
        <v>147</v>
      </c>
      <c r="B1316" s="11" t="s">
        <v>86</v>
      </c>
      <c r="C1316" s="11" t="s">
        <v>191</v>
      </c>
      <c r="D1316" s="11" t="s">
        <v>190</v>
      </c>
      <c r="E1316" s="28">
        <v>0</v>
      </c>
      <c r="F1316" s="28">
        <v>0</v>
      </c>
      <c r="G1316" s="28">
        <v>0</v>
      </c>
      <c r="H1316" s="28">
        <v>0</v>
      </c>
      <c r="I1316" s="28">
        <v>0</v>
      </c>
      <c r="J1316" s="28">
        <v>0</v>
      </c>
      <c r="K1316" s="28">
        <v>0</v>
      </c>
      <c r="L1316" s="28">
        <v>0</v>
      </c>
      <c r="M1316" s="28">
        <v>0</v>
      </c>
      <c r="N1316" s="28">
        <v>0</v>
      </c>
      <c r="O1316" s="28">
        <v>0</v>
      </c>
      <c r="P1316" s="28">
        <v>0</v>
      </c>
      <c r="Q1316" s="28">
        <v>0</v>
      </c>
      <c r="R1316" s="28">
        <v>0</v>
      </c>
      <c r="S1316" s="28">
        <v>0</v>
      </c>
      <c r="T1316" s="28">
        <v>0</v>
      </c>
      <c r="U1316" s="28">
        <v>0</v>
      </c>
      <c r="V1316" s="28">
        <v>0</v>
      </c>
      <c r="W1316" s="28">
        <v>0</v>
      </c>
      <c r="X1316" s="28">
        <v>0</v>
      </c>
    </row>
    <row r="1317" spans="1:24" x14ac:dyDescent="0.2">
      <c r="A1317" s="11" t="s">
        <v>147</v>
      </c>
      <c r="B1317" s="11" t="s">
        <v>86</v>
      </c>
      <c r="C1317" s="11" t="s">
        <v>192</v>
      </c>
      <c r="D1317" s="11" t="s">
        <v>182</v>
      </c>
      <c r="E1317" s="28">
        <v>1.1338838542541399E-2</v>
      </c>
      <c r="F1317" s="28">
        <v>1.1377328228171538E-2</v>
      </c>
      <c r="G1317" s="28">
        <v>1.1419130492571742E-2</v>
      </c>
      <c r="H1317" s="28">
        <v>1.1485186173477232E-2</v>
      </c>
      <c r="I1317" s="28">
        <v>1.1492062107739724E-2</v>
      </c>
      <c r="J1317" s="28">
        <v>1.1524815238630083E-2</v>
      </c>
      <c r="K1317" s="28">
        <v>1.1621983402479212E-2</v>
      </c>
      <c r="L1317" s="28">
        <v>1.1708416154422264E-2</v>
      </c>
      <c r="M1317" s="28">
        <v>1.2003305227645297E-2</v>
      </c>
      <c r="N1317" s="28">
        <v>1.1988927616921947E-2</v>
      </c>
      <c r="O1317" s="28">
        <v>1.2139806788624466E-2</v>
      </c>
      <c r="P1317" s="28">
        <v>1.2171991276177569E-2</v>
      </c>
      <c r="Q1317" s="28">
        <v>1.2122938643067849E-2</v>
      </c>
      <c r="R1317" s="28">
        <v>1.1966752663381704E-2</v>
      </c>
      <c r="S1317" s="28">
        <v>1.1892691193133888E-2</v>
      </c>
      <c r="T1317" s="28">
        <v>1.1816712178330727E-2</v>
      </c>
      <c r="U1317" s="28">
        <v>1.1741072912461762E-2</v>
      </c>
      <c r="V1317" s="28">
        <v>1.166656986599451E-2</v>
      </c>
      <c r="W1317" s="28">
        <v>1.1593540722496878E-2</v>
      </c>
      <c r="X1317" s="28">
        <v>1.152113052472155E-2</v>
      </c>
    </row>
    <row r="1318" spans="1:24" x14ac:dyDescent="0.2">
      <c r="A1318" s="11" t="s">
        <v>147</v>
      </c>
      <c r="B1318" s="11" t="s">
        <v>86</v>
      </c>
      <c r="C1318" s="11" t="s">
        <v>192</v>
      </c>
      <c r="D1318" s="11" t="s">
        <v>183</v>
      </c>
      <c r="E1318" s="28">
        <v>3.3700000000000001E-4</v>
      </c>
      <c r="F1318" s="28">
        <v>2.41E-4</v>
      </c>
      <c r="G1318" s="28">
        <v>2.4499999999999999E-4</v>
      </c>
      <c r="H1318" s="28">
        <v>2.7E-4</v>
      </c>
      <c r="I1318" s="28">
        <v>2.12E-4</v>
      </c>
      <c r="J1318" s="28">
        <v>2.3800000000000001E-4</v>
      </c>
      <c r="K1318" s="28">
        <v>3.0299999999999999E-4</v>
      </c>
      <c r="L1318" s="28">
        <v>2.9399999999999999E-4</v>
      </c>
      <c r="M1318" s="28">
        <v>5.04E-4</v>
      </c>
      <c r="N1318" s="28">
        <v>2.0000000000000001E-4</v>
      </c>
      <c r="O1318" s="28">
        <v>3.6499999999999998E-4</v>
      </c>
      <c r="P1318" s="28">
        <v>2.4899999999999998E-4</v>
      </c>
      <c r="Q1318" s="28">
        <v>1.66E-4</v>
      </c>
      <c r="R1318" s="28">
        <v>5.8E-5</v>
      </c>
      <c r="S1318" s="28">
        <v>4.5606056385999999E-5</v>
      </c>
      <c r="T1318" s="28">
        <v>4.2947897128179301E-5</v>
      </c>
      <c r="U1318" s="28">
        <v>4.2527855914343525E-5</v>
      </c>
      <c r="V1318" s="28">
        <v>4.2907682657367078E-5</v>
      </c>
      <c r="W1318" s="28">
        <v>4.3636555162313995E-5</v>
      </c>
      <c r="X1318" s="28">
        <v>4.3525209449640771E-5</v>
      </c>
    </row>
    <row r="1319" spans="1:24" x14ac:dyDescent="0.2">
      <c r="A1319" s="11" t="s">
        <v>147</v>
      </c>
      <c r="B1319" s="11" t="s">
        <v>86</v>
      </c>
      <c r="C1319" s="11" t="s">
        <v>192</v>
      </c>
      <c r="D1319" s="11" t="s">
        <v>184</v>
      </c>
      <c r="E1319" s="28">
        <v>0</v>
      </c>
      <c r="F1319" s="28">
        <v>0</v>
      </c>
      <c r="G1319" s="28">
        <v>0</v>
      </c>
      <c r="H1319" s="28">
        <v>0</v>
      </c>
      <c r="I1319" s="28">
        <v>0</v>
      </c>
      <c r="J1319" s="28">
        <v>0</v>
      </c>
      <c r="K1319" s="28">
        <v>0</v>
      </c>
      <c r="L1319" s="28">
        <v>0</v>
      </c>
      <c r="M1319" s="28">
        <v>0</v>
      </c>
      <c r="N1319" s="28">
        <v>0</v>
      </c>
      <c r="O1319" s="28">
        <v>0</v>
      </c>
      <c r="P1319" s="28">
        <v>0</v>
      </c>
      <c r="Q1319" s="28">
        <v>0</v>
      </c>
      <c r="R1319" s="28">
        <v>0</v>
      </c>
      <c r="S1319" s="28">
        <v>0</v>
      </c>
      <c r="T1319" s="28">
        <v>0</v>
      </c>
      <c r="U1319" s="28">
        <v>0</v>
      </c>
      <c r="V1319" s="28">
        <v>0</v>
      </c>
      <c r="W1319" s="28">
        <v>0</v>
      </c>
      <c r="X1319" s="28">
        <v>0</v>
      </c>
    </row>
    <row r="1320" spans="1:24" x14ac:dyDescent="0.2">
      <c r="A1320" s="11" t="s">
        <v>147</v>
      </c>
      <c r="B1320" s="11" t="s">
        <v>86</v>
      </c>
      <c r="C1320" s="11" t="s">
        <v>192</v>
      </c>
      <c r="D1320" s="11" t="s">
        <v>185</v>
      </c>
      <c r="E1320" s="28">
        <v>0</v>
      </c>
      <c r="F1320" s="28">
        <v>0</v>
      </c>
      <c r="G1320" s="28">
        <v>0</v>
      </c>
      <c r="H1320" s="28">
        <v>0</v>
      </c>
      <c r="I1320" s="28">
        <v>0</v>
      </c>
      <c r="J1320" s="28">
        <v>0</v>
      </c>
      <c r="K1320" s="28">
        <v>0</v>
      </c>
      <c r="L1320" s="28">
        <v>0</v>
      </c>
      <c r="M1320" s="28">
        <v>0</v>
      </c>
      <c r="N1320" s="28">
        <v>0</v>
      </c>
      <c r="O1320" s="28">
        <v>0</v>
      </c>
      <c r="P1320" s="28">
        <v>0</v>
      </c>
      <c r="Q1320" s="28">
        <v>0</v>
      </c>
      <c r="R1320" s="28">
        <v>0</v>
      </c>
      <c r="S1320" s="28">
        <v>0</v>
      </c>
      <c r="T1320" s="28">
        <v>0</v>
      </c>
      <c r="U1320" s="28">
        <v>0</v>
      </c>
      <c r="V1320" s="28">
        <v>0</v>
      </c>
      <c r="W1320" s="28">
        <v>0</v>
      </c>
      <c r="X1320" s="28">
        <v>0</v>
      </c>
    </row>
    <row r="1321" spans="1:24" x14ac:dyDescent="0.2">
      <c r="A1321" s="11" t="s">
        <v>147</v>
      </c>
      <c r="B1321" s="11" t="s">
        <v>86</v>
      </c>
      <c r="C1321" s="11" t="s">
        <v>192</v>
      </c>
      <c r="D1321" s="11" t="s">
        <v>186</v>
      </c>
      <c r="E1321" s="28">
        <v>4.8085999999999997E-2</v>
      </c>
      <c r="F1321" s="28">
        <v>4.8252000000000003E-2</v>
      </c>
      <c r="G1321" s="28">
        <v>3.4381000000000002E-2</v>
      </c>
      <c r="H1321" s="28">
        <v>2.2169000000000001E-2</v>
      </c>
      <c r="I1321" s="28">
        <v>3.7021999999999999E-2</v>
      </c>
      <c r="J1321" s="28">
        <v>2.1556599999999999E-2</v>
      </c>
      <c r="K1321" s="28">
        <v>1.5668000000000001E-2</v>
      </c>
      <c r="L1321" s="28">
        <v>1.9418699999999997E-2</v>
      </c>
      <c r="M1321" s="28">
        <v>3.7065800000000003E-2</v>
      </c>
      <c r="N1321" s="28">
        <v>2.7753700000000003E-2</v>
      </c>
      <c r="O1321" s="28">
        <v>2.43185E-2</v>
      </c>
      <c r="P1321" s="28">
        <v>3.7984699999999996E-2</v>
      </c>
      <c r="Q1321" s="28">
        <v>2.2243699999999998E-2</v>
      </c>
      <c r="R1321" s="28">
        <v>2.1974599999999997E-2</v>
      </c>
      <c r="S1321" s="28">
        <v>2.7761531315056983E-2</v>
      </c>
      <c r="T1321" s="28">
        <v>2.7041252181446138E-2</v>
      </c>
      <c r="U1321" s="28">
        <v>2.700446769866206E-2</v>
      </c>
      <c r="V1321" s="28">
        <v>2.6833110691787371E-2</v>
      </c>
      <c r="W1321" s="28">
        <v>2.6665143661742819E-2</v>
      </c>
      <c r="X1321" s="28">
        <v>2.6498600206859568E-2</v>
      </c>
    </row>
    <row r="1322" spans="1:24" x14ac:dyDescent="0.2">
      <c r="A1322" s="11" t="s">
        <v>147</v>
      </c>
      <c r="B1322" s="11" t="s">
        <v>86</v>
      </c>
      <c r="C1322" s="11" t="s">
        <v>192</v>
      </c>
      <c r="D1322" s="11" t="s">
        <v>187</v>
      </c>
      <c r="E1322" s="28">
        <v>4.8085999999999997E-2</v>
      </c>
      <c r="F1322" s="28">
        <v>4.8252000000000003E-2</v>
      </c>
      <c r="G1322" s="28">
        <v>3.4381000000000002E-2</v>
      </c>
      <c r="H1322" s="28">
        <v>2.2169000000000001E-2</v>
      </c>
      <c r="I1322" s="28">
        <v>3.7021999999999999E-2</v>
      </c>
      <c r="J1322" s="28">
        <v>2.1556599999999999E-2</v>
      </c>
      <c r="K1322" s="28">
        <v>1.5668000000000001E-2</v>
      </c>
      <c r="L1322" s="28">
        <v>1.9418699999999997E-2</v>
      </c>
      <c r="M1322" s="28">
        <v>3.7065800000000003E-2</v>
      </c>
      <c r="N1322" s="28">
        <v>2.7753700000000003E-2</v>
      </c>
      <c r="O1322" s="28">
        <v>2.43185E-2</v>
      </c>
      <c r="P1322" s="28">
        <v>3.7984699999999996E-2</v>
      </c>
      <c r="Q1322" s="28">
        <v>2.2243699999999998E-2</v>
      </c>
      <c r="R1322" s="28">
        <v>2.1974599999999997E-2</v>
      </c>
      <c r="S1322" s="28">
        <v>2.7761531315056983E-2</v>
      </c>
      <c r="T1322" s="28">
        <v>2.7041252181446138E-2</v>
      </c>
      <c r="U1322" s="28">
        <v>2.700446769866206E-2</v>
      </c>
      <c r="V1322" s="28">
        <v>2.6833110691787371E-2</v>
      </c>
      <c r="W1322" s="28">
        <v>2.6665143661742819E-2</v>
      </c>
      <c r="X1322" s="28">
        <v>2.6498600206859568E-2</v>
      </c>
    </row>
    <row r="1323" spans="1:24" x14ac:dyDescent="0.2">
      <c r="A1323" s="11" t="s">
        <v>147</v>
      </c>
      <c r="B1323" s="11" t="s">
        <v>86</v>
      </c>
      <c r="C1323" s="11" t="s">
        <v>192</v>
      </c>
      <c r="D1323" s="11" t="s">
        <v>188</v>
      </c>
      <c r="E1323" s="28">
        <v>4.8085999999999997E-2</v>
      </c>
      <c r="F1323" s="28">
        <v>4.8252000000000003E-2</v>
      </c>
      <c r="G1323" s="28">
        <v>3.4381000000000002E-2</v>
      </c>
      <c r="H1323" s="28">
        <v>2.2169000000000001E-2</v>
      </c>
      <c r="I1323" s="28">
        <v>3.7021999999999999E-2</v>
      </c>
      <c r="J1323" s="28">
        <v>3.3198999999999999E-2</v>
      </c>
      <c r="K1323" s="28">
        <v>3.0752999999999999E-2</v>
      </c>
      <c r="L1323" s="28">
        <v>3.0866999999999999E-2</v>
      </c>
      <c r="M1323" s="28">
        <v>3.8535E-2</v>
      </c>
      <c r="N1323" s="28">
        <v>3.3355000000000003E-2</v>
      </c>
      <c r="O1323" s="28">
        <v>3.1625E-2</v>
      </c>
      <c r="P1323" s="28">
        <v>4.0971E-2</v>
      </c>
      <c r="Q1323" s="28">
        <v>2.6287999999999999E-2</v>
      </c>
      <c r="R1323" s="28">
        <v>2.8187E-2</v>
      </c>
      <c r="S1323" s="28">
        <v>3.8034423649258263E-2</v>
      </c>
      <c r="T1323" s="28">
        <v>2.8170900587314383E-2</v>
      </c>
      <c r="U1323" s="28">
        <v>2.8049465024347912E-2</v>
      </c>
      <c r="V1323" s="28">
        <v>2.7909217699226177E-2</v>
      </c>
      <c r="W1323" s="28">
        <v>2.7769671610730039E-2</v>
      </c>
      <c r="X1323" s="28">
        <v>2.7630823252676396E-2</v>
      </c>
    </row>
    <row r="1324" spans="1:24" x14ac:dyDescent="0.2">
      <c r="A1324" s="11" t="s">
        <v>147</v>
      </c>
      <c r="B1324" s="11" t="s">
        <v>86</v>
      </c>
      <c r="C1324" s="11" t="s">
        <v>192</v>
      </c>
      <c r="D1324" s="11" t="s">
        <v>189</v>
      </c>
      <c r="E1324" s="28">
        <v>0</v>
      </c>
      <c r="F1324" s="28">
        <v>0</v>
      </c>
      <c r="G1324" s="28">
        <v>0</v>
      </c>
      <c r="H1324" s="28">
        <v>0</v>
      </c>
      <c r="I1324" s="28">
        <v>0</v>
      </c>
      <c r="J1324" s="28">
        <v>0</v>
      </c>
      <c r="K1324" s="28">
        <v>0</v>
      </c>
      <c r="L1324" s="28">
        <v>0</v>
      </c>
      <c r="M1324" s="28">
        <v>0</v>
      </c>
      <c r="N1324" s="28">
        <v>0</v>
      </c>
      <c r="O1324" s="28">
        <v>0</v>
      </c>
      <c r="P1324" s="28">
        <v>0</v>
      </c>
      <c r="Q1324" s="28">
        <v>0</v>
      </c>
      <c r="R1324" s="28">
        <v>0</v>
      </c>
      <c r="S1324" s="28">
        <v>0</v>
      </c>
      <c r="T1324" s="28">
        <v>0</v>
      </c>
      <c r="U1324" s="28">
        <v>0</v>
      </c>
      <c r="V1324" s="28">
        <v>0</v>
      </c>
      <c r="W1324" s="28">
        <v>0</v>
      </c>
      <c r="X1324" s="28">
        <v>0</v>
      </c>
    </row>
    <row r="1325" spans="1:24" x14ac:dyDescent="0.2">
      <c r="A1325" s="11" t="s">
        <v>147</v>
      </c>
      <c r="B1325" s="11" t="s">
        <v>86</v>
      </c>
      <c r="C1325" s="11" t="s">
        <v>192</v>
      </c>
      <c r="D1325" s="11" t="s">
        <v>190</v>
      </c>
      <c r="E1325" s="28">
        <v>0</v>
      </c>
      <c r="F1325" s="28">
        <v>0</v>
      </c>
      <c r="G1325" s="28">
        <v>0</v>
      </c>
      <c r="H1325" s="28">
        <v>0</v>
      </c>
      <c r="I1325" s="28">
        <v>0</v>
      </c>
      <c r="J1325" s="28">
        <v>0</v>
      </c>
      <c r="K1325" s="28">
        <v>0</v>
      </c>
      <c r="L1325" s="28">
        <v>0</v>
      </c>
      <c r="M1325" s="28">
        <v>0</v>
      </c>
      <c r="N1325" s="28">
        <v>0</v>
      </c>
      <c r="O1325" s="28">
        <v>0</v>
      </c>
      <c r="P1325" s="28">
        <v>0</v>
      </c>
      <c r="Q1325" s="28">
        <v>0</v>
      </c>
      <c r="R1325" s="28">
        <v>0</v>
      </c>
      <c r="S1325" s="28">
        <v>0</v>
      </c>
      <c r="T1325" s="28">
        <v>0</v>
      </c>
      <c r="U1325" s="28">
        <v>0</v>
      </c>
      <c r="V1325" s="28">
        <v>0</v>
      </c>
      <c r="W1325" s="28">
        <v>0</v>
      </c>
      <c r="X1325" s="28">
        <v>0</v>
      </c>
    </row>
    <row r="1326" spans="1:24" x14ac:dyDescent="0.2">
      <c r="A1326" s="11" t="s">
        <v>148</v>
      </c>
      <c r="B1326" s="11" t="s">
        <v>86</v>
      </c>
      <c r="C1326" s="11" t="s">
        <v>181</v>
      </c>
      <c r="D1326" s="11" t="s">
        <v>182</v>
      </c>
      <c r="E1326" s="28">
        <v>1.842943</v>
      </c>
      <c r="F1326" s="28">
        <v>1.8752519999999999</v>
      </c>
      <c r="G1326" s="28">
        <v>1.8899790000000001</v>
      </c>
      <c r="H1326" s="28">
        <v>1.894209</v>
      </c>
      <c r="I1326" s="28">
        <v>1.9139999999999999</v>
      </c>
      <c r="J1326" s="28">
        <v>1.9650000000000001</v>
      </c>
      <c r="K1326" s="28">
        <v>2.02</v>
      </c>
      <c r="L1326" s="28">
        <v>2.0684999999999998</v>
      </c>
      <c r="M1326" s="28">
        <v>2.0990000000000002</v>
      </c>
      <c r="N1326" s="28">
        <v>2.1203220000000003</v>
      </c>
      <c r="O1326" s="28">
        <v>2.1636759999999997</v>
      </c>
      <c r="P1326" s="28">
        <v>2.198</v>
      </c>
      <c r="Q1326" s="28">
        <v>2.2370000000000001</v>
      </c>
      <c r="R1326" s="28">
        <v>2.2963179999999999</v>
      </c>
      <c r="S1326" s="28">
        <v>2.3576825099999996</v>
      </c>
      <c r="T1326" s="28">
        <v>2.3929369719499998</v>
      </c>
      <c r="U1326" s="28">
        <v>2.4219944384927494</v>
      </c>
      <c r="V1326" s="28">
        <v>2.4504697443756478</v>
      </c>
      <c r="W1326" s="28">
        <v>2.4783519084349872</v>
      </c>
      <c r="X1326" s="28">
        <v>2.5055855534710632</v>
      </c>
    </row>
    <row r="1327" spans="1:24" x14ac:dyDescent="0.2">
      <c r="A1327" s="11" t="s">
        <v>148</v>
      </c>
      <c r="B1327" s="11" t="s">
        <v>86</v>
      </c>
      <c r="C1327" s="11" t="s">
        <v>181</v>
      </c>
      <c r="D1327" s="11" t="s">
        <v>183</v>
      </c>
      <c r="E1327" s="28">
        <v>0.11348699999999999</v>
      </c>
      <c r="F1327" s="28">
        <v>9.6170000000000005E-2</v>
      </c>
      <c r="G1327" s="28">
        <v>0.111594</v>
      </c>
      <c r="H1327" s="28">
        <v>9.6000000000000002E-2</v>
      </c>
      <c r="I1327" s="28">
        <v>0.123</v>
      </c>
      <c r="J1327" s="28">
        <v>0.14899999999999999</v>
      </c>
      <c r="K1327" s="28">
        <v>0.157</v>
      </c>
      <c r="L1327" s="28">
        <v>0.16300000000000001</v>
      </c>
      <c r="M1327" s="28">
        <v>0.15</v>
      </c>
      <c r="N1327" s="28">
        <v>0.112513</v>
      </c>
      <c r="O1327" s="28">
        <v>0.15360799999999999</v>
      </c>
      <c r="P1327" s="28">
        <v>0.17039400000000002</v>
      </c>
      <c r="Q1327" s="28">
        <v>0.17120199999999999</v>
      </c>
      <c r="R1327" s="28">
        <v>0.18235300000000002</v>
      </c>
      <c r="S1327" s="28">
        <v>0.18766200000000002</v>
      </c>
      <c r="T1327" s="28">
        <v>0.16492699999999999</v>
      </c>
      <c r="U1327" s="28">
        <v>0.16066900000000001</v>
      </c>
      <c r="V1327" s="28">
        <v>0.161685</v>
      </c>
      <c r="W1327" s="28">
        <v>0.162658</v>
      </c>
      <c r="X1327" s="28">
        <v>0.16354300000000002</v>
      </c>
    </row>
    <row r="1328" spans="1:24" x14ac:dyDescent="0.2">
      <c r="A1328" s="11" t="s">
        <v>148</v>
      </c>
      <c r="B1328" s="11" t="s">
        <v>86</v>
      </c>
      <c r="C1328" s="11" t="s">
        <v>181</v>
      </c>
      <c r="D1328" s="11" t="s">
        <v>184</v>
      </c>
      <c r="E1328" s="28">
        <v>0</v>
      </c>
      <c r="F1328" s="28">
        <v>0</v>
      </c>
      <c r="G1328" s="28">
        <v>0</v>
      </c>
      <c r="H1328" s="28">
        <v>0</v>
      </c>
      <c r="I1328" s="28">
        <v>0</v>
      </c>
      <c r="J1328" s="28">
        <v>0</v>
      </c>
      <c r="K1328" s="28">
        <v>0</v>
      </c>
      <c r="L1328" s="28">
        <v>0</v>
      </c>
      <c r="M1328" s="28">
        <v>0</v>
      </c>
      <c r="N1328" s="28">
        <v>0</v>
      </c>
      <c r="O1328" s="28">
        <v>0</v>
      </c>
      <c r="P1328" s="28">
        <v>0</v>
      </c>
      <c r="Q1328" s="28">
        <v>0</v>
      </c>
      <c r="R1328" s="28">
        <v>0</v>
      </c>
      <c r="S1328" s="28">
        <v>0</v>
      </c>
      <c r="T1328" s="28">
        <v>0</v>
      </c>
      <c r="U1328" s="28">
        <v>0</v>
      </c>
      <c r="V1328" s="28">
        <v>0</v>
      </c>
      <c r="W1328" s="28">
        <v>0</v>
      </c>
      <c r="X1328" s="28">
        <v>0</v>
      </c>
    </row>
    <row r="1329" spans="1:24" x14ac:dyDescent="0.2">
      <c r="A1329" s="11" t="s">
        <v>148</v>
      </c>
      <c r="B1329" s="11" t="s">
        <v>86</v>
      </c>
      <c r="C1329" s="11" t="s">
        <v>181</v>
      </c>
      <c r="D1329" s="11" t="s">
        <v>185</v>
      </c>
      <c r="E1329" s="28">
        <v>0</v>
      </c>
      <c r="F1329" s="28">
        <v>0</v>
      </c>
      <c r="G1329" s="28">
        <v>0</v>
      </c>
      <c r="H1329" s="28">
        <v>0</v>
      </c>
      <c r="I1329" s="28">
        <v>0</v>
      </c>
      <c r="J1329" s="28">
        <v>0</v>
      </c>
      <c r="K1329" s="28">
        <v>0</v>
      </c>
      <c r="L1329" s="28">
        <v>0</v>
      </c>
      <c r="M1329" s="28">
        <v>0</v>
      </c>
      <c r="N1329" s="28">
        <v>0</v>
      </c>
      <c r="O1329" s="28">
        <v>0</v>
      </c>
      <c r="P1329" s="28">
        <v>0</v>
      </c>
      <c r="Q1329" s="28">
        <v>0</v>
      </c>
      <c r="R1329" s="28">
        <v>0</v>
      </c>
      <c r="S1329" s="28">
        <v>0</v>
      </c>
      <c r="T1329" s="28">
        <v>0</v>
      </c>
      <c r="U1329" s="28">
        <v>0</v>
      </c>
      <c r="V1329" s="28">
        <v>0</v>
      </c>
      <c r="W1329" s="28">
        <v>0</v>
      </c>
      <c r="X1329" s="28">
        <v>0</v>
      </c>
    </row>
    <row r="1330" spans="1:24" x14ac:dyDescent="0.2">
      <c r="A1330" s="11" t="s">
        <v>148</v>
      </c>
      <c r="B1330" s="11" t="s">
        <v>86</v>
      </c>
      <c r="C1330" s="11" t="s">
        <v>181</v>
      </c>
      <c r="D1330" s="11" t="s">
        <v>186</v>
      </c>
      <c r="E1330" s="28">
        <v>2.65383792</v>
      </c>
      <c r="F1330" s="28">
        <v>2.4378275999999999</v>
      </c>
      <c r="G1330" s="28">
        <v>2.3057743799999999</v>
      </c>
      <c r="H1330" s="28">
        <v>2.0646878100000001</v>
      </c>
      <c r="I1330" s="28">
        <v>2.5838999999999999</v>
      </c>
      <c r="J1330" s="28">
        <v>2.6928597664713529</v>
      </c>
      <c r="K1330" s="28">
        <v>2.9290988764074566</v>
      </c>
      <c r="L1330" s="28">
        <v>2.5349448767182832</v>
      </c>
      <c r="M1330" s="28">
        <v>2.200518868361812</v>
      </c>
      <c r="N1330" s="28">
        <v>2.0291224760506603</v>
      </c>
      <c r="O1330" s="28">
        <v>2.8682587877017371</v>
      </c>
      <c r="P1330" s="28">
        <v>3.1333122749999998</v>
      </c>
      <c r="Q1330" s="28">
        <v>2.3341071250000001</v>
      </c>
      <c r="R1330" s="28">
        <v>2.3132665249999995</v>
      </c>
      <c r="S1330" s="28">
        <v>2.3366800720767715</v>
      </c>
      <c r="T1330" s="28">
        <v>2.4134676303787668</v>
      </c>
      <c r="U1330" s="28">
        <v>2.5430941604173873</v>
      </c>
      <c r="V1330" s="28">
        <v>2.6955167188132134</v>
      </c>
      <c r="W1330" s="28">
        <v>2.7261870992784871</v>
      </c>
      <c r="X1330" s="28">
        <v>2.7561441088181695</v>
      </c>
    </row>
    <row r="1331" spans="1:24" x14ac:dyDescent="0.2">
      <c r="A1331" s="11" t="s">
        <v>148</v>
      </c>
      <c r="B1331" s="11" t="s">
        <v>86</v>
      </c>
      <c r="C1331" s="11" t="s">
        <v>181</v>
      </c>
      <c r="D1331" s="11" t="s">
        <v>187</v>
      </c>
      <c r="E1331" s="28">
        <v>2.65383792</v>
      </c>
      <c r="F1331" s="28">
        <v>2.4378275999999999</v>
      </c>
      <c r="G1331" s="28">
        <v>2.3057743799999999</v>
      </c>
      <c r="H1331" s="28">
        <v>2.0646878100000001</v>
      </c>
      <c r="I1331" s="28">
        <v>2.5838999999999999</v>
      </c>
      <c r="J1331" s="28">
        <v>2.6928597664713529</v>
      </c>
      <c r="K1331" s="28">
        <v>2.9290988764074566</v>
      </c>
      <c r="L1331" s="28">
        <v>2.5349448767182832</v>
      </c>
      <c r="M1331" s="28">
        <v>2.200518868361812</v>
      </c>
      <c r="N1331" s="28">
        <v>2.0291224760506603</v>
      </c>
      <c r="O1331" s="28">
        <v>2.8682587877017371</v>
      </c>
      <c r="P1331" s="28">
        <v>3.1333122749999998</v>
      </c>
      <c r="Q1331" s="28">
        <v>2.3341071250000001</v>
      </c>
      <c r="R1331" s="28">
        <v>2.3132665249999995</v>
      </c>
      <c r="S1331" s="28">
        <v>2.3366800720767715</v>
      </c>
      <c r="T1331" s="28">
        <v>2.4134676303787668</v>
      </c>
      <c r="U1331" s="28">
        <v>2.5430941604173873</v>
      </c>
      <c r="V1331" s="28">
        <v>2.6955167188132134</v>
      </c>
      <c r="W1331" s="28">
        <v>2.7261870992784871</v>
      </c>
      <c r="X1331" s="28">
        <v>2.7561441088181695</v>
      </c>
    </row>
    <row r="1332" spans="1:24" x14ac:dyDescent="0.2">
      <c r="A1332" s="11" t="s">
        <v>148</v>
      </c>
      <c r="B1332" s="11" t="s">
        <v>86</v>
      </c>
      <c r="C1332" s="11" t="s">
        <v>181</v>
      </c>
      <c r="D1332" s="11" t="s">
        <v>188</v>
      </c>
      <c r="E1332" s="28">
        <v>3.476432</v>
      </c>
      <c r="F1332" s="28">
        <v>3.7326260000000002</v>
      </c>
      <c r="G1332" s="28">
        <v>2.9969999999999999</v>
      </c>
      <c r="H1332" s="28">
        <v>2.6789999999999998</v>
      </c>
      <c r="I1332" s="28">
        <v>3.3559999999999999</v>
      </c>
      <c r="J1332" s="28">
        <v>3.2970000000000002</v>
      </c>
      <c r="K1332" s="28">
        <v>3.827</v>
      </c>
      <c r="L1332" s="28">
        <v>3.243134</v>
      </c>
      <c r="M1332" s="28">
        <v>2.6436289999999998</v>
      </c>
      <c r="N1332" s="28">
        <v>2.5109806513500001</v>
      </c>
      <c r="O1332" s="28">
        <v>3.3943249810000005</v>
      </c>
      <c r="P1332" s="28">
        <v>3.7431475200000004</v>
      </c>
      <c r="Q1332" s="28">
        <v>3.0149657999999993</v>
      </c>
      <c r="R1332" s="28">
        <v>2.9188866000000004</v>
      </c>
      <c r="S1332" s="28">
        <v>2.7183998417004918</v>
      </c>
      <c r="T1332" s="28">
        <v>3.1068625821375693</v>
      </c>
      <c r="U1332" s="28">
        <v>3.2192289058380621</v>
      </c>
      <c r="V1332" s="28">
        <v>3.3315927695343328</v>
      </c>
      <c r="W1332" s="28">
        <v>3.3722757189857564</v>
      </c>
      <c r="X1332" s="28">
        <v>3.4021827758112138</v>
      </c>
    </row>
    <row r="1333" spans="1:24" x14ac:dyDescent="0.2">
      <c r="A1333" s="11" t="s">
        <v>148</v>
      </c>
      <c r="B1333" s="11" t="s">
        <v>86</v>
      </c>
      <c r="C1333" s="11" t="s">
        <v>181</v>
      </c>
      <c r="D1333" s="11" t="s">
        <v>189</v>
      </c>
      <c r="E1333" s="28">
        <v>0.63417299999999999</v>
      </c>
      <c r="F1333" s="28">
        <v>0.856043</v>
      </c>
      <c r="G1333" s="28">
        <v>0.670929</v>
      </c>
      <c r="H1333" s="28">
        <v>0.55093899999999996</v>
      </c>
      <c r="I1333" s="28">
        <v>0.54300000000000004</v>
      </c>
      <c r="J1333" s="28">
        <v>0.49948999999999999</v>
      </c>
      <c r="K1333" s="28">
        <v>0.55600000000000005</v>
      </c>
      <c r="L1333" s="28">
        <v>0.31</v>
      </c>
      <c r="M1333" s="28">
        <v>0.40600000000000003</v>
      </c>
      <c r="N1333" s="28">
        <v>0.374977</v>
      </c>
      <c r="O1333" s="28">
        <v>0.61541299999999999</v>
      </c>
      <c r="P1333" s="28">
        <v>0.50379300000000005</v>
      </c>
      <c r="Q1333" s="28">
        <v>0.68628800000000001</v>
      </c>
      <c r="R1333" s="28">
        <v>0.64841499999999996</v>
      </c>
      <c r="S1333" s="28">
        <v>0.64379909846331773</v>
      </c>
      <c r="T1333" s="28">
        <v>0.64841499999999996</v>
      </c>
      <c r="U1333" s="28">
        <v>0.64841499999999996</v>
      </c>
      <c r="V1333" s="28">
        <v>0.64841499999999996</v>
      </c>
      <c r="W1333" s="28">
        <v>0.64841499999999996</v>
      </c>
      <c r="X1333" s="28">
        <v>0.64841499999999996</v>
      </c>
    </row>
    <row r="1334" spans="1:24" x14ac:dyDescent="0.2">
      <c r="A1334" s="11" t="s">
        <v>148</v>
      </c>
      <c r="B1334" s="11" t="s">
        <v>86</v>
      </c>
      <c r="C1334" s="11" t="s">
        <v>181</v>
      </c>
      <c r="D1334" s="11" t="s">
        <v>190</v>
      </c>
      <c r="E1334" s="28">
        <v>0</v>
      </c>
      <c r="F1334" s="28">
        <v>0</v>
      </c>
      <c r="G1334" s="28">
        <v>0</v>
      </c>
      <c r="H1334" s="28">
        <v>0</v>
      </c>
      <c r="I1334" s="28">
        <v>0</v>
      </c>
      <c r="J1334" s="28">
        <v>0</v>
      </c>
      <c r="K1334" s="28">
        <v>0</v>
      </c>
      <c r="L1334" s="28">
        <v>0</v>
      </c>
      <c r="M1334" s="28">
        <v>0</v>
      </c>
      <c r="N1334" s="28">
        <v>0</v>
      </c>
      <c r="O1334" s="28">
        <v>0</v>
      </c>
      <c r="P1334" s="28">
        <v>0</v>
      </c>
      <c r="Q1334" s="28">
        <v>0</v>
      </c>
      <c r="R1334" s="28">
        <v>0</v>
      </c>
      <c r="S1334" s="28">
        <v>0</v>
      </c>
      <c r="T1334" s="28">
        <v>0</v>
      </c>
      <c r="U1334" s="28">
        <v>0</v>
      </c>
      <c r="V1334" s="28">
        <v>0</v>
      </c>
      <c r="W1334" s="28">
        <v>0</v>
      </c>
      <c r="X1334" s="28">
        <v>0</v>
      </c>
    </row>
    <row r="1335" spans="1:24" x14ac:dyDescent="0.2">
      <c r="A1335" s="11" t="s">
        <v>148</v>
      </c>
      <c r="B1335" s="11" t="s">
        <v>86</v>
      </c>
      <c r="C1335" s="11" t="s">
        <v>191</v>
      </c>
      <c r="D1335" s="11" t="s">
        <v>182</v>
      </c>
      <c r="E1335" s="28">
        <v>0.34663804942439397</v>
      </c>
      <c r="F1335" s="28">
        <v>0.35489246761831938</v>
      </c>
      <c r="G1335" s="28">
        <v>0.36546974270149318</v>
      </c>
      <c r="H1335" s="28">
        <v>0.37720850731601324</v>
      </c>
      <c r="I1335" s="28">
        <v>0.39952503812093026</v>
      </c>
      <c r="J1335" s="28">
        <v>0.43447215393319416</v>
      </c>
      <c r="K1335" s="28">
        <v>0.46862920896000004</v>
      </c>
      <c r="L1335" s="28">
        <v>0.48599999999999999</v>
      </c>
      <c r="M1335" s="28">
        <v>0.48199999999999998</v>
      </c>
      <c r="N1335" s="28">
        <v>0.46200000000000002</v>
      </c>
      <c r="O1335" s="28">
        <v>0.441</v>
      </c>
      <c r="P1335" s="28">
        <v>0.42699999999999999</v>
      </c>
      <c r="Q1335" s="28">
        <v>0.41699999999999998</v>
      </c>
      <c r="R1335" s="28">
        <v>0.40993299999999999</v>
      </c>
      <c r="S1335" s="28">
        <v>0.40757602500000001</v>
      </c>
      <c r="T1335" s="28">
        <v>0.40692982312500003</v>
      </c>
      <c r="U1335" s="28">
        <v>0.40819808639062505</v>
      </c>
      <c r="V1335" s="28">
        <v>0.41126822991132822</v>
      </c>
      <c r="W1335" s="28">
        <v>0.41591111266797864</v>
      </c>
      <c r="X1335" s="28">
        <v>0.42172177921788023</v>
      </c>
    </row>
    <row r="1336" spans="1:24" x14ac:dyDescent="0.2">
      <c r="A1336" s="11" t="s">
        <v>148</v>
      </c>
      <c r="B1336" s="11" t="s">
        <v>86</v>
      </c>
      <c r="C1336" s="11" t="s">
        <v>191</v>
      </c>
      <c r="D1336" s="11" t="s">
        <v>183</v>
      </c>
      <c r="E1336" s="28">
        <v>3.2140000000000002E-2</v>
      </c>
      <c r="F1336" s="28">
        <v>3.1313000000000001E-2</v>
      </c>
      <c r="G1336" s="28">
        <v>3.1599000000000002E-2</v>
      </c>
      <c r="H1336" s="28">
        <v>3.2000000000000001E-2</v>
      </c>
      <c r="I1336" s="28">
        <v>4.4999999999999998E-2</v>
      </c>
      <c r="J1336" s="28">
        <v>5.6000000000000001E-2</v>
      </c>
      <c r="K1336" s="28">
        <v>6.3E-2</v>
      </c>
      <c r="L1336" s="28">
        <v>5.6000000000000001E-2</v>
      </c>
      <c r="M1336" s="28">
        <v>3.4000000000000002E-2</v>
      </c>
      <c r="N1336" s="28">
        <v>1.5567000000000001E-2</v>
      </c>
      <c r="O1336" s="28">
        <v>1.6500000000000001E-2</v>
      </c>
      <c r="P1336" s="28">
        <v>2.4477000000000002E-2</v>
      </c>
      <c r="Q1336" s="28">
        <v>2.4288000000000001E-2</v>
      </c>
      <c r="R1336" s="28">
        <v>2.4208E-2</v>
      </c>
      <c r="S1336" s="28">
        <v>2.8388000000000004E-2</v>
      </c>
      <c r="T1336" s="28">
        <v>2.9922000000000001E-2</v>
      </c>
      <c r="U1336" s="28">
        <v>3.1788000000000004E-2</v>
      </c>
      <c r="V1336" s="28">
        <v>3.3685E-2</v>
      </c>
      <c r="W1336" s="28">
        <v>3.5487999999999999E-2</v>
      </c>
      <c r="X1336" s="28">
        <v>3.7003999999999995E-2</v>
      </c>
    </row>
    <row r="1337" spans="1:24" x14ac:dyDescent="0.2">
      <c r="A1337" s="11" t="s">
        <v>148</v>
      </c>
      <c r="B1337" s="11" t="s">
        <v>86</v>
      </c>
      <c r="C1337" s="11" t="s">
        <v>191</v>
      </c>
      <c r="D1337" s="11" t="s">
        <v>184</v>
      </c>
      <c r="E1337" s="28">
        <v>0</v>
      </c>
      <c r="F1337" s="28">
        <v>0</v>
      </c>
      <c r="G1337" s="28">
        <v>0</v>
      </c>
      <c r="H1337" s="28">
        <v>0</v>
      </c>
      <c r="I1337" s="28">
        <v>0</v>
      </c>
      <c r="J1337" s="28">
        <v>0</v>
      </c>
      <c r="K1337" s="28">
        <v>0</v>
      </c>
      <c r="L1337" s="28">
        <v>0</v>
      </c>
      <c r="M1337" s="28">
        <v>0</v>
      </c>
      <c r="N1337" s="28">
        <v>0</v>
      </c>
      <c r="O1337" s="28">
        <v>0</v>
      </c>
      <c r="P1337" s="28">
        <v>0</v>
      </c>
      <c r="Q1337" s="28">
        <v>0</v>
      </c>
      <c r="R1337" s="28">
        <v>0</v>
      </c>
      <c r="S1337" s="28">
        <v>0</v>
      </c>
      <c r="T1337" s="28">
        <v>0</v>
      </c>
      <c r="U1337" s="28">
        <v>0</v>
      </c>
      <c r="V1337" s="28">
        <v>0</v>
      </c>
      <c r="W1337" s="28">
        <v>0</v>
      </c>
      <c r="X1337" s="28">
        <v>0</v>
      </c>
    </row>
    <row r="1338" spans="1:24" x14ac:dyDescent="0.2">
      <c r="A1338" s="11" t="s">
        <v>148</v>
      </c>
      <c r="B1338" s="11" t="s">
        <v>86</v>
      </c>
      <c r="C1338" s="11" t="s">
        <v>191</v>
      </c>
      <c r="D1338" s="11" t="s">
        <v>185</v>
      </c>
      <c r="E1338" s="28">
        <v>0</v>
      </c>
      <c r="F1338" s="28">
        <v>0</v>
      </c>
      <c r="G1338" s="28">
        <v>0</v>
      </c>
      <c r="H1338" s="28">
        <v>0</v>
      </c>
      <c r="I1338" s="28">
        <v>0</v>
      </c>
      <c r="J1338" s="28">
        <v>0</v>
      </c>
      <c r="K1338" s="28">
        <v>0</v>
      </c>
      <c r="L1338" s="28">
        <v>0</v>
      </c>
      <c r="M1338" s="28">
        <v>0</v>
      </c>
      <c r="N1338" s="28">
        <v>0</v>
      </c>
      <c r="O1338" s="28">
        <v>0</v>
      </c>
      <c r="P1338" s="28">
        <v>0</v>
      </c>
      <c r="Q1338" s="28">
        <v>0</v>
      </c>
      <c r="R1338" s="28">
        <v>0</v>
      </c>
      <c r="S1338" s="28">
        <v>0</v>
      </c>
      <c r="T1338" s="28">
        <v>0</v>
      </c>
      <c r="U1338" s="28">
        <v>0</v>
      </c>
      <c r="V1338" s="28">
        <v>0</v>
      </c>
      <c r="W1338" s="28">
        <v>0</v>
      </c>
      <c r="X1338" s="28">
        <v>0</v>
      </c>
    </row>
    <row r="1339" spans="1:24" x14ac:dyDescent="0.2">
      <c r="A1339" s="11" t="s">
        <v>148</v>
      </c>
      <c r="B1339" s="11" t="s">
        <v>86</v>
      </c>
      <c r="C1339" s="11" t="s">
        <v>191</v>
      </c>
      <c r="D1339" s="11" t="s">
        <v>186</v>
      </c>
      <c r="E1339" s="28">
        <v>0.21396809100259312</v>
      </c>
      <c r="F1339" s="28">
        <v>0.21840073605805646</v>
      </c>
      <c r="G1339" s="28">
        <v>0.22683617775964215</v>
      </c>
      <c r="H1339" s="28">
        <v>0.20466161189722806</v>
      </c>
      <c r="I1339" s="28">
        <v>0.25178472000000002</v>
      </c>
      <c r="J1339" s="28">
        <v>0.28220132634506706</v>
      </c>
      <c r="K1339" s="28">
        <v>0.2922518448817612</v>
      </c>
      <c r="L1339" s="28">
        <v>0.27258015982592709</v>
      </c>
      <c r="M1339" s="28">
        <v>0.22719664534550937</v>
      </c>
      <c r="N1339" s="28">
        <v>0.22504877659117467</v>
      </c>
      <c r="O1339" s="28">
        <v>0.26938525573947047</v>
      </c>
      <c r="P1339" s="28">
        <v>0.32993699999999998</v>
      </c>
      <c r="Q1339" s="28">
        <v>0.24793678</v>
      </c>
      <c r="R1339" s="28">
        <v>0.20289059999999998</v>
      </c>
      <c r="S1339" s="28">
        <v>0.18288256583329335</v>
      </c>
      <c r="T1339" s="28">
        <v>0.20052252599440865</v>
      </c>
      <c r="U1339" s="28">
        <v>0.21634498578703126</v>
      </c>
      <c r="V1339" s="28">
        <v>0.23442289104945707</v>
      </c>
      <c r="W1339" s="28">
        <v>0.2495466676007872</v>
      </c>
      <c r="X1339" s="28">
        <v>0.25303306753072813</v>
      </c>
    </row>
    <row r="1340" spans="1:24" x14ac:dyDescent="0.2">
      <c r="A1340" s="11" t="s">
        <v>148</v>
      </c>
      <c r="B1340" s="11" t="s">
        <v>86</v>
      </c>
      <c r="C1340" s="11" t="s">
        <v>191</v>
      </c>
      <c r="D1340" s="11" t="s">
        <v>187</v>
      </c>
      <c r="E1340" s="28">
        <v>0.21396809100259312</v>
      </c>
      <c r="F1340" s="28">
        <v>0.21840073605805646</v>
      </c>
      <c r="G1340" s="28">
        <v>0.22683617775964215</v>
      </c>
      <c r="H1340" s="28">
        <v>0.20466161189722806</v>
      </c>
      <c r="I1340" s="28">
        <v>0.25178472000000002</v>
      </c>
      <c r="J1340" s="28">
        <v>0.28220132634506706</v>
      </c>
      <c r="K1340" s="28">
        <v>0.2922518448817612</v>
      </c>
      <c r="L1340" s="28">
        <v>0.27258015982592709</v>
      </c>
      <c r="M1340" s="28">
        <v>0.22719664534550937</v>
      </c>
      <c r="N1340" s="28">
        <v>0.22504877659117467</v>
      </c>
      <c r="O1340" s="28">
        <v>0.26938525573947047</v>
      </c>
      <c r="P1340" s="28">
        <v>0.32993699999999998</v>
      </c>
      <c r="Q1340" s="28">
        <v>0.24793678</v>
      </c>
      <c r="R1340" s="28">
        <v>0.20289059999999998</v>
      </c>
      <c r="S1340" s="28">
        <v>0.18288256583329335</v>
      </c>
      <c r="T1340" s="28">
        <v>0.20052252599440865</v>
      </c>
      <c r="U1340" s="28">
        <v>0.21634498578703126</v>
      </c>
      <c r="V1340" s="28">
        <v>0.23442289104945707</v>
      </c>
      <c r="W1340" s="28">
        <v>0.2495466676007872</v>
      </c>
      <c r="X1340" s="28">
        <v>0.25303306753072813</v>
      </c>
    </row>
    <row r="1341" spans="1:24" x14ac:dyDescent="0.2">
      <c r="A1341" s="11" t="s">
        <v>148</v>
      </c>
      <c r="B1341" s="11" t="s">
        <v>86</v>
      </c>
      <c r="C1341" s="11" t="s">
        <v>191</v>
      </c>
      <c r="D1341" s="11" t="s">
        <v>188</v>
      </c>
      <c r="E1341" s="28">
        <v>0.184751</v>
      </c>
      <c r="F1341" s="28">
        <v>0.17626</v>
      </c>
      <c r="G1341" s="28">
        <v>0.20458299999999999</v>
      </c>
      <c r="H1341" s="28">
        <v>0.15690599999999999</v>
      </c>
      <c r="I1341" s="28">
        <v>0.20300000000000001</v>
      </c>
      <c r="J1341" s="28">
        <v>0.32800000000000001</v>
      </c>
      <c r="K1341" s="28">
        <v>0.32300000000000001</v>
      </c>
      <c r="L1341" s="28">
        <v>0.247</v>
      </c>
      <c r="M1341" s="28">
        <v>0.26500000000000001</v>
      </c>
      <c r="N1341" s="28">
        <v>0.21843699999999999</v>
      </c>
      <c r="O1341" s="28">
        <v>0.19413347421755039</v>
      </c>
      <c r="P1341" s="28">
        <v>0.19383600000000001</v>
      </c>
      <c r="Q1341" s="28">
        <v>0.159414</v>
      </c>
      <c r="R1341" s="28">
        <v>0.13411699999999999</v>
      </c>
      <c r="S1341" s="28">
        <v>0.12850501870102607</v>
      </c>
      <c r="T1341" s="28">
        <v>0.16668198820732893</v>
      </c>
      <c r="U1341" s="28">
        <v>0.19100600802608494</v>
      </c>
      <c r="V1341" s="28">
        <v>0.20782751749719128</v>
      </c>
      <c r="W1341" s="28">
        <v>0.22285852611858262</v>
      </c>
      <c r="X1341" s="28">
        <v>0.22909182328909597</v>
      </c>
    </row>
    <row r="1342" spans="1:24" x14ac:dyDescent="0.2">
      <c r="A1342" s="11" t="s">
        <v>148</v>
      </c>
      <c r="B1342" s="11" t="s">
        <v>86</v>
      </c>
      <c r="C1342" s="11" t="s">
        <v>191</v>
      </c>
      <c r="D1342" s="11" t="s">
        <v>189</v>
      </c>
      <c r="E1342" s="28">
        <v>5.7730000000000004E-3</v>
      </c>
      <c r="F1342" s="28">
        <v>2.601E-3</v>
      </c>
      <c r="G1342" s="28">
        <v>5.4270000000000004E-3</v>
      </c>
      <c r="H1342" s="28">
        <v>8.6829999999999997E-3</v>
      </c>
      <c r="I1342" s="28">
        <v>2.5500999999999999E-2</v>
      </c>
      <c r="J1342" s="28">
        <v>3.9604E-2</v>
      </c>
      <c r="K1342" s="28">
        <v>1.5379E-2</v>
      </c>
      <c r="L1342" s="28">
        <v>6.0000000000000001E-3</v>
      </c>
      <c r="M1342" s="28">
        <v>1.1209E-2</v>
      </c>
      <c r="N1342" s="28">
        <v>1.1554E-2</v>
      </c>
      <c r="O1342" s="28">
        <v>1.1861E-2</v>
      </c>
      <c r="P1342" s="28">
        <v>9.9880000000000004E-3</v>
      </c>
      <c r="Q1342" s="28">
        <v>1.0578000000000001E-2</v>
      </c>
      <c r="R1342" s="28">
        <v>4.5409999999999999E-3</v>
      </c>
      <c r="S1342" s="28">
        <v>2.9378317765142658E-3</v>
      </c>
      <c r="T1342" s="28">
        <v>1.3623000000000005E-3</v>
      </c>
      <c r="U1342" s="28">
        <v>1.3623000000000005E-3</v>
      </c>
      <c r="V1342" s="28">
        <v>1.3623000000000005E-3</v>
      </c>
      <c r="W1342" s="28">
        <v>1.3623000000000005E-3</v>
      </c>
      <c r="X1342" s="28">
        <v>1.3623000000000005E-3</v>
      </c>
    </row>
    <row r="1343" spans="1:24" x14ac:dyDescent="0.2">
      <c r="A1343" s="11" t="s">
        <v>148</v>
      </c>
      <c r="B1343" s="11" t="s">
        <v>86</v>
      </c>
      <c r="C1343" s="11" t="s">
        <v>191</v>
      </c>
      <c r="D1343" s="11" t="s">
        <v>190</v>
      </c>
      <c r="E1343" s="28">
        <v>0</v>
      </c>
      <c r="F1343" s="28">
        <v>0</v>
      </c>
      <c r="G1343" s="28">
        <v>0</v>
      </c>
      <c r="H1343" s="28">
        <v>0</v>
      </c>
      <c r="I1343" s="28">
        <v>0</v>
      </c>
      <c r="J1343" s="28">
        <v>0</v>
      </c>
      <c r="K1343" s="28">
        <v>0</v>
      </c>
      <c r="L1343" s="28">
        <v>0</v>
      </c>
      <c r="M1343" s="28">
        <v>0</v>
      </c>
      <c r="N1343" s="28">
        <v>0</v>
      </c>
      <c r="O1343" s="28">
        <v>0</v>
      </c>
      <c r="P1343" s="28">
        <v>0</v>
      </c>
      <c r="Q1343" s="28">
        <v>0</v>
      </c>
      <c r="R1343" s="28">
        <v>0</v>
      </c>
      <c r="S1343" s="28">
        <v>0</v>
      </c>
      <c r="T1343" s="28">
        <v>0</v>
      </c>
      <c r="U1343" s="28">
        <v>0</v>
      </c>
      <c r="V1343" s="28">
        <v>0</v>
      </c>
      <c r="W1343" s="28">
        <v>0</v>
      </c>
      <c r="X1343" s="28">
        <v>0</v>
      </c>
    </row>
    <row r="1344" spans="1:24" x14ac:dyDescent="0.2">
      <c r="A1344" s="11" t="s">
        <v>148</v>
      </c>
      <c r="B1344" s="11" t="s">
        <v>86</v>
      </c>
      <c r="C1344" s="11" t="s">
        <v>192</v>
      </c>
      <c r="D1344" s="11" t="s">
        <v>182</v>
      </c>
      <c r="E1344" s="28">
        <v>5.2254950575606071E-2</v>
      </c>
      <c r="F1344" s="28">
        <v>5.1358532381680616E-2</v>
      </c>
      <c r="G1344" s="28">
        <v>5.0292257298506796E-2</v>
      </c>
      <c r="H1344" s="28">
        <v>4.9699492683986761E-2</v>
      </c>
      <c r="I1344" s="28">
        <v>5.0800961879069746E-2</v>
      </c>
      <c r="J1344" s="28">
        <v>4.9448846066805857E-2</v>
      </c>
      <c r="K1344" s="28">
        <v>5.4706791039999987E-2</v>
      </c>
      <c r="L1344" s="28">
        <v>5.4076795647954784E-2</v>
      </c>
      <c r="M1344" s="28">
        <v>5.1829176205463227E-2</v>
      </c>
      <c r="N1344" s="28">
        <v>4.8283136848050905E-2</v>
      </c>
      <c r="O1344" s="28">
        <v>4.5032495051028208E-2</v>
      </c>
      <c r="P1344" s="28">
        <v>4.4024920595415101E-2</v>
      </c>
      <c r="Q1344" s="28">
        <v>4.3229179329919445E-2</v>
      </c>
      <c r="R1344" s="28">
        <v>4.3104969603628307E-2</v>
      </c>
      <c r="S1344" s="28">
        <v>4.2063422947229194E-2</v>
      </c>
      <c r="T1344" s="28">
        <v>4.1693446423033978E-2</v>
      </c>
      <c r="U1344" s="28">
        <v>4.2036167316500242E-2</v>
      </c>
      <c r="V1344" s="28">
        <v>4.3069188911685222E-2</v>
      </c>
      <c r="W1344" s="28">
        <v>4.4556578131399849E-2</v>
      </c>
      <c r="X1344" s="28">
        <v>4.6213354536945868E-2</v>
      </c>
    </row>
    <row r="1345" spans="1:24" x14ac:dyDescent="0.2">
      <c r="A1345" s="11" t="s">
        <v>148</v>
      </c>
      <c r="B1345" s="11" t="s">
        <v>86</v>
      </c>
      <c r="C1345" s="11" t="s">
        <v>192</v>
      </c>
      <c r="D1345" s="11" t="s">
        <v>183</v>
      </c>
      <c r="E1345" s="28">
        <v>5.2180066413735912E-3</v>
      </c>
      <c r="F1345" s="28">
        <v>4.7260000000000002E-3</v>
      </c>
      <c r="G1345" s="28">
        <v>4.4009999999999995E-3</v>
      </c>
      <c r="H1345" s="28">
        <v>4.0000000000000001E-3</v>
      </c>
      <c r="I1345" s="28">
        <v>5.0000000000000001E-3</v>
      </c>
      <c r="J1345" s="28">
        <v>6.0000000000000001E-3</v>
      </c>
      <c r="K1345" s="28">
        <v>6.0000000000000001E-3</v>
      </c>
      <c r="L1345" s="28">
        <v>7.0000000000000001E-3</v>
      </c>
      <c r="M1345" s="28">
        <v>7.0000000000000001E-3</v>
      </c>
      <c r="N1345" s="28">
        <v>2.8631881433323764E-3</v>
      </c>
      <c r="O1345" s="28">
        <v>2.8516091262462723E-3</v>
      </c>
      <c r="P1345" s="28">
        <v>3.9459999999999999E-3</v>
      </c>
      <c r="Q1345" s="28">
        <v>4.0469999999999994E-3</v>
      </c>
      <c r="R1345" s="28">
        <v>4.6310000000000006E-3</v>
      </c>
      <c r="S1345" s="28">
        <v>3.7000000000000002E-3</v>
      </c>
      <c r="T1345" s="28">
        <v>4.2569999999999995E-3</v>
      </c>
      <c r="U1345" s="28">
        <v>4.9290000000000002E-3</v>
      </c>
      <c r="V1345" s="28">
        <v>5.6570000000000006E-3</v>
      </c>
      <c r="W1345" s="28">
        <v>6.2249999999999996E-3</v>
      </c>
      <c r="X1345" s="28">
        <v>6.5579999999999996E-3</v>
      </c>
    </row>
    <row r="1346" spans="1:24" x14ac:dyDescent="0.2">
      <c r="A1346" s="11" t="s">
        <v>148</v>
      </c>
      <c r="B1346" s="11" t="s">
        <v>86</v>
      </c>
      <c r="C1346" s="11" t="s">
        <v>192</v>
      </c>
      <c r="D1346" s="11" t="s">
        <v>184</v>
      </c>
      <c r="E1346" s="28">
        <v>0</v>
      </c>
      <c r="F1346" s="28">
        <v>0</v>
      </c>
      <c r="G1346" s="28">
        <v>0</v>
      </c>
      <c r="H1346" s="28">
        <v>0</v>
      </c>
      <c r="I1346" s="28">
        <v>0</v>
      </c>
      <c r="J1346" s="28">
        <v>0</v>
      </c>
      <c r="K1346" s="28">
        <v>0</v>
      </c>
      <c r="L1346" s="28">
        <v>0</v>
      </c>
      <c r="M1346" s="28">
        <v>0</v>
      </c>
      <c r="N1346" s="28">
        <v>0</v>
      </c>
      <c r="O1346" s="28">
        <v>0</v>
      </c>
      <c r="P1346" s="28">
        <v>0</v>
      </c>
      <c r="Q1346" s="28">
        <v>0</v>
      </c>
      <c r="R1346" s="28">
        <v>0</v>
      </c>
      <c r="S1346" s="28">
        <v>0</v>
      </c>
      <c r="T1346" s="28">
        <v>0</v>
      </c>
      <c r="U1346" s="28">
        <v>0</v>
      </c>
      <c r="V1346" s="28">
        <v>0</v>
      </c>
      <c r="W1346" s="28">
        <v>0</v>
      </c>
      <c r="X1346" s="28">
        <v>0</v>
      </c>
    </row>
    <row r="1347" spans="1:24" x14ac:dyDescent="0.2">
      <c r="A1347" s="11" t="s">
        <v>148</v>
      </c>
      <c r="B1347" s="11" t="s">
        <v>86</v>
      </c>
      <c r="C1347" s="11" t="s">
        <v>192</v>
      </c>
      <c r="D1347" s="11" t="s">
        <v>185</v>
      </c>
      <c r="E1347" s="28">
        <v>0</v>
      </c>
      <c r="F1347" s="28">
        <v>0</v>
      </c>
      <c r="G1347" s="28">
        <v>0</v>
      </c>
      <c r="H1347" s="28">
        <v>0</v>
      </c>
      <c r="I1347" s="28">
        <v>0</v>
      </c>
      <c r="J1347" s="28">
        <v>0</v>
      </c>
      <c r="K1347" s="28">
        <v>0</v>
      </c>
      <c r="L1347" s="28">
        <v>0</v>
      </c>
      <c r="M1347" s="28">
        <v>0</v>
      </c>
      <c r="N1347" s="28">
        <v>0</v>
      </c>
      <c r="O1347" s="28">
        <v>0</v>
      </c>
      <c r="P1347" s="28">
        <v>0</v>
      </c>
      <c r="Q1347" s="28">
        <v>0</v>
      </c>
      <c r="R1347" s="28">
        <v>0</v>
      </c>
      <c r="S1347" s="28">
        <v>0</v>
      </c>
      <c r="T1347" s="28">
        <v>0</v>
      </c>
      <c r="U1347" s="28">
        <v>0</v>
      </c>
      <c r="V1347" s="28">
        <v>0</v>
      </c>
      <c r="W1347" s="28">
        <v>0</v>
      </c>
      <c r="X1347" s="28">
        <v>0</v>
      </c>
    </row>
    <row r="1348" spans="1:24" x14ac:dyDescent="0.2">
      <c r="A1348" s="11" t="s">
        <v>148</v>
      </c>
      <c r="B1348" s="11" t="s">
        <v>86</v>
      </c>
      <c r="C1348" s="11" t="s">
        <v>192</v>
      </c>
      <c r="D1348" s="11" t="s">
        <v>186</v>
      </c>
      <c r="E1348" s="28">
        <v>0.16354861912917601</v>
      </c>
      <c r="F1348" s="28">
        <v>0.12770862243168438</v>
      </c>
      <c r="G1348" s="28">
        <v>0.11904480733018137</v>
      </c>
      <c r="H1348" s="28">
        <v>0.11433660840434497</v>
      </c>
      <c r="I1348" s="28">
        <v>0.11544904</v>
      </c>
      <c r="J1348" s="28">
        <v>0.15253570000000002</v>
      </c>
      <c r="K1348" s="28">
        <v>0.14432050000000002</v>
      </c>
      <c r="L1348" s="28">
        <v>0.16748650000000004</v>
      </c>
      <c r="M1348" s="28">
        <v>0.16545140000000003</v>
      </c>
      <c r="N1348" s="28">
        <v>0.11725139999999999</v>
      </c>
      <c r="O1348" s="28">
        <v>0.16164100000000001</v>
      </c>
      <c r="P1348" s="28">
        <v>0.16758386000000003</v>
      </c>
      <c r="Q1348" s="28">
        <v>0.13259176</v>
      </c>
      <c r="R1348" s="28">
        <v>0.14695100000000003</v>
      </c>
      <c r="S1348" s="28">
        <v>0.14709160795213841</v>
      </c>
      <c r="T1348" s="28">
        <v>0.1483929473377133</v>
      </c>
      <c r="U1348" s="28">
        <v>0.1488080323004109</v>
      </c>
      <c r="V1348" s="28">
        <v>0.15289562063648249</v>
      </c>
      <c r="W1348" s="28">
        <v>0.15817585236646947</v>
      </c>
      <c r="X1348" s="28">
        <v>0.16405740860615783</v>
      </c>
    </row>
    <row r="1349" spans="1:24" x14ac:dyDescent="0.2">
      <c r="A1349" s="11" t="s">
        <v>148</v>
      </c>
      <c r="B1349" s="11" t="s">
        <v>86</v>
      </c>
      <c r="C1349" s="11" t="s">
        <v>192</v>
      </c>
      <c r="D1349" s="11" t="s">
        <v>187</v>
      </c>
      <c r="E1349" s="28">
        <v>0.16354861912917601</v>
      </c>
      <c r="F1349" s="28">
        <v>0.12770862243168438</v>
      </c>
      <c r="G1349" s="28">
        <v>0.11904480733018137</v>
      </c>
      <c r="H1349" s="28">
        <v>0.11433660840434497</v>
      </c>
      <c r="I1349" s="28">
        <v>0.11544904</v>
      </c>
      <c r="J1349" s="28">
        <v>0.15253570000000002</v>
      </c>
      <c r="K1349" s="28">
        <v>0.14432050000000002</v>
      </c>
      <c r="L1349" s="28">
        <v>0.16748650000000004</v>
      </c>
      <c r="M1349" s="28">
        <v>0.16545140000000003</v>
      </c>
      <c r="N1349" s="28">
        <v>0.11725139999999999</v>
      </c>
      <c r="O1349" s="28">
        <v>0.16164100000000001</v>
      </c>
      <c r="P1349" s="28">
        <v>0.16758386000000003</v>
      </c>
      <c r="Q1349" s="28">
        <v>0.13259176</v>
      </c>
      <c r="R1349" s="28">
        <v>0.14695100000000003</v>
      </c>
      <c r="S1349" s="28">
        <v>0.14709160795213841</v>
      </c>
      <c r="T1349" s="28">
        <v>0.1483929473377133</v>
      </c>
      <c r="U1349" s="28">
        <v>0.1488080323004109</v>
      </c>
      <c r="V1349" s="28">
        <v>0.15289562063648249</v>
      </c>
      <c r="W1349" s="28">
        <v>0.15817585236646947</v>
      </c>
      <c r="X1349" s="28">
        <v>0.16405740860615783</v>
      </c>
    </row>
    <row r="1350" spans="1:24" x14ac:dyDescent="0.2">
      <c r="A1350" s="11" t="s">
        <v>148</v>
      </c>
      <c r="B1350" s="11" t="s">
        <v>86</v>
      </c>
      <c r="C1350" s="11" t="s">
        <v>192</v>
      </c>
      <c r="D1350" s="11" t="s">
        <v>188</v>
      </c>
      <c r="E1350" s="28">
        <v>0.21324399999999999</v>
      </c>
      <c r="F1350" s="28">
        <v>0.188</v>
      </c>
      <c r="G1350" s="28">
        <v>0.19900000000000001</v>
      </c>
      <c r="H1350" s="28">
        <v>0.195684</v>
      </c>
      <c r="I1350" s="28">
        <v>0.159912</v>
      </c>
      <c r="J1350" s="28">
        <v>0.157</v>
      </c>
      <c r="K1350" s="28">
        <v>0.19500000000000001</v>
      </c>
      <c r="L1350" s="28">
        <v>0.187</v>
      </c>
      <c r="M1350" s="28">
        <v>0.161</v>
      </c>
      <c r="N1350" s="28">
        <v>0.167827</v>
      </c>
      <c r="O1350" s="28">
        <v>0.220056</v>
      </c>
      <c r="P1350" s="28">
        <v>0.18959699999999999</v>
      </c>
      <c r="Q1350" s="28">
        <v>0.14526</v>
      </c>
      <c r="R1350" s="28">
        <v>0.168242</v>
      </c>
      <c r="S1350" s="28">
        <v>0.1918598710590827</v>
      </c>
      <c r="T1350" s="28">
        <v>0.19524945858296744</v>
      </c>
      <c r="U1350" s="28">
        <v>0.19800977628891878</v>
      </c>
      <c r="V1350" s="28">
        <v>0.20102871847057011</v>
      </c>
      <c r="W1350" s="28">
        <v>0.20643245911301727</v>
      </c>
      <c r="X1350" s="28">
        <v>0.21258742178197509</v>
      </c>
    </row>
    <row r="1351" spans="1:24" x14ac:dyDescent="0.2">
      <c r="A1351" s="11" t="s">
        <v>148</v>
      </c>
      <c r="B1351" s="11" t="s">
        <v>86</v>
      </c>
      <c r="C1351" s="11" t="s">
        <v>192</v>
      </c>
      <c r="D1351" s="11" t="s">
        <v>189</v>
      </c>
      <c r="E1351" s="28">
        <v>5.2504000000000002E-2</v>
      </c>
      <c r="F1351" s="28">
        <v>2.6009999999999998E-2</v>
      </c>
      <c r="G1351" s="28">
        <v>5.4260000000000003E-2</v>
      </c>
      <c r="H1351" s="28">
        <v>2.3819E-2</v>
      </c>
      <c r="I1351" s="28">
        <v>2.2456E-2</v>
      </c>
      <c r="J1351" s="28">
        <v>2.3075999999999999E-2</v>
      </c>
      <c r="K1351" s="28">
        <v>3.3162999999999998E-2</v>
      </c>
      <c r="L1351" s="28">
        <v>2.8899999999999999E-2</v>
      </c>
      <c r="M1351" s="28">
        <v>2.7793999999999999E-2</v>
      </c>
      <c r="N1351" s="28">
        <v>2.9966E-2</v>
      </c>
      <c r="O1351" s="28">
        <v>5.250996768138768E-2</v>
      </c>
      <c r="P1351" s="28">
        <v>4.7246000000000003E-2</v>
      </c>
      <c r="Q1351" s="28">
        <v>4.6531000000000003E-2</v>
      </c>
      <c r="R1351" s="28">
        <v>4.4929999999999998E-2</v>
      </c>
      <c r="S1351" s="28">
        <v>3.0113289851692399E-2</v>
      </c>
      <c r="T1351" s="28">
        <v>4.5828599999999997E-2</v>
      </c>
      <c r="U1351" s="28">
        <v>4.5828599999999997E-2</v>
      </c>
      <c r="V1351" s="28">
        <v>4.5828599999999997E-2</v>
      </c>
      <c r="W1351" s="28">
        <v>4.5828599999999997E-2</v>
      </c>
      <c r="X1351" s="28">
        <v>4.5828599999999997E-2</v>
      </c>
    </row>
    <row r="1352" spans="1:24" x14ac:dyDescent="0.2">
      <c r="A1352" s="11" t="s">
        <v>148</v>
      </c>
      <c r="B1352" s="11" t="s">
        <v>86</v>
      </c>
      <c r="C1352" s="11" t="s">
        <v>192</v>
      </c>
      <c r="D1352" s="11" t="s">
        <v>190</v>
      </c>
      <c r="E1352" s="28">
        <v>0</v>
      </c>
      <c r="F1352" s="28">
        <v>0</v>
      </c>
      <c r="G1352" s="28">
        <v>0</v>
      </c>
      <c r="H1352" s="28">
        <v>0</v>
      </c>
      <c r="I1352" s="28">
        <v>0</v>
      </c>
      <c r="J1352" s="28">
        <v>0</v>
      </c>
      <c r="K1352" s="28">
        <v>0</v>
      </c>
      <c r="L1352" s="28">
        <v>0</v>
      </c>
      <c r="M1352" s="28">
        <v>0</v>
      </c>
      <c r="N1352" s="28">
        <v>0</v>
      </c>
      <c r="O1352" s="28">
        <v>0</v>
      </c>
      <c r="P1352" s="28">
        <v>0</v>
      </c>
      <c r="Q1352" s="28">
        <v>0</v>
      </c>
      <c r="R1352" s="28">
        <v>0</v>
      </c>
      <c r="S1352" s="28">
        <v>0</v>
      </c>
      <c r="T1352" s="28">
        <v>0</v>
      </c>
      <c r="U1352" s="28">
        <v>0</v>
      </c>
      <c r="V1352" s="28">
        <v>0</v>
      </c>
      <c r="W1352" s="28">
        <v>0</v>
      </c>
      <c r="X1352" s="28">
        <v>0</v>
      </c>
    </row>
    <row r="1353" spans="1:24" x14ac:dyDescent="0.2">
      <c r="A1353" s="11" t="s">
        <v>149</v>
      </c>
      <c r="B1353" s="11" t="s">
        <v>86</v>
      </c>
      <c r="C1353" s="11" t="s">
        <v>181</v>
      </c>
      <c r="D1353" s="11" t="s">
        <v>182</v>
      </c>
      <c r="E1353" s="28">
        <v>2.120749</v>
      </c>
      <c r="F1353" s="28">
        <v>2.1462430000000001</v>
      </c>
      <c r="G1353" s="28">
        <v>2.1800250000000001</v>
      </c>
      <c r="H1353" s="28">
        <v>2.2593829999999997</v>
      </c>
      <c r="I1353" s="28">
        <v>2.331</v>
      </c>
      <c r="J1353" s="28">
        <v>2.4140000000000001</v>
      </c>
      <c r="K1353" s="28">
        <v>2.4889999999999999</v>
      </c>
      <c r="L1353" s="28">
        <v>2.5535559999999999</v>
      </c>
      <c r="M1353" s="28">
        <v>2.6828310000000002</v>
      </c>
      <c r="N1353" s="28">
        <v>2.7582910000000003</v>
      </c>
      <c r="O1353" s="28">
        <v>2.858244</v>
      </c>
      <c r="P1353" s="28">
        <v>2.9580000000000002</v>
      </c>
      <c r="Q1353" s="28">
        <v>3.036</v>
      </c>
      <c r="R1353" s="28">
        <v>3.105</v>
      </c>
      <c r="S1353" s="28">
        <v>3.1622799999999995</v>
      </c>
      <c r="T1353" s="28">
        <v>3.2199122399999993</v>
      </c>
      <c r="U1353" s="28">
        <v>3.2796069074399994</v>
      </c>
      <c r="V1353" s="28">
        <v>3.3283647347539995</v>
      </c>
      <c r="W1353" s="28">
        <v>3.3691076543200578</v>
      </c>
      <c r="X1353" s="28">
        <v>3.413816252722409</v>
      </c>
    </row>
    <row r="1354" spans="1:24" x14ac:dyDescent="0.2">
      <c r="A1354" s="11" t="s">
        <v>149</v>
      </c>
      <c r="B1354" s="11" t="s">
        <v>86</v>
      </c>
      <c r="C1354" s="11" t="s">
        <v>181</v>
      </c>
      <c r="D1354" s="11" t="s">
        <v>183</v>
      </c>
      <c r="E1354" s="28">
        <v>0.13464500000000001</v>
      </c>
      <c r="F1354" s="28">
        <v>0.109441</v>
      </c>
      <c r="G1354" s="28">
        <v>0.117036</v>
      </c>
      <c r="H1354" s="28">
        <v>0.14699999999999999</v>
      </c>
      <c r="I1354" s="28">
        <v>0.14199999999999999</v>
      </c>
      <c r="J1354" s="28">
        <v>0.14799999999999999</v>
      </c>
      <c r="K1354" s="28">
        <v>0.14599999999999999</v>
      </c>
      <c r="L1354" s="28">
        <v>0.126</v>
      </c>
      <c r="M1354" s="28">
        <v>0.14000000000000001</v>
      </c>
      <c r="N1354" s="28">
        <v>8.8345000000000007E-2</v>
      </c>
      <c r="O1354" s="28">
        <v>0.11189300000000001</v>
      </c>
      <c r="P1354" s="28">
        <v>0.125997</v>
      </c>
      <c r="Q1354" s="28">
        <v>0.11110800000000001</v>
      </c>
      <c r="R1354" s="28">
        <v>0.10326099999999999</v>
      </c>
      <c r="S1354" s="28">
        <v>0.103855</v>
      </c>
      <c r="T1354" s="28">
        <v>0.111391</v>
      </c>
      <c r="U1354" s="28">
        <v>0.12087300000000001</v>
      </c>
      <c r="V1354" s="28">
        <v>0.130748</v>
      </c>
      <c r="W1354" s="28">
        <v>0.13863600000000001</v>
      </c>
      <c r="X1354" s="28">
        <v>0.14380000000000001</v>
      </c>
    </row>
    <row r="1355" spans="1:24" x14ac:dyDescent="0.2">
      <c r="A1355" s="11" t="s">
        <v>149</v>
      </c>
      <c r="B1355" s="11" t="s">
        <v>86</v>
      </c>
      <c r="C1355" s="11" t="s">
        <v>181</v>
      </c>
      <c r="D1355" s="11" t="s">
        <v>184</v>
      </c>
      <c r="E1355" s="28">
        <v>3.8168999999999995E-2</v>
      </c>
      <c r="F1355" s="28">
        <v>4.1964000000000001E-2</v>
      </c>
      <c r="G1355" s="28">
        <v>4.0972000000000001E-2</v>
      </c>
      <c r="H1355" s="28">
        <v>1.9E-2</v>
      </c>
      <c r="I1355" s="28">
        <v>0.01</v>
      </c>
      <c r="J1355" s="28">
        <v>2.1000000000000001E-2</v>
      </c>
      <c r="K1355" s="28">
        <v>3.2000000000000001E-2</v>
      </c>
      <c r="L1355" s="28">
        <v>2.3E-2</v>
      </c>
      <c r="M1355" s="28">
        <v>1.6E-2</v>
      </c>
      <c r="N1355" s="28">
        <v>1.0446E-2</v>
      </c>
      <c r="O1355" s="28">
        <v>7.9050000000000006E-3</v>
      </c>
      <c r="P1355" s="28">
        <v>6.992E-3</v>
      </c>
      <c r="Q1355" s="28">
        <v>5.0140000000000002E-3</v>
      </c>
      <c r="R1355" s="28">
        <v>1.0308999999999999E-2</v>
      </c>
      <c r="S1355" s="28">
        <v>4.1965000000000002E-2</v>
      </c>
      <c r="T1355" s="28">
        <v>6.3198000000000004E-2</v>
      </c>
      <c r="U1355" s="28">
        <v>5.9159999999999997E-2</v>
      </c>
      <c r="V1355" s="28">
        <v>5.7909000000000002E-2</v>
      </c>
      <c r="W1355" s="28">
        <v>5.1980999999999999E-2</v>
      </c>
      <c r="X1355" s="28">
        <v>5.5945999999999996E-2</v>
      </c>
    </row>
    <row r="1356" spans="1:24" x14ac:dyDescent="0.2">
      <c r="A1356" s="11" t="s">
        <v>149</v>
      </c>
      <c r="B1356" s="11" t="s">
        <v>86</v>
      </c>
      <c r="C1356" s="11" t="s">
        <v>181</v>
      </c>
      <c r="D1356" s="11" t="s">
        <v>185</v>
      </c>
      <c r="E1356" s="28">
        <v>0.19084499999999999</v>
      </c>
      <c r="F1356" s="28">
        <v>0.20982000000000001</v>
      </c>
      <c r="G1356" s="28">
        <v>0.20485999999999999</v>
      </c>
      <c r="H1356" s="28">
        <v>9.5000000000000001E-2</v>
      </c>
      <c r="I1356" s="28">
        <v>0.05</v>
      </c>
      <c r="J1356" s="28">
        <v>0.105</v>
      </c>
      <c r="K1356" s="28">
        <v>0.16</v>
      </c>
      <c r="L1356" s="28">
        <v>0.115</v>
      </c>
      <c r="M1356" s="28">
        <v>0.08</v>
      </c>
      <c r="N1356" s="28">
        <v>5.2229999999999999E-2</v>
      </c>
      <c r="O1356" s="28">
        <v>3.9525000000000005E-2</v>
      </c>
      <c r="P1356" s="28">
        <v>3.4959999999999998E-2</v>
      </c>
      <c r="Q1356" s="28">
        <v>2.5070000000000002E-2</v>
      </c>
      <c r="R1356" s="28">
        <v>5.1544999999999994E-2</v>
      </c>
      <c r="S1356" s="28">
        <v>0.20982500000000001</v>
      </c>
      <c r="T1356" s="28">
        <v>0.31598999999999999</v>
      </c>
      <c r="U1356" s="28">
        <v>0.29580000000000001</v>
      </c>
      <c r="V1356" s="28">
        <v>0.289545</v>
      </c>
      <c r="W1356" s="28">
        <v>0.259905</v>
      </c>
      <c r="X1356" s="28">
        <v>0.27972999999999998</v>
      </c>
    </row>
    <row r="1357" spans="1:24" x14ac:dyDescent="0.2">
      <c r="A1357" s="11" t="s">
        <v>149</v>
      </c>
      <c r="B1357" s="11" t="s">
        <v>86</v>
      </c>
      <c r="C1357" s="11" t="s">
        <v>181</v>
      </c>
      <c r="D1357" s="11" t="s">
        <v>186</v>
      </c>
      <c r="E1357" s="28">
        <v>2.4079999999999999</v>
      </c>
      <c r="F1357" s="28">
        <v>2.282</v>
      </c>
      <c r="G1357" s="28">
        <v>2.4689999999999999</v>
      </c>
      <c r="H1357" s="28">
        <v>2.858922607114192</v>
      </c>
      <c r="I1357" s="28">
        <v>2.86713</v>
      </c>
      <c r="J1357" s="28">
        <v>2.9341923697078296</v>
      </c>
      <c r="K1357" s="28">
        <v>3.0663709193622108</v>
      </c>
      <c r="L1357" s="28">
        <v>3.0646069917477994</v>
      </c>
      <c r="M1357" s="28">
        <v>3.0684106563392257</v>
      </c>
      <c r="N1357" s="28">
        <v>2.5266166906471286</v>
      </c>
      <c r="O1357" s="28">
        <v>3.1276133008321261</v>
      </c>
      <c r="P1357" s="28">
        <v>3.6846227749999998</v>
      </c>
      <c r="Q1357" s="28">
        <v>3.852129975</v>
      </c>
      <c r="R1357" s="28">
        <v>3.5553727250000002</v>
      </c>
      <c r="S1357" s="28">
        <v>3.2575000586337626</v>
      </c>
      <c r="T1357" s="28">
        <v>3.5377629133901856</v>
      </c>
      <c r="U1357" s="28">
        <v>3.8043440126303985</v>
      </c>
      <c r="V1357" s="28">
        <v>3.9274703870097198</v>
      </c>
      <c r="W1357" s="28">
        <v>4.0429291851840681</v>
      </c>
      <c r="X1357" s="28">
        <v>4.0965795032668906</v>
      </c>
    </row>
    <row r="1358" spans="1:24" x14ac:dyDescent="0.2">
      <c r="A1358" s="11" t="s">
        <v>149</v>
      </c>
      <c r="B1358" s="11" t="s">
        <v>86</v>
      </c>
      <c r="C1358" s="11" t="s">
        <v>181</v>
      </c>
      <c r="D1358" s="11" t="s">
        <v>187</v>
      </c>
      <c r="E1358" s="28">
        <v>2.5988449999999998</v>
      </c>
      <c r="F1358" s="28">
        <v>2.4918200000000001</v>
      </c>
      <c r="G1358" s="28">
        <v>2.6738599999999999</v>
      </c>
      <c r="H1358" s="28">
        <v>2.9539226071141922</v>
      </c>
      <c r="I1358" s="28">
        <v>2.9171299999999998</v>
      </c>
      <c r="J1358" s="28">
        <v>3.0391923697078296</v>
      </c>
      <c r="K1358" s="28">
        <v>3.226370919362211</v>
      </c>
      <c r="L1358" s="28">
        <v>3.1796069917477991</v>
      </c>
      <c r="M1358" s="28">
        <v>3.1484106563392258</v>
      </c>
      <c r="N1358" s="28">
        <v>2.5788466906471283</v>
      </c>
      <c r="O1358" s="28">
        <v>3.1671383008321259</v>
      </c>
      <c r="P1358" s="28">
        <v>3.7195827749999997</v>
      </c>
      <c r="Q1358" s="28">
        <v>3.8771999749999999</v>
      </c>
      <c r="R1358" s="28">
        <v>3.6069177250000002</v>
      </c>
      <c r="S1358" s="28">
        <v>3.4673250586337625</v>
      </c>
      <c r="T1358" s="28">
        <v>3.8537529133901858</v>
      </c>
      <c r="U1358" s="28">
        <v>4.1001440126303983</v>
      </c>
      <c r="V1358" s="28">
        <v>4.2170153870097202</v>
      </c>
      <c r="W1358" s="28">
        <v>4.3028341851840679</v>
      </c>
      <c r="X1358" s="28">
        <v>4.3763095032668904</v>
      </c>
    </row>
    <row r="1359" spans="1:24" x14ac:dyDescent="0.2">
      <c r="A1359" s="11" t="s">
        <v>149</v>
      </c>
      <c r="B1359" s="11" t="s">
        <v>86</v>
      </c>
      <c r="C1359" s="11" t="s">
        <v>181</v>
      </c>
      <c r="D1359" s="11" t="s">
        <v>188</v>
      </c>
      <c r="E1359" s="28">
        <v>1.985509</v>
      </c>
      <c r="F1359" s="28">
        <v>1.9284650000000001</v>
      </c>
      <c r="G1359" s="28">
        <v>1.997949</v>
      </c>
      <c r="H1359" s="28">
        <v>2.263703</v>
      </c>
      <c r="I1359" s="28">
        <v>2.4482870000000001</v>
      </c>
      <c r="J1359" s="28">
        <v>2.5449999999999999</v>
      </c>
      <c r="K1359" s="28">
        <v>2.82</v>
      </c>
      <c r="L1359" s="28">
        <v>2.9910000000000001</v>
      </c>
      <c r="M1359" s="28">
        <v>3.0569999999999999</v>
      </c>
      <c r="N1359" s="28">
        <v>3.3314319999999999</v>
      </c>
      <c r="O1359" s="28">
        <v>4.191573</v>
      </c>
      <c r="P1359" s="28">
        <v>4.303617</v>
      </c>
      <c r="Q1359" s="28">
        <v>4.7065340000000004</v>
      </c>
      <c r="R1359" s="28">
        <v>4.5357940000000001</v>
      </c>
      <c r="S1359" s="28">
        <v>4.7480645622050481</v>
      </c>
      <c r="T1359" s="28">
        <v>4.9142252912130653</v>
      </c>
      <c r="U1359" s="28">
        <v>5.1791781803614079</v>
      </c>
      <c r="V1359" s="28">
        <v>5.2396968363826346</v>
      </c>
      <c r="W1359" s="28">
        <v>5.2664166004187241</v>
      </c>
      <c r="X1359" s="28">
        <v>5.3375801781336412</v>
      </c>
    </row>
    <row r="1360" spans="1:24" x14ac:dyDescent="0.2">
      <c r="A1360" s="11" t="s">
        <v>149</v>
      </c>
      <c r="B1360" s="11" t="s">
        <v>86</v>
      </c>
      <c r="C1360" s="11" t="s">
        <v>181</v>
      </c>
      <c r="D1360" s="11" t="s">
        <v>189</v>
      </c>
      <c r="E1360" s="28">
        <v>3.3811930000000001</v>
      </c>
      <c r="F1360" s="28">
        <v>3.6072639999999998</v>
      </c>
      <c r="G1360" s="28">
        <v>4.0911169999999997</v>
      </c>
      <c r="H1360" s="28">
        <v>4.2027739999999998</v>
      </c>
      <c r="I1360" s="28">
        <v>4.4704100000000002</v>
      </c>
      <c r="J1360" s="28">
        <v>4.3029999999999999</v>
      </c>
      <c r="K1360" s="28">
        <v>4.6829999999999998</v>
      </c>
      <c r="L1360" s="28">
        <v>4.7160000000000002</v>
      </c>
      <c r="M1360" s="28">
        <v>4.5850160000000004</v>
      </c>
      <c r="N1360" s="28">
        <v>2.8403100000000001</v>
      </c>
      <c r="O1360" s="28">
        <v>3.7667989999999998</v>
      </c>
      <c r="P1360" s="28">
        <v>4.5053489999999998</v>
      </c>
      <c r="Q1360" s="28">
        <v>4.2714639999999999</v>
      </c>
      <c r="R1360" s="28">
        <v>3.8446380000000002</v>
      </c>
      <c r="S1360" s="28">
        <v>4.1852365452973217</v>
      </c>
      <c r="T1360" s="28">
        <v>4.0958682786419338</v>
      </c>
      <c r="U1360" s="28">
        <v>4.1211527602242892</v>
      </c>
      <c r="V1360" s="28">
        <v>4.0743358159679728</v>
      </c>
      <c r="W1360" s="28">
        <v>4.0335924578082931</v>
      </c>
      <c r="X1360" s="28">
        <v>3.9932565332302099</v>
      </c>
    </row>
    <row r="1361" spans="1:24" x14ac:dyDescent="0.2">
      <c r="A1361" s="11" t="s">
        <v>149</v>
      </c>
      <c r="B1361" s="11" t="s">
        <v>86</v>
      </c>
      <c r="C1361" s="11" t="s">
        <v>181</v>
      </c>
      <c r="D1361" s="11" t="s">
        <v>190</v>
      </c>
      <c r="E1361" s="28">
        <v>4.05</v>
      </c>
      <c r="F1361" s="28">
        <v>4.5</v>
      </c>
      <c r="G1361" s="28">
        <v>4.74</v>
      </c>
      <c r="H1361" s="28">
        <v>4.968</v>
      </c>
      <c r="I1361" s="28">
        <v>5.4464000000000006</v>
      </c>
      <c r="J1361" s="28">
        <v>5.1464000000000008</v>
      </c>
      <c r="K1361" s="28">
        <v>5.0464000000000011</v>
      </c>
      <c r="L1361" s="28">
        <v>4.9454720000000014</v>
      </c>
      <c r="M1361" s="28">
        <v>4.6981984000000008</v>
      </c>
      <c r="N1361" s="28">
        <v>2.3490992000000004</v>
      </c>
      <c r="O1361" s="28">
        <v>2.6</v>
      </c>
      <c r="P1361" s="28">
        <v>3.8</v>
      </c>
      <c r="Q1361" s="28">
        <v>3.24</v>
      </c>
      <c r="R1361" s="28">
        <v>2.9484000000000004</v>
      </c>
      <c r="S1361" s="28">
        <v>2.9484000000000004</v>
      </c>
      <c r="T1361" s="28">
        <v>3.0368520000000006</v>
      </c>
      <c r="U1361" s="28">
        <v>3.0368520000000006</v>
      </c>
      <c r="V1361" s="28">
        <v>3.0732942240000005</v>
      </c>
      <c r="W1361" s="28">
        <v>3.0732942240000005</v>
      </c>
      <c r="X1361" s="28">
        <v>3.0425612817600003</v>
      </c>
    </row>
    <row r="1362" spans="1:24" x14ac:dyDescent="0.2">
      <c r="A1362" s="11" t="s">
        <v>149</v>
      </c>
      <c r="B1362" s="11" t="s">
        <v>86</v>
      </c>
      <c r="C1362" s="11" t="s">
        <v>191</v>
      </c>
      <c r="D1362" s="11" t="s">
        <v>182</v>
      </c>
      <c r="E1362" s="28">
        <v>0.26766490236572638</v>
      </c>
      <c r="F1362" s="28">
        <v>0.27759443343078416</v>
      </c>
      <c r="G1362" s="28">
        <v>0.28671980117256518</v>
      </c>
      <c r="H1362" s="28">
        <v>0.29580007540610243</v>
      </c>
      <c r="I1362" s="28">
        <v>0.32245631534602787</v>
      </c>
      <c r="J1362" s="28">
        <v>0.33138179148706443</v>
      </c>
      <c r="K1362" s="28">
        <v>0.34439689781937283</v>
      </c>
      <c r="L1362" s="28">
        <v>0.36247578910408218</v>
      </c>
      <c r="M1362" s="28">
        <v>0.39102255433949884</v>
      </c>
      <c r="N1362" s="28">
        <v>0.41054555055385117</v>
      </c>
      <c r="O1362" s="28">
        <v>0.4294922872335642</v>
      </c>
      <c r="P1362" s="28">
        <v>0.44061736436122856</v>
      </c>
      <c r="Q1362" s="28">
        <v>0.44849919071761629</v>
      </c>
      <c r="R1362" s="28">
        <v>0.45518019881044014</v>
      </c>
      <c r="S1362" s="28">
        <v>0.46169439682233576</v>
      </c>
      <c r="T1362" s="28">
        <v>0.46886945285411241</v>
      </c>
      <c r="U1362" s="28">
        <v>0.47697175832557126</v>
      </c>
      <c r="V1362" s="28">
        <v>0.48537604074231555</v>
      </c>
      <c r="W1362" s="28">
        <v>0.49404528033489242</v>
      </c>
      <c r="X1362" s="28">
        <v>0.50301282753154353</v>
      </c>
    </row>
    <row r="1363" spans="1:24" x14ac:dyDescent="0.2">
      <c r="A1363" s="11" t="s">
        <v>149</v>
      </c>
      <c r="B1363" s="11" t="s">
        <v>86</v>
      </c>
      <c r="C1363" s="11" t="s">
        <v>191</v>
      </c>
      <c r="D1363" s="11" t="s">
        <v>183</v>
      </c>
      <c r="E1363" s="28">
        <v>1.5130000000000001E-2</v>
      </c>
      <c r="F1363" s="28">
        <v>1.4910999999999999E-2</v>
      </c>
      <c r="G1363" s="28">
        <v>1.469E-2</v>
      </c>
      <c r="H1363" s="28">
        <v>1.4999999999999999E-2</v>
      </c>
      <c r="I1363" s="28">
        <v>1.7999999999999999E-2</v>
      </c>
      <c r="J1363" s="28">
        <v>1.6E-2</v>
      </c>
      <c r="K1363" s="28">
        <v>1.7999999999999999E-2</v>
      </c>
      <c r="L1363" s="28">
        <v>1.9E-2</v>
      </c>
      <c r="M1363" s="28">
        <v>1.7000000000000001E-2</v>
      </c>
      <c r="N1363" s="28">
        <v>9.5890000000000003E-3</v>
      </c>
      <c r="O1363" s="28">
        <v>1.1889E-2</v>
      </c>
      <c r="P1363" s="28">
        <v>1.542E-2</v>
      </c>
      <c r="Q1363" s="28">
        <v>1.2288E-2</v>
      </c>
      <c r="R1363" s="28">
        <v>1.1166000000000001E-2</v>
      </c>
      <c r="S1363" s="28">
        <v>1.1066000000000001E-2</v>
      </c>
      <c r="T1363" s="28">
        <v>1.1792E-2</v>
      </c>
      <c r="U1363" s="28">
        <v>1.2791E-2</v>
      </c>
      <c r="V1363" s="28">
        <v>1.3174E-2</v>
      </c>
      <c r="W1363" s="28">
        <v>1.3523E-2</v>
      </c>
      <c r="X1363" s="28">
        <v>1.3908E-2</v>
      </c>
    </row>
    <row r="1364" spans="1:24" x14ac:dyDescent="0.2">
      <c r="A1364" s="11" t="s">
        <v>149</v>
      </c>
      <c r="B1364" s="11" t="s">
        <v>86</v>
      </c>
      <c r="C1364" s="11" t="s">
        <v>191</v>
      </c>
      <c r="D1364" s="11" t="s">
        <v>184</v>
      </c>
      <c r="E1364" s="28">
        <v>0</v>
      </c>
      <c r="F1364" s="28">
        <v>0</v>
      </c>
      <c r="G1364" s="28">
        <v>0</v>
      </c>
      <c r="H1364" s="28">
        <v>0</v>
      </c>
      <c r="I1364" s="28">
        <v>0</v>
      </c>
      <c r="J1364" s="28">
        <v>0</v>
      </c>
      <c r="K1364" s="28">
        <v>0</v>
      </c>
      <c r="L1364" s="28">
        <v>0</v>
      </c>
      <c r="M1364" s="28">
        <v>0</v>
      </c>
      <c r="N1364" s="28">
        <v>0</v>
      </c>
      <c r="O1364" s="28">
        <v>0</v>
      </c>
      <c r="P1364" s="28">
        <v>0</v>
      </c>
      <c r="Q1364" s="28">
        <v>0</v>
      </c>
      <c r="R1364" s="28">
        <v>0</v>
      </c>
      <c r="S1364" s="28">
        <v>0</v>
      </c>
      <c r="T1364" s="28">
        <v>0</v>
      </c>
      <c r="U1364" s="28">
        <v>0</v>
      </c>
      <c r="V1364" s="28">
        <v>0</v>
      </c>
      <c r="W1364" s="28">
        <v>0</v>
      </c>
      <c r="X1364" s="28">
        <v>0</v>
      </c>
    </row>
    <row r="1365" spans="1:24" x14ac:dyDescent="0.2">
      <c r="A1365" s="11" t="s">
        <v>149</v>
      </c>
      <c r="B1365" s="11" t="s">
        <v>86</v>
      </c>
      <c r="C1365" s="11" t="s">
        <v>191</v>
      </c>
      <c r="D1365" s="11" t="s">
        <v>185</v>
      </c>
      <c r="E1365" s="28">
        <v>0</v>
      </c>
      <c r="F1365" s="28">
        <v>0</v>
      </c>
      <c r="G1365" s="28">
        <v>0</v>
      </c>
      <c r="H1365" s="28">
        <v>0</v>
      </c>
      <c r="I1365" s="28">
        <v>0</v>
      </c>
      <c r="J1365" s="28">
        <v>0</v>
      </c>
      <c r="K1365" s="28">
        <v>0</v>
      </c>
      <c r="L1365" s="28">
        <v>0</v>
      </c>
      <c r="M1365" s="28">
        <v>0</v>
      </c>
      <c r="N1365" s="28">
        <v>0</v>
      </c>
      <c r="O1365" s="28">
        <v>0</v>
      </c>
      <c r="P1365" s="28">
        <v>0</v>
      </c>
      <c r="Q1365" s="28">
        <v>0</v>
      </c>
      <c r="R1365" s="28">
        <v>0</v>
      </c>
      <c r="S1365" s="28">
        <v>0</v>
      </c>
      <c r="T1365" s="28">
        <v>0</v>
      </c>
      <c r="U1365" s="28">
        <v>0</v>
      </c>
      <c r="V1365" s="28">
        <v>0</v>
      </c>
      <c r="W1365" s="28">
        <v>0</v>
      </c>
      <c r="X1365" s="28">
        <v>0</v>
      </c>
    </row>
    <row r="1366" spans="1:24" x14ac:dyDescent="0.2">
      <c r="A1366" s="11" t="s">
        <v>149</v>
      </c>
      <c r="B1366" s="11" t="s">
        <v>86</v>
      </c>
      <c r="C1366" s="11" t="s">
        <v>191</v>
      </c>
      <c r="D1366" s="11" t="s">
        <v>186</v>
      </c>
      <c r="E1366" s="28">
        <v>0.17882397932693642</v>
      </c>
      <c r="F1366" s="28">
        <v>0.17998958417001734</v>
      </c>
      <c r="G1366" s="28">
        <v>0.18492301819716006</v>
      </c>
      <c r="H1366" s="28">
        <v>0.19948371093558756</v>
      </c>
      <c r="I1366" s="28">
        <v>0.20589867813729629</v>
      </c>
      <c r="J1366" s="28">
        <v>0.21875226934867642</v>
      </c>
      <c r="K1366" s="28">
        <v>0.21779186110572687</v>
      </c>
      <c r="L1366" s="28">
        <v>0.25526054488032185</v>
      </c>
      <c r="M1366" s="28">
        <v>0.26169937087605172</v>
      </c>
      <c r="N1366" s="28">
        <v>0.20990506080811761</v>
      </c>
      <c r="O1366" s="28">
        <v>0.25505981552721096</v>
      </c>
      <c r="P1366" s="28">
        <v>0.2860155835187162</v>
      </c>
      <c r="Q1366" s="28">
        <v>0.306602296</v>
      </c>
      <c r="R1366" s="28">
        <v>0.25587869580000006</v>
      </c>
      <c r="S1366" s="28">
        <v>0.26066133773377942</v>
      </c>
      <c r="T1366" s="28">
        <v>0.28278603266614299</v>
      </c>
      <c r="U1366" s="28">
        <v>0.2957224901618542</v>
      </c>
      <c r="V1366" s="28">
        <v>0.30578690566765876</v>
      </c>
      <c r="W1366" s="28">
        <v>0.32434875477566227</v>
      </c>
      <c r="X1366" s="28">
        <v>0.33023609523290559</v>
      </c>
    </row>
    <row r="1367" spans="1:24" x14ac:dyDescent="0.2">
      <c r="A1367" s="11" t="s">
        <v>149</v>
      </c>
      <c r="B1367" s="11" t="s">
        <v>86</v>
      </c>
      <c r="C1367" s="11" t="s">
        <v>191</v>
      </c>
      <c r="D1367" s="11" t="s">
        <v>187</v>
      </c>
      <c r="E1367" s="28">
        <v>0.17882397932693642</v>
      </c>
      <c r="F1367" s="28">
        <v>0.17998958417001734</v>
      </c>
      <c r="G1367" s="28">
        <v>0.18492301819716006</v>
      </c>
      <c r="H1367" s="28">
        <v>0.19948371093558756</v>
      </c>
      <c r="I1367" s="28">
        <v>0.20589867813729629</v>
      </c>
      <c r="J1367" s="28">
        <v>0.21875226934867642</v>
      </c>
      <c r="K1367" s="28">
        <v>0.21779186110572687</v>
      </c>
      <c r="L1367" s="28">
        <v>0.25526054488032185</v>
      </c>
      <c r="M1367" s="28">
        <v>0.26169937087605172</v>
      </c>
      <c r="N1367" s="28">
        <v>0.20990506080811761</v>
      </c>
      <c r="O1367" s="28">
        <v>0.25505981552721096</v>
      </c>
      <c r="P1367" s="28">
        <v>0.2860155835187162</v>
      </c>
      <c r="Q1367" s="28">
        <v>0.306602296</v>
      </c>
      <c r="R1367" s="28">
        <v>0.25587869580000006</v>
      </c>
      <c r="S1367" s="28">
        <v>0.26066133773377942</v>
      </c>
      <c r="T1367" s="28">
        <v>0.28278603266614299</v>
      </c>
      <c r="U1367" s="28">
        <v>0.2957224901618542</v>
      </c>
      <c r="V1367" s="28">
        <v>0.30578690566765876</v>
      </c>
      <c r="W1367" s="28">
        <v>0.32434875477566227</v>
      </c>
      <c r="X1367" s="28">
        <v>0.33023609523290559</v>
      </c>
    </row>
    <row r="1368" spans="1:24" x14ac:dyDescent="0.2">
      <c r="A1368" s="11" t="s">
        <v>149</v>
      </c>
      <c r="B1368" s="11" t="s">
        <v>86</v>
      </c>
      <c r="C1368" s="11" t="s">
        <v>191</v>
      </c>
      <c r="D1368" s="11" t="s">
        <v>188</v>
      </c>
      <c r="E1368" s="28">
        <v>0.150259</v>
      </c>
      <c r="F1368" s="28">
        <v>0.139572</v>
      </c>
      <c r="G1368" s="28">
        <v>0.123932</v>
      </c>
      <c r="H1368" s="28">
        <v>0.13456499999999999</v>
      </c>
      <c r="I1368" s="28">
        <v>0.15797800000000001</v>
      </c>
      <c r="J1368" s="28">
        <v>0.129</v>
      </c>
      <c r="K1368" s="28">
        <v>0.127</v>
      </c>
      <c r="L1368" s="28">
        <v>0.1328</v>
      </c>
      <c r="M1368" s="28">
        <v>0.14952299999999999</v>
      </c>
      <c r="N1368" s="28">
        <v>0.13674500000000001</v>
      </c>
      <c r="O1368" s="28">
        <v>0.1142</v>
      </c>
      <c r="P1368" s="28">
        <v>0.12696299999999999</v>
      </c>
      <c r="Q1368" s="28">
        <v>0.21170900000000001</v>
      </c>
      <c r="R1368" s="28">
        <v>0.29910999999999999</v>
      </c>
      <c r="S1368" s="28">
        <v>0.37443934904402371</v>
      </c>
      <c r="T1368" s="28">
        <v>0.33105921369501679</v>
      </c>
      <c r="U1368" s="28">
        <v>0.34328630505573365</v>
      </c>
      <c r="V1368" s="28">
        <v>0.35552093206018809</v>
      </c>
      <c r="W1368" s="28">
        <v>0.37115253152120287</v>
      </c>
      <c r="X1368" s="28">
        <v>0.37954285772330137</v>
      </c>
    </row>
    <row r="1369" spans="1:24" x14ac:dyDescent="0.2">
      <c r="A1369" s="11" t="s">
        <v>149</v>
      </c>
      <c r="B1369" s="11" t="s">
        <v>86</v>
      </c>
      <c r="C1369" s="11" t="s">
        <v>191</v>
      </c>
      <c r="D1369" s="11" t="s">
        <v>189</v>
      </c>
      <c r="E1369" s="28">
        <v>0.31034899999999999</v>
      </c>
      <c r="F1369" s="28">
        <v>0.293184</v>
      </c>
      <c r="G1369" s="28">
        <v>0.355821</v>
      </c>
      <c r="H1369" s="28">
        <v>0.37145099999999998</v>
      </c>
      <c r="I1369" s="28">
        <v>0.39219199999999999</v>
      </c>
      <c r="J1369" s="28">
        <v>0.41952800000000001</v>
      </c>
      <c r="K1369" s="28">
        <v>0.43269999999999997</v>
      </c>
      <c r="L1369" s="28">
        <v>0.63300000000000001</v>
      </c>
      <c r="M1369" s="28">
        <v>0.67698700000000001</v>
      </c>
      <c r="N1369" s="28">
        <v>0.484236</v>
      </c>
      <c r="O1369" s="28">
        <v>0.64483000000000001</v>
      </c>
      <c r="P1369" s="28">
        <v>0.91548099999999999</v>
      </c>
      <c r="Q1369" s="28">
        <v>0.76514199999999999</v>
      </c>
      <c r="R1369" s="28">
        <v>0.35377599999999998</v>
      </c>
      <c r="S1369" s="28">
        <v>0.39077734414861659</v>
      </c>
      <c r="T1369" s="28">
        <v>0.36184967607910118</v>
      </c>
      <c r="U1369" s="28">
        <v>0.3820780800000001</v>
      </c>
      <c r="V1369" s="28">
        <v>0.3820780800000001</v>
      </c>
      <c r="W1369" s="28">
        <v>0.3820780800000001</v>
      </c>
      <c r="X1369" s="28">
        <v>0.3820780800000001</v>
      </c>
    </row>
    <row r="1370" spans="1:24" x14ac:dyDescent="0.2">
      <c r="A1370" s="11" t="s">
        <v>149</v>
      </c>
      <c r="B1370" s="11" t="s">
        <v>86</v>
      </c>
      <c r="C1370" s="11" t="s">
        <v>191</v>
      </c>
      <c r="D1370" s="11" t="s">
        <v>190</v>
      </c>
      <c r="E1370" s="28">
        <v>0.25</v>
      </c>
      <c r="F1370" s="28">
        <v>0.3</v>
      </c>
      <c r="G1370" s="28">
        <v>0.36</v>
      </c>
      <c r="H1370" s="28">
        <v>0.432</v>
      </c>
      <c r="I1370" s="28">
        <v>0.4536</v>
      </c>
      <c r="J1370" s="28">
        <v>0.46720800000000001</v>
      </c>
      <c r="K1370" s="28">
        <v>0.47188008000000004</v>
      </c>
      <c r="L1370" s="28">
        <v>0.70782011999999994</v>
      </c>
      <c r="M1370" s="28">
        <v>0.72905472360000012</v>
      </c>
      <c r="N1370" s="28">
        <v>0.58324377888000012</v>
      </c>
      <c r="O1370" s="28">
        <v>0.74</v>
      </c>
      <c r="P1370" s="28">
        <v>1.04</v>
      </c>
      <c r="Q1370" s="28">
        <v>0.93600000000000005</v>
      </c>
      <c r="R1370" s="28">
        <v>0.33695999999999998</v>
      </c>
      <c r="S1370" s="28">
        <v>0.286416</v>
      </c>
      <c r="T1370" s="28">
        <v>0.31505760000000005</v>
      </c>
      <c r="U1370" s="28">
        <v>0.33396105600000009</v>
      </c>
      <c r="V1370" s="28">
        <v>0.33396105600000009</v>
      </c>
      <c r="W1370" s="28">
        <v>0.33396105600000009</v>
      </c>
      <c r="X1370" s="28">
        <v>0.33396105600000009</v>
      </c>
    </row>
    <row r="1371" spans="1:24" x14ac:dyDescent="0.2">
      <c r="A1371" s="11" t="s">
        <v>149</v>
      </c>
      <c r="B1371" s="11" t="s">
        <v>86</v>
      </c>
      <c r="C1371" s="11" t="s">
        <v>192</v>
      </c>
      <c r="D1371" s="11" t="s">
        <v>182</v>
      </c>
      <c r="E1371" s="28">
        <v>4.5609632466848467E-2</v>
      </c>
      <c r="F1371" s="28">
        <v>4.3510630765515347E-2</v>
      </c>
      <c r="G1371" s="28">
        <v>4.1451441813760204E-2</v>
      </c>
      <c r="H1371" s="28">
        <v>4.0011801482737794E-2</v>
      </c>
      <c r="I1371" s="28">
        <v>3.9726353261714607E-2</v>
      </c>
      <c r="J1371" s="28">
        <v>3.9471477859850931E-2</v>
      </c>
      <c r="K1371" s="28">
        <v>3.9243900787405653E-2</v>
      </c>
      <c r="L1371" s="28">
        <v>3.9830210895917845E-2</v>
      </c>
      <c r="M1371" s="28">
        <v>4.1588445660501121E-2</v>
      </c>
      <c r="N1371" s="28">
        <v>4.2028449446148843E-2</v>
      </c>
      <c r="O1371" s="28">
        <v>4.3933712766435859E-2</v>
      </c>
      <c r="P1371" s="28">
        <v>4.3872352872785347E-2</v>
      </c>
      <c r="Q1371" s="28">
        <v>4.3357564642962518E-2</v>
      </c>
      <c r="R1371" s="28">
        <v>4.3243959471525512E-2</v>
      </c>
      <c r="S1371" s="28">
        <v>4.2266442713803469E-2</v>
      </c>
      <c r="T1371" s="28">
        <v>4.1862127296699192E-2</v>
      </c>
      <c r="U1371" s="28">
        <v>4.1748157112963258E-2</v>
      </c>
      <c r="V1371" s="28">
        <v>4.1897304543926199E-2</v>
      </c>
      <c r="W1371" s="28">
        <v>4.2204520180412104E-2</v>
      </c>
      <c r="X1371" s="28">
        <v>4.266515856597914E-2</v>
      </c>
    </row>
    <row r="1372" spans="1:24" x14ac:dyDescent="0.2">
      <c r="A1372" s="11" t="s">
        <v>149</v>
      </c>
      <c r="B1372" s="11" t="s">
        <v>86</v>
      </c>
      <c r="C1372" s="11" t="s">
        <v>192</v>
      </c>
      <c r="D1372" s="11" t="s">
        <v>183</v>
      </c>
      <c r="E1372" s="28">
        <v>3.4186696153780537E-3</v>
      </c>
      <c r="F1372" s="28">
        <v>2.7859999999999998E-3</v>
      </c>
      <c r="G1372" s="28">
        <v>2.601E-3</v>
      </c>
      <c r="H1372" s="28">
        <v>3.0000000000000001E-3</v>
      </c>
      <c r="I1372" s="28">
        <v>4.0000000000000001E-3</v>
      </c>
      <c r="J1372" s="28">
        <v>4.0000000000000001E-3</v>
      </c>
      <c r="K1372" s="28">
        <v>4.0000000000000001E-3</v>
      </c>
      <c r="L1372" s="28">
        <v>4.0000000000000001E-3</v>
      </c>
      <c r="M1372" s="28">
        <v>4.0000000000000001E-3</v>
      </c>
      <c r="N1372" s="28">
        <v>2.8423714420732649E-3</v>
      </c>
      <c r="O1372" s="28">
        <v>2.6368555314247805E-3</v>
      </c>
      <c r="P1372" s="28">
        <v>3.0139999999999998E-3</v>
      </c>
      <c r="Q1372" s="28">
        <v>2.9950000000000003E-3</v>
      </c>
      <c r="R1372" s="28">
        <v>3.3549999999999999E-3</v>
      </c>
      <c r="S1372" s="28">
        <v>2.4820000000000003E-3</v>
      </c>
      <c r="T1372" s="28">
        <v>2.977E-3</v>
      </c>
      <c r="U1372" s="28">
        <v>3.235E-3</v>
      </c>
      <c r="V1372" s="28">
        <v>3.4889999999999999E-3</v>
      </c>
      <c r="W1372" s="28">
        <v>3.6589999999999999E-3</v>
      </c>
      <c r="X1372" s="28">
        <v>3.8370000000000001E-3</v>
      </c>
    </row>
    <row r="1373" spans="1:24" x14ac:dyDescent="0.2">
      <c r="A1373" s="11" t="s">
        <v>149</v>
      </c>
      <c r="B1373" s="11" t="s">
        <v>86</v>
      </c>
      <c r="C1373" s="11" t="s">
        <v>192</v>
      </c>
      <c r="D1373" s="11" t="s">
        <v>184</v>
      </c>
      <c r="E1373" s="28">
        <v>0</v>
      </c>
      <c r="F1373" s="28">
        <v>0</v>
      </c>
      <c r="G1373" s="28">
        <v>0</v>
      </c>
      <c r="H1373" s="28">
        <v>0</v>
      </c>
      <c r="I1373" s="28">
        <v>0</v>
      </c>
      <c r="J1373" s="28">
        <v>0</v>
      </c>
      <c r="K1373" s="28">
        <v>0</v>
      </c>
      <c r="L1373" s="28">
        <v>0</v>
      </c>
      <c r="M1373" s="28">
        <v>0</v>
      </c>
      <c r="N1373" s="28">
        <v>0</v>
      </c>
      <c r="O1373" s="28">
        <v>0</v>
      </c>
      <c r="P1373" s="28">
        <v>0</v>
      </c>
      <c r="Q1373" s="28">
        <v>0</v>
      </c>
      <c r="R1373" s="28">
        <v>0</v>
      </c>
      <c r="S1373" s="28">
        <v>0</v>
      </c>
      <c r="T1373" s="28">
        <v>0</v>
      </c>
      <c r="U1373" s="28">
        <v>0</v>
      </c>
      <c r="V1373" s="28">
        <v>0</v>
      </c>
      <c r="W1373" s="28">
        <v>0</v>
      </c>
      <c r="X1373" s="28">
        <v>0</v>
      </c>
    </row>
    <row r="1374" spans="1:24" x14ac:dyDescent="0.2">
      <c r="A1374" s="11" t="s">
        <v>149</v>
      </c>
      <c r="B1374" s="11" t="s">
        <v>86</v>
      </c>
      <c r="C1374" s="11" t="s">
        <v>192</v>
      </c>
      <c r="D1374" s="11" t="s">
        <v>185</v>
      </c>
      <c r="E1374" s="28">
        <v>0</v>
      </c>
      <c r="F1374" s="28">
        <v>0</v>
      </c>
      <c r="G1374" s="28">
        <v>0</v>
      </c>
      <c r="H1374" s="28">
        <v>0</v>
      </c>
      <c r="I1374" s="28">
        <v>0</v>
      </c>
      <c r="J1374" s="28">
        <v>0</v>
      </c>
      <c r="K1374" s="28">
        <v>0</v>
      </c>
      <c r="L1374" s="28">
        <v>0</v>
      </c>
      <c r="M1374" s="28">
        <v>0</v>
      </c>
      <c r="N1374" s="28">
        <v>0</v>
      </c>
      <c r="O1374" s="28">
        <v>0</v>
      </c>
      <c r="P1374" s="28">
        <v>0</v>
      </c>
      <c r="Q1374" s="28">
        <v>0</v>
      </c>
      <c r="R1374" s="28">
        <v>0</v>
      </c>
      <c r="S1374" s="28">
        <v>0</v>
      </c>
      <c r="T1374" s="28">
        <v>0</v>
      </c>
      <c r="U1374" s="28">
        <v>0</v>
      </c>
      <c r="V1374" s="28">
        <v>0</v>
      </c>
      <c r="W1374" s="28">
        <v>0</v>
      </c>
      <c r="X1374" s="28">
        <v>0</v>
      </c>
    </row>
    <row r="1375" spans="1:24" x14ac:dyDescent="0.2">
      <c r="A1375" s="11" t="s">
        <v>149</v>
      </c>
      <c r="B1375" s="11" t="s">
        <v>86</v>
      </c>
      <c r="C1375" s="11" t="s">
        <v>192</v>
      </c>
      <c r="D1375" s="11" t="s">
        <v>186</v>
      </c>
      <c r="E1375" s="28">
        <v>0.13340081860256559</v>
      </c>
      <c r="F1375" s="28">
        <v>0.13965113891704894</v>
      </c>
      <c r="G1375" s="28">
        <v>0.14228648151356196</v>
      </c>
      <c r="H1375" s="28">
        <v>0.14004130518958224</v>
      </c>
      <c r="I1375" s="28">
        <v>0.14301487174217262</v>
      </c>
      <c r="J1375" s="28">
        <v>0.13237375121181919</v>
      </c>
      <c r="K1375" s="28">
        <v>0.12625549284780918</v>
      </c>
      <c r="L1375" s="28">
        <v>0.13388826512636184</v>
      </c>
      <c r="M1375" s="28">
        <v>0.13439737223865494</v>
      </c>
      <c r="N1375" s="28">
        <v>9.2996132184903241E-2</v>
      </c>
      <c r="O1375" s="28">
        <v>0.12147659999999999</v>
      </c>
      <c r="P1375" s="28">
        <v>0.14440123999999999</v>
      </c>
      <c r="Q1375" s="28">
        <v>0.14808660000000001</v>
      </c>
      <c r="R1375" s="28">
        <v>0.12993009999999999</v>
      </c>
      <c r="S1375" s="28">
        <v>0.153375503030725</v>
      </c>
      <c r="T1375" s="28">
        <v>0.15056775437707209</v>
      </c>
      <c r="U1375" s="28">
        <v>0.15029336560666776</v>
      </c>
      <c r="V1375" s="28">
        <v>0.15083029635813433</v>
      </c>
      <c r="W1375" s="28">
        <v>0.15193627264948362</v>
      </c>
      <c r="X1375" s="28">
        <v>0.15359457083752492</v>
      </c>
    </row>
    <row r="1376" spans="1:24" x14ac:dyDescent="0.2">
      <c r="A1376" s="11" t="s">
        <v>149</v>
      </c>
      <c r="B1376" s="11" t="s">
        <v>86</v>
      </c>
      <c r="C1376" s="11" t="s">
        <v>192</v>
      </c>
      <c r="D1376" s="11" t="s">
        <v>187</v>
      </c>
      <c r="E1376" s="28">
        <v>0.13340081860256559</v>
      </c>
      <c r="F1376" s="28">
        <v>0.13965113891704894</v>
      </c>
      <c r="G1376" s="28">
        <v>0.14228648151356196</v>
      </c>
      <c r="H1376" s="28">
        <v>0.14004130518958224</v>
      </c>
      <c r="I1376" s="28">
        <v>0.14301487174217262</v>
      </c>
      <c r="J1376" s="28">
        <v>0.13237375121181919</v>
      </c>
      <c r="K1376" s="28">
        <v>0.12625549284780918</v>
      </c>
      <c r="L1376" s="28">
        <v>0.13388826512636184</v>
      </c>
      <c r="M1376" s="28">
        <v>0.13439737223865494</v>
      </c>
      <c r="N1376" s="28">
        <v>9.2996132184903241E-2</v>
      </c>
      <c r="O1376" s="28">
        <v>0.12147659999999999</v>
      </c>
      <c r="P1376" s="28">
        <v>0.14440123999999999</v>
      </c>
      <c r="Q1376" s="28">
        <v>0.14808660000000001</v>
      </c>
      <c r="R1376" s="28">
        <v>0.12993009999999999</v>
      </c>
      <c r="S1376" s="28">
        <v>0.153375503030725</v>
      </c>
      <c r="T1376" s="28">
        <v>0.15056775437707209</v>
      </c>
      <c r="U1376" s="28">
        <v>0.15029336560666776</v>
      </c>
      <c r="V1376" s="28">
        <v>0.15083029635813433</v>
      </c>
      <c r="W1376" s="28">
        <v>0.15193627264948362</v>
      </c>
      <c r="X1376" s="28">
        <v>0.15359457083752492</v>
      </c>
    </row>
    <row r="1377" spans="1:24" x14ac:dyDescent="0.2">
      <c r="A1377" s="11" t="s">
        <v>149</v>
      </c>
      <c r="B1377" s="11" t="s">
        <v>86</v>
      </c>
      <c r="C1377" s="11" t="s">
        <v>192</v>
      </c>
      <c r="D1377" s="11" t="s">
        <v>188</v>
      </c>
      <c r="E1377" s="28">
        <v>0.154474</v>
      </c>
      <c r="F1377" s="28">
        <v>0.137849</v>
      </c>
      <c r="G1377" s="28">
        <v>0.135878</v>
      </c>
      <c r="H1377" s="28">
        <v>0.131998</v>
      </c>
      <c r="I1377" s="28">
        <v>0.171704</v>
      </c>
      <c r="J1377" s="28">
        <v>0.17177400000000001</v>
      </c>
      <c r="K1377" s="28">
        <v>0.153804</v>
      </c>
      <c r="L1377" s="28">
        <v>0.184</v>
      </c>
      <c r="M1377" s="28">
        <v>0.18514800000000001</v>
      </c>
      <c r="N1377" s="28">
        <v>0.115908</v>
      </c>
      <c r="O1377" s="28">
        <v>0.14926</v>
      </c>
      <c r="P1377" s="28">
        <v>0.17333599999999999</v>
      </c>
      <c r="Q1377" s="28">
        <v>0.174377</v>
      </c>
      <c r="R1377" s="28">
        <v>0.16478000000000001</v>
      </c>
      <c r="S1377" s="28">
        <v>0.19206288059566207</v>
      </c>
      <c r="T1377" s="28">
        <v>0.17079848246652055</v>
      </c>
      <c r="U1377" s="28">
        <v>0.17292497849206104</v>
      </c>
      <c r="V1377" s="28">
        <v>0.17358342266104451</v>
      </c>
      <c r="W1377" s="28">
        <v>0.17515900001761547</v>
      </c>
      <c r="X1377" s="28">
        <v>0.17691059001779164</v>
      </c>
    </row>
    <row r="1378" spans="1:24" x14ac:dyDescent="0.2">
      <c r="A1378" s="11" t="s">
        <v>149</v>
      </c>
      <c r="B1378" s="11" t="s">
        <v>86</v>
      </c>
      <c r="C1378" s="11" t="s">
        <v>192</v>
      </c>
      <c r="D1378" s="11" t="s">
        <v>189</v>
      </c>
      <c r="E1378" s="28">
        <v>2.6995000000000002E-2</v>
      </c>
      <c r="F1378" s="28">
        <v>1.2127000000000001E-2</v>
      </c>
      <c r="G1378" s="28">
        <v>1.0193000000000001E-2</v>
      </c>
      <c r="H1378" s="28">
        <v>7.7669999999999996E-3</v>
      </c>
      <c r="I1378" s="28">
        <v>1.5396999999999999E-2</v>
      </c>
      <c r="J1378" s="28">
        <v>3.1379999999999998E-2</v>
      </c>
      <c r="K1378" s="28">
        <v>3.0363999999999999E-2</v>
      </c>
      <c r="L1378" s="28">
        <v>1.3514E-2</v>
      </c>
      <c r="M1378" s="28">
        <v>8.4519999999999998E-2</v>
      </c>
      <c r="N1378" s="28">
        <v>8.1890000000000001E-3</v>
      </c>
      <c r="O1378" s="28">
        <v>9.4730000000000005E-3</v>
      </c>
      <c r="P1378" s="28">
        <v>1.2758E-2</v>
      </c>
      <c r="Q1378" s="28">
        <v>1.4012E-2</v>
      </c>
      <c r="R1378" s="28">
        <v>1.9633000000000001E-2</v>
      </c>
      <c r="S1378" s="28">
        <v>1.7215128699316497E-2</v>
      </c>
      <c r="T1378" s="28">
        <v>2.1435834590792621E-2</v>
      </c>
      <c r="U1378" s="28">
        <v>2.1203639999999996E-2</v>
      </c>
      <c r="V1378" s="28">
        <v>2.1203639999999996E-2</v>
      </c>
      <c r="W1378" s="28">
        <v>2.1203639999999996E-2</v>
      </c>
      <c r="X1378" s="28">
        <v>2.1203639999999996E-2</v>
      </c>
    </row>
    <row r="1379" spans="1:24" x14ac:dyDescent="0.2">
      <c r="A1379" s="11" t="s">
        <v>149</v>
      </c>
      <c r="B1379" s="11" t="s">
        <v>86</v>
      </c>
      <c r="C1379" s="11" t="s">
        <v>192</v>
      </c>
      <c r="D1379" s="11" t="s">
        <v>190</v>
      </c>
      <c r="E1379" s="28">
        <v>0</v>
      </c>
      <c r="F1379" s="28">
        <v>0</v>
      </c>
      <c r="G1379" s="28">
        <v>0</v>
      </c>
      <c r="H1379" s="28">
        <v>0</v>
      </c>
      <c r="I1379" s="28">
        <v>0</v>
      </c>
      <c r="J1379" s="28">
        <v>0</v>
      </c>
      <c r="K1379" s="28">
        <v>0</v>
      </c>
      <c r="L1379" s="28">
        <v>0</v>
      </c>
      <c r="M1379" s="28">
        <v>0</v>
      </c>
      <c r="N1379" s="28">
        <v>0</v>
      </c>
      <c r="O1379" s="28">
        <v>0</v>
      </c>
      <c r="P1379" s="28">
        <v>0</v>
      </c>
      <c r="Q1379" s="28">
        <v>0</v>
      </c>
      <c r="R1379" s="28">
        <v>0</v>
      </c>
      <c r="S1379" s="28">
        <v>0</v>
      </c>
      <c r="T1379" s="28">
        <v>0</v>
      </c>
      <c r="U1379" s="28">
        <v>0</v>
      </c>
      <c r="V1379" s="28">
        <v>0</v>
      </c>
      <c r="W1379" s="28">
        <v>0</v>
      </c>
      <c r="X1379" s="28">
        <v>0</v>
      </c>
    </row>
    <row r="1380" spans="1:24" x14ac:dyDescent="0.2">
      <c r="A1380" s="11" t="s">
        <v>150</v>
      </c>
      <c r="B1380" s="11" t="s">
        <v>86</v>
      </c>
      <c r="C1380" s="11" t="s">
        <v>181</v>
      </c>
      <c r="D1380" s="11" t="s">
        <v>182</v>
      </c>
      <c r="E1380" s="28">
        <v>28.06</v>
      </c>
      <c r="F1380" s="28">
        <v>28.7</v>
      </c>
      <c r="G1380" s="28">
        <v>29.16</v>
      </c>
      <c r="H1380" s="28">
        <v>29.56</v>
      </c>
      <c r="I1380" s="28">
        <v>29.9</v>
      </c>
      <c r="J1380" s="28">
        <v>30.1</v>
      </c>
      <c r="K1380" s="28">
        <v>30.4</v>
      </c>
      <c r="L1380" s="28">
        <v>30.7</v>
      </c>
      <c r="M1380" s="28">
        <v>30.85</v>
      </c>
      <c r="N1380" s="28">
        <v>31.05</v>
      </c>
      <c r="O1380" s="28">
        <v>31.3</v>
      </c>
      <c r="P1380" s="28">
        <v>31.55</v>
      </c>
      <c r="Q1380" s="28">
        <v>31.6</v>
      </c>
      <c r="R1380" s="28">
        <v>31.569496935038881</v>
      </c>
      <c r="S1380" s="28">
        <v>31.539126464473362</v>
      </c>
      <c r="T1380" s="28">
        <v>31.556752427461326</v>
      </c>
      <c r="U1380" s="28">
        <v>31.615508649223177</v>
      </c>
      <c r="V1380" s="28">
        <v>31.759353168913115</v>
      </c>
      <c r="W1380" s="28">
        <v>31.960691756334462</v>
      </c>
      <c r="X1380" s="28">
        <v>32.208148829218253</v>
      </c>
    </row>
    <row r="1381" spans="1:24" x14ac:dyDescent="0.2">
      <c r="A1381" s="11" t="s">
        <v>150</v>
      </c>
      <c r="B1381" s="11" t="s">
        <v>86</v>
      </c>
      <c r="C1381" s="11" t="s">
        <v>181</v>
      </c>
      <c r="D1381" s="11" t="s">
        <v>183</v>
      </c>
      <c r="E1381" s="28">
        <v>2.1338840000000001</v>
      </c>
      <c r="F1381" s="28">
        <v>2.2547320000000002</v>
      </c>
      <c r="G1381" s="28">
        <v>2.1452830000000001</v>
      </c>
      <c r="H1381" s="28">
        <v>2.0089999999999999</v>
      </c>
      <c r="I1381" s="28">
        <v>2.0139999999999998</v>
      </c>
      <c r="J1381" s="28">
        <v>2.069</v>
      </c>
      <c r="K1381" s="28">
        <v>2.0009999999999999</v>
      </c>
      <c r="L1381" s="28">
        <v>2.0649999999999999</v>
      </c>
      <c r="M1381" s="28">
        <v>2.0499999999999998</v>
      </c>
      <c r="N1381" s="28">
        <v>2.2919050000000003</v>
      </c>
      <c r="O1381" s="28">
        <v>2.2516689999999997</v>
      </c>
      <c r="P1381" s="28">
        <v>2.2045889999999999</v>
      </c>
      <c r="Q1381" s="28">
        <v>1.8987470000000002</v>
      </c>
      <c r="R1381" s="28">
        <v>1.79044</v>
      </c>
      <c r="S1381" s="28">
        <v>1.807153</v>
      </c>
      <c r="T1381" s="28">
        <v>1.853329</v>
      </c>
      <c r="U1381" s="28">
        <v>1.910253</v>
      </c>
      <c r="V1381" s="28">
        <v>1.9929410000000001</v>
      </c>
      <c r="W1381" s="28">
        <v>2.0529899999999999</v>
      </c>
      <c r="X1381" s="28">
        <v>2.104968</v>
      </c>
    </row>
    <row r="1382" spans="1:24" x14ac:dyDescent="0.2">
      <c r="A1382" s="11" t="s">
        <v>150</v>
      </c>
      <c r="B1382" s="11" t="s">
        <v>86</v>
      </c>
      <c r="C1382" s="11" t="s">
        <v>181</v>
      </c>
      <c r="D1382" s="11" t="s">
        <v>184</v>
      </c>
      <c r="E1382" s="28">
        <v>2.8782310000000004</v>
      </c>
      <c r="F1382" s="28">
        <v>3.191773</v>
      </c>
      <c r="G1382" s="28">
        <v>3.2790710000000001</v>
      </c>
      <c r="H1382" s="28">
        <v>3.198</v>
      </c>
      <c r="I1382" s="28">
        <v>3.242</v>
      </c>
      <c r="J1382" s="28">
        <v>3.12</v>
      </c>
      <c r="K1382" s="28">
        <v>2.742</v>
      </c>
      <c r="L1382" s="28">
        <v>2.5550000000000002</v>
      </c>
      <c r="M1382" s="28">
        <v>2.153</v>
      </c>
      <c r="N1382" s="28">
        <v>1.8362170000000002</v>
      </c>
      <c r="O1382" s="28">
        <v>1.9460650000000002</v>
      </c>
      <c r="P1382" s="28">
        <v>1.98085</v>
      </c>
      <c r="Q1382" s="28">
        <v>1.7072370000000001</v>
      </c>
      <c r="R1382" s="28">
        <v>1.4710209999999999</v>
      </c>
      <c r="S1382" s="28">
        <v>1.4699150000000001</v>
      </c>
      <c r="T1382" s="28">
        <v>1.408177</v>
      </c>
      <c r="U1382" s="28">
        <v>1.3688250000000002</v>
      </c>
      <c r="V1382" s="28">
        <v>1.592981</v>
      </c>
      <c r="W1382" s="28">
        <v>1.605766</v>
      </c>
      <c r="X1382" s="28">
        <v>1.536597</v>
      </c>
    </row>
    <row r="1383" spans="1:24" x14ac:dyDescent="0.2">
      <c r="A1383" s="11" t="s">
        <v>150</v>
      </c>
      <c r="B1383" s="11" t="s">
        <v>86</v>
      </c>
      <c r="C1383" s="11" t="s">
        <v>181</v>
      </c>
      <c r="D1383" s="11" t="s">
        <v>185</v>
      </c>
      <c r="E1383" s="28">
        <v>16.349299999999999</v>
      </c>
      <c r="F1383" s="28">
        <v>18.130321822292924</v>
      </c>
      <c r="G1383" s="28">
        <v>18.626203213119442</v>
      </c>
      <c r="H1383" s="28">
        <v>18.165693233100466</v>
      </c>
      <c r="I1383" s="28">
        <v>18.047315169630227</v>
      </c>
      <c r="J1383" s="28">
        <v>17.368174993598497</v>
      </c>
      <c r="K1383" s="28">
        <v>15.263953792450984</v>
      </c>
      <c r="L1383" s="28">
        <v>14.222976637385948</v>
      </c>
      <c r="M1383" s="28">
        <v>11.985154090133832</v>
      </c>
      <c r="N1383" s="28">
        <v>10.1695593693305</v>
      </c>
      <c r="O1383" s="28">
        <v>10.722661415767183</v>
      </c>
      <c r="P1383" s="28">
        <v>10.498505</v>
      </c>
      <c r="Q1383" s="28">
        <v>8.9629942500000013</v>
      </c>
      <c r="R1383" s="28">
        <v>7.6493091999999994</v>
      </c>
      <c r="S1383" s="28">
        <v>7.6435580000000005</v>
      </c>
      <c r="T1383" s="28">
        <v>7.3225204000000002</v>
      </c>
      <c r="U1383" s="28">
        <v>7.1178900000000009</v>
      </c>
      <c r="V1383" s="28">
        <v>8.2835011999999999</v>
      </c>
      <c r="W1383" s="28">
        <v>8.3499832000000005</v>
      </c>
      <c r="X1383" s="28">
        <v>7.9903044000000003</v>
      </c>
    </row>
    <row r="1384" spans="1:24" x14ac:dyDescent="0.2">
      <c r="A1384" s="11" t="s">
        <v>150</v>
      </c>
      <c r="B1384" s="11" t="s">
        <v>86</v>
      </c>
      <c r="C1384" s="11" t="s">
        <v>181</v>
      </c>
      <c r="D1384" s="11" t="s">
        <v>186</v>
      </c>
      <c r="E1384" s="28">
        <v>28.404200000000003</v>
      </c>
      <c r="F1384" s="28">
        <v>28.034945400000002</v>
      </c>
      <c r="G1384" s="28">
        <v>28.810079999999999</v>
      </c>
      <c r="H1384" s="28">
        <v>30.151199999999999</v>
      </c>
      <c r="I1384" s="28">
        <v>30.198999999999995</v>
      </c>
      <c r="J1384" s="28">
        <v>30.212543533132433</v>
      </c>
      <c r="K1384" s="28">
        <v>32.504000119499999</v>
      </c>
      <c r="L1384" s="28">
        <v>32.717306485500004</v>
      </c>
      <c r="M1384" s="28">
        <v>31.740385091250001</v>
      </c>
      <c r="N1384" s="28">
        <v>31.501704217500002</v>
      </c>
      <c r="O1384" s="28">
        <v>34.982297174999999</v>
      </c>
      <c r="P1384" s="28">
        <v>34.957572405000001</v>
      </c>
      <c r="Q1384" s="28">
        <v>31.780314090000001</v>
      </c>
      <c r="R1384" s="28">
        <v>32.648160536249996</v>
      </c>
      <c r="S1384" s="28">
        <v>34.23209680140603</v>
      </c>
      <c r="T1384" s="28">
        <v>34.313921975855422</v>
      </c>
      <c r="U1384" s="28">
        <v>34.460904427653269</v>
      </c>
      <c r="V1384" s="28">
        <v>34.300101422426167</v>
      </c>
      <c r="W1384" s="28">
        <v>34.517547096841227</v>
      </c>
      <c r="X1384" s="28">
        <v>34.784800735555713</v>
      </c>
    </row>
    <row r="1385" spans="1:24" x14ac:dyDescent="0.2">
      <c r="A1385" s="11" t="s">
        <v>150</v>
      </c>
      <c r="B1385" s="11" t="s">
        <v>86</v>
      </c>
      <c r="C1385" s="11" t="s">
        <v>181</v>
      </c>
      <c r="D1385" s="11" t="s">
        <v>187</v>
      </c>
      <c r="E1385" s="28">
        <v>44.753500000000003</v>
      </c>
      <c r="F1385" s="28">
        <v>46.165267222292925</v>
      </c>
      <c r="G1385" s="28">
        <v>47.436283213119438</v>
      </c>
      <c r="H1385" s="28">
        <v>48.316893233100465</v>
      </c>
      <c r="I1385" s="28">
        <v>48.246315169630222</v>
      </c>
      <c r="J1385" s="28">
        <v>47.580718526730934</v>
      </c>
      <c r="K1385" s="28">
        <v>47.767953911950983</v>
      </c>
      <c r="L1385" s="28">
        <v>46.940283122885951</v>
      </c>
      <c r="M1385" s="28">
        <v>43.725539181383837</v>
      </c>
      <c r="N1385" s="28">
        <v>41.671263586830506</v>
      </c>
      <c r="O1385" s="28">
        <v>45.704958590767184</v>
      </c>
      <c r="P1385" s="28">
        <v>45.456077405000002</v>
      </c>
      <c r="Q1385" s="28">
        <v>40.743308339999999</v>
      </c>
      <c r="R1385" s="28">
        <v>40.297469736249994</v>
      </c>
      <c r="S1385" s="28">
        <v>41.875654801406029</v>
      </c>
      <c r="T1385" s="28">
        <v>41.636442375855424</v>
      </c>
      <c r="U1385" s="28">
        <v>41.578794427653271</v>
      </c>
      <c r="V1385" s="28">
        <v>42.58360262242617</v>
      </c>
      <c r="W1385" s="28">
        <v>42.867530296841224</v>
      </c>
      <c r="X1385" s="28">
        <v>42.775105135555712</v>
      </c>
    </row>
    <row r="1386" spans="1:24" x14ac:dyDescent="0.2">
      <c r="A1386" s="11" t="s">
        <v>150</v>
      </c>
      <c r="B1386" s="11" t="s">
        <v>86</v>
      </c>
      <c r="C1386" s="11" t="s">
        <v>181</v>
      </c>
      <c r="D1386" s="11" t="s">
        <v>188</v>
      </c>
      <c r="E1386" s="28">
        <v>32.675936999999998</v>
      </c>
      <c r="F1386" s="28">
        <v>32.329813000000001</v>
      </c>
      <c r="G1386" s="28">
        <v>36.176079000000001</v>
      </c>
      <c r="H1386" s="28">
        <v>39.860990999999999</v>
      </c>
      <c r="I1386" s="28">
        <v>40.841000000000001</v>
      </c>
      <c r="J1386" s="28">
        <v>41.747</v>
      </c>
      <c r="K1386" s="28">
        <v>41.634</v>
      </c>
      <c r="L1386" s="28">
        <v>45.522644999999997</v>
      </c>
      <c r="M1386" s="28">
        <v>47.063701999999999</v>
      </c>
      <c r="N1386" s="28">
        <v>47.750354999999999</v>
      </c>
      <c r="O1386" s="28">
        <v>52.218260000000001</v>
      </c>
      <c r="P1386" s="28">
        <v>55.325037000000002</v>
      </c>
      <c r="Q1386" s="28">
        <v>48.907139999999998</v>
      </c>
      <c r="R1386" s="28">
        <v>49.705745999999998</v>
      </c>
      <c r="S1386" s="28">
        <v>50.780756694283916</v>
      </c>
      <c r="T1386" s="28">
        <v>50.182434866827059</v>
      </c>
      <c r="U1386" s="28">
        <v>50.619508041842266</v>
      </c>
      <c r="V1386" s="28">
        <v>51.260930963191925</v>
      </c>
      <c r="W1386" s="28">
        <v>51.162141801995375</v>
      </c>
      <c r="X1386" s="28">
        <v>51.122829994853568</v>
      </c>
    </row>
    <row r="1387" spans="1:24" x14ac:dyDescent="0.2">
      <c r="A1387" s="11" t="s">
        <v>150</v>
      </c>
      <c r="B1387" s="11" t="s">
        <v>86</v>
      </c>
      <c r="C1387" s="11" t="s">
        <v>181</v>
      </c>
      <c r="D1387" s="11" t="s">
        <v>189</v>
      </c>
      <c r="E1387" s="28">
        <v>46.649782999999999</v>
      </c>
      <c r="F1387" s="28">
        <v>43.514505999999997</v>
      </c>
      <c r="G1387" s="28">
        <v>44.038421</v>
      </c>
      <c r="H1387" s="28">
        <v>45.990595999999996</v>
      </c>
      <c r="I1387" s="28">
        <v>47.957000000000001</v>
      </c>
      <c r="J1387" s="28">
        <v>45.728000000000002</v>
      </c>
      <c r="K1387" s="28">
        <v>45.670585000000003</v>
      </c>
      <c r="L1387" s="28">
        <v>46.608682999999999</v>
      </c>
      <c r="M1387" s="28">
        <v>45.680186999999997</v>
      </c>
      <c r="N1387" s="28">
        <v>36.933332</v>
      </c>
      <c r="O1387" s="28">
        <v>38.229050000000001</v>
      </c>
      <c r="P1387" s="28">
        <v>36.384312000000001</v>
      </c>
      <c r="Q1387" s="28">
        <v>32.863466000000003</v>
      </c>
      <c r="R1387" s="28">
        <v>30.013024000000001</v>
      </c>
      <c r="S1387" s="28">
        <v>29.110364767860723</v>
      </c>
      <c r="T1387" s="28">
        <v>28.471108194733233</v>
      </c>
      <c r="U1387" s="28">
        <v>28.107787145800867</v>
      </c>
      <c r="V1387" s="28">
        <v>27.686170338613852</v>
      </c>
      <c r="W1387" s="28">
        <v>27.284022920991401</v>
      </c>
      <c r="X1387" s="28">
        <v>26.990566841940453</v>
      </c>
    </row>
    <row r="1388" spans="1:24" x14ac:dyDescent="0.2">
      <c r="A1388" s="11" t="s">
        <v>150</v>
      </c>
      <c r="B1388" s="11" t="s">
        <v>86</v>
      </c>
      <c r="C1388" s="11" t="s">
        <v>181</v>
      </c>
      <c r="D1388" s="11" t="s">
        <v>190</v>
      </c>
      <c r="E1388" s="28">
        <v>60.24</v>
      </c>
      <c r="F1388" s="28">
        <v>56.502000000000002</v>
      </c>
      <c r="G1388" s="28">
        <v>54.264000000000003</v>
      </c>
      <c r="H1388" s="28">
        <v>54.738999999999997</v>
      </c>
      <c r="I1388" s="28">
        <v>54.82</v>
      </c>
      <c r="J1388" s="28">
        <v>52.8</v>
      </c>
      <c r="K1388" s="28">
        <v>51.7</v>
      </c>
      <c r="L1388" s="28">
        <v>49.115000000000002</v>
      </c>
      <c r="M1388" s="28">
        <v>42.730049999999999</v>
      </c>
      <c r="N1388" s="28">
        <v>31.192936499999998</v>
      </c>
      <c r="O1388" s="28">
        <v>29.85</v>
      </c>
      <c r="P1388" s="28">
        <v>28.1</v>
      </c>
      <c r="Q1388" s="28">
        <v>24.728000000000002</v>
      </c>
      <c r="R1388" s="28">
        <v>21.760640000000002</v>
      </c>
      <c r="S1388" s="28">
        <v>20.868453760000001</v>
      </c>
      <c r="T1388" s="28">
        <v>20.033715609600002</v>
      </c>
      <c r="U1388" s="28">
        <v>19.232366985216</v>
      </c>
      <c r="V1388" s="28">
        <v>19.097740416319489</v>
      </c>
      <c r="W1388" s="28">
        <v>19.059544935486851</v>
      </c>
      <c r="X1388" s="28">
        <v>18.735532671583574</v>
      </c>
    </row>
    <row r="1389" spans="1:24" x14ac:dyDescent="0.2">
      <c r="A1389" s="11" t="s">
        <v>150</v>
      </c>
      <c r="B1389" s="11" t="s">
        <v>86</v>
      </c>
      <c r="C1389" s="11" t="s">
        <v>191</v>
      </c>
      <c r="D1389" s="11" t="s">
        <v>182</v>
      </c>
      <c r="E1389" s="28">
        <v>5.1219999999999999</v>
      </c>
      <c r="F1389" s="28">
        <v>5.2610000000000001</v>
      </c>
      <c r="G1389" s="28">
        <v>5.351</v>
      </c>
      <c r="H1389" s="28">
        <v>5.43</v>
      </c>
      <c r="I1389" s="28">
        <v>5.5</v>
      </c>
      <c r="J1389" s="28">
        <v>5.56</v>
      </c>
      <c r="K1389" s="28">
        <v>5.62</v>
      </c>
      <c r="L1389" s="28">
        <v>5.69</v>
      </c>
      <c r="M1389" s="28">
        <v>5.73</v>
      </c>
      <c r="N1389" s="28">
        <v>5.76</v>
      </c>
      <c r="O1389" s="28">
        <v>5.82</v>
      </c>
      <c r="P1389" s="28">
        <v>5.8894254127417893</v>
      </c>
      <c r="Q1389" s="28">
        <v>5.9141884625645407</v>
      </c>
      <c r="R1389" s="28">
        <v>5.9267201548106678</v>
      </c>
      <c r="S1389" s="28">
        <v>5.9381309455220279</v>
      </c>
      <c r="T1389" s="28">
        <v>5.9573140887907057</v>
      </c>
      <c r="U1389" s="28">
        <v>6.0013772434632626</v>
      </c>
      <c r="V1389" s="28">
        <v>6.0565936088554668</v>
      </c>
      <c r="W1389" s="28">
        <v>6.1217819923241388</v>
      </c>
      <c r="X1389" s="28">
        <v>6.1963400727846905</v>
      </c>
    </row>
    <row r="1390" spans="1:24" x14ac:dyDescent="0.2">
      <c r="A1390" s="11" t="s">
        <v>150</v>
      </c>
      <c r="B1390" s="11" t="s">
        <v>86</v>
      </c>
      <c r="C1390" s="11" t="s">
        <v>191</v>
      </c>
      <c r="D1390" s="11" t="s">
        <v>183</v>
      </c>
      <c r="E1390" s="28">
        <v>0.41539499999999996</v>
      </c>
      <c r="F1390" s="28">
        <v>0.43455199999999999</v>
      </c>
      <c r="G1390" s="28">
        <v>0.40500599999999998</v>
      </c>
      <c r="H1390" s="28">
        <v>0.38200000000000001</v>
      </c>
      <c r="I1390" s="28">
        <v>0.40899999999999997</v>
      </c>
      <c r="J1390" s="28">
        <v>0.42</v>
      </c>
      <c r="K1390" s="28">
        <v>0.44</v>
      </c>
      <c r="L1390" s="28">
        <v>0.46100000000000002</v>
      </c>
      <c r="M1390" s="28">
        <v>0.46</v>
      </c>
      <c r="N1390" s="28">
        <v>0.37398599999999999</v>
      </c>
      <c r="O1390" s="28">
        <v>0.41761599999999999</v>
      </c>
      <c r="P1390" s="28">
        <v>0.42921399999999998</v>
      </c>
      <c r="Q1390" s="28">
        <v>0.38401799999999997</v>
      </c>
      <c r="R1390" s="28">
        <v>0.36738300000000002</v>
      </c>
      <c r="S1390" s="28">
        <v>0.36701400000000001</v>
      </c>
      <c r="T1390" s="28">
        <v>0.375471</v>
      </c>
      <c r="U1390" s="28">
        <v>0.40150200000000003</v>
      </c>
      <c r="V1390" s="28">
        <v>0.41529899999999997</v>
      </c>
      <c r="W1390" s="28">
        <v>0.42858400000000002</v>
      </c>
      <c r="X1390" s="28">
        <v>0.44186500000000001</v>
      </c>
    </row>
    <row r="1391" spans="1:24" x14ac:dyDescent="0.2">
      <c r="A1391" s="11" t="s">
        <v>150</v>
      </c>
      <c r="B1391" s="11" t="s">
        <v>86</v>
      </c>
      <c r="C1391" s="11" t="s">
        <v>191</v>
      </c>
      <c r="D1391" s="11" t="s">
        <v>184</v>
      </c>
      <c r="E1391" s="28">
        <v>0.41481299999999999</v>
      </c>
      <c r="F1391" s="28">
        <v>0.39860700000000004</v>
      </c>
      <c r="G1391" s="28">
        <v>0.36248899999999995</v>
      </c>
      <c r="H1391" s="28">
        <v>0.35699999999999998</v>
      </c>
      <c r="I1391" s="28">
        <v>0.40400000000000003</v>
      </c>
      <c r="J1391" s="28">
        <v>0.40100000000000002</v>
      </c>
      <c r="K1391" s="28">
        <v>0.39100000000000001</v>
      </c>
      <c r="L1391" s="28">
        <v>0.40300000000000002</v>
      </c>
      <c r="M1391" s="28">
        <v>0.35299999999999998</v>
      </c>
      <c r="N1391" s="28">
        <v>0.20310500000000001</v>
      </c>
      <c r="O1391" s="28">
        <v>0.26438</v>
      </c>
      <c r="P1391" s="28">
        <v>0.313915</v>
      </c>
      <c r="Q1391" s="28">
        <v>0.25567800000000002</v>
      </c>
      <c r="R1391" s="28">
        <v>0.25062400000000001</v>
      </c>
      <c r="S1391" s="28">
        <v>0.30233100000000002</v>
      </c>
      <c r="T1391" s="28">
        <v>0.34398899999999999</v>
      </c>
      <c r="U1391" s="28">
        <v>0.33753300000000003</v>
      </c>
      <c r="V1391" s="28">
        <v>0.36396400000000001</v>
      </c>
      <c r="W1391" s="28">
        <v>0.396397</v>
      </c>
      <c r="X1391" s="28">
        <v>0.40038499999999999</v>
      </c>
    </row>
    <row r="1392" spans="1:24" x14ac:dyDescent="0.2">
      <c r="A1392" s="11" t="s">
        <v>150</v>
      </c>
      <c r="B1392" s="11" t="s">
        <v>86</v>
      </c>
      <c r="C1392" s="11" t="s">
        <v>191</v>
      </c>
      <c r="D1392" s="11" t="s">
        <v>185</v>
      </c>
      <c r="E1392" s="28">
        <v>0.59609000000000012</v>
      </c>
      <c r="F1392" s="28">
        <v>0.57280183270533969</v>
      </c>
      <c r="G1392" s="28">
        <v>0.52089994288992869</v>
      </c>
      <c r="H1392" s="28">
        <v>0.51301220067837805</v>
      </c>
      <c r="I1392" s="28">
        <v>0.58055162205620381</v>
      </c>
      <c r="J1392" s="28">
        <v>0.57624059515974679</v>
      </c>
      <c r="K1392" s="28">
        <v>0.56187050550489026</v>
      </c>
      <c r="L1392" s="28">
        <v>0.5791146130907181</v>
      </c>
      <c r="M1392" s="28">
        <v>0.50726416481643544</v>
      </c>
      <c r="N1392" s="28">
        <v>0.29186370593496352</v>
      </c>
      <c r="O1392" s="28">
        <v>0.37991643029509692</v>
      </c>
      <c r="P1392" s="28">
        <v>0.4510986694004287</v>
      </c>
      <c r="Q1392" s="28">
        <v>0.36741157827744075</v>
      </c>
      <c r="R1392" s="28">
        <v>0.3601489349658763</v>
      </c>
      <c r="S1392" s="28">
        <v>0.43445235754424288</v>
      </c>
      <c r="T1392" s="28">
        <v>0.49431527702844419</v>
      </c>
      <c r="U1392" s="28">
        <v>0.48503794714726883</v>
      </c>
      <c r="V1392" s="28">
        <v>0.52301953111402011</v>
      </c>
      <c r="W1392" s="28">
        <v>0.56962604289161634</v>
      </c>
      <c r="X1392" s="28">
        <v>0.57535683464597309</v>
      </c>
    </row>
    <row r="1393" spans="1:24" x14ac:dyDescent="0.2">
      <c r="A1393" s="11" t="s">
        <v>150</v>
      </c>
      <c r="B1393" s="11" t="s">
        <v>86</v>
      </c>
      <c r="C1393" s="11" t="s">
        <v>191</v>
      </c>
      <c r="D1393" s="11" t="s">
        <v>186</v>
      </c>
      <c r="E1393" s="28">
        <v>2.1793900000000002</v>
      </c>
      <c r="F1393" s="28">
        <v>2.21643963</v>
      </c>
      <c r="G1393" s="28">
        <v>2.2444068289571435</v>
      </c>
      <c r="H1393" s="28">
        <v>2.4288471393678162</v>
      </c>
      <c r="I1393" s="28">
        <v>2.6840000000000002</v>
      </c>
      <c r="J1393" s="28">
        <v>2.7243999999999997</v>
      </c>
      <c r="K1393" s="28">
        <v>2.8943000000000003</v>
      </c>
      <c r="L1393" s="28">
        <v>2.9986300000000004</v>
      </c>
      <c r="M1393" s="28">
        <v>2.8650000000000002</v>
      </c>
      <c r="N1393" s="28">
        <v>2.81088</v>
      </c>
      <c r="O1393" s="28">
        <v>3.0749992677567826</v>
      </c>
      <c r="P1393" s="28">
        <v>3.1364992531119182</v>
      </c>
      <c r="Q1393" s="28">
        <v>2.4812500048000001</v>
      </c>
      <c r="R1393" s="28">
        <v>2.5866149692000002</v>
      </c>
      <c r="S1393" s="28">
        <v>2.6642134182760002</v>
      </c>
      <c r="T1393" s="28">
        <v>2.7174976866415204</v>
      </c>
      <c r="U1393" s="28">
        <v>2.5805922146892031</v>
      </c>
      <c r="V1393" s="28">
        <v>2.6043352518078509</v>
      </c>
      <c r="W1393" s="28">
        <v>2.6323662566993797</v>
      </c>
      <c r="X1393" s="28">
        <v>2.664426231297417</v>
      </c>
    </row>
    <row r="1394" spans="1:24" x14ac:dyDescent="0.2">
      <c r="A1394" s="11" t="s">
        <v>150</v>
      </c>
      <c r="B1394" s="11" t="s">
        <v>86</v>
      </c>
      <c r="C1394" s="11" t="s">
        <v>191</v>
      </c>
      <c r="D1394" s="11" t="s">
        <v>187</v>
      </c>
      <c r="E1394" s="28">
        <v>2.7754800000000004</v>
      </c>
      <c r="F1394" s="28">
        <v>2.7892414627053395</v>
      </c>
      <c r="G1394" s="28">
        <v>2.7653067718470723</v>
      </c>
      <c r="H1394" s="28">
        <v>2.9418593400461943</v>
      </c>
      <c r="I1394" s="28">
        <v>3.2645516220562039</v>
      </c>
      <c r="J1394" s="28">
        <v>3.3006405951597464</v>
      </c>
      <c r="K1394" s="28">
        <v>3.4561705055048906</v>
      </c>
      <c r="L1394" s="28">
        <v>3.5777446130907187</v>
      </c>
      <c r="M1394" s="28">
        <v>3.3722641648164355</v>
      </c>
      <c r="N1394" s="28">
        <v>3.1027437059349636</v>
      </c>
      <c r="O1394" s="28">
        <v>3.4549156980518796</v>
      </c>
      <c r="P1394" s="28">
        <v>3.5875979225123471</v>
      </c>
      <c r="Q1394" s="28">
        <v>2.8486615830774409</v>
      </c>
      <c r="R1394" s="28">
        <v>2.9467639041658766</v>
      </c>
      <c r="S1394" s="28">
        <v>3.0986657758202432</v>
      </c>
      <c r="T1394" s="28">
        <v>3.2118129636699644</v>
      </c>
      <c r="U1394" s="28">
        <v>3.0656301618364719</v>
      </c>
      <c r="V1394" s="28">
        <v>3.1273547829218709</v>
      </c>
      <c r="W1394" s="28">
        <v>3.2019922995909962</v>
      </c>
      <c r="X1394" s="28">
        <v>3.2397830659433899</v>
      </c>
    </row>
    <row r="1395" spans="1:24" x14ac:dyDescent="0.2">
      <c r="A1395" s="11" t="s">
        <v>150</v>
      </c>
      <c r="B1395" s="11" t="s">
        <v>86</v>
      </c>
      <c r="C1395" s="11" t="s">
        <v>191</v>
      </c>
      <c r="D1395" s="11" t="s">
        <v>188</v>
      </c>
      <c r="E1395" s="28">
        <v>1.5619700000000001</v>
      </c>
      <c r="F1395" s="28">
        <v>1.5696079999999999</v>
      </c>
      <c r="G1395" s="28">
        <v>1.1634869999999999</v>
      </c>
      <c r="H1395" s="28">
        <v>1.4201410000000001</v>
      </c>
      <c r="I1395" s="28">
        <v>1.560608</v>
      </c>
      <c r="J1395" s="28">
        <v>1.673</v>
      </c>
      <c r="K1395" s="28">
        <v>1.952</v>
      </c>
      <c r="L1395" s="28">
        <v>1.8519749999999999</v>
      </c>
      <c r="M1395" s="28">
        <v>1.885232</v>
      </c>
      <c r="N1395" s="28">
        <v>1.9219999999999999</v>
      </c>
      <c r="O1395" s="28">
        <v>1.8662619999999999</v>
      </c>
      <c r="P1395" s="28">
        <v>2.3412700000000002</v>
      </c>
      <c r="Q1395" s="28">
        <v>2.44019063</v>
      </c>
      <c r="R1395" s="28">
        <v>2.5590862500000005</v>
      </c>
      <c r="S1395" s="28">
        <v>2.6870405625000005</v>
      </c>
      <c r="T1395" s="28">
        <v>2.8213925906250008</v>
      </c>
      <c r="U1395" s="28">
        <v>2.8496065165312507</v>
      </c>
      <c r="V1395" s="28">
        <v>2.9350947120271882</v>
      </c>
      <c r="W1395" s="28">
        <v>3.0026018904038132</v>
      </c>
      <c r="X1395" s="28">
        <v>3.0326279093078514</v>
      </c>
    </row>
    <row r="1396" spans="1:24" x14ac:dyDescent="0.2">
      <c r="A1396" s="11" t="s">
        <v>150</v>
      </c>
      <c r="B1396" s="11" t="s">
        <v>86</v>
      </c>
      <c r="C1396" s="11" t="s">
        <v>191</v>
      </c>
      <c r="D1396" s="11" t="s">
        <v>189</v>
      </c>
      <c r="E1396" s="28">
        <v>3.7861220000000002</v>
      </c>
      <c r="F1396" s="28">
        <v>3.8784450000000001</v>
      </c>
      <c r="G1396" s="28">
        <v>4.1367529999999997</v>
      </c>
      <c r="H1396" s="28">
        <v>4.0886899999999997</v>
      </c>
      <c r="I1396" s="28">
        <v>4.8328879999999996</v>
      </c>
      <c r="J1396" s="28">
        <v>4.766</v>
      </c>
      <c r="K1396" s="28">
        <v>4.633</v>
      </c>
      <c r="L1396" s="28">
        <v>4.2688639999999998</v>
      </c>
      <c r="M1396" s="28">
        <v>3.77657</v>
      </c>
      <c r="N1396" s="28">
        <v>2.7090000000000001</v>
      </c>
      <c r="O1396" s="28">
        <v>2.8200689999999997</v>
      </c>
      <c r="P1396" s="28">
        <v>3.4225908200000004</v>
      </c>
      <c r="Q1396" s="28">
        <v>3.32669134</v>
      </c>
      <c r="R1396" s="28">
        <v>2.9701344000000001</v>
      </c>
      <c r="S1396" s="28">
        <v>2.851329024</v>
      </c>
      <c r="T1396" s="28">
        <v>3.0794353459200003</v>
      </c>
      <c r="U1396" s="28">
        <v>3.1410240528384006</v>
      </c>
      <c r="V1396" s="28">
        <v>3.2038445338951687</v>
      </c>
      <c r="W1396" s="28">
        <v>3.2358829792341202</v>
      </c>
      <c r="X1396" s="28">
        <v>3.2358829792341202</v>
      </c>
    </row>
    <row r="1397" spans="1:24" x14ac:dyDescent="0.2">
      <c r="A1397" s="11" t="s">
        <v>150</v>
      </c>
      <c r="B1397" s="11" t="s">
        <v>86</v>
      </c>
      <c r="C1397" s="11" t="s">
        <v>191</v>
      </c>
      <c r="D1397" s="11" t="s">
        <v>190</v>
      </c>
      <c r="E1397" s="28">
        <v>4.617</v>
      </c>
      <c r="F1397" s="28">
        <v>5.0549999999999997</v>
      </c>
      <c r="G1397" s="28">
        <v>4.4160000000000004</v>
      </c>
      <c r="H1397" s="28">
        <v>4.8780000000000001</v>
      </c>
      <c r="I1397" s="28">
        <v>5.7119999999999997</v>
      </c>
      <c r="J1397" s="28">
        <v>5.2795138009622686</v>
      </c>
      <c r="K1397" s="28">
        <v>5.2795138009622686</v>
      </c>
      <c r="L1397" s="28">
        <v>5.3587065079767022</v>
      </c>
      <c r="M1397" s="28">
        <v>5.197945312737402</v>
      </c>
      <c r="N1397" s="28">
        <v>4.0024178908077985</v>
      </c>
      <c r="O1397" s="28">
        <v>4</v>
      </c>
      <c r="P1397" s="28">
        <v>4.38</v>
      </c>
      <c r="Q1397" s="28">
        <v>3.75</v>
      </c>
      <c r="R1397" s="28">
        <v>3.3824999999999998</v>
      </c>
      <c r="S1397" s="28">
        <v>3.2472000000000003</v>
      </c>
      <c r="T1397" s="28">
        <v>3.2796720000000001</v>
      </c>
      <c r="U1397" s="28">
        <v>3.2796720000000001</v>
      </c>
      <c r="V1397" s="28">
        <v>3.3288670799999998</v>
      </c>
      <c r="W1397" s="28">
        <v>3.3621557508</v>
      </c>
      <c r="X1397" s="28">
        <v>3.3789665295539995</v>
      </c>
    </row>
    <row r="1398" spans="1:24" x14ac:dyDescent="0.2">
      <c r="A1398" s="11" t="s">
        <v>150</v>
      </c>
      <c r="B1398" s="11" t="s">
        <v>86</v>
      </c>
      <c r="C1398" s="11" t="s">
        <v>192</v>
      </c>
      <c r="D1398" s="11" t="s">
        <v>182</v>
      </c>
      <c r="E1398" s="28">
        <v>0.63100000000000001</v>
      </c>
      <c r="F1398" s="28">
        <v>0.63700000000000001</v>
      </c>
      <c r="G1398" s="28">
        <v>0.63400000000000001</v>
      </c>
      <c r="H1398" s="28">
        <v>0.63800000000000001</v>
      </c>
      <c r="I1398" s="28">
        <v>0.63900000000000001</v>
      </c>
      <c r="J1398" s="28">
        <v>0.64</v>
      </c>
      <c r="K1398" s="28">
        <v>0.64100000000000001</v>
      </c>
      <c r="L1398" s="28">
        <v>0.64300000000000002</v>
      </c>
      <c r="M1398" s="28">
        <v>0.63200000000000001</v>
      </c>
      <c r="N1398" s="28">
        <v>0.628</v>
      </c>
      <c r="O1398" s="28">
        <v>0.624</v>
      </c>
      <c r="P1398" s="28">
        <v>0.63133499999999998</v>
      </c>
      <c r="Q1398" s="28">
        <v>0.63019487499999993</v>
      </c>
      <c r="R1398" s="28">
        <v>0.62637128499999994</v>
      </c>
      <c r="S1398" s="28">
        <v>0.61515658220000002</v>
      </c>
      <c r="T1398" s="28">
        <v>0.61160505562400003</v>
      </c>
      <c r="U1398" s="28">
        <v>0.61365365117407999</v>
      </c>
      <c r="V1398" s="28">
        <v>0.61974335908015354</v>
      </c>
      <c r="W1398" s="28">
        <v>0.62806589035374127</v>
      </c>
      <c r="X1398" s="28">
        <v>0.63725061912544201</v>
      </c>
    </row>
    <row r="1399" spans="1:24" x14ac:dyDescent="0.2">
      <c r="A1399" s="11" t="s">
        <v>150</v>
      </c>
      <c r="B1399" s="11" t="s">
        <v>86</v>
      </c>
      <c r="C1399" s="11" t="s">
        <v>192</v>
      </c>
      <c r="D1399" s="11" t="s">
        <v>183</v>
      </c>
      <c r="E1399" s="28">
        <v>6.1788434753879726E-2</v>
      </c>
      <c r="F1399" s="28">
        <v>6.1723999999999994E-2</v>
      </c>
      <c r="G1399" s="28">
        <v>5.1871E-2</v>
      </c>
      <c r="H1399" s="28">
        <v>4.4999999999999998E-2</v>
      </c>
      <c r="I1399" s="28">
        <v>0.05</v>
      </c>
      <c r="J1399" s="28">
        <v>5.8000000000000003E-2</v>
      </c>
      <c r="K1399" s="28">
        <v>5.6000000000000001E-2</v>
      </c>
      <c r="L1399" s="28">
        <v>5.5E-2</v>
      </c>
      <c r="M1399" s="28">
        <v>6.0999999999999999E-2</v>
      </c>
      <c r="N1399" s="28">
        <v>3.7760412153028243E-2</v>
      </c>
      <c r="O1399" s="28">
        <v>3.6709101490312493E-2</v>
      </c>
      <c r="P1399" s="28">
        <v>5.1015000000000005E-2</v>
      </c>
      <c r="Q1399" s="28">
        <v>4.6210000000000001E-2</v>
      </c>
      <c r="R1399" s="28">
        <v>4.6592000000000001E-2</v>
      </c>
      <c r="S1399" s="28">
        <v>3.8895000000000006E-2</v>
      </c>
      <c r="T1399" s="28">
        <v>4.5661E-2</v>
      </c>
      <c r="U1399" s="28">
        <v>5.0976999999999995E-2</v>
      </c>
      <c r="V1399" s="28">
        <v>5.5182000000000002E-2</v>
      </c>
      <c r="W1399" s="28">
        <v>5.7902000000000002E-2</v>
      </c>
      <c r="X1399" s="28">
        <v>5.9430000000000004E-2</v>
      </c>
    </row>
    <row r="1400" spans="1:24" x14ac:dyDescent="0.2">
      <c r="A1400" s="11" t="s">
        <v>150</v>
      </c>
      <c r="B1400" s="11" t="s">
        <v>86</v>
      </c>
      <c r="C1400" s="11" t="s">
        <v>192</v>
      </c>
      <c r="D1400" s="11" t="s">
        <v>184</v>
      </c>
      <c r="E1400" s="28">
        <v>5.8576000000000003E-2</v>
      </c>
      <c r="F1400" s="28">
        <v>5.1482999999999994E-2</v>
      </c>
      <c r="G1400" s="28">
        <v>4.9341000000000003E-2</v>
      </c>
      <c r="H1400" s="28">
        <v>4.8000000000000001E-2</v>
      </c>
      <c r="I1400" s="28">
        <v>5.1999999999999998E-2</v>
      </c>
      <c r="J1400" s="28">
        <v>5.1999999999999998E-2</v>
      </c>
      <c r="K1400" s="28">
        <v>5.8000000000000003E-2</v>
      </c>
      <c r="L1400" s="28">
        <v>7.0000000000000007E-2</v>
      </c>
      <c r="M1400" s="28">
        <v>7.2000000000000008E-2</v>
      </c>
      <c r="N1400" s="28">
        <v>2.7661999999999999E-2</v>
      </c>
      <c r="O1400" s="28">
        <v>4.1682000000000004E-2</v>
      </c>
      <c r="P1400" s="28">
        <v>5.0497E-2</v>
      </c>
      <c r="Q1400" s="28">
        <v>4.4173999999999998E-2</v>
      </c>
      <c r="R1400" s="28">
        <v>4.6475000000000002E-2</v>
      </c>
      <c r="S1400" s="28">
        <v>4.6393999999999998E-2</v>
      </c>
      <c r="T1400" s="28">
        <v>5.0339000000000002E-2</v>
      </c>
      <c r="U1400" s="28">
        <v>5.5350999999999997E-2</v>
      </c>
      <c r="V1400" s="28">
        <v>6.0034999999999998E-2</v>
      </c>
      <c r="W1400" s="28">
        <v>6.4072999999999991E-2</v>
      </c>
      <c r="X1400" s="28">
        <v>6.7455000000000001E-2</v>
      </c>
    </row>
    <row r="1401" spans="1:24" x14ac:dyDescent="0.2">
      <c r="A1401" s="11" t="s">
        <v>150</v>
      </c>
      <c r="B1401" s="11" t="s">
        <v>86</v>
      </c>
      <c r="C1401" s="11" t="s">
        <v>192</v>
      </c>
      <c r="D1401" s="11" t="s">
        <v>185</v>
      </c>
      <c r="E1401" s="28">
        <v>0.72449999999999992</v>
      </c>
      <c r="F1401" s="28">
        <v>0.63676989722753319</v>
      </c>
      <c r="G1401" s="28">
        <v>0.61027646988527717</v>
      </c>
      <c r="H1401" s="28">
        <v>0.59369024856596542</v>
      </c>
      <c r="I1401" s="28">
        <v>0.64316443594646255</v>
      </c>
      <c r="J1401" s="28">
        <v>0.64316443594646255</v>
      </c>
      <c r="K1401" s="28">
        <v>0.71737571701720826</v>
      </c>
      <c r="L1401" s="28">
        <v>0.86579827915869967</v>
      </c>
      <c r="M1401" s="28">
        <v>0.89053537284894824</v>
      </c>
      <c r="N1401" s="28">
        <v>0.34213874282982781</v>
      </c>
      <c r="O1401" s="28">
        <v>0.51554576959847032</v>
      </c>
      <c r="P1401" s="28">
        <v>0.62457451003824072</v>
      </c>
      <c r="Q1401" s="28">
        <v>0.5463681883365199</v>
      </c>
      <c r="R1401" s="28">
        <v>0.57482821462715095</v>
      </c>
      <c r="S1401" s="28">
        <v>0.57382636233269579</v>
      </c>
      <c r="T1401" s="28">
        <v>0.62262027963671107</v>
      </c>
      <c r="U1401" s="28">
        <v>0.68461143642447397</v>
      </c>
      <c r="V1401" s="28">
        <v>0.74254570984703616</v>
      </c>
      <c r="W1401" s="28">
        <v>0.79248990200764791</v>
      </c>
      <c r="X1401" s="28">
        <v>0.83432032743785822</v>
      </c>
    </row>
    <row r="1402" spans="1:24" x14ac:dyDescent="0.2">
      <c r="A1402" s="11" t="s">
        <v>150</v>
      </c>
      <c r="B1402" s="11" t="s">
        <v>86</v>
      </c>
      <c r="C1402" s="11" t="s">
        <v>192</v>
      </c>
      <c r="D1402" s="11" t="s">
        <v>186</v>
      </c>
      <c r="E1402" s="28">
        <v>1.5366</v>
      </c>
      <c r="F1402" s="28">
        <v>1.3906229999999999</v>
      </c>
      <c r="G1402" s="28">
        <v>1.3886600000000002</v>
      </c>
      <c r="H1402" s="28">
        <v>1.40998</v>
      </c>
      <c r="I1402" s="28">
        <v>1.4058000000000002</v>
      </c>
      <c r="J1402" s="28">
        <v>1.3532098300000002</v>
      </c>
      <c r="K1402" s="28">
        <v>1.3620604599999999</v>
      </c>
      <c r="L1402" s="28">
        <v>1.3266122999999999</v>
      </c>
      <c r="M1402" s="28">
        <v>1.2096096540000001</v>
      </c>
      <c r="N1402" s="28">
        <v>1.0654631549999998</v>
      </c>
      <c r="O1402" s="28">
        <v>1.2257519400000001</v>
      </c>
      <c r="P1402" s="28">
        <v>1.215866916</v>
      </c>
      <c r="Q1402" s="28">
        <v>1.0775763680000003</v>
      </c>
      <c r="R1402" s="28">
        <v>1.169732212</v>
      </c>
      <c r="S1402" s="28">
        <v>1.2496187410931567</v>
      </c>
      <c r="T1402" s="28">
        <v>1.3077705938153767</v>
      </c>
      <c r="U1402" s="28">
        <v>1.3500380325829764</v>
      </c>
      <c r="V1402" s="28">
        <v>1.3634353899763381</v>
      </c>
      <c r="W1402" s="28">
        <v>1.3817449587782309</v>
      </c>
      <c r="X1402" s="28">
        <v>1.4019513620759727</v>
      </c>
    </row>
    <row r="1403" spans="1:24" x14ac:dyDescent="0.2">
      <c r="A1403" s="11" t="s">
        <v>150</v>
      </c>
      <c r="B1403" s="11" t="s">
        <v>86</v>
      </c>
      <c r="C1403" s="11" t="s">
        <v>192</v>
      </c>
      <c r="D1403" s="11" t="s">
        <v>187</v>
      </c>
      <c r="E1403" s="28">
        <v>2.2610999999999999</v>
      </c>
      <c r="F1403" s="28">
        <v>2.027392897227533</v>
      </c>
      <c r="G1403" s="28">
        <v>1.9989364698852774</v>
      </c>
      <c r="H1403" s="28">
        <v>2.0036702485659657</v>
      </c>
      <c r="I1403" s="28">
        <v>2.0489644359464627</v>
      </c>
      <c r="J1403" s="28">
        <v>1.9963742659464627</v>
      </c>
      <c r="K1403" s="28">
        <v>2.0794361770172083</v>
      </c>
      <c r="L1403" s="28">
        <v>2.1924105791586994</v>
      </c>
      <c r="M1403" s="28">
        <v>2.1001450268489483</v>
      </c>
      <c r="N1403" s="28">
        <v>1.4076018978298275</v>
      </c>
      <c r="O1403" s="28">
        <v>1.7412977095984705</v>
      </c>
      <c r="P1403" s="28">
        <v>1.8404414260382407</v>
      </c>
      <c r="Q1403" s="28">
        <v>1.6239445563365202</v>
      </c>
      <c r="R1403" s="28">
        <v>1.7445604266271508</v>
      </c>
      <c r="S1403" s="28">
        <v>1.8234451034258525</v>
      </c>
      <c r="T1403" s="28">
        <v>1.9303908734520878</v>
      </c>
      <c r="U1403" s="28">
        <v>2.0346494690074506</v>
      </c>
      <c r="V1403" s="28">
        <v>2.1059810998233743</v>
      </c>
      <c r="W1403" s="28">
        <v>2.1742348607858788</v>
      </c>
      <c r="X1403" s="28">
        <v>2.2362716895138308</v>
      </c>
    </row>
    <row r="1404" spans="1:24" x14ac:dyDescent="0.2">
      <c r="A1404" s="11" t="s">
        <v>150</v>
      </c>
      <c r="B1404" s="11" t="s">
        <v>86</v>
      </c>
      <c r="C1404" s="11" t="s">
        <v>192</v>
      </c>
      <c r="D1404" s="11" t="s">
        <v>188</v>
      </c>
      <c r="E1404" s="28">
        <v>1.4533640000000001</v>
      </c>
      <c r="F1404" s="28">
        <v>1.5819460000000001</v>
      </c>
      <c r="G1404" s="28">
        <v>1.4560630000000001</v>
      </c>
      <c r="H1404" s="28">
        <v>1.635257</v>
      </c>
      <c r="I1404" s="28">
        <v>1.6028450000000001</v>
      </c>
      <c r="J1404" s="28">
        <v>1.784</v>
      </c>
      <c r="K1404" s="28">
        <v>1.7310000000000001</v>
      </c>
      <c r="L1404" s="28">
        <v>1.90567</v>
      </c>
      <c r="M1404" s="28">
        <v>2.3679950000000001</v>
      </c>
      <c r="N1404" s="28">
        <v>1.6099479999999999</v>
      </c>
      <c r="O1404" s="28">
        <v>2.0391629999999998</v>
      </c>
      <c r="P1404" s="28">
        <v>2.4900890000000002</v>
      </c>
      <c r="Q1404" s="28">
        <v>2.231023</v>
      </c>
      <c r="R1404" s="28">
        <v>2.4373879999999999</v>
      </c>
      <c r="S1404" s="28">
        <v>2.4478794999095292</v>
      </c>
      <c r="T1404" s="28">
        <v>2.5052035859693786</v>
      </c>
      <c r="U1404" s="28">
        <v>2.5614753967702408</v>
      </c>
      <c r="V1404" s="28">
        <v>2.632514908750355</v>
      </c>
      <c r="W1404" s="28">
        <v>2.6933781710558837</v>
      </c>
      <c r="X1404" s="28">
        <v>2.7483394944805331</v>
      </c>
    </row>
    <row r="1405" spans="1:24" x14ac:dyDescent="0.2">
      <c r="A1405" s="11" t="s">
        <v>150</v>
      </c>
      <c r="B1405" s="11" t="s">
        <v>86</v>
      </c>
      <c r="C1405" s="11" t="s">
        <v>192</v>
      </c>
      <c r="D1405" s="11" t="s">
        <v>189</v>
      </c>
      <c r="E1405" s="28">
        <v>2.1398929999999998</v>
      </c>
      <c r="F1405" s="28">
        <v>1.6928639999999999</v>
      </c>
      <c r="G1405" s="28">
        <v>1.9133830000000001</v>
      </c>
      <c r="H1405" s="28">
        <v>1.954858</v>
      </c>
      <c r="I1405" s="28">
        <v>1.9430000000000001</v>
      </c>
      <c r="J1405" s="28">
        <v>1.6869160000000001</v>
      </c>
      <c r="K1405" s="28">
        <v>1.5840000000000001</v>
      </c>
      <c r="L1405" s="28">
        <v>1.5786</v>
      </c>
      <c r="M1405" s="28">
        <v>2.0286469999999999</v>
      </c>
      <c r="N1405" s="28">
        <v>1.3705959999999999</v>
      </c>
      <c r="O1405" s="28">
        <v>1.8022400000000001</v>
      </c>
      <c r="P1405" s="28">
        <v>2.0220509999999998</v>
      </c>
      <c r="Q1405" s="28">
        <v>1.767855</v>
      </c>
      <c r="R1405" s="28">
        <v>1.7984119999999999</v>
      </c>
      <c r="S1405" s="28">
        <v>1.6616597293924869</v>
      </c>
      <c r="T1405" s="28">
        <v>1.699542283409865</v>
      </c>
      <c r="U1405" s="28">
        <v>1.7110754753034514</v>
      </c>
      <c r="V1405" s="28">
        <v>1.7463980751398582</v>
      </c>
      <c r="W1405" s="28">
        <v>1.7513195027328003</v>
      </c>
      <c r="X1405" s="28">
        <v>1.7513195027328003</v>
      </c>
    </row>
    <row r="1406" spans="1:24" x14ac:dyDescent="0.2">
      <c r="A1406" s="11" t="s">
        <v>150</v>
      </c>
      <c r="B1406" s="11" t="s">
        <v>86</v>
      </c>
      <c r="C1406" s="11" t="s">
        <v>192</v>
      </c>
      <c r="D1406" s="11" t="s">
        <v>190</v>
      </c>
      <c r="E1406" s="28">
        <v>2.8224782608695649</v>
      </c>
      <c r="F1406" s="28">
        <v>2.234</v>
      </c>
      <c r="G1406" s="28">
        <v>2.3149999999999999</v>
      </c>
      <c r="H1406" s="28">
        <v>2.2880000000000003</v>
      </c>
      <c r="I1406" s="28">
        <v>2.1859999999999999</v>
      </c>
      <c r="J1406" s="28">
        <v>1.96</v>
      </c>
      <c r="K1406" s="28">
        <v>1.96</v>
      </c>
      <c r="L1406" s="28">
        <v>1.9403999999999999</v>
      </c>
      <c r="M1406" s="28">
        <v>1.9403999999999999</v>
      </c>
      <c r="N1406" s="28">
        <v>1.1642399999999999</v>
      </c>
      <c r="O1406" s="28">
        <v>1.4</v>
      </c>
      <c r="P1406" s="28">
        <v>1.54</v>
      </c>
      <c r="Q1406" s="28">
        <v>1.2628000000000001</v>
      </c>
      <c r="R1406" s="28">
        <v>1.174404</v>
      </c>
      <c r="S1406" s="28">
        <v>1.1156838</v>
      </c>
      <c r="T1406" s="28">
        <v>1.126840638</v>
      </c>
      <c r="U1406" s="28">
        <v>1.2169878890400001</v>
      </c>
      <c r="V1406" s="28">
        <v>1.2291577679304004</v>
      </c>
      <c r="W1406" s="28">
        <v>1.2414493456097042</v>
      </c>
      <c r="X1406" s="28">
        <v>1.2414493456097042</v>
      </c>
    </row>
    <row r="1407" spans="1:24" x14ac:dyDescent="0.2">
      <c r="A1407" s="11" t="s">
        <v>151</v>
      </c>
      <c r="B1407" s="11" t="s">
        <v>86</v>
      </c>
      <c r="C1407" s="11" t="s">
        <v>181</v>
      </c>
      <c r="D1407" s="11" t="s">
        <v>182</v>
      </c>
      <c r="E1407" s="28">
        <v>43.772599999999997</v>
      </c>
      <c r="F1407" s="28">
        <v>44.383322999999997</v>
      </c>
      <c r="G1407" s="28">
        <v>44.657302999999999</v>
      </c>
      <c r="H1407" s="28">
        <v>45.022925999999998</v>
      </c>
      <c r="I1407" s="28">
        <v>45.375999999999998</v>
      </c>
      <c r="J1407" s="28">
        <v>46.09</v>
      </c>
      <c r="K1407" s="28">
        <v>46.57</v>
      </c>
      <c r="L1407" s="28">
        <v>46.698881753091783</v>
      </c>
      <c r="M1407" s="28">
        <v>46.761408143236324</v>
      </c>
      <c r="N1407" s="28">
        <v>47.326763871236402</v>
      </c>
      <c r="O1407" s="28">
        <v>47.966217233318766</v>
      </c>
      <c r="P1407" s="28">
        <v>48.676498000000002</v>
      </c>
      <c r="Q1407" s="28">
        <v>49.247399999999999</v>
      </c>
      <c r="R1407" s="28">
        <v>49.5409054</v>
      </c>
      <c r="S1407" s="28">
        <v>49.862053603</v>
      </c>
      <c r="T1407" s="28">
        <v>50.112888547628998</v>
      </c>
      <c r="U1407" s="28">
        <v>50.302033123318893</v>
      </c>
      <c r="V1407" s="28">
        <v>50.411047102796445</v>
      </c>
      <c r="W1407" s="28">
        <v>50.51601922952586</v>
      </c>
      <c r="X1407" s="28">
        <v>50.612298056524786</v>
      </c>
    </row>
    <row r="1408" spans="1:24" x14ac:dyDescent="0.2">
      <c r="A1408" s="11" t="s">
        <v>151</v>
      </c>
      <c r="B1408" s="11" t="s">
        <v>86</v>
      </c>
      <c r="C1408" s="11" t="s">
        <v>181</v>
      </c>
      <c r="D1408" s="11" t="s">
        <v>183</v>
      </c>
      <c r="E1408" s="28">
        <v>3.3783429999999997</v>
      </c>
      <c r="F1408" s="28">
        <v>3.3417179999999997</v>
      </c>
      <c r="G1408" s="28">
        <v>3.2528980000000001</v>
      </c>
      <c r="H1408" s="28">
        <v>3.2370000000000001</v>
      </c>
      <c r="I1408" s="28">
        <v>3.2669999999999999</v>
      </c>
      <c r="J1408" s="28">
        <v>3.3420000000000001</v>
      </c>
      <c r="K1408" s="28">
        <v>3.468</v>
      </c>
      <c r="L1408" s="28">
        <v>3.1480000000000001</v>
      </c>
      <c r="M1408" s="28">
        <v>3.09</v>
      </c>
      <c r="N1408" s="28">
        <v>3.8071750000000004</v>
      </c>
      <c r="O1408" s="28">
        <v>2.9162600000000003</v>
      </c>
      <c r="P1408" s="28">
        <v>3.1736179999999998</v>
      </c>
      <c r="Q1408" s="28">
        <v>3.0824940000000001</v>
      </c>
      <c r="R1408" s="28">
        <v>2.9528649999999996</v>
      </c>
      <c r="S1408" s="28">
        <v>3.0458980000000002</v>
      </c>
      <c r="T1408" s="28">
        <v>3.0929720000000001</v>
      </c>
      <c r="U1408" s="28">
        <v>3.1458049999999997</v>
      </c>
      <c r="V1408" s="28">
        <v>3.177438</v>
      </c>
      <c r="W1408" s="28">
        <v>3.1800459999999999</v>
      </c>
      <c r="X1408" s="28">
        <v>3.177756</v>
      </c>
    </row>
    <row r="1409" spans="1:24" x14ac:dyDescent="0.2">
      <c r="A1409" s="11" t="s">
        <v>151</v>
      </c>
      <c r="B1409" s="11" t="s">
        <v>86</v>
      </c>
      <c r="C1409" s="11" t="s">
        <v>181</v>
      </c>
      <c r="D1409" s="11" t="s">
        <v>184</v>
      </c>
      <c r="E1409" s="28">
        <v>4.6319629999999998</v>
      </c>
      <c r="F1409" s="28">
        <v>4.852976</v>
      </c>
      <c r="G1409" s="28">
        <v>4.765479</v>
      </c>
      <c r="H1409" s="28">
        <v>4.8129999999999997</v>
      </c>
      <c r="I1409" s="28">
        <v>4.9329999999999998</v>
      </c>
      <c r="J1409" s="28">
        <v>5.0220000000000002</v>
      </c>
      <c r="K1409" s="28">
        <v>5.0789999999999997</v>
      </c>
      <c r="L1409" s="28">
        <v>5.4110000000000005</v>
      </c>
      <c r="M1409" s="28">
        <v>5.2869999999999999</v>
      </c>
      <c r="N1409" s="28">
        <v>4.7344480000000004</v>
      </c>
      <c r="O1409" s="28">
        <v>5.3812070000000007</v>
      </c>
      <c r="P1409" s="28">
        <v>5.7554889999999999</v>
      </c>
      <c r="Q1409" s="28">
        <v>5.3893329999999997</v>
      </c>
      <c r="R1409" s="28">
        <v>5.441427</v>
      </c>
      <c r="S1409" s="28">
        <v>5.592695</v>
      </c>
      <c r="T1409" s="28">
        <v>5.515701</v>
      </c>
      <c r="U1409" s="28">
        <v>5.4987810000000001</v>
      </c>
      <c r="V1409" s="28">
        <v>5.7077359999999997</v>
      </c>
      <c r="W1409" s="28">
        <v>5.7762880000000001</v>
      </c>
      <c r="X1409" s="28">
        <v>5.844106</v>
      </c>
    </row>
    <row r="1410" spans="1:24" x14ac:dyDescent="0.2">
      <c r="A1410" s="11" t="s">
        <v>151</v>
      </c>
      <c r="B1410" s="11" t="s">
        <v>86</v>
      </c>
      <c r="C1410" s="11" t="s">
        <v>181</v>
      </c>
      <c r="D1410" s="11" t="s">
        <v>185</v>
      </c>
      <c r="E1410" s="28">
        <v>23.159814999999998</v>
      </c>
      <c r="F1410" s="28">
        <v>24.264879999999998</v>
      </c>
      <c r="G1410" s="28">
        <v>23.827394999999999</v>
      </c>
      <c r="H1410" s="28">
        <v>23.5837</v>
      </c>
      <c r="I1410" s="28">
        <v>24.171700000000001</v>
      </c>
      <c r="J1410" s="28">
        <v>24.607800000000005</v>
      </c>
      <c r="K1410" s="28">
        <v>24.8871</v>
      </c>
      <c r="L1410" s="28">
        <v>26.513900000000003</v>
      </c>
      <c r="M1410" s="28">
        <v>25.906300000000002</v>
      </c>
      <c r="N1410" s="28">
        <v>22.962072800000001</v>
      </c>
      <c r="O1410" s="28">
        <v>26.260290160000004</v>
      </c>
      <c r="P1410" s="28">
        <v>27.0507983</v>
      </c>
      <c r="Q1410" s="28">
        <v>24.790931799999996</v>
      </c>
      <c r="R1410" s="28">
        <v>24.758492850000003</v>
      </c>
      <c r="S1410" s="28">
        <v>25.167127499999999</v>
      </c>
      <c r="T1410" s="28">
        <v>24.54486945</v>
      </c>
      <c r="U1410" s="28">
        <v>24.194636400000004</v>
      </c>
      <c r="V1410" s="28">
        <v>25.114038400000002</v>
      </c>
      <c r="W1410" s="28">
        <v>25.415667200000001</v>
      </c>
      <c r="X1410" s="28">
        <v>25.714066400000004</v>
      </c>
    </row>
    <row r="1411" spans="1:24" x14ac:dyDescent="0.2">
      <c r="A1411" s="11" t="s">
        <v>151</v>
      </c>
      <c r="B1411" s="11" t="s">
        <v>86</v>
      </c>
      <c r="C1411" s="11" t="s">
        <v>181</v>
      </c>
      <c r="D1411" s="11" t="s">
        <v>186</v>
      </c>
      <c r="E1411" s="28">
        <v>45.402999999999999</v>
      </c>
      <c r="F1411" s="28">
        <v>44.051000000000002</v>
      </c>
      <c r="G1411" s="28">
        <v>45.173999999999999</v>
      </c>
      <c r="H1411" s="28">
        <v>44.932880147999995</v>
      </c>
      <c r="I1411" s="28">
        <v>47.465000000000003</v>
      </c>
      <c r="J1411" s="28">
        <v>50.664774807000001</v>
      </c>
      <c r="K1411" s="28">
        <v>54.279510140400006</v>
      </c>
      <c r="L1411" s="28">
        <v>52.333745186400002</v>
      </c>
      <c r="M1411" s="28">
        <v>40.861187295000001</v>
      </c>
      <c r="N1411" s="28">
        <v>48.935649412499998</v>
      </c>
      <c r="O1411" s="28">
        <v>55.926539232499991</v>
      </c>
      <c r="P1411" s="28">
        <v>60.820243395624992</v>
      </c>
      <c r="Q1411" s="28">
        <v>50.885427641249997</v>
      </c>
      <c r="R1411" s="28">
        <v>49.487425861874989</v>
      </c>
      <c r="S1411" s="28">
        <v>52.342753354691112</v>
      </c>
      <c r="T1411" s="28">
        <v>53.945554411240749</v>
      </c>
      <c r="U1411" s="28">
        <v>55.332236435650806</v>
      </c>
      <c r="V1411" s="28">
        <v>57.468593697187956</v>
      </c>
      <c r="W1411" s="28">
        <v>57.58826192165948</v>
      </c>
      <c r="X1411" s="28">
        <v>57.698019784438259</v>
      </c>
    </row>
    <row r="1412" spans="1:24" x14ac:dyDescent="0.2">
      <c r="A1412" s="11" t="s">
        <v>151</v>
      </c>
      <c r="B1412" s="11" t="s">
        <v>86</v>
      </c>
      <c r="C1412" s="11" t="s">
        <v>181</v>
      </c>
      <c r="D1412" s="11" t="s">
        <v>187</v>
      </c>
      <c r="E1412" s="28">
        <v>68.562815000000001</v>
      </c>
      <c r="F1412" s="28">
        <v>68.315879999999993</v>
      </c>
      <c r="G1412" s="28">
        <v>69.001395000000002</v>
      </c>
      <c r="H1412" s="28">
        <v>68.516580148000003</v>
      </c>
      <c r="I1412" s="28">
        <v>71.636700000000005</v>
      </c>
      <c r="J1412" s="28">
        <v>75.272574807000012</v>
      </c>
      <c r="K1412" s="28">
        <v>79.16661014040001</v>
      </c>
      <c r="L1412" s="28">
        <v>78.847645186400001</v>
      </c>
      <c r="M1412" s="28">
        <v>66.767487294999995</v>
      </c>
      <c r="N1412" s="28">
        <v>71.8977222125</v>
      </c>
      <c r="O1412" s="28">
        <v>82.186829392499988</v>
      </c>
      <c r="P1412" s="28">
        <v>87.871041695624996</v>
      </c>
      <c r="Q1412" s="28">
        <v>75.676359441249986</v>
      </c>
      <c r="R1412" s="28">
        <v>74.245918711874992</v>
      </c>
      <c r="S1412" s="28">
        <v>77.509880854691119</v>
      </c>
      <c r="T1412" s="28">
        <v>78.490423861240743</v>
      </c>
      <c r="U1412" s="28">
        <v>79.526872835650806</v>
      </c>
      <c r="V1412" s="28">
        <v>82.582632097187954</v>
      </c>
      <c r="W1412" s="28">
        <v>83.003929121659482</v>
      </c>
      <c r="X1412" s="28">
        <v>83.412086184438266</v>
      </c>
    </row>
    <row r="1413" spans="1:24" x14ac:dyDescent="0.2">
      <c r="A1413" s="11" t="s">
        <v>151</v>
      </c>
      <c r="B1413" s="11" t="s">
        <v>86</v>
      </c>
      <c r="C1413" s="11" t="s">
        <v>181</v>
      </c>
      <c r="D1413" s="11" t="s">
        <v>188</v>
      </c>
      <c r="E1413" s="28">
        <v>58.064495000000001</v>
      </c>
      <c r="F1413" s="28">
        <v>52.644770000000001</v>
      </c>
      <c r="G1413" s="28">
        <v>55.245446999999999</v>
      </c>
      <c r="H1413" s="28">
        <v>58.589911000000001</v>
      </c>
      <c r="I1413" s="28">
        <v>61.545999999999999</v>
      </c>
      <c r="J1413" s="28">
        <v>66.456999999999994</v>
      </c>
      <c r="K1413" s="28">
        <v>70.540000000000006</v>
      </c>
      <c r="L1413" s="28">
        <v>70.765394999999998</v>
      </c>
      <c r="M1413" s="28">
        <v>60.203010999999996</v>
      </c>
      <c r="N1413" s="28">
        <v>65.478655000000003</v>
      </c>
      <c r="O1413" s="28">
        <v>79.538449999999997</v>
      </c>
      <c r="P1413" s="28">
        <v>94.547970000000007</v>
      </c>
      <c r="Q1413" s="28">
        <v>79.191659999999999</v>
      </c>
      <c r="R1413" s="28">
        <v>78.862410999999994</v>
      </c>
      <c r="S1413" s="28">
        <v>85.247685306172585</v>
      </c>
      <c r="T1413" s="28">
        <v>86.915954416103688</v>
      </c>
      <c r="U1413" s="28">
        <v>87.913455872064915</v>
      </c>
      <c r="V1413" s="28">
        <v>90.541981671213904</v>
      </c>
      <c r="W1413" s="28">
        <v>91.795674105536065</v>
      </c>
      <c r="X1413" s="28">
        <v>92.583039171450352</v>
      </c>
    </row>
    <row r="1414" spans="1:24" x14ac:dyDescent="0.2">
      <c r="A1414" s="11" t="s">
        <v>151</v>
      </c>
      <c r="B1414" s="11" t="s">
        <v>86</v>
      </c>
      <c r="C1414" s="11" t="s">
        <v>181</v>
      </c>
      <c r="D1414" s="11" t="s">
        <v>189</v>
      </c>
      <c r="E1414" s="28">
        <v>36.643949999999997</v>
      </c>
      <c r="F1414" s="28">
        <v>38.361033999999997</v>
      </c>
      <c r="G1414" s="28">
        <v>43.334333000000001</v>
      </c>
      <c r="H1414" s="28">
        <v>46.197287000000003</v>
      </c>
      <c r="I1414" s="28">
        <v>56.893999999999998</v>
      </c>
      <c r="J1414" s="28">
        <v>57.280999999999999</v>
      </c>
      <c r="K1414" s="28">
        <v>56.985999999999997</v>
      </c>
      <c r="L1414" s="28">
        <v>55.343715000000003</v>
      </c>
      <c r="M1414" s="28">
        <v>53.779299999999999</v>
      </c>
      <c r="N1414" s="28">
        <v>53.787300999999999</v>
      </c>
      <c r="O1414" s="28">
        <v>66.539664999999999</v>
      </c>
      <c r="P1414" s="28">
        <v>70.173264000000003</v>
      </c>
      <c r="Q1414" s="28">
        <v>65.603202999999993</v>
      </c>
      <c r="R1414" s="28">
        <v>67.649360999999999</v>
      </c>
      <c r="S1414" s="28">
        <v>68.615130198087584</v>
      </c>
      <c r="T1414" s="28">
        <v>69.345102487848521</v>
      </c>
      <c r="U1414" s="28">
        <v>68.651651462970037</v>
      </c>
      <c r="V1414" s="28">
        <v>67.965134948340335</v>
      </c>
      <c r="W1414" s="28">
        <v>67.285483598856928</v>
      </c>
      <c r="X1414" s="28">
        <v>66.612628762868354</v>
      </c>
    </row>
    <row r="1415" spans="1:24" x14ac:dyDescent="0.2">
      <c r="A1415" s="11" t="s">
        <v>151</v>
      </c>
      <c r="B1415" s="11" t="s">
        <v>86</v>
      </c>
      <c r="C1415" s="11" t="s">
        <v>181</v>
      </c>
      <c r="D1415" s="11" t="s">
        <v>190</v>
      </c>
      <c r="E1415" s="28">
        <v>52.786000000000001</v>
      </c>
      <c r="F1415" s="28">
        <v>55.734999999999999</v>
      </c>
      <c r="G1415" s="28">
        <v>59.758000000000003</v>
      </c>
      <c r="H1415" s="28">
        <v>61.561</v>
      </c>
      <c r="I1415" s="28">
        <v>67.317999999999998</v>
      </c>
      <c r="J1415" s="28">
        <v>64.165999999999997</v>
      </c>
      <c r="K1415" s="28">
        <v>63.79</v>
      </c>
      <c r="L1415" s="28">
        <v>64.515000000000001</v>
      </c>
      <c r="M1415" s="28">
        <v>59.98</v>
      </c>
      <c r="N1415" s="28">
        <v>54.664999999999999</v>
      </c>
      <c r="O1415" s="28">
        <v>66.68310025000001</v>
      </c>
      <c r="P1415" s="28">
        <v>69.619</v>
      </c>
      <c r="Q1415" s="28">
        <v>59.957000000000001</v>
      </c>
      <c r="R1415" s="28">
        <v>59.297472999999997</v>
      </c>
      <c r="S1415" s="28">
        <v>61.669371920000003</v>
      </c>
      <c r="T1415" s="28">
        <v>62.286065639200004</v>
      </c>
      <c r="U1415" s="28">
        <v>61.351774654612001</v>
      </c>
      <c r="V1415" s="28">
        <v>60.738256908065878</v>
      </c>
      <c r="W1415" s="28">
        <v>59.52349176990456</v>
      </c>
      <c r="X1415" s="28">
        <v>58.333021934506469</v>
      </c>
    </row>
    <row r="1416" spans="1:24" x14ac:dyDescent="0.2">
      <c r="A1416" s="11" t="s">
        <v>151</v>
      </c>
      <c r="B1416" s="11" t="s">
        <v>86</v>
      </c>
      <c r="C1416" s="11" t="s">
        <v>191</v>
      </c>
      <c r="D1416" s="11" t="s">
        <v>182</v>
      </c>
      <c r="E1416" s="28">
        <v>1.5119</v>
      </c>
      <c r="F1416" s="28">
        <v>1.5250130000000002</v>
      </c>
      <c r="G1416" s="28">
        <v>1.5285479999999998</v>
      </c>
      <c r="H1416" s="28">
        <v>1.5424920000000002</v>
      </c>
      <c r="I1416" s="28">
        <v>1.5568940000000002</v>
      </c>
      <c r="J1416" s="28">
        <v>1.5775779999999999</v>
      </c>
      <c r="K1416" s="28">
        <v>1.6408640000000001</v>
      </c>
      <c r="L1416" s="28">
        <v>1.6929959999999997</v>
      </c>
      <c r="M1416" s="28">
        <v>1.7482731602778889</v>
      </c>
      <c r="N1416" s="28">
        <v>1.782557291123001</v>
      </c>
      <c r="O1416" s="28">
        <v>1.8333337078331611</v>
      </c>
      <c r="P1416" s="28">
        <v>1.8944940067125102</v>
      </c>
      <c r="Q1416" s="28">
        <v>1.9360385580949593</v>
      </c>
      <c r="R1416" s="28">
        <v>1.9656159721921282</v>
      </c>
      <c r="S1416" s="28">
        <v>2.0047274548338763</v>
      </c>
      <c r="T1416" s="28">
        <v>2.0380481642601564</v>
      </c>
      <c r="U1416" s="28">
        <v>2.070986347834141</v>
      </c>
      <c r="V1416" s="28">
        <v>2.1077047130507269</v>
      </c>
      <c r="W1416" s="28">
        <v>2.1416741276065019</v>
      </c>
      <c r="X1416" s="28">
        <v>2.178057344207819</v>
      </c>
    </row>
    <row r="1417" spans="1:24" x14ac:dyDescent="0.2">
      <c r="A1417" s="11" t="s">
        <v>151</v>
      </c>
      <c r="B1417" s="11" t="s">
        <v>86</v>
      </c>
      <c r="C1417" s="11" t="s">
        <v>191</v>
      </c>
      <c r="D1417" s="11" t="s">
        <v>183</v>
      </c>
      <c r="E1417" s="28">
        <v>0.2107</v>
      </c>
      <c r="F1417" s="28">
        <v>0.20311799999999999</v>
      </c>
      <c r="G1417" s="28">
        <v>0.18943700000000002</v>
      </c>
      <c r="H1417" s="28">
        <v>0.185</v>
      </c>
      <c r="I1417" s="28">
        <v>0.19500000000000001</v>
      </c>
      <c r="J1417" s="28">
        <v>0.19800000000000001</v>
      </c>
      <c r="K1417" s="28">
        <v>0.20899999999999999</v>
      </c>
      <c r="L1417" s="28">
        <v>0.23400000000000001</v>
      </c>
      <c r="M1417" s="28">
        <v>0.22800000000000001</v>
      </c>
      <c r="N1417" s="28">
        <v>0.17497200000000002</v>
      </c>
      <c r="O1417" s="28">
        <v>0.193381</v>
      </c>
      <c r="P1417" s="28">
        <v>0.229827</v>
      </c>
      <c r="Q1417" s="28">
        <v>0.215838</v>
      </c>
      <c r="R1417" s="28">
        <v>0.20962899999999998</v>
      </c>
      <c r="S1417" s="28">
        <v>0.22584499999999999</v>
      </c>
      <c r="T1417" s="28">
        <v>0.22978399999999999</v>
      </c>
      <c r="U1417" s="28">
        <v>0.23674300000000001</v>
      </c>
      <c r="V1417" s="28">
        <v>0.24381700000000001</v>
      </c>
      <c r="W1417" s="28">
        <v>0.25106299999999998</v>
      </c>
      <c r="X1417" s="28">
        <v>0.26125900000000002</v>
      </c>
    </row>
    <row r="1418" spans="1:24" x14ac:dyDescent="0.2">
      <c r="A1418" s="11" t="s">
        <v>151</v>
      </c>
      <c r="B1418" s="11" t="s">
        <v>86</v>
      </c>
      <c r="C1418" s="11" t="s">
        <v>191</v>
      </c>
      <c r="D1418" s="11" t="s">
        <v>184</v>
      </c>
      <c r="E1418" s="28">
        <v>0.215643</v>
      </c>
      <c r="F1418" s="28">
        <v>0.22017900000000001</v>
      </c>
      <c r="G1418" s="28">
        <v>0.18637600000000001</v>
      </c>
      <c r="H1418" s="28">
        <v>0.20300000000000001</v>
      </c>
      <c r="I1418" s="28">
        <v>0.20100000000000001</v>
      </c>
      <c r="J1418" s="28">
        <v>0.22</v>
      </c>
      <c r="K1418" s="28">
        <v>0.23499999999999999</v>
      </c>
      <c r="L1418" s="28">
        <v>0.30099999999999999</v>
      </c>
      <c r="M1418" s="28">
        <v>0.30099999999999999</v>
      </c>
      <c r="N1418" s="28">
        <v>0.167628</v>
      </c>
      <c r="O1418" s="28">
        <v>0.230686</v>
      </c>
      <c r="P1418" s="28">
        <v>0.26950499999999999</v>
      </c>
      <c r="Q1418" s="28">
        <v>0.23872599999999999</v>
      </c>
      <c r="R1418" s="28">
        <v>0.24191000000000001</v>
      </c>
      <c r="S1418" s="28">
        <v>0.240037</v>
      </c>
      <c r="T1418" s="28">
        <v>0.237681</v>
      </c>
      <c r="U1418" s="28">
        <v>0.240786</v>
      </c>
      <c r="V1418" s="28">
        <v>0.23227300000000001</v>
      </c>
      <c r="W1418" s="28">
        <v>0.22558800000000001</v>
      </c>
      <c r="X1418" s="28">
        <v>0.23268</v>
      </c>
    </row>
    <row r="1419" spans="1:24" x14ac:dyDescent="0.2">
      <c r="A1419" s="11" t="s">
        <v>151</v>
      </c>
      <c r="B1419" s="11" t="s">
        <v>86</v>
      </c>
      <c r="C1419" s="11" t="s">
        <v>191</v>
      </c>
      <c r="D1419" s="11" t="s">
        <v>185</v>
      </c>
      <c r="E1419" s="28">
        <v>1.0782149999999999</v>
      </c>
      <c r="F1419" s="28">
        <v>1.100895</v>
      </c>
      <c r="G1419" s="28">
        <v>0.93188000000000004</v>
      </c>
      <c r="H1419" s="28">
        <v>1.0149999999999999</v>
      </c>
      <c r="I1419" s="28">
        <v>1.0049999999999999</v>
      </c>
      <c r="J1419" s="28">
        <v>1.1000000000000001</v>
      </c>
      <c r="K1419" s="28">
        <v>1.175</v>
      </c>
      <c r="L1419" s="28">
        <v>1.5049999999999999</v>
      </c>
      <c r="M1419" s="28">
        <v>1.5049999999999999</v>
      </c>
      <c r="N1419" s="28">
        <v>0.83814</v>
      </c>
      <c r="O1419" s="28">
        <v>1.15343</v>
      </c>
      <c r="P1419" s="28">
        <v>1.3475250000000001</v>
      </c>
      <c r="Q1419" s="28">
        <v>1.19363</v>
      </c>
      <c r="R1419" s="28">
        <v>1.2095500000000001</v>
      </c>
      <c r="S1419" s="28">
        <v>1.2001850000000001</v>
      </c>
      <c r="T1419" s="28">
        <v>1.1884049999999999</v>
      </c>
      <c r="U1419" s="28">
        <v>1.2039299999999999</v>
      </c>
      <c r="V1419" s="28">
        <v>1.161365</v>
      </c>
      <c r="W1419" s="28">
        <v>1.1279400000000002</v>
      </c>
      <c r="X1419" s="28">
        <v>1.1634</v>
      </c>
    </row>
    <row r="1420" spans="1:24" x14ac:dyDescent="0.2">
      <c r="A1420" s="11" t="s">
        <v>151</v>
      </c>
      <c r="B1420" s="11" t="s">
        <v>86</v>
      </c>
      <c r="C1420" s="11" t="s">
        <v>191</v>
      </c>
      <c r="D1420" s="11" t="s">
        <v>186</v>
      </c>
      <c r="E1420" s="28">
        <v>3.4055661885727573</v>
      </c>
      <c r="F1420" s="28">
        <v>3.3596029457147609</v>
      </c>
      <c r="G1420" s="28">
        <v>3.6088835364289764</v>
      </c>
      <c r="H1420" s="28">
        <v>3.7748908000000001</v>
      </c>
      <c r="I1420" s="28">
        <v>4.0410149999999998</v>
      </c>
      <c r="J1420" s="28">
        <v>4.331507782472662</v>
      </c>
      <c r="K1420" s="28">
        <v>4.9849893946745096</v>
      </c>
      <c r="L1420" s="28">
        <v>4.9895805367095543</v>
      </c>
      <c r="M1420" s="28">
        <v>4.3542119552771297</v>
      </c>
      <c r="N1420" s="28">
        <v>4.7082572532233566</v>
      </c>
      <c r="O1420" s="28">
        <v>5.5536559356466988</v>
      </c>
      <c r="P1420" s="28">
        <v>6.9317570910081905</v>
      </c>
      <c r="Q1420" s="28">
        <v>6.0565406132000001</v>
      </c>
      <c r="R1420" s="28">
        <v>5.1295487936000015</v>
      </c>
      <c r="S1420" s="28">
        <v>5.5496952139664666</v>
      </c>
      <c r="T1420" s="28">
        <v>5.8171290170581207</v>
      </c>
      <c r="U1420" s="28">
        <v>6.0058604087190091</v>
      </c>
      <c r="V1420" s="28">
        <v>6.3231141391521799</v>
      </c>
      <c r="W1420" s="28">
        <v>6.4250223828195052</v>
      </c>
      <c r="X1420" s="28">
        <v>6.5341720326234567</v>
      </c>
    </row>
    <row r="1421" spans="1:24" x14ac:dyDescent="0.2">
      <c r="A1421" s="11" t="s">
        <v>151</v>
      </c>
      <c r="B1421" s="11" t="s">
        <v>86</v>
      </c>
      <c r="C1421" s="11" t="s">
        <v>191</v>
      </c>
      <c r="D1421" s="11" t="s">
        <v>187</v>
      </c>
      <c r="E1421" s="28">
        <v>4.483781188572757</v>
      </c>
      <c r="F1421" s="28">
        <v>4.4604979457147609</v>
      </c>
      <c r="G1421" s="28">
        <v>4.540763536428976</v>
      </c>
      <c r="H1421" s="28">
        <v>4.7898908000000002</v>
      </c>
      <c r="I1421" s="28">
        <v>5.0460149999999997</v>
      </c>
      <c r="J1421" s="28">
        <v>5.4315077824726625</v>
      </c>
      <c r="K1421" s="28">
        <v>6.1599893946745095</v>
      </c>
      <c r="L1421" s="28">
        <v>6.4945805367095542</v>
      </c>
      <c r="M1421" s="28">
        <v>5.8592119552771296</v>
      </c>
      <c r="N1421" s="28">
        <v>5.5463972532233567</v>
      </c>
      <c r="O1421" s="28">
        <v>6.707085935646699</v>
      </c>
      <c r="P1421" s="28">
        <v>8.2792820910081915</v>
      </c>
      <c r="Q1421" s="28">
        <v>7.2501706131999999</v>
      </c>
      <c r="R1421" s="28">
        <v>6.3390987936000016</v>
      </c>
      <c r="S1421" s="28">
        <v>6.7498802139664669</v>
      </c>
      <c r="T1421" s="28">
        <v>7.0055340170581211</v>
      </c>
      <c r="U1421" s="28">
        <v>7.2097904087190088</v>
      </c>
      <c r="V1421" s="28">
        <v>7.4844791391521799</v>
      </c>
      <c r="W1421" s="28">
        <v>7.5529623828195049</v>
      </c>
      <c r="X1421" s="28">
        <v>7.6975720326234569</v>
      </c>
    </row>
    <row r="1422" spans="1:24" x14ac:dyDescent="0.2">
      <c r="A1422" s="11" t="s">
        <v>151</v>
      </c>
      <c r="B1422" s="11" t="s">
        <v>86</v>
      </c>
      <c r="C1422" s="11" t="s">
        <v>191</v>
      </c>
      <c r="D1422" s="11" t="s">
        <v>188</v>
      </c>
      <c r="E1422" s="28">
        <v>2.4315540392482178</v>
      </c>
      <c r="F1422" s="28">
        <v>2.3424522695436893</v>
      </c>
      <c r="G1422" s="28">
        <v>2.0187170000000001</v>
      </c>
      <c r="H1422" s="28">
        <v>2.2239499999999999</v>
      </c>
      <c r="I1422" s="28">
        <v>2.6949999999999998</v>
      </c>
      <c r="J1422" s="28">
        <v>3.0209999999999999</v>
      </c>
      <c r="K1422" s="28">
        <v>3.8730000000000002</v>
      </c>
      <c r="L1422" s="28">
        <v>3.9137620000000002</v>
      </c>
      <c r="M1422" s="28">
        <v>3.656768</v>
      </c>
      <c r="N1422" s="28">
        <v>4.0083719999999996</v>
      </c>
      <c r="O1422" s="28">
        <v>4.8934769999999999</v>
      </c>
      <c r="P1422" s="28">
        <v>7.2424679999999997</v>
      </c>
      <c r="Q1422" s="28">
        <v>5.8914109999999997</v>
      </c>
      <c r="R1422" s="28">
        <v>5.1903860000000002</v>
      </c>
      <c r="S1422" s="28">
        <v>5.8710570993877331</v>
      </c>
      <c r="T1422" s="28">
        <v>6.0336143094420667</v>
      </c>
      <c r="U1422" s="28">
        <v>6.2204218796764277</v>
      </c>
      <c r="V1422" s="28">
        <v>6.4329250840245207</v>
      </c>
      <c r="W1422" s="28">
        <v>6.5930086477417067</v>
      </c>
      <c r="X1422" s="28">
        <v>6.7302986010366128</v>
      </c>
    </row>
    <row r="1423" spans="1:24" x14ac:dyDescent="0.2">
      <c r="A1423" s="11" t="s">
        <v>151</v>
      </c>
      <c r="B1423" s="11" t="s">
        <v>86</v>
      </c>
      <c r="C1423" s="11" t="s">
        <v>191</v>
      </c>
      <c r="D1423" s="11" t="s">
        <v>189</v>
      </c>
      <c r="E1423" s="28">
        <v>3.9689049999999999</v>
      </c>
      <c r="F1423" s="28">
        <v>3.7471610000000002</v>
      </c>
      <c r="G1423" s="28">
        <v>3.997541</v>
      </c>
      <c r="H1423" s="28">
        <v>4.1106410000000002</v>
      </c>
      <c r="I1423" s="28">
        <v>4.58</v>
      </c>
      <c r="J1423" s="28">
        <v>4.0540000000000003</v>
      </c>
      <c r="K1423" s="28">
        <v>3.4620000000000002</v>
      </c>
      <c r="L1423" s="28">
        <v>3.4037820000000001</v>
      </c>
      <c r="M1423" s="28">
        <v>3.6177739999999998</v>
      </c>
      <c r="N1423" s="28">
        <v>3.648555</v>
      </c>
      <c r="O1423" s="28">
        <v>3.3505630000000002</v>
      </c>
      <c r="P1423" s="28">
        <v>3.4429609999999999</v>
      </c>
      <c r="Q1423" s="28">
        <v>3.0371239999999999</v>
      </c>
      <c r="R1423" s="28">
        <v>2.8000449999999999</v>
      </c>
      <c r="S1423" s="28">
        <v>2.3886941668674559</v>
      </c>
      <c r="T1423" s="28">
        <v>2.4123407190503259</v>
      </c>
      <c r="U1423" s="28">
        <v>2.3882173118598224</v>
      </c>
      <c r="V1423" s="28">
        <v>2.3643351387412244</v>
      </c>
      <c r="W1423" s="28">
        <v>2.3406917873538124</v>
      </c>
      <c r="X1423" s="28">
        <v>2.3172848694802748</v>
      </c>
    </row>
    <row r="1424" spans="1:24" x14ac:dyDescent="0.2">
      <c r="A1424" s="11" t="s">
        <v>151</v>
      </c>
      <c r="B1424" s="11" t="s">
        <v>86</v>
      </c>
      <c r="C1424" s="11" t="s">
        <v>191</v>
      </c>
      <c r="D1424" s="11" t="s">
        <v>190</v>
      </c>
      <c r="E1424" s="28">
        <v>6.7782580000000001</v>
      </c>
      <c r="F1424" s="28">
        <v>6.66</v>
      </c>
      <c r="G1424" s="28">
        <v>7.0629999999999997</v>
      </c>
      <c r="H1424" s="28">
        <v>7.298</v>
      </c>
      <c r="I1424" s="28">
        <v>7.71</v>
      </c>
      <c r="J1424" s="28">
        <v>7.6550000000000002</v>
      </c>
      <c r="K1424" s="28">
        <v>7.8310000000000004</v>
      </c>
      <c r="L1424" s="28">
        <v>8.2720000000000002</v>
      </c>
      <c r="M1424" s="28">
        <v>7.4393549999999999</v>
      </c>
      <c r="N1424" s="28">
        <v>5.7469999999999999</v>
      </c>
      <c r="O1424" s="28">
        <v>4.3109971099999997</v>
      </c>
      <c r="P1424" s="28">
        <v>4.12</v>
      </c>
      <c r="Q1424" s="28">
        <v>3.5659999999999998</v>
      </c>
      <c r="R1424" s="28">
        <v>3.1131180000000001</v>
      </c>
      <c r="S1424" s="28">
        <v>3.2376427200000002</v>
      </c>
      <c r="T1424" s="28">
        <v>3.3347720016000002</v>
      </c>
      <c r="U1424" s="28">
        <v>3.3681197216160004</v>
      </c>
      <c r="V1424" s="28">
        <v>3.3681197216160004</v>
      </c>
      <c r="W1424" s="28">
        <v>3.3344385243998405</v>
      </c>
      <c r="X1424" s="28">
        <v>3.3010941391558419</v>
      </c>
    </row>
    <row r="1425" spans="1:24" x14ac:dyDescent="0.2">
      <c r="A1425" s="11" t="s">
        <v>151</v>
      </c>
      <c r="B1425" s="11" t="s">
        <v>86</v>
      </c>
      <c r="C1425" s="11" t="s">
        <v>192</v>
      </c>
      <c r="D1425" s="11" t="s">
        <v>182</v>
      </c>
      <c r="E1425" s="28">
        <v>0.91222931141512842</v>
      </c>
      <c r="F1425" s="28">
        <v>0.90794824648473127</v>
      </c>
      <c r="G1425" s="28">
        <v>0.87435388290253979</v>
      </c>
      <c r="H1425" s="28">
        <v>0.84820828517172675</v>
      </c>
      <c r="I1425" s="28">
        <v>0.83495445132136636</v>
      </c>
      <c r="J1425" s="28">
        <v>0.83513622608171623</v>
      </c>
      <c r="K1425" s="28">
        <v>0.84027654655298423</v>
      </c>
      <c r="L1425" s="28">
        <v>0.85084530935889213</v>
      </c>
      <c r="M1425" s="28">
        <v>0.85028783972211064</v>
      </c>
      <c r="N1425" s="28">
        <v>0.84988570887699921</v>
      </c>
      <c r="O1425" s="28">
        <v>0.85772142362245429</v>
      </c>
      <c r="P1425" s="28">
        <v>0.87556333122556607</v>
      </c>
      <c r="Q1425" s="28">
        <v>0.88313606808403955</v>
      </c>
      <c r="R1425" s="28">
        <v>0.88590014161605579</v>
      </c>
      <c r="S1425" s="28">
        <v>0.88613012745445019</v>
      </c>
      <c r="T1425" s="28">
        <v>0.88300246407173288</v>
      </c>
      <c r="U1425" s="28">
        <v>0.88064819302384223</v>
      </c>
      <c r="V1425" s="28">
        <v>0.87845765082610039</v>
      </c>
      <c r="W1425" s="28">
        <v>0.87895202098109881</v>
      </c>
      <c r="X1425" s="28">
        <v>0.8812195385682724</v>
      </c>
    </row>
    <row r="1426" spans="1:24" x14ac:dyDescent="0.2">
      <c r="A1426" s="11" t="s">
        <v>151</v>
      </c>
      <c r="B1426" s="11" t="s">
        <v>86</v>
      </c>
      <c r="C1426" s="11" t="s">
        <v>192</v>
      </c>
      <c r="D1426" s="11" t="s">
        <v>183</v>
      </c>
      <c r="E1426" s="28">
        <v>9.9259993958549106E-2</v>
      </c>
      <c r="F1426" s="28">
        <v>8.7174000000000001E-2</v>
      </c>
      <c r="G1426" s="28">
        <v>7.4013000000000009E-2</v>
      </c>
      <c r="H1426" s="28">
        <v>7.1999999999999995E-2</v>
      </c>
      <c r="I1426" s="28">
        <v>8.5000000000000006E-2</v>
      </c>
      <c r="J1426" s="28">
        <v>0.09</v>
      </c>
      <c r="K1426" s="28">
        <v>9.8000000000000004E-2</v>
      </c>
      <c r="L1426" s="28">
        <v>0.10400000000000001</v>
      </c>
      <c r="M1426" s="28">
        <v>0.10200000000000001</v>
      </c>
      <c r="N1426" s="28">
        <v>6.0733065997712485E-2</v>
      </c>
      <c r="O1426" s="28">
        <v>8.0075999999999994E-2</v>
      </c>
      <c r="P1426" s="28">
        <v>9.7610000000000002E-2</v>
      </c>
      <c r="Q1426" s="28">
        <v>8.7248999999999993E-2</v>
      </c>
      <c r="R1426" s="28">
        <v>8.6662000000000003E-2</v>
      </c>
      <c r="S1426" s="28">
        <v>8.8819999999999996E-2</v>
      </c>
      <c r="T1426" s="28">
        <v>8.9915999999999996E-2</v>
      </c>
      <c r="U1426" s="28">
        <v>9.4775999999999999E-2</v>
      </c>
      <c r="V1426" s="28">
        <v>9.9084000000000005E-2</v>
      </c>
      <c r="W1426" s="28">
        <v>0.101517</v>
      </c>
      <c r="X1426" s="28">
        <v>0.10334699999999999</v>
      </c>
    </row>
    <row r="1427" spans="1:24" x14ac:dyDescent="0.2">
      <c r="A1427" s="11" t="s">
        <v>151</v>
      </c>
      <c r="B1427" s="11" t="s">
        <v>86</v>
      </c>
      <c r="C1427" s="11" t="s">
        <v>192</v>
      </c>
      <c r="D1427" s="11" t="s">
        <v>184</v>
      </c>
      <c r="E1427" s="28">
        <v>0.15515199999999998</v>
      </c>
      <c r="F1427" s="28">
        <v>0.14357800000000001</v>
      </c>
      <c r="G1427" s="28">
        <v>0.13374900000000001</v>
      </c>
      <c r="H1427" s="28">
        <v>0.14099999999999999</v>
      </c>
      <c r="I1427" s="28">
        <v>0.17</v>
      </c>
      <c r="J1427" s="28">
        <v>0.18</v>
      </c>
      <c r="K1427" s="28">
        <v>0.188</v>
      </c>
      <c r="L1427" s="28">
        <v>0.20600000000000002</v>
      </c>
      <c r="M1427" s="28">
        <v>0.215</v>
      </c>
      <c r="N1427" s="28">
        <v>8.2208000000000003E-2</v>
      </c>
      <c r="O1427" s="28">
        <v>0.128469</v>
      </c>
      <c r="P1427" s="28">
        <v>0.17005899999999999</v>
      </c>
      <c r="Q1427" s="28">
        <v>0.16001200000000002</v>
      </c>
      <c r="R1427" s="28">
        <v>0.16308600000000001</v>
      </c>
      <c r="S1427" s="28">
        <v>0.14161299999999999</v>
      </c>
      <c r="T1427" s="28">
        <v>0.144674</v>
      </c>
      <c r="U1427" s="28">
        <v>0.155754</v>
      </c>
      <c r="V1427" s="28">
        <v>0.165516</v>
      </c>
      <c r="W1427" s="28">
        <v>0.17332</v>
      </c>
      <c r="X1427" s="28">
        <v>0.18021199999999998</v>
      </c>
    </row>
    <row r="1428" spans="1:24" x14ac:dyDescent="0.2">
      <c r="A1428" s="11" t="s">
        <v>151</v>
      </c>
      <c r="B1428" s="11" t="s">
        <v>86</v>
      </c>
      <c r="C1428" s="11" t="s">
        <v>192</v>
      </c>
      <c r="D1428" s="11" t="s">
        <v>185</v>
      </c>
      <c r="E1428" s="28">
        <v>1.2412159999999999</v>
      </c>
      <c r="F1428" s="28">
        <v>1.1486240000000001</v>
      </c>
      <c r="G1428" s="28">
        <v>1.0699920000000001</v>
      </c>
      <c r="H1428" s="28">
        <v>1.1279999999999999</v>
      </c>
      <c r="I1428" s="28">
        <v>1.36</v>
      </c>
      <c r="J1428" s="28">
        <v>1.44</v>
      </c>
      <c r="K1428" s="28">
        <v>1.504</v>
      </c>
      <c r="L1428" s="28">
        <v>1.6480000000000001</v>
      </c>
      <c r="M1428" s="28">
        <v>1.72</v>
      </c>
      <c r="N1428" s="28">
        <v>0.65766400000000003</v>
      </c>
      <c r="O1428" s="28">
        <v>1.027752</v>
      </c>
      <c r="P1428" s="28">
        <v>1.3604719999999999</v>
      </c>
      <c r="Q1428" s="28">
        <v>1.2800960000000001</v>
      </c>
      <c r="R1428" s="28">
        <v>1.3046880000000001</v>
      </c>
      <c r="S1428" s="28">
        <v>1.1329039999999999</v>
      </c>
      <c r="T1428" s="28">
        <v>1.157392</v>
      </c>
      <c r="U1428" s="28">
        <v>1.246032</v>
      </c>
      <c r="V1428" s="28">
        <v>1.324128</v>
      </c>
      <c r="W1428" s="28">
        <v>1.38656</v>
      </c>
      <c r="X1428" s="28">
        <v>1.4416959999999999</v>
      </c>
    </row>
    <row r="1429" spans="1:24" x14ac:dyDescent="0.2">
      <c r="A1429" s="11" t="s">
        <v>151</v>
      </c>
      <c r="B1429" s="11" t="s">
        <v>86</v>
      </c>
      <c r="C1429" s="11" t="s">
        <v>192</v>
      </c>
      <c r="D1429" s="11" t="s">
        <v>186</v>
      </c>
      <c r="E1429" s="28">
        <v>2.1219999999999999</v>
      </c>
      <c r="F1429" s="28">
        <v>2.0590000000000002</v>
      </c>
      <c r="G1429" s="28">
        <v>2.056</v>
      </c>
      <c r="H1429" s="28">
        <v>2.1059999999999999</v>
      </c>
      <c r="I1429" s="28">
        <v>2.0590000000000002</v>
      </c>
      <c r="J1429" s="28">
        <v>1.9813630000000002</v>
      </c>
      <c r="K1429" s="28">
        <v>2.0280811000000001</v>
      </c>
      <c r="L1429" s="28">
        <v>2.1353922000000001</v>
      </c>
      <c r="M1429" s="28">
        <v>1.8557196999999999</v>
      </c>
      <c r="N1429" s="28">
        <v>1.5096965000000002</v>
      </c>
      <c r="O1429" s="28">
        <v>1.9248246999999996</v>
      </c>
      <c r="P1429" s="28">
        <v>1.7757670200000004</v>
      </c>
      <c r="Q1429" s="28">
        <v>1.5125414200000002</v>
      </c>
      <c r="R1429" s="28">
        <v>1.6950891400000001</v>
      </c>
      <c r="S1429" s="28">
        <v>1.8431437462977323</v>
      </c>
      <c r="T1429" s="28">
        <v>1.9633024202997558</v>
      </c>
      <c r="U1429" s="28">
        <v>2.0078778800943602</v>
      </c>
      <c r="V1429" s="28">
        <v>2.0204525969000313</v>
      </c>
      <c r="W1429" s="28">
        <v>2.0215896482565272</v>
      </c>
      <c r="X1429" s="28">
        <v>2.0268049387070266</v>
      </c>
    </row>
    <row r="1430" spans="1:24" x14ac:dyDescent="0.2">
      <c r="A1430" s="11" t="s">
        <v>151</v>
      </c>
      <c r="B1430" s="11" t="s">
        <v>86</v>
      </c>
      <c r="C1430" s="11" t="s">
        <v>192</v>
      </c>
      <c r="D1430" s="11" t="s">
        <v>187</v>
      </c>
      <c r="E1430" s="28">
        <v>3.3632159999999995</v>
      </c>
      <c r="F1430" s="28">
        <v>3.207624</v>
      </c>
      <c r="G1430" s="28">
        <v>3.1259920000000001</v>
      </c>
      <c r="H1430" s="28">
        <v>3.234</v>
      </c>
      <c r="I1430" s="28">
        <v>3.4190000000000005</v>
      </c>
      <c r="J1430" s="28">
        <v>3.4213630000000004</v>
      </c>
      <c r="K1430" s="28">
        <v>3.5320811000000001</v>
      </c>
      <c r="L1430" s="28">
        <v>3.7833922000000002</v>
      </c>
      <c r="M1430" s="28">
        <v>3.5757196999999996</v>
      </c>
      <c r="N1430" s="28">
        <v>2.1673605</v>
      </c>
      <c r="O1430" s="28">
        <v>2.9525766999999998</v>
      </c>
      <c r="P1430" s="28">
        <v>3.1362390200000005</v>
      </c>
      <c r="Q1430" s="28">
        <v>2.7926374200000001</v>
      </c>
      <c r="R1430" s="28">
        <v>2.99977714</v>
      </c>
      <c r="S1430" s="28">
        <v>2.9760477462977324</v>
      </c>
      <c r="T1430" s="28">
        <v>3.1206944202997557</v>
      </c>
      <c r="U1430" s="28">
        <v>3.2539098800943602</v>
      </c>
      <c r="V1430" s="28">
        <v>3.3445805969000313</v>
      </c>
      <c r="W1430" s="28">
        <v>3.4081496482565274</v>
      </c>
      <c r="X1430" s="28">
        <v>3.4685009387070265</v>
      </c>
    </row>
    <row r="1431" spans="1:24" x14ac:dyDescent="0.2">
      <c r="A1431" s="11" t="s">
        <v>151</v>
      </c>
      <c r="B1431" s="11" t="s">
        <v>86</v>
      </c>
      <c r="C1431" s="11" t="s">
        <v>192</v>
      </c>
      <c r="D1431" s="11" t="s">
        <v>188</v>
      </c>
      <c r="E1431" s="28">
        <v>3.2744810000000002</v>
      </c>
      <c r="F1431" s="28">
        <v>3.2964410000000002</v>
      </c>
      <c r="G1431" s="28">
        <v>3.4470360000000002</v>
      </c>
      <c r="H1431" s="28">
        <v>3.9150369999999999</v>
      </c>
      <c r="I1431" s="28">
        <v>4.3540000000000001</v>
      </c>
      <c r="J1431" s="28">
        <v>5.0209999999999999</v>
      </c>
      <c r="K1431" s="28">
        <v>5.2149999999999999</v>
      </c>
      <c r="L1431" s="28">
        <v>5.6376980000000003</v>
      </c>
      <c r="M1431" s="28">
        <v>5.2698349999999996</v>
      </c>
      <c r="N1431" s="28">
        <v>3.397284</v>
      </c>
      <c r="O1431" s="28">
        <v>4.8678940000000006</v>
      </c>
      <c r="P1431" s="28">
        <v>5.4843149999999996</v>
      </c>
      <c r="Q1431" s="28">
        <v>4.6416199999999996</v>
      </c>
      <c r="R1431" s="28">
        <v>4.8833260000000003</v>
      </c>
      <c r="S1431" s="28">
        <v>5.253238662543497</v>
      </c>
      <c r="T1431" s="28">
        <v>5.2565609517016147</v>
      </c>
      <c r="U1431" s="28">
        <v>5.3731895642492651</v>
      </c>
      <c r="V1431" s="28">
        <v>5.49409689105015</v>
      </c>
      <c r="W1431" s="28">
        <v>5.5701597295425422</v>
      </c>
      <c r="X1431" s="28">
        <v>5.6375963921587511</v>
      </c>
    </row>
    <row r="1432" spans="1:24" x14ac:dyDescent="0.2">
      <c r="A1432" s="11" t="s">
        <v>151</v>
      </c>
      <c r="B1432" s="11" t="s">
        <v>86</v>
      </c>
      <c r="C1432" s="11" t="s">
        <v>192</v>
      </c>
      <c r="D1432" s="11" t="s">
        <v>189</v>
      </c>
      <c r="E1432" s="28">
        <v>3.37595</v>
      </c>
      <c r="F1432" s="28">
        <v>3.1787839999999998</v>
      </c>
      <c r="G1432" s="28">
        <v>3.936083</v>
      </c>
      <c r="H1432" s="28">
        <v>4.0532589999999997</v>
      </c>
      <c r="I1432" s="28">
        <v>4.5309999999999997</v>
      </c>
      <c r="J1432" s="28">
        <v>4.7229999999999999</v>
      </c>
      <c r="K1432" s="28">
        <v>5.8369999999999997</v>
      </c>
      <c r="L1432" s="28">
        <v>5.6600989999999998</v>
      </c>
      <c r="M1432" s="28">
        <v>5.1478349999999997</v>
      </c>
      <c r="N1432" s="28">
        <v>3.9382470000000001</v>
      </c>
      <c r="O1432" s="28">
        <v>4.7325039999999996</v>
      </c>
      <c r="P1432" s="28">
        <v>4.8843870000000003</v>
      </c>
      <c r="Q1432" s="28">
        <v>4.1479819999999998</v>
      </c>
      <c r="R1432" s="28">
        <v>4.1806609999999997</v>
      </c>
      <c r="S1432" s="28">
        <v>4.4618000516871659</v>
      </c>
      <c r="T1432" s="28">
        <v>4.4003586662857881</v>
      </c>
      <c r="U1432" s="28">
        <v>4.42205236614</v>
      </c>
      <c r="V1432" s="28">
        <v>4.42205236614</v>
      </c>
      <c r="W1432" s="28">
        <v>4.42205236614</v>
      </c>
      <c r="X1432" s="28">
        <v>4.42205236614</v>
      </c>
    </row>
    <row r="1433" spans="1:24" x14ac:dyDescent="0.2">
      <c r="A1433" s="11" t="s">
        <v>151</v>
      </c>
      <c r="B1433" s="11" t="s">
        <v>86</v>
      </c>
      <c r="C1433" s="11" t="s">
        <v>192</v>
      </c>
      <c r="D1433" s="11" t="s">
        <v>190</v>
      </c>
      <c r="E1433" s="28">
        <v>3.3819340000000002</v>
      </c>
      <c r="F1433" s="28">
        <v>2.9409999999999998</v>
      </c>
      <c r="G1433" s="28">
        <v>3.2589999999999999</v>
      </c>
      <c r="H1433" s="28">
        <v>3.5059999999999998</v>
      </c>
      <c r="I1433" s="28">
        <v>3.915</v>
      </c>
      <c r="J1433" s="28">
        <v>3.383</v>
      </c>
      <c r="K1433" s="28">
        <v>4.0199999999999996</v>
      </c>
      <c r="L1433" s="28">
        <v>3.9529999999999998</v>
      </c>
      <c r="M1433" s="28">
        <v>3.5278800000000001</v>
      </c>
      <c r="N1433" s="28">
        <v>1.9419999999999999</v>
      </c>
      <c r="O1433" s="28">
        <v>2.84</v>
      </c>
      <c r="P1433" s="28">
        <v>2.5</v>
      </c>
      <c r="Q1433" s="28">
        <v>2.2000000000000002</v>
      </c>
      <c r="R1433" s="28">
        <v>2.2264000000000004</v>
      </c>
      <c r="S1433" s="28">
        <v>2.2264000000000004</v>
      </c>
      <c r="T1433" s="28">
        <v>2.2553432</v>
      </c>
      <c r="U1433" s="28">
        <v>2.277896632</v>
      </c>
      <c r="V1433" s="28">
        <v>2.2687850454720002</v>
      </c>
      <c r="W1433" s="28">
        <v>2.2597099052901122</v>
      </c>
      <c r="X1433" s="28">
        <v>2.2484113557636616</v>
      </c>
    </row>
    <row r="1434" spans="1:24" x14ac:dyDescent="0.2">
      <c r="A1434" s="11" t="s">
        <v>152</v>
      </c>
      <c r="B1434" s="11" t="s">
        <v>86</v>
      </c>
      <c r="C1434" s="11" t="s">
        <v>181</v>
      </c>
      <c r="D1434" s="11" t="s">
        <v>182</v>
      </c>
      <c r="E1434" s="28">
        <v>3.0305902740364559</v>
      </c>
      <c r="F1434" s="28">
        <v>3.4152</v>
      </c>
      <c r="G1434" s="28">
        <v>3.6564580000000002</v>
      </c>
      <c r="H1434" s="28">
        <v>3.8858999999999999</v>
      </c>
      <c r="I1434" s="28">
        <v>4.202</v>
      </c>
      <c r="J1434" s="28">
        <v>4.3029999999999999</v>
      </c>
      <c r="K1434" s="28">
        <v>4.5431000000000008</v>
      </c>
      <c r="L1434" s="28">
        <v>4.7984999999999998</v>
      </c>
      <c r="M1434" s="28">
        <v>5.024</v>
      </c>
      <c r="N1434" s="28">
        <v>5.1319999999999997</v>
      </c>
      <c r="O1434" s="28">
        <v>5.1803150000000002</v>
      </c>
      <c r="P1434" s="28">
        <v>5.1845503300000004</v>
      </c>
      <c r="Q1434" s="28">
        <v>5.1494224240600008</v>
      </c>
      <c r="R1434" s="28">
        <v>5.1152998204269204</v>
      </c>
      <c r="S1434" s="28">
        <v>5.0923024236592358</v>
      </c>
      <c r="T1434" s="28">
        <v>5.0824489800333694</v>
      </c>
      <c r="U1434" s="28">
        <v>5.074447000432702</v>
      </c>
      <c r="V1434" s="28">
        <v>5.0554499314210197</v>
      </c>
      <c r="W1434" s="28">
        <v>5.0486118834098104</v>
      </c>
      <c r="X1434" s="28">
        <v>5.045996915024106</v>
      </c>
    </row>
    <row r="1435" spans="1:24" x14ac:dyDescent="0.2">
      <c r="A1435" s="11" t="s">
        <v>152</v>
      </c>
      <c r="B1435" s="11" t="s">
        <v>86</v>
      </c>
      <c r="C1435" s="11" t="s">
        <v>181</v>
      </c>
      <c r="D1435" s="11" t="s">
        <v>183</v>
      </c>
      <c r="E1435" s="28">
        <v>0.29022500000000001</v>
      </c>
      <c r="F1435" s="28">
        <v>0.28029500000000002</v>
      </c>
      <c r="G1435" s="28">
        <v>0.26848899999999998</v>
      </c>
      <c r="H1435" s="28">
        <v>0.25700000000000001</v>
      </c>
      <c r="I1435" s="28">
        <v>0.28999999999999998</v>
      </c>
      <c r="J1435" s="28">
        <v>0.27</v>
      </c>
      <c r="K1435" s="28">
        <v>0.26700000000000002</v>
      </c>
      <c r="L1435" s="28">
        <v>0.28000000000000003</v>
      </c>
      <c r="M1435" s="28">
        <v>0.26700000000000002</v>
      </c>
      <c r="N1435" s="28">
        <v>0.22007400000000002</v>
      </c>
      <c r="O1435" s="28">
        <v>0.14069100000000001</v>
      </c>
      <c r="P1435" s="28">
        <v>9.7480999999999998E-2</v>
      </c>
      <c r="Q1435" s="28">
        <v>5.8194000000000003E-2</v>
      </c>
      <c r="R1435" s="28">
        <v>5.8567000000000001E-2</v>
      </c>
      <c r="S1435" s="28">
        <v>6.9078000000000001E-2</v>
      </c>
      <c r="T1435" s="28">
        <v>8.1808000000000006E-2</v>
      </c>
      <c r="U1435" s="28">
        <v>9.3647000000000008E-2</v>
      </c>
      <c r="V1435" s="28">
        <v>0.11801300000000001</v>
      </c>
      <c r="W1435" s="28">
        <v>0.13977000000000001</v>
      </c>
      <c r="X1435" s="28">
        <v>0.153892</v>
      </c>
    </row>
    <row r="1436" spans="1:24" x14ac:dyDescent="0.2">
      <c r="A1436" s="11" t="s">
        <v>152</v>
      </c>
      <c r="B1436" s="11" t="s">
        <v>86</v>
      </c>
      <c r="C1436" s="11" t="s">
        <v>181</v>
      </c>
      <c r="D1436" s="11" t="s">
        <v>184</v>
      </c>
      <c r="E1436" s="28">
        <v>0</v>
      </c>
      <c r="F1436" s="28">
        <v>0</v>
      </c>
      <c r="G1436" s="28">
        <v>0</v>
      </c>
      <c r="H1436" s="28">
        <v>0</v>
      </c>
      <c r="I1436" s="28">
        <v>0</v>
      </c>
      <c r="J1436" s="28">
        <v>0</v>
      </c>
      <c r="K1436" s="28">
        <v>0</v>
      </c>
      <c r="L1436" s="28">
        <v>0</v>
      </c>
      <c r="M1436" s="28">
        <v>0</v>
      </c>
      <c r="N1436" s="28">
        <v>0</v>
      </c>
      <c r="O1436" s="28">
        <v>0</v>
      </c>
      <c r="P1436" s="28">
        <v>0</v>
      </c>
      <c r="Q1436" s="28">
        <v>0</v>
      </c>
      <c r="R1436" s="28">
        <v>0</v>
      </c>
      <c r="S1436" s="28">
        <v>0</v>
      </c>
      <c r="T1436" s="28">
        <v>0</v>
      </c>
      <c r="U1436" s="28">
        <v>0</v>
      </c>
      <c r="V1436" s="28">
        <v>0</v>
      </c>
      <c r="W1436" s="28">
        <v>0</v>
      </c>
      <c r="X1436" s="28">
        <v>0</v>
      </c>
    </row>
    <row r="1437" spans="1:24" x14ac:dyDescent="0.2">
      <c r="A1437" s="11" t="s">
        <v>152</v>
      </c>
      <c r="B1437" s="11" t="s">
        <v>86</v>
      </c>
      <c r="C1437" s="11" t="s">
        <v>181</v>
      </c>
      <c r="D1437" s="11" t="s">
        <v>185</v>
      </c>
      <c r="E1437" s="28">
        <v>0</v>
      </c>
      <c r="F1437" s="28">
        <v>0</v>
      </c>
      <c r="G1437" s="28">
        <v>0</v>
      </c>
      <c r="H1437" s="28">
        <v>0</v>
      </c>
      <c r="I1437" s="28">
        <v>0</v>
      </c>
      <c r="J1437" s="28">
        <v>0</v>
      </c>
      <c r="K1437" s="28">
        <v>0</v>
      </c>
      <c r="L1437" s="28">
        <v>0</v>
      </c>
      <c r="M1437" s="28">
        <v>0</v>
      </c>
      <c r="N1437" s="28">
        <v>0</v>
      </c>
      <c r="O1437" s="28">
        <v>0</v>
      </c>
      <c r="P1437" s="28">
        <v>0</v>
      </c>
      <c r="Q1437" s="28">
        <v>0</v>
      </c>
      <c r="R1437" s="28">
        <v>0</v>
      </c>
      <c r="S1437" s="28">
        <v>0</v>
      </c>
      <c r="T1437" s="28">
        <v>0</v>
      </c>
      <c r="U1437" s="28">
        <v>0</v>
      </c>
      <c r="V1437" s="28">
        <v>0</v>
      </c>
      <c r="W1437" s="28">
        <v>0</v>
      </c>
      <c r="X1437" s="28">
        <v>0</v>
      </c>
    </row>
    <row r="1438" spans="1:24" x14ac:dyDescent="0.2">
      <c r="A1438" s="11" t="s">
        <v>152</v>
      </c>
      <c r="B1438" s="11" t="s">
        <v>86</v>
      </c>
      <c r="C1438" s="11" t="s">
        <v>181</v>
      </c>
      <c r="D1438" s="11" t="s">
        <v>186</v>
      </c>
      <c r="E1438" s="28">
        <v>2.121413191825519</v>
      </c>
      <c r="F1438" s="28">
        <v>2.5613999999999999</v>
      </c>
      <c r="G1438" s="28">
        <v>2.7277176679999999</v>
      </c>
      <c r="H1438" s="28">
        <v>3.3418739999999998</v>
      </c>
      <c r="I1438" s="28">
        <v>3.6137199999999998</v>
      </c>
      <c r="J1438" s="28">
        <v>3.6154399999999991</v>
      </c>
      <c r="K1438" s="28">
        <v>3.9133599999999999</v>
      </c>
      <c r="L1438" s="28">
        <v>4.4183018218567343</v>
      </c>
      <c r="M1438" s="28">
        <v>4.2250878059088857</v>
      </c>
      <c r="N1438" s="28">
        <v>4.1557773797381508</v>
      </c>
      <c r="O1438" s="28">
        <v>3.7855353075855454</v>
      </c>
      <c r="P1438" s="28">
        <v>3.293231913098619</v>
      </c>
      <c r="Q1438" s="28">
        <v>3.0651186719999997</v>
      </c>
      <c r="R1438" s="28">
        <v>3.63976461675</v>
      </c>
      <c r="S1438" s="28">
        <v>3.5521357699851874</v>
      </c>
      <c r="T1438" s="28">
        <v>3.6735402929783088</v>
      </c>
      <c r="U1438" s="28">
        <v>3.8058352503245252</v>
      </c>
      <c r="V1438" s="28">
        <v>3.9938054458226055</v>
      </c>
      <c r="W1438" s="28">
        <v>4.1398617443960442</v>
      </c>
      <c r="X1438" s="28">
        <v>4.1377174703197657</v>
      </c>
    </row>
    <row r="1439" spans="1:24" x14ac:dyDescent="0.2">
      <c r="A1439" s="11" t="s">
        <v>152</v>
      </c>
      <c r="B1439" s="11" t="s">
        <v>86</v>
      </c>
      <c r="C1439" s="11" t="s">
        <v>181</v>
      </c>
      <c r="D1439" s="11" t="s">
        <v>187</v>
      </c>
      <c r="E1439" s="28">
        <v>2.121413191825519</v>
      </c>
      <c r="F1439" s="28">
        <v>2.5613999999999999</v>
      </c>
      <c r="G1439" s="28">
        <v>2.7277176679999999</v>
      </c>
      <c r="H1439" s="28">
        <v>3.3418739999999998</v>
      </c>
      <c r="I1439" s="28">
        <v>3.6137199999999998</v>
      </c>
      <c r="J1439" s="28">
        <v>3.6154399999999991</v>
      </c>
      <c r="K1439" s="28">
        <v>3.9133599999999999</v>
      </c>
      <c r="L1439" s="28">
        <v>4.4183018218567343</v>
      </c>
      <c r="M1439" s="28">
        <v>4.2250878059088857</v>
      </c>
      <c r="N1439" s="28">
        <v>4.1557773797381508</v>
      </c>
      <c r="O1439" s="28">
        <v>3.7855353075855454</v>
      </c>
      <c r="P1439" s="28">
        <v>3.293231913098619</v>
      </c>
      <c r="Q1439" s="28">
        <v>3.0651186719999997</v>
      </c>
      <c r="R1439" s="28">
        <v>3.63976461675</v>
      </c>
      <c r="S1439" s="28">
        <v>3.5521357699851874</v>
      </c>
      <c r="T1439" s="28">
        <v>3.6735402929783088</v>
      </c>
      <c r="U1439" s="28">
        <v>3.8058352503245252</v>
      </c>
      <c r="V1439" s="28">
        <v>3.9938054458226055</v>
      </c>
      <c r="W1439" s="28">
        <v>4.1398617443960442</v>
      </c>
      <c r="X1439" s="28">
        <v>4.1377174703197657</v>
      </c>
    </row>
    <row r="1440" spans="1:24" x14ac:dyDescent="0.2">
      <c r="A1440" s="11" t="s">
        <v>152</v>
      </c>
      <c r="B1440" s="11" t="s">
        <v>86</v>
      </c>
      <c r="C1440" s="11" t="s">
        <v>181</v>
      </c>
      <c r="D1440" s="11" t="s">
        <v>188</v>
      </c>
      <c r="E1440" s="28">
        <v>2.2490000000000001</v>
      </c>
      <c r="F1440" s="28">
        <v>2.2970000000000002</v>
      </c>
      <c r="G1440" s="28">
        <v>2.7839999999999998</v>
      </c>
      <c r="H1440" s="28">
        <v>3.52</v>
      </c>
      <c r="I1440" s="28">
        <v>3.8239999999999998</v>
      </c>
      <c r="J1440" s="28">
        <v>4.0999999999999996</v>
      </c>
      <c r="K1440" s="28">
        <v>4.048</v>
      </c>
      <c r="L1440" s="28">
        <v>4.2709999999999999</v>
      </c>
      <c r="M1440" s="28">
        <v>4.1369999999999996</v>
      </c>
      <c r="N1440" s="28">
        <v>4.2982339999999999</v>
      </c>
      <c r="O1440" s="28">
        <v>3.5726840000000002</v>
      </c>
      <c r="P1440" s="28">
        <v>3.2455379999999998</v>
      </c>
      <c r="Q1440" s="28">
        <v>2.7203409999999999</v>
      </c>
      <c r="R1440" s="28">
        <v>3.436782</v>
      </c>
      <c r="S1440" s="28">
        <v>3.6730514324777546</v>
      </c>
      <c r="T1440" s="28">
        <v>3.8389877671576911</v>
      </c>
      <c r="U1440" s="28">
        <v>4.0501465508364989</v>
      </c>
      <c r="V1440" s="28">
        <v>4.1690084832385512</v>
      </c>
      <c r="W1440" s="28">
        <v>4.214477272479181</v>
      </c>
      <c r="X1440" s="28">
        <v>4.2195505480909219</v>
      </c>
    </row>
    <row r="1441" spans="1:24" x14ac:dyDescent="0.2">
      <c r="A1441" s="11" t="s">
        <v>152</v>
      </c>
      <c r="B1441" s="11" t="s">
        <v>86</v>
      </c>
      <c r="C1441" s="11" t="s">
        <v>181</v>
      </c>
      <c r="D1441" s="11" t="s">
        <v>189</v>
      </c>
      <c r="E1441" s="28">
        <v>4.5737E-2</v>
      </c>
      <c r="F1441" s="28">
        <v>9.4E-2</v>
      </c>
      <c r="G1441" s="28">
        <v>2.8000000000000001E-2</v>
      </c>
      <c r="H1441" s="28">
        <v>1.0246999999999999E-2</v>
      </c>
      <c r="I1441" s="28">
        <v>7.0869000000000001E-2</v>
      </c>
      <c r="J1441" s="28">
        <v>4.4554999999999997E-2</v>
      </c>
      <c r="K1441" s="28">
        <v>5.1562999999999998E-2</v>
      </c>
      <c r="L1441" s="28">
        <v>0.08</v>
      </c>
      <c r="M1441" s="28">
        <v>7.2999999999999995E-2</v>
      </c>
      <c r="N1441" s="28">
        <v>7.5098999999999999E-2</v>
      </c>
      <c r="O1441" s="28">
        <v>0.20318700000000001</v>
      </c>
      <c r="P1441" s="28">
        <v>0.234598</v>
      </c>
      <c r="Q1441" s="28">
        <v>0.20340035070000001</v>
      </c>
      <c r="R1441" s="28">
        <v>0.17096</v>
      </c>
      <c r="S1441" s="28">
        <v>0.17546584978439084</v>
      </c>
      <c r="T1441" s="28">
        <v>0.11595952797807232</v>
      </c>
      <c r="U1441" s="28">
        <v>0.10436357518026509</v>
      </c>
      <c r="V1441" s="28">
        <v>9.4429167042414358E-2</v>
      </c>
      <c r="W1441" s="28">
        <v>8.916908124346537E-2</v>
      </c>
      <c r="X1441" s="28">
        <v>8.6231436250095161E-2</v>
      </c>
    </row>
    <row r="1442" spans="1:24" x14ac:dyDescent="0.2">
      <c r="A1442" s="11" t="s">
        <v>152</v>
      </c>
      <c r="B1442" s="11" t="s">
        <v>86</v>
      </c>
      <c r="C1442" s="11" t="s">
        <v>181</v>
      </c>
      <c r="D1442" s="11" t="s">
        <v>190</v>
      </c>
      <c r="E1442" s="28">
        <v>0</v>
      </c>
      <c r="F1442" s="28">
        <v>0</v>
      </c>
      <c r="G1442" s="28">
        <v>0</v>
      </c>
      <c r="H1442" s="28">
        <v>0</v>
      </c>
      <c r="I1442" s="28">
        <v>0</v>
      </c>
      <c r="J1442" s="28">
        <v>0</v>
      </c>
      <c r="K1442" s="28">
        <v>0</v>
      </c>
      <c r="L1442" s="28">
        <v>0</v>
      </c>
      <c r="M1442" s="28">
        <v>0</v>
      </c>
      <c r="N1442" s="28">
        <v>0</v>
      </c>
      <c r="O1442" s="28">
        <v>0</v>
      </c>
      <c r="P1442" s="28">
        <v>0</v>
      </c>
      <c r="Q1442" s="28">
        <v>0</v>
      </c>
      <c r="R1442" s="28">
        <v>0</v>
      </c>
      <c r="S1442" s="28">
        <v>0</v>
      </c>
      <c r="T1442" s="28">
        <v>0</v>
      </c>
      <c r="U1442" s="28">
        <v>0</v>
      </c>
      <c r="V1442" s="28">
        <v>0</v>
      </c>
      <c r="W1442" s="28">
        <v>0</v>
      </c>
      <c r="X1442" s="28">
        <v>0</v>
      </c>
    </row>
    <row r="1443" spans="1:24" x14ac:dyDescent="0.2">
      <c r="A1443" s="11" t="s">
        <v>152</v>
      </c>
      <c r="B1443" s="11" t="s">
        <v>86</v>
      </c>
      <c r="C1443" s="11" t="s">
        <v>191</v>
      </c>
      <c r="D1443" s="11" t="s">
        <v>182</v>
      </c>
      <c r="E1443" s="28">
        <v>0.89380143596256167</v>
      </c>
      <c r="F1443" s="28">
        <v>0.96475875520695487</v>
      </c>
      <c r="G1443" s="28">
        <v>1.0407334955988035</v>
      </c>
      <c r="H1443" s="28">
        <v>1.0663863246650171</v>
      </c>
      <c r="I1443" s="28">
        <v>1.1081446558518484</v>
      </c>
      <c r="J1443" s="28">
        <v>1.1516375394125187</v>
      </c>
      <c r="K1443" s="28">
        <v>1.1830188211937287</v>
      </c>
      <c r="L1443" s="28">
        <v>1.2190802483469616</v>
      </c>
      <c r="M1443" s="28">
        <v>1.2520532418322803</v>
      </c>
      <c r="N1443" s="28">
        <v>1.2772776677669386</v>
      </c>
      <c r="O1443" s="28">
        <v>1.297273611441307</v>
      </c>
      <c r="P1443" s="28">
        <v>1.3089557058870724</v>
      </c>
      <c r="Q1443" s="28">
        <v>1.3153796172988466</v>
      </c>
      <c r="R1443" s="28">
        <v>1.3188816172988465</v>
      </c>
      <c r="S1443" s="28">
        <v>1.3209148540642488</v>
      </c>
      <c r="T1443" s="28">
        <v>1.3195332797939274</v>
      </c>
      <c r="U1443" s="28">
        <v>1.3115069469959881</v>
      </c>
      <c r="V1443" s="28">
        <v>1.3027678636320363</v>
      </c>
      <c r="W1443" s="28">
        <v>1.2926281135411879</v>
      </c>
      <c r="X1443" s="28">
        <v>1.2810310637245288</v>
      </c>
    </row>
    <row r="1444" spans="1:24" x14ac:dyDescent="0.2">
      <c r="A1444" s="11" t="s">
        <v>152</v>
      </c>
      <c r="B1444" s="11" t="s">
        <v>86</v>
      </c>
      <c r="C1444" s="11" t="s">
        <v>191</v>
      </c>
      <c r="D1444" s="11" t="s">
        <v>183</v>
      </c>
      <c r="E1444" s="28">
        <v>2.2327000000000003E-2</v>
      </c>
      <c r="F1444" s="28">
        <v>2.0462000000000001E-2</v>
      </c>
      <c r="G1444" s="28">
        <v>1.8726E-2</v>
      </c>
      <c r="H1444" s="28">
        <v>1.7999999999999999E-2</v>
      </c>
      <c r="I1444" s="28">
        <v>2.3E-2</v>
      </c>
      <c r="J1444" s="28">
        <v>2.4E-2</v>
      </c>
      <c r="K1444" s="28">
        <v>2.4E-2</v>
      </c>
      <c r="L1444" s="28">
        <v>2.5000000000000001E-2</v>
      </c>
      <c r="M1444" s="28">
        <v>2.3E-2</v>
      </c>
      <c r="N1444" s="28">
        <v>1.5208000000000001E-2</v>
      </c>
      <c r="O1444" s="28">
        <v>1.1055000000000001E-2</v>
      </c>
      <c r="P1444" s="28">
        <v>6.4930000000000005E-3</v>
      </c>
      <c r="Q1444" s="28">
        <v>3.8059999999999999E-3</v>
      </c>
      <c r="R1444" s="28">
        <v>3.5019999999999999E-3</v>
      </c>
      <c r="S1444" s="28">
        <v>4.6710000000000007E-3</v>
      </c>
      <c r="T1444" s="28">
        <v>5.2230000000000002E-3</v>
      </c>
      <c r="U1444" s="28">
        <v>5.169E-3</v>
      </c>
      <c r="V1444" s="28">
        <v>6.999E-3</v>
      </c>
      <c r="W1444" s="28">
        <v>8.0990000000000003E-3</v>
      </c>
      <c r="X1444" s="28">
        <v>9.0850000000000011E-3</v>
      </c>
    </row>
    <row r="1445" spans="1:24" x14ac:dyDescent="0.2">
      <c r="A1445" s="11" t="s">
        <v>152</v>
      </c>
      <c r="B1445" s="11" t="s">
        <v>86</v>
      </c>
      <c r="C1445" s="11" t="s">
        <v>191</v>
      </c>
      <c r="D1445" s="11" t="s">
        <v>184</v>
      </c>
      <c r="E1445" s="28">
        <v>0</v>
      </c>
      <c r="F1445" s="28">
        <v>0</v>
      </c>
      <c r="G1445" s="28">
        <v>0</v>
      </c>
      <c r="H1445" s="28">
        <v>0</v>
      </c>
      <c r="I1445" s="28">
        <v>0</v>
      </c>
      <c r="J1445" s="28">
        <v>0</v>
      </c>
      <c r="K1445" s="28">
        <v>0</v>
      </c>
      <c r="L1445" s="28">
        <v>0</v>
      </c>
      <c r="M1445" s="28">
        <v>0</v>
      </c>
      <c r="N1445" s="28">
        <v>0</v>
      </c>
      <c r="O1445" s="28">
        <v>0</v>
      </c>
      <c r="P1445" s="28">
        <v>0</v>
      </c>
      <c r="Q1445" s="28">
        <v>0</v>
      </c>
      <c r="R1445" s="28">
        <v>0</v>
      </c>
      <c r="S1445" s="28">
        <v>0</v>
      </c>
      <c r="T1445" s="28">
        <v>0</v>
      </c>
      <c r="U1445" s="28">
        <v>0</v>
      </c>
      <c r="V1445" s="28">
        <v>0</v>
      </c>
      <c r="W1445" s="28">
        <v>0</v>
      </c>
      <c r="X1445" s="28">
        <v>0</v>
      </c>
    </row>
    <row r="1446" spans="1:24" x14ac:dyDescent="0.2">
      <c r="A1446" s="11" t="s">
        <v>152</v>
      </c>
      <c r="B1446" s="11" t="s">
        <v>86</v>
      </c>
      <c r="C1446" s="11" t="s">
        <v>191</v>
      </c>
      <c r="D1446" s="11" t="s">
        <v>185</v>
      </c>
      <c r="E1446" s="28">
        <v>0</v>
      </c>
      <c r="F1446" s="28">
        <v>0</v>
      </c>
      <c r="G1446" s="28">
        <v>0</v>
      </c>
      <c r="H1446" s="28">
        <v>0</v>
      </c>
      <c r="I1446" s="28">
        <v>0</v>
      </c>
      <c r="J1446" s="28">
        <v>0</v>
      </c>
      <c r="K1446" s="28">
        <v>0</v>
      </c>
      <c r="L1446" s="28">
        <v>0</v>
      </c>
      <c r="M1446" s="28">
        <v>0</v>
      </c>
      <c r="N1446" s="28">
        <v>0</v>
      </c>
      <c r="O1446" s="28">
        <v>0</v>
      </c>
      <c r="P1446" s="28">
        <v>0</v>
      </c>
      <c r="Q1446" s="28">
        <v>0</v>
      </c>
      <c r="R1446" s="28">
        <v>0</v>
      </c>
      <c r="S1446" s="28">
        <v>0</v>
      </c>
      <c r="T1446" s="28">
        <v>0</v>
      </c>
      <c r="U1446" s="28">
        <v>0</v>
      </c>
      <c r="V1446" s="28">
        <v>0</v>
      </c>
      <c r="W1446" s="28">
        <v>0</v>
      </c>
      <c r="X1446" s="28">
        <v>0</v>
      </c>
    </row>
    <row r="1447" spans="1:24" x14ac:dyDescent="0.2">
      <c r="A1447" s="11" t="s">
        <v>152</v>
      </c>
      <c r="B1447" s="11" t="s">
        <v>86</v>
      </c>
      <c r="C1447" s="11" t="s">
        <v>191</v>
      </c>
      <c r="D1447" s="11" t="s">
        <v>186</v>
      </c>
      <c r="E1447" s="28">
        <v>0.54521900000000001</v>
      </c>
      <c r="F1447" s="28">
        <v>0.48241699999999998</v>
      </c>
      <c r="G1447" s="28">
        <v>0.447515</v>
      </c>
      <c r="H1447" s="28">
        <v>0.52258899999999997</v>
      </c>
      <c r="I1447" s="28">
        <v>0.48699999999999999</v>
      </c>
      <c r="J1447" s="28">
        <v>0.473076</v>
      </c>
      <c r="K1447" s="28">
        <v>0.47705399999999998</v>
      </c>
      <c r="L1447" s="28">
        <v>0.60709859999999993</v>
      </c>
      <c r="M1447" s="28">
        <v>0.60188039999999998</v>
      </c>
      <c r="N1447" s="28">
        <v>0.47364500000000004</v>
      </c>
      <c r="O1447" s="28">
        <v>0.41587840000000004</v>
      </c>
      <c r="P1447" s="28">
        <v>0.37029852000000002</v>
      </c>
      <c r="Q1447" s="28">
        <v>0.36353779999999997</v>
      </c>
      <c r="R1447" s="28">
        <v>0.39714292000000007</v>
      </c>
      <c r="S1447" s="28">
        <v>0.37906486040656895</v>
      </c>
      <c r="T1447" s="28">
        <v>0.3765750770405738</v>
      </c>
      <c r="U1447" s="28">
        <v>0.40656715356875622</v>
      </c>
      <c r="V1447" s="28">
        <v>0.42991339499857201</v>
      </c>
      <c r="W1447" s="28">
        <v>0.45241983973941569</v>
      </c>
      <c r="X1447" s="28">
        <v>0.48679180421532081</v>
      </c>
    </row>
    <row r="1448" spans="1:24" x14ac:dyDescent="0.2">
      <c r="A1448" s="11" t="s">
        <v>152</v>
      </c>
      <c r="B1448" s="11" t="s">
        <v>86</v>
      </c>
      <c r="C1448" s="11" t="s">
        <v>191</v>
      </c>
      <c r="D1448" s="11" t="s">
        <v>187</v>
      </c>
      <c r="E1448" s="28">
        <v>0.54521900000000001</v>
      </c>
      <c r="F1448" s="28">
        <v>0.48241699999999998</v>
      </c>
      <c r="G1448" s="28">
        <v>0.447515</v>
      </c>
      <c r="H1448" s="28">
        <v>0.52258899999999997</v>
      </c>
      <c r="I1448" s="28">
        <v>0.48699999999999999</v>
      </c>
      <c r="J1448" s="28">
        <v>0.473076</v>
      </c>
      <c r="K1448" s="28">
        <v>0.47705399999999998</v>
      </c>
      <c r="L1448" s="28">
        <v>0.60709859999999993</v>
      </c>
      <c r="M1448" s="28">
        <v>0.60188039999999998</v>
      </c>
      <c r="N1448" s="28">
        <v>0.47364500000000004</v>
      </c>
      <c r="O1448" s="28">
        <v>0.41587840000000004</v>
      </c>
      <c r="P1448" s="28">
        <v>0.37029852000000002</v>
      </c>
      <c r="Q1448" s="28">
        <v>0.36353779999999997</v>
      </c>
      <c r="R1448" s="28">
        <v>0.39714292000000007</v>
      </c>
      <c r="S1448" s="28">
        <v>0.37906486040656895</v>
      </c>
      <c r="T1448" s="28">
        <v>0.3765750770405738</v>
      </c>
      <c r="U1448" s="28">
        <v>0.40656715356875622</v>
      </c>
      <c r="V1448" s="28">
        <v>0.42991339499857201</v>
      </c>
      <c r="W1448" s="28">
        <v>0.45241983973941569</v>
      </c>
      <c r="X1448" s="28">
        <v>0.48679180421532081</v>
      </c>
    </row>
    <row r="1449" spans="1:24" x14ac:dyDescent="0.2">
      <c r="A1449" s="11" t="s">
        <v>152</v>
      </c>
      <c r="B1449" s="11" t="s">
        <v>86</v>
      </c>
      <c r="C1449" s="11" t="s">
        <v>191</v>
      </c>
      <c r="D1449" s="11" t="s">
        <v>188</v>
      </c>
      <c r="E1449" s="28">
        <v>0.39935500000000002</v>
      </c>
      <c r="F1449" s="28">
        <v>0.31611800000000001</v>
      </c>
      <c r="G1449" s="28">
        <v>0.125802</v>
      </c>
      <c r="H1449" s="28">
        <v>0.31368299999999999</v>
      </c>
      <c r="I1449" s="28">
        <v>0.27942800000000001</v>
      </c>
      <c r="J1449" s="28">
        <v>0.236952</v>
      </c>
      <c r="K1449" s="28">
        <v>0.188</v>
      </c>
      <c r="L1449" s="28">
        <v>0.20823800000000001</v>
      </c>
      <c r="M1449" s="28">
        <v>0.20766100000000001</v>
      </c>
      <c r="N1449" s="28">
        <v>0.19109699999999999</v>
      </c>
      <c r="O1449" s="28">
        <v>0.16678299999999999</v>
      </c>
      <c r="P1449" s="28">
        <v>0.138929</v>
      </c>
      <c r="Q1449" s="28">
        <v>0.16564862</v>
      </c>
      <c r="R1449" s="28">
        <v>0.19671</v>
      </c>
      <c r="S1449" s="28">
        <v>0.18647765361380458</v>
      </c>
      <c r="T1449" s="28">
        <v>0.21151436128664353</v>
      </c>
      <c r="U1449" s="28">
        <v>0.23232746934116899</v>
      </c>
      <c r="V1449" s="28">
        <v>0.28009541937273341</v>
      </c>
      <c r="W1449" s="28">
        <v>0.31264954255196542</v>
      </c>
      <c r="X1449" s="28">
        <v>0.34262074495131478</v>
      </c>
    </row>
    <row r="1450" spans="1:24" x14ac:dyDescent="0.2">
      <c r="A1450" s="11" t="s">
        <v>152</v>
      </c>
      <c r="B1450" s="11" t="s">
        <v>86</v>
      </c>
      <c r="C1450" s="11" t="s">
        <v>191</v>
      </c>
      <c r="D1450" s="11" t="s">
        <v>189</v>
      </c>
      <c r="E1450" s="28">
        <v>3.5200000000000001E-3</v>
      </c>
      <c r="F1450" s="28">
        <v>5.6129999999999999E-3</v>
      </c>
      <c r="G1450" s="28">
        <v>5.0500000000000002E-4</v>
      </c>
      <c r="H1450" s="28">
        <v>6.5200000000000002E-4</v>
      </c>
      <c r="I1450" s="28">
        <v>6.2699999999999995E-4</v>
      </c>
      <c r="J1450" s="28">
        <v>5.2899999999999996E-4</v>
      </c>
      <c r="K1450" s="28">
        <v>1.616E-3</v>
      </c>
      <c r="L1450" s="28">
        <v>3.9560000000000003E-3</v>
      </c>
      <c r="M1450" s="28">
        <v>6.2960000000000004E-3</v>
      </c>
      <c r="N1450" s="28">
        <v>8.9519999999999999E-3</v>
      </c>
      <c r="O1450" s="28">
        <v>2.4357E-2</v>
      </c>
      <c r="P1450" s="28">
        <v>2.1229999999999999E-2</v>
      </c>
      <c r="Q1450" s="28">
        <v>1.6095700000000001E-2</v>
      </c>
      <c r="R1450" s="28">
        <v>1.3468000000000001E-2</v>
      </c>
      <c r="S1450" s="28">
        <v>9.4708936924855092E-3</v>
      </c>
      <c r="T1450" s="28">
        <v>1.0101000000000002E-2</v>
      </c>
      <c r="U1450" s="28">
        <v>1.0101000000000002E-2</v>
      </c>
      <c r="V1450" s="28">
        <v>1.0101000000000002E-2</v>
      </c>
      <c r="W1450" s="28">
        <v>1.0101000000000002E-2</v>
      </c>
      <c r="X1450" s="28">
        <v>1.0101000000000002E-2</v>
      </c>
    </row>
    <row r="1451" spans="1:24" x14ac:dyDescent="0.2">
      <c r="A1451" s="11" t="s">
        <v>152</v>
      </c>
      <c r="B1451" s="11" t="s">
        <v>86</v>
      </c>
      <c r="C1451" s="11" t="s">
        <v>191</v>
      </c>
      <c r="D1451" s="11" t="s">
        <v>190</v>
      </c>
      <c r="E1451" s="28">
        <v>0</v>
      </c>
      <c r="F1451" s="28">
        <v>0</v>
      </c>
      <c r="G1451" s="28">
        <v>0</v>
      </c>
      <c r="H1451" s="28">
        <v>0</v>
      </c>
      <c r="I1451" s="28">
        <v>0</v>
      </c>
      <c r="J1451" s="28">
        <v>0</v>
      </c>
      <c r="K1451" s="28">
        <v>0</v>
      </c>
      <c r="L1451" s="28">
        <v>0</v>
      </c>
      <c r="M1451" s="28">
        <v>0</v>
      </c>
      <c r="N1451" s="28">
        <v>0</v>
      </c>
      <c r="O1451" s="28">
        <v>0</v>
      </c>
      <c r="P1451" s="28">
        <v>0</v>
      </c>
      <c r="Q1451" s="28">
        <v>0</v>
      </c>
      <c r="R1451" s="28">
        <v>0</v>
      </c>
      <c r="S1451" s="28">
        <v>0</v>
      </c>
      <c r="T1451" s="28">
        <v>0</v>
      </c>
      <c r="U1451" s="28">
        <v>0</v>
      </c>
      <c r="V1451" s="28">
        <v>0</v>
      </c>
      <c r="W1451" s="28">
        <v>0</v>
      </c>
      <c r="X1451" s="28">
        <v>0</v>
      </c>
    </row>
    <row r="1452" spans="1:24" x14ac:dyDescent="0.2">
      <c r="A1452" s="11" t="s">
        <v>152</v>
      </c>
      <c r="B1452" s="11" t="s">
        <v>86</v>
      </c>
      <c r="C1452" s="11" t="s">
        <v>192</v>
      </c>
      <c r="D1452" s="11" t="s">
        <v>182</v>
      </c>
      <c r="E1452" s="28">
        <v>7.260853673262771E-2</v>
      </c>
      <c r="F1452" s="28">
        <v>7.0432109895996325E-2</v>
      </c>
      <c r="G1452" s="28">
        <v>6.8133504401196504E-2</v>
      </c>
      <c r="H1452" s="28">
        <v>6.5726829181136676E-2</v>
      </c>
      <c r="I1452" s="28">
        <v>6.4440487722079831E-2</v>
      </c>
      <c r="J1452" s="28">
        <v>6.4151677967638238E-2</v>
      </c>
      <c r="K1452" s="28">
        <v>6.4170178806271225E-2</v>
      </c>
      <c r="L1452" s="28">
        <v>6.4364751653038413E-2</v>
      </c>
      <c r="M1452" s="28">
        <v>6.4471758167719828E-2</v>
      </c>
      <c r="N1452" s="28">
        <v>6.4004018632420862E-2</v>
      </c>
      <c r="O1452" s="28">
        <v>6.3736938259772433E-2</v>
      </c>
      <c r="P1452" s="28">
        <v>6.2932199494576985E-2</v>
      </c>
      <c r="Q1452" s="28">
        <v>6.1874555504685451E-2</v>
      </c>
      <c r="R1452" s="28">
        <v>6.092306439459174E-2</v>
      </c>
      <c r="S1452" s="28">
        <v>6.0016603106699908E-2</v>
      </c>
      <c r="T1452" s="28">
        <v>5.9257271044565907E-2</v>
      </c>
      <c r="U1452" s="28">
        <v>5.8526839268451758E-2</v>
      </c>
      <c r="V1452" s="28">
        <v>5.7842034090398203E-2</v>
      </c>
      <c r="W1452" s="28">
        <v>5.7206562897234269E-2</v>
      </c>
      <c r="X1452" s="28">
        <v>5.6546300381344894E-2</v>
      </c>
    </row>
    <row r="1453" spans="1:24" x14ac:dyDescent="0.2">
      <c r="A1453" s="11" t="s">
        <v>152</v>
      </c>
      <c r="B1453" s="11" t="s">
        <v>86</v>
      </c>
      <c r="C1453" s="11" t="s">
        <v>192</v>
      </c>
      <c r="D1453" s="11" t="s">
        <v>183</v>
      </c>
      <c r="E1453" s="28">
        <v>1.5329999999999999E-3</v>
      </c>
      <c r="F1453" s="28">
        <v>1.454E-3</v>
      </c>
      <c r="G1453" s="28">
        <v>1.2230000000000001E-3</v>
      </c>
      <c r="H1453" s="28">
        <v>1E-3</v>
      </c>
      <c r="I1453" s="28">
        <v>2E-3</v>
      </c>
      <c r="J1453" s="28">
        <v>1E-3</v>
      </c>
      <c r="K1453" s="28">
        <v>2E-3</v>
      </c>
      <c r="L1453" s="28">
        <v>2E-3</v>
      </c>
      <c r="M1453" s="28">
        <v>2E-3</v>
      </c>
      <c r="N1453" s="28">
        <v>1.5049999999999998E-3</v>
      </c>
      <c r="O1453" s="28">
        <v>1.013E-3</v>
      </c>
      <c r="P1453" s="28">
        <v>4.6999999999999999E-4</v>
      </c>
      <c r="Q1453" s="28">
        <v>2.0100000000000001E-4</v>
      </c>
      <c r="R1453" s="28">
        <v>2.8599999999999996E-4</v>
      </c>
      <c r="S1453" s="28">
        <v>3.1199999999999999E-4</v>
      </c>
      <c r="T1453" s="28">
        <v>4.4099999999999999E-4</v>
      </c>
      <c r="U1453" s="28">
        <v>7.5100000000000004E-4</v>
      </c>
      <c r="V1453" s="28">
        <v>1.0709999999999999E-3</v>
      </c>
      <c r="W1453" s="28">
        <v>1.389E-3</v>
      </c>
      <c r="X1453" s="28">
        <v>1.6279999999999999E-3</v>
      </c>
    </row>
    <row r="1454" spans="1:24" x14ac:dyDescent="0.2">
      <c r="A1454" s="11" t="s">
        <v>152</v>
      </c>
      <c r="B1454" s="11" t="s">
        <v>86</v>
      </c>
      <c r="C1454" s="11" t="s">
        <v>192</v>
      </c>
      <c r="D1454" s="11" t="s">
        <v>184</v>
      </c>
      <c r="E1454" s="28">
        <v>0</v>
      </c>
      <c r="F1454" s="28">
        <v>0</v>
      </c>
      <c r="G1454" s="28">
        <v>0</v>
      </c>
      <c r="H1454" s="28">
        <v>0</v>
      </c>
      <c r="I1454" s="28">
        <v>0</v>
      </c>
      <c r="J1454" s="28">
        <v>0</v>
      </c>
      <c r="K1454" s="28">
        <v>0</v>
      </c>
      <c r="L1454" s="28">
        <v>0</v>
      </c>
      <c r="M1454" s="28">
        <v>0</v>
      </c>
      <c r="N1454" s="28">
        <v>0</v>
      </c>
      <c r="O1454" s="28">
        <v>0</v>
      </c>
      <c r="P1454" s="28">
        <v>0</v>
      </c>
      <c r="Q1454" s="28">
        <v>0</v>
      </c>
      <c r="R1454" s="28">
        <v>0</v>
      </c>
      <c r="S1454" s="28">
        <v>0</v>
      </c>
      <c r="T1454" s="28">
        <v>0</v>
      </c>
      <c r="U1454" s="28">
        <v>0</v>
      </c>
      <c r="V1454" s="28">
        <v>0</v>
      </c>
      <c r="W1454" s="28">
        <v>0</v>
      </c>
      <c r="X1454" s="28">
        <v>0</v>
      </c>
    </row>
    <row r="1455" spans="1:24" x14ac:dyDescent="0.2">
      <c r="A1455" s="11" t="s">
        <v>152</v>
      </c>
      <c r="B1455" s="11" t="s">
        <v>86</v>
      </c>
      <c r="C1455" s="11" t="s">
        <v>192</v>
      </c>
      <c r="D1455" s="11" t="s">
        <v>185</v>
      </c>
      <c r="E1455" s="28">
        <v>0</v>
      </c>
      <c r="F1455" s="28">
        <v>0</v>
      </c>
      <c r="G1455" s="28">
        <v>0</v>
      </c>
      <c r="H1455" s="28">
        <v>0</v>
      </c>
      <c r="I1455" s="28">
        <v>0</v>
      </c>
      <c r="J1455" s="28">
        <v>0</v>
      </c>
      <c r="K1455" s="28">
        <v>0</v>
      </c>
      <c r="L1455" s="28">
        <v>0</v>
      </c>
      <c r="M1455" s="28">
        <v>0</v>
      </c>
      <c r="N1455" s="28">
        <v>0</v>
      </c>
      <c r="O1455" s="28">
        <v>0</v>
      </c>
      <c r="P1455" s="28">
        <v>0</v>
      </c>
      <c r="Q1455" s="28">
        <v>0</v>
      </c>
      <c r="R1455" s="28">
        <v>0</v>
      </c>
      <c r="S1455" s="28">
        <v>0</v>
      </c>
      <c r="T1455" s="28">
        <v>0</v>
      </c>
      <c r="U1455" s="28">
        <v>0</v>
      </c>
      <c r="V1455" s="28">
        <v>0</v>
      </c>
      <c r="W1455" s="28">
        <v>0</v>
      </c>
      <c r="X1455" s="28">
        <v>0</v>
      </c>
    </row>
    <row r="1456" spans="1:24" x14ac:dyDescent="0.2">
      <c r="A1456" s="11" t="s">
        <v>152</v>
      </c>
      <c r="B1456" s="11" t="s">
        <v>86</v>
      </c>
      <c r="C1456" s="11" t="s">
        <v>192</v>
      </c>
      <c r="D1456" s="11" t="s">
        <v>186</v>
      </c>
      <c r="E1456" s="28">
        <v>0.26748147537090905</v>
      </c>
      <c r="F1456" s="28">
        <v>0.26698595168999345</v>
      </c>
      <c r="G1456" s="28">
        <v>0.24764403608431113</v>
      </c>
      <c r="H1456" s="28">
        <v>0.28919804839700142</v>
      </c>
      <c r="I1456" s="28">
        <v>0.30299999999999999</v>
      </c>
      <c r="J1456" s="28">
        <v>0.33120919999999993</v>
      </c>
      <c r="K1456" s="28">
        <v>0.322434</v>
      </c>
      <c r="L1456" s="28">
        <v>0.37811160000000005</v>
      </c>
      <c r="M1456" s="28">
        <v>0.36962659999999997</v>
      </c>
      <c r="N1456" s="28">
        <v>0.26035949999999997</v>
      </c>
      <c r="O1456" s="28">
        <v>0.21641370000000001</v>
      </c>
      <c r="P1456" s="28">
        <v>0.14806083999999997</v>
      </c>
      <c r="Q1456" s="28">
        <v>0.14020304</v>
      </c>
      <c r="R1456" s="28">
        <v>0.18068394000000002</v>
      </c>
      <c r="S1456" s="28">
        <v>0.20296866638655534</v>
      </c>
      <c r="T1456" s="28">
        <v>0.19713417417234713</v>
      </c>
      <c r="U1456" s="28">
        <v>0.20191759547615853</v>
      </c>
      <c r="V1456" s="28">
        <v>0.21112342442995341</v>
      </c>
      <c r="W1456" s="28">
        <v>0.21738493900949019</v>
      </c>
      <c r="X1456" s="28">
        <v>0.21487594144911054</v>
      </c>
    </row>
    <row r="1457" spans="1:24" x14ac:dyDescent="0.2">
      <c r="A1457" s="11" t="s">
        <v>152</v>
      </c>
      <c r="B1457" s="11" t="s">
        <v>86</v>
      </c>
      <c r="C1457" s="11" t="s">
        <v>192</v>
      </c>
      <c r="D1457" s="11" t="s">
        <v>187</v>
      </c>
      <c r="E1457" s="28">
        <v>0.26748147537090905</v>
      </c>
      <c r="F1457" s="28">
        <v>0.26698595168999345</v>
      </c>
      <c r="G1457" s="28">
        <v>0.24764403608431113</v>
      </c>
      <c r="H1457" s="28">
        <v>0.28919804839700142</v>
      </c>
      <c r="I1457" s="28">
        <v>0.30299999999999999</v>
      </c>
      <c r="J1457" s="28">
        <v>0.33120919999999993</v>
      </c>
      <c r="K1457" s="28">
        <v>0.322434</v>
      </c>
      <c r="L1457" s="28">
        <v>0.37811160000000005</v>
      </c>
      <c r="M1457" s="28">
        <v>0.36962659999999997</v>
      </c>
      <c r="N1457" s="28">
        <v>0.26035949999999997</v>
      </c>
      <c r="O1457" s="28">
        <v>0.21641370000000001</v>
      </c>
      <c r="P1457" s="28">
        <v>0.14806083999999997</v>
      </c>
      <c r="Q1457" s="28">
        <v>0.14020304</v>
      </c>
      <c r="R1457" s="28">
        <v>0.18068394000000002</v>
      </c>
      <c r="S1457" s="28">
        <v>0.20296866638655534</v>
      </c>
      <c r="T1457" s="28">
        <v>0.19713417417234713</v>
      </c>
      <c r="U1457" s="28">
        <v>0.20191759547615853</v>
      </c>
      <c r="V1457" s="28">
        <v>0.21112342442995341</v>
      </c>
      <c r="W1457" s="28">
        <v>0.21738493900949019</v>
      </c>
      <c r="X1457" s="28">
        <v>0.21487594144911054</v>
      </c>
    </row>
    <row r="1458" spans="1:24" x14ac:dyDescent="0.2">
      <c r="A1458" s="11" t="s">
        <v>152</v>
      </c>
      <c r="B1458" s="11" t="s">
        <v>86</v>
      </c>
      <c r="C1458" s="11" t="s">
        <v>192</v>
      </c>
      <c r="D1458" s="11" t="s">
        <v>188</v>
      </c>
      <c r="E1458" s="28">
        <v>0.29727199999999998</v>
      </c>
      <c r="F1458" s="28">
        <v>0.32933099999999998</v>
      </c>
      <c r="G1458" s="28">
        <v>0.242537</v>
      </c>
      <c r="H1458" s="28">
        <v>0.510741</v>
      </c>
      <c r="I1458" s="28">
        <v>0.53798599999999996</v>
      </c>
      <c r="J1458" s="28">
        <v>0.42099999999999999</v>
      </c>
      <c r="K1458" s="28">
        <v>0.36</v>
      </c>
      <c r="L1458" s="28">
        <v>0.44800000000000001</v>
      </c>
      <c r="M1458" s="28">
        <v>0.434589</v>
      </c>
      <c r="N1458" s="28">
        <v>0.282109</v>
      </c>
      <c r="O1458" s="28">
        <v>0.21792600000000001</v>
      </c>
      <c r="P1458" s="28">
        <v>0.16362199999999999</v>
      </c>
      <c r="Q1458" s="28">
        <v>0.18328084000000003</v>
      </c>
      <c r="R1458" s="28">
        <v>0.21793899999999999</v>
      </c>
      <c r="S1458" s="28">
        <v>0.23017320396556651</v>
      </c>
      <c r="T1458" s="28">
        <v>0.22200731656697362</v>
      </c>
      <c r="U1458" s="28">
        <v>0.23087552134180761</v>
      </c>
      <c r="V1458" s="28">
        <v>0.23827969652046374</v>
      </c>
      <c r="W1458" s="28">
        <v>0.2425318990841559</v>
      </c>
      <c r="X1458" s="28">
        <v>0.24053708000756163</v>
      </c>
    </row>
    <row r="1459" spans="1:24" x14ac:dyDescent="0.2">
      <c r="A1459" s="11" t="s">
        <v>152</v>
      </c>
      <c r="B1459" s="11" t="s">
        <v>86</v>
      </c>
      <c r="C1459" s="11" t="s">
        <v>192</v>
      </c>
      <c r="D1459" s="11" t="s">
        <v>189</v>
      </c>
      <c r="E1459" s="28">
        <v>1.0914999999999999E-2</v>
      </c>
      <c r="F1459" s="28">
        <v>1.3422999999999999E-2</v>
      </c>
      <c r="G1459" s="28">
        <v>4.4900000000000002E-4</v>
      </c>
      <c r="H1459" s="28">
        <v>4.9090000000000002E-3</v>
      </c>
      <c r="I1459" s="28">
        <v>3.751E-3</v>
      </c>
      <c r="J1459" s="28">
        <v>3.6589999999999999E-3</v>
      </c>
      <c r="K1459" s="28">
        <v>6.437E-3</v>
      </c>
      <c r="L1459" s="28">
        <v>8.1930000000000006E-3</v>
      </c>
      <c r="M1459" s="28">
        <v>8.8199999999999997E-3</v>
      </c>
      <c r="N1459" s="28">
        <v>7.8019999999999999E-3</v>
      </c>
      <c r="O1459" s="28">
        <v>1.5859999999999999E-2</v>
      </c>
      <c r="P1459" s="28">
        <v>1.7992999999999999E-2</v>
      </c>
      <c r="Q1459" s="28">
        <v>1.33072E-2</v>
      </c>
      <c r="R1459" s="28">
        <v>1.2354E-2</v>
      </c>
      <c r="S1459" s="28">
        <v>1.0165682381621336E-2</v>
      </c>
      <c r="T1459" s="28">
        <v>1.2354E-2</v>
      </c>
      <c r="U1459" s="28">
        <v>1.2354E-2</v>
      </c>
      <c r="V1459" s="28">
        <v>1.2354E-2</v>
      </c>
      <c r="W1459" s="28">
        <v>1.2354E-2</v>
      </c>
      <c r="X1459" s="28">
        <v>1.2354E-2</v>
      </c>
    </row>
    <row r="1460" spans="1:24" x14ac:dyDescent="0.2">
      <c r="A1460" s="11" t="s">
        <v>152</v>
      </c>
      <c r="B1460" s="11" t="s">
        <v>86</v>
      </c>
      <c r="C1460" s="11" t="s">
        <v>192</v>
      </c>
      <c r="D1460" s="11" t="s">
        <v>190</v>
      </c>
      <c r="E1460" s="28">
        <v>0</v>
      </c>
      <c r="F1460" s="28">
        <v>0</v>
      </c>
      <c r="G1460" s="28">
        <v>0</v>
      </c>
      <c r="H1460" s="28">
        <v>0</v>
      </c>
      <c r="I1460" s="28">
        <v>0</v>
      </c>
      <c r="J1460" s="28">
        <v>0</v>
      </c>
      <c r="K1460" s="28">
        <v>0</v>
      </c>
      <c r="L1460" s="28">
        <v>0</v>
      </c>
      <c r="M1460" s="28">
        <v>0</v>
      </c>
      <c r="N1460" s="28">
        <v>0</v>
      </c>
      <c r="O1460" s="28">
        <v>0</v>
      </c>
      <c r="P1460" s="28">
        <v>0</v>
      </c>
      <c r="Q1460" s="28">
        <v>0</v>
      </c>
      <c r="R1460" s="28">
        <v>0</v>
      </c>
      <c r="S1460" s="28">
        <v>0</v>
      </c>
      <c r="T1460" s="28">
        <v>0</v>
      </c>
      <c r="U1460" s="28">
        <v>0</v>
      </c>
      <c r="V1460" s="28">
        <v>0</v>
      </c>
      <c r="W1460" s="28">
        <v>0</v>
      </c>
      <c r="X1460" s="28">
        <v>0</v>
      </c>
    </row>
    <row r="1461" spans="1:24" x14ac:dyDescent="0.2">
      <c r="A1461" s="11" t="s">
        <v>153</v>
      </c>
      <c r="B1461" s="11" t="s">
        <v>86</v>
      </c>
      <c r="C1461" s="11" t="s">
        <v>181</v>
      </c>
      <c r="D1461" s="11" t="s">
        <v>182</v>
      </c>
      <c r="E1461" s="28">
        <v>1.31925</v>
      </c>
      <c r="F1461" s="28">
        <v>1.3847039999999999</v>
      </c>
      <c r="G1461" s="28">
        <v>1.447908</v>
      </c>
      <c r="H1461" s="28">
        <v>1.5071060000000001</v>
      </c>
      <c r="I1461" s="28">
        <v>1.583</v>
      </c>
      <c r="J1461" s="28">
        <v>1.6619999999999999</v>
      </c>
      <c r="K1461" s="28">
        <v>1.7789999999999999</v>
      </c>
      <c r="L1461" s="28">
        <v>1.8829</v>
      </c>
      <c r="M1461" s="28">
        <v>1.9239999999999999</v>
      </c>
      <c r="N1461" s="28">
        <v>1.9019999999999999</v>
      </c>
      <c r="O1461" s="28">
        <v>1.9293028231410867</v>
      </c>
      <c r="P1461" s="28">
        <v>1.9555058299774308</v>
      </c>
      <c r="Q1461" s="28">
        <v>1.9665211259282207</v>
      </c>
      <c r="R1461" s="28">
        <v>1.9621242808910919</v>
      </c>
      <c r="S1461" s="28">
        <v>1.9701176882509928</v>
      </c>
      <c r="T1461" s="28">
        <v>1.9800948038384432</v>
      </c>
      <c r="U1461" s="28">
        <v>1.996798874038844</v>
      </c>
      <c r="V1461" s="28">
        <v>2.0196675337147854</v>
      </c>
      <c r="W1461" s="28">
        <v>2.0475884868941869</v>
      </c>
      <c r="X1461" s="28">
        <v>2.0798641201150065</v>
      </c>
    </row>
    <row r="1462" spans="1:24" x14ac:dyDescent="0.2">
      <c r="A1462" s="11" t="s">
        <v>153</v>
      </c>
      <c r="B1462" s="11" t="s">
        <v>86</v>
      </c>
      <c r="C1462" s="11" t="s">
        <v>181</v>
      </c>
      <c r="D1462" s="11" t="s">
        <v>183</v>
      </c>
      <c r="E1462" s="28">
        <v>0.23105699999999998</v>
      </c>
      <c r="F1462" s="28">
        <v>0.16475999999999999</v>
      </c>
      <c r="G1462" s="28">
        <v>0.156193</v>
      </c>
      <c r="H1462" s="28">
        <v>0.14599999999999999</v>
      </c>
      <c r="I1462" s="28">
        <v>0.155</v>
      </c>
      <c r="J1462" s="28">
        <v>0.17299999999999999</v>
      </c>
      <c r="K1462" s="28">
        <v>0.17899999999999999</v>
      </c>
      <c r="L1462" s="28">
        <v>0.187</v>
      </c>
      <c r="M1462" s="28">
        <v>0.152</v>
      </c>
      <c r="N1462" s="28">
        <v>5.7456000000000007E-2</v>
      </c>
      <c r="O1462" s="28">
        <v>8.8423000000000002E-2</v>
      </c>
      <c r="P1462" s="28">
        <v>8.9870000000000005E-2</v>
      </c>
      <c r="Q1462" s="28">
        <v>7.9458000000000001E-2</v>
      </c>
      <c r="R1462" s="28">
        <v>7.4263999999999997E-2</v>
      </c>
      <c r="S1462" s="28">
        <v>9.6289E-2</v>
      </c>
      <c r="T1462" s="28">
        <v>0.10848300000000001</v>
      </c>
      <c r="U1462" s="28">
        <v>0.119669</v>
      </c>
      <c r="V1462" s="28">
        <v>0.12869900000000001</v>
      </c>
      <c r="W1462" s="28">
        <v>0.13698299999999999</v>
      </c>
      <c r="X1462" s="28">
        <v>0.14489299999999999</v>
      </c>
    </row>
    <row r="1463" spans="1:24" x14ac:dyDescent="0.2">
      <c r="A1463" s="11" t="s">
        <v>153</v>
      </c>
      <c r="B1463" s="11" t="s">
        <v>86</v>
      </c>
      <c r="C1463" s="11" t="s">
        <v>181</v>
      </c>
      <c r="D1463" s="11" t="s">
        <v>184</v>
      </c>
      <c r="E1463" s="28">
        <v>0</v>
      </c>
      <c r="F1463" s="28">
        <v>0</v>
      </c>
      <c r="G1463" s="28">
        <v>0</v>
      </c>
      <c r="H1463" s="28">
        <v>0</v>
      </c>
      <c r="I1463" s="28">
        <v>0</v>
      </c>
      <c r="J1463" s="28">
        <v>0</v>
      </c>
      <c r="K1463" s="28">
        <v>0</v>
      </c>
      <c r="L1463" s="28">
        <v>0</v>
      </c>
      <c r="M1463" s="28">
        <v>0</v>
      </c>
      <c r="N1463" s="28">
        <v>0</v>
      </c>
      <c r="O1463" s="28">
        <v>0</v>
      </c>
      <c r="P1463" s="28">
        <v>0</v>
      </c>
      <c r="Q1463" s="28">
        <v>0</v>
      </c>
      <c r="R1463" s="28">
        <v>0</v>
      </c>
      <c r="S1463" s="28">
        <v>0</v>
      </c>
      <c r="T1463" s="28">
        <v>0</v>
      </c>
      <c r="U1463" s="28">
        <v>0</v>
      </c>
      <c r="V1463" s="28">
        <v>0</v>
      </c>
      <c r="W1463" s="28">
        <v>0</v>
      </c>
      <c r="X1463" s="28">
        <v>0</v>
      </c>
    </row>
    <row r="1464" spans="1:24" x14ac:dyDescent="0.2">
      <c r="A1464" s="11" t="s">
        <v>153</v>
      </c>
      <c r="B1464" s="11" t="s">
        <v>86</v>
      </c>
      <c r="C1464" s="11" t="s">
        <v>181</v>
      </c>
      <c r="D1464" s="11" t="s">
        <v>185</v>
      </c>
      <c r="E1464" s="28">
        <v>0</v>
      </c>
      <c r="F1464" s="28">
        <v>0</v>
      </c>
      <c r="G1464" s="28">
        <v>0</v>
      </c>
      <c r="H1464" s="28">
        <v>0</v>
      </c>
      <c r="I1464" s="28">
        <v>0</v>
      </c>
      <c r="J1464" s="28">
        <v>0</v>
      </c>
      <c r="K1464" s="28">
        <v>0</v>
      </c>
      <c r="L1464" s="28">
        <v>0</v>
      </c>
      <c r="M1464" s="28">
        <v>0</v>
      </c>
      <c r="N1464" s="28">
        <v>0</v>
      </c>
      <c r="O1464" s="28">
        <v>0</v>
      </c>
      <c r="P1464" s="28">
        <v>0</v>
      </c>
      <c r="Q1464" s="28">
        <v>0</v>
      </c>
      <c r="R1464" s="28">
        <v>0</v>
      </c>
      <c r="S1464" s="28">
        <v>0</v>
      </c>
      <c r="T1464" s="28">
        <v>0</v>
      </c>
      <c r="U1464" s="28">
        <v>0</v>
      </c>
      <c r="V1464" s="28">
        <v>0</v>
      </c>
      <c r="W1464" s="28">
        <v>0</v>
      </c>
      <c r="X1464" s="28">
        <v>0</v>
      </c>
    </row>
    <row r="1465" spans="1:24" x14ac:dyDescent="0.2">
      <c r="A1465" s="11" t="s">
        <v>153</v>
      </c>
      <c r="B1465" s="11" t="s">
        <v>86</v>
      </c>
      <c r="C1465" s="11" t="s">
        <v>181</v>
      </c>
      <c r="D1465" s="11" t="s">
        <v>186</v>
      </c>
      <c r="E1465" s="28">
        <v>1.61</v>
      </c>
      <c r="F1465" s="28">
        <v>1.86</v>
      </c>
      <c r="G1465" s="28">
        <v>1.84</v>
      </c>
      <c r="H1465" s="28">
        <v>1.92</v>
      </c>
      <c r="I1465" s="28">
        <v>1.97</v>
      </c>
      <c r="J1465" s="28">
        <v>1.9761279068055551</v>
      </c>
      <c r="K1465" s="28">
        <v>2.1554166655194278</v>
      </c>
      <c r="L1465" s="28">
        <v>2.3406527569292268</v>
      </c>
      <c r="M1465" s="28">
        <v>2.0530548855556741</v>
      </c>
      <c r="N1465" s="28">
        <v>1.6811170869112002</v>
      </c>
      <c r="O1465" s="28">
        <v>1.8980217492001596</v>
      </c>
      <c r="P1465" s="28">
        <v>1.823</v>
      </c>
      <c r="Q1465" s="28">
        <v>1.7634908499999997</v>
      </c>
      <c r="R1465" s="28">
        <v>1.7726231749999999</v>
      </c>
      <c r="S1465" s="28">
        <v>1.9281557385550496</v>
      </c>
      <c r="T1465" s="28">
        <v>1.9042255811468702</v>
      </c>
      <c r="U1465" s="28">
        <v>1.9967988740388443</v>
      </c>
      <c r="V1465" s="28">
        <v>2.1004542350633768</v>
      </c>
      <c r="W1465" s="28">
        <v>2.1909196809767799</v>
      </c>
      <c r="X1465" s="28">
        <v>2.2878505321265075</v>
      </c>
    </row>
    <row r="1466" spans="1:24" x14ac:dyDescent="0.2">
      <c r="A1466" s="11" t="s">
        <v>153</v>
      </c>
      <c r="B1466" s="11" t="s">
        <v>86</v>
      </c>
      <c r="C1466" s="11" t="s">
        <v>181</v>
      </c>
      <c r="D1466" s="11" t="s">
        <v>187</v>
      </c>
      <c r="E1466" s="28">
        <v>1.61</v>
      </c>
      <c r="F1466" s="28">
        <v>1.86</v>
      </c>
      <c r="G1466" s="28">
        <v>1.84</v>
      </c>
      <c r="H1466" s="28">
        <v>1.92</v>
      </c>
      <c r="I1466" s="28">
        <v>1.97</v>
      </c>
      <c r="J1466" s="28">
        <v>1.9761279068055551</v>
      </c>
      <c r="K1466" s="28">
        <v>2.1554166655194278</v>
      </c>
      <c r="L1466" s="28">
        <v>2.3406527569292268</v>
      </c>
      <c r="M1466" s="28">
        <v>2.0530548855556741</v>
      </c>
      <c r="N1466" s="28">
        <v>1.6811170869112002</v>
      </c>
      <c r="O1466" s="28">
        <v>1.8980217492001596</v>
      </c>
      <c r="P1466" s="28">
        <v>1.823</v>
      </c>
      <c r="Q1466" s="28">
        <v>1.7634908499999997</v>
      </c>
      <c r="R1466" s="28">
        <v>1.7726231749999999</v>
      </c>
      <c r="S1466" s="28">
        <v>1.9281557385550496</v>
      </c>
      <c r="T1466" s="28">
        <v>1.9042255811468702</v>
      </c>
      <c r="U1466" s="28">
        <v>1.9967988740388443</v>
      </c>
      <c r="V1466" s="28">
        <v>2.1004542350633768</v>
      </c>
      <c r="W1466" s="28">
        <v>2.1909196809767799</v>
      </c>
      <c r="X1466" s="28">
        <v>2.2878505321265075</v>
      </c>
    </row>
    <row r="1467" spans="1:24" x14ac:dyDescent="0.2">
      <c r="A1467" s="11" t="s">
        <v>153</v>
      </c>
      <c r="B1467" s="11" t="s">
        <v>86</v>
      </c>
      <c r="C1467" s="11" t="s">
        <v>181</v>
      </c>
      <c r="D1467" s="11" t="s">
        <v>188</v>
      </c>
      <c r="E1467" s="28">
        <v>1.9328970000000001</v>
      </c>
      <c r="F1467" s="28">
        <v>2.1612079999999998</v>
      </c>
      <c r="G1467" s="28">
        <v>2.1514609999999998</v>
      </c>
      <c r="H1467" s="28">
        <v>2.4430170000000002</v>
      </c>
      <c r="I1467" s="28">
        <v>2.5099999999999998</v>
      </c>
      <c r="J1467" s="28">
        <v>2.5670000000000002</v>
      </c>
      <c r="K1467" s="28">
        <v>2.859</v>
      </c>
      <c r="L1467" s="28">
        <v>3.007857</v>
      </c>
      <c r="M1467" s="28">
        <v>2.9155980000000001</v>
      </c>
      <c r="N1467" s="28">
        <v>2.628247</v>
      </c>
      <c r="O1467" s="28">
        <v>2.9248640000000004</v>
      </c>
      <c r="P1467" s="28">
        <v>2.6883490000000001</v>
      </c>
      <c r="Q1467" s="28">
        <v>2.6512419999999999</v>
      </c>
      <c r="R1467" s="28">
        <v>2.7990719999999998</v>
      </c>
      <c r="S1467" s="28">
        <v>2.9031730665227844</v>
      </c>
      <c r="T1467" s="28">
        <v>2.684290419849543</v>
      </c>
      <c r="U1467" s="28">
        <v>2.7111333240480389</v>
      </c>
      <c r="V1467" s="28">
        <v>2.7382446572885186</v>
      </c>
      <c r="W1467" s="28">
        <v>2.7710066924912073</v>
      </c>
      <c r="X1467" s="28">
        <v>2.8389067517885094</v>
      </c>
    </row>
    <row r="1468" spans="1:24" x14ac:dyDescent="0.2">
      <c r="A1468" s="11" t="s">
        <v>153</v>
      </c>
      <c r="B1468" s="11" t="s">
        <v>86</v>
      </c>
      <c r="C1468" s="11" t="s">
        <v>181</v>
      </c>
      <c r="D1468" s="11" t="s">
        <v>189</v>
      </c>
      <c r="E1468" s="28">
        <v>0.17018800000000001</v>
      </c>
      <c r="F1468" s="28">
        <v>0.239068</v>
      </c>
      <c r="G1468" s="28">
        <v>0.259409</v>
      </c>
      <c r="H1468" s="28">
        <v>0.24241099999999999</v>
      </c>
      <c r="I1468" s="28">
        <v>0.17100000000000001</v>
      </c>
      <c r="J1468" s="28">
        <v>0.13200000000000001</v>
      </c>
      <c r="K1468" s="28">
        <v>0.154</v>
      </c>
      <c r="L1468" s="28">
        <v>0.249</v>
      </c>
      <c r="M1468" s="28">
        <v>0.25906600000000002</v>
      </c>
      <c r="N1468" s="28">
        <v>0.27810499999999994</v>
      </c>
      <c r="O1468" s="28">
        <v>0.21999029537683673</v>
      </c>
      <c r="P1468" s="28">
        <v>0.26615899999999998</v>
      </c>
      <c r="Q1468" s="28">
        <v>0.23829600000000001</v>
      </c>
      <c r="R1468" s="28">
        <v>0.206599</v>
      </c>
      <c r="S1468" s="28">
        <v>0.15127451389819677</v>
      </c>
      <c r="T1468" s="28">
        <v>0.15624205307282252</v>
      </c>
      <c r="U1468" s="28">
        <v>0.14699049472967599</v>
      </c>
      <c r="V1468" s="28">
        <v>0.14513214889712192</v>
      </c>
      <c r="W1468" s="28">
        <v>0.14329238652289336</v>
      </c>
      <c r="X1468" s="28">
        <v>0.14147102177240706</v>
      </c>
    </row>
    <row r="1469" spans="1:24" x14ac:dyDescent="0.2">
      <c r="A1469" s="11" t="s">
        <v>153</v>
      </c>
      <c r="B1469" s="11" t="s">
        <v>86</v>
      </c>
      <c r="C1469" s="11" t="s">
        <v>181</v>
      </c>
      <c r="D1469" s="11" t="s">
        <v>190</v>
      </c>
      <c r="E1469" s="28">
        <v>0</v>
      </c>
      <c r="F1469" s="28">
        <v>0</v>
      </c>
      <c r="G1469" s="28">
        <v>0</v>
      </c>
      <c r="H1469" s="28">
        <v>0</v>
      </c>
      <c r="I1469" s="28">
        <v>0</v>
      </c>
      <c r="J1469" s="28">
        <v>0</v>
      </c>
      <c r="K1469" s="28">
        <v>0</v>
      </c>
      <c r="L1469" s="28">
        <v>0</v>
      </c>
      <c r="M1469" s="28">
        <v>0</v>
      </c>
      <c r="N1469" s="28">
        <v>0</v>
      </c>
      <c r="O1469" s="28">
        <v>0</v>
      </c>
      <c r="P1469" s="28">
        <v>0</v>
      </c>
      <c r="Q1469" s="28">
        <v>0</v>
      </c>
      <c r="R1469" s="28">
        <v>0</v>
      </c>
      <c r="S1469" s="28">
        <v>0</v>
      </c>
      <c r="T1469" s="28">
        <v>0</v>
      </c>
      <c r="U1469" s="28">
        <v>0</v>
      </c>
      <c r="V1469" s="28">
        <v>0</v>
      </c>
      <c r="W1469" s="28">
        <v>0</v>
      </c>
      <c r="X1469" s="28">
        <v>0</v>
      </c>
    </row>
    <row r="1470" spans="1:24" x14ac:dyDescent="0.2">
      <c r="A1470" s="11" t="s">
        <v>153</v>
      </c>
      <c r="B1470" s="11" t="s">
        <v>86</v>
      </c>
      <c r="C1470" s="11" t="s">
        <v>191</v>
      </c>
      <c r="D1470" s="11" t="s">
        <v>182</v>
      </c>
      <c r="E1470" s="28">
        <v>0.18046335637860081</v>
      </c>
      <c r="F1470" s="28">
        <v>0.19668127160493828</v>
      </c>
      <c r="G1470" s="28">
        <v>0.21191262962962965</v>
      </c>
      <c r="H1470" s="28">
        <v>0.22375970730547987</v>
      </c>
      <c r="I1470" s="28">
        <v>0.23133391822533897</v>
      </c>
      <c r="J1470" s="28">
        <v>0.24715519310254827</v>
      </c>
      <c r="K1470" s="28">
        <v>0.27587203932258736</v>
      </c>
      <c r="L1470" s="28">
        <v>0.30030857853319054</v>
      </c>
      <c r="M1470" s="28">
        <v>0.3060214930642387</v>
      </c>
      <c r="N1470" s="28">
        <v>0.31235692907696772</v>
      </c>
      <c r="O1470" s="28">
        <v>0.31672079049542834</v>
      </c>
      <c r="P1470" s="28">
        <v>0.32173337468551977</v>
      </c>
      <c r="Q1470" s="28">
        <v>0.3229523734449542</v>
      </c>
      <c r="R1470" s="28">
        <v>0.32114527850715602</v>
      </c>
      <c r="S1470" s="28">
        <v>0.32226201458179821</v>
      </c>
      <c r="T1470" s="28">
        <v>0.32669329370689026</v>
      </c>
      <c r="U1470" s="28">
        <v>0.33065076314740793</v>
      </c>
      <c r="V1470" s="28">
        <v>0.33428170209561536</v>
      </c>
      <c r="W1470" s="28">
        <v>0.33829634890700999</v>
      </c>
      <c r="X1470" s="28">
        <v>0.34316071401630899</v>
      </c>
    </row>
    <row r="1471" spans="1:24" x14ac:dyDescent="0.2">
      <c r="A1471" s="11" t="s">
        <v>153</v>
      </c>
      <c r="B1471" s="11" t="s">
        <v>86</v>
      </c>
      <c r="C1471" s="11" t="s">
        <v>191</v>
      </c>
      <c r="D1471" s="11" t="s">
        <v>183</v>
      </c>
      <c r="E1471" s="28">
        <v>4.1049999999999996E-2</v>
      </c>
      <c r="F1471" s="28">
        <v>3.8295000000000003E-2</v>
      </c>
      <c r="G1471" s="28">
        <v>3.4733E-2</v>
      </c>
      <c r="H1471" s="28">
        <v>0.03</v>
      </c>
      <c r="I1471" s="28">
        <v>0.03</v>
      </c>
      <c r="J1471" s="28">
        <v>3.6999999999999998E-2</v>
      </c>
      <c r="K1471" s="28">
        <v>4.1000000000000002E-2</v>
      </c>
      <c r="L1471" s="28">
        <v>4.4999999999999998E-2</v>
      </c>
      <c r="M1471" s="28">
        <v>0.03</v>
      </c>
      <c r="N1471" s="28">
        <v>9.3500000000000007E-3</v>
      </c>
      <c r="O1471" s="28">
        <v>1.0611000000000001E-2</v>
      </c>
      <c r="P1471" s="28">
        <v>1.1346999999999999E-2</v>
      </c>
      <c r="Q1471" s="28">
        <v>1.0871E-2</v>
      </c>
      <c r="R1471" s="28">
        <v>1.1111000000000001E-2</v>
      </c>
      <c r="S1471" s="28">
        <v>1.7173999999999998E-2</v>
      </c>
      <c r="T1471" s="28">
        <v>2.3767E-2</v>
      </c>
      <c r="U1471" s="28">
        <v>2.6826000000000003E-2</v>
      </c>
      <c r="V1471" s="28">
        <v>3.0082999999999999E-2</v>
      </c>
      <c r="W1471" s="28">
        <v>3.4100000000000005E-2</v>
      </c>
      <c r="X1471" s="28">
        <v>3.8694000000000006E-2</v>
      </c>
    </row>
    <row r="1472" spans="1:24" x14ac:dyDescent="0.2">
      <c r="A1472" s="11" t="s">
        <v>153</v>
      </c>
      <c r="B1472" s="11" t="s">
        <v>86</v>
      </c>
      <c r="C1472" s="11" t="s">
        <v>191</v>
      </c>
      <c r="D1472" s="11" t="s">
        <v>184</v>
      </c>
      <c r="E1472" s="28">
        <v>0</v>
      </c>
      <c r="F1472" s="28">
        <v>0</v>
      </c>
      <c r="G1472" s="28">
        <v>0</v>
      </c>
      <c r="H1472" s="28">
        <v>0</v>
      </c>
      <c r="I1472" s="28">
        <v>0</v>
      </c>
      <c r="J1472" s="28">
        <v>0</v>
      </c>
      <c r="K1472" s="28">
        <v>0</v>
      </c>
      <c r="L1472" s="28">
        <v>0</v>
      </c>
      <c r="M1472" s="28">
        <v>0</v>
      </c>
      <c r="N1472" s="28">
        <v>0</v>
      </c>
      <c r="O1472" s="28">
        <v>0</v>
      </c>
      <c r="P1472" s="28">
        <v>0</v>
      </c>
      <c r="Q1472" s="28">
        <v>0</v>
      </c>
      <c r="R1472" s="28">
        <v>0</v>
      </c>
      <c r="S1472" s="28">
        <v>0</v>
      </c>
      <c r="T1472" s="28">
        <v>0</v>
      </c>
      <c r="U1472" s="28">
        <v>0</v>
      </c>
      <c r="V1472" s="28">
        <v>0</v>
      </c>
      <c r="W1472" s="28">
        <v>0</v>
      </c>
      <c r="X1472" s="28">
        <v>0</v>
      </c>
    </row>
    <row r="1473" spans="1:24" x14ac:dyDescent="0.2">
      <c r="A1473" s="11" t="s">
        <v>153</v>
      </c>
      <c r="B1473" s="11" t="s">
        <v>86</v>
      </c>
      <c r="C1473" s="11" t="s">
        <v>191</v>
      </c>
      <c r="D1473" s="11" t="s">
        <v>185</v>
      </c>
      <c r="E1473" s="28">
        <v>0</v>
      </c>
      <c r="F1473" s="28">
        <v>0</v>
      </c>
      <c r="G1473" s="28">
        <v>0</v>
      </c>
      <c r="H1473" s="28">
        <v>0</v>
      </c>
      <c r="I1473" s="28">
        <v>0</v>
      </c>
      <c r="J1473" s="28">
        <v>0</v>
      </c>
      <c r="K1473" s="28">
        <v>0</v>
      </c>
      <c r="L1473" s="28">
        <v>0</v>
      </c>
      <c r="M1473" s="28">
        <v>0</v>
      </c>
      <c r="N1473" s="28">
        <v>0</v>
      </c>
      <c r="O1473" s="28">
        <v>0</v>
      </c>
      <c r="P1473" s="28">
        <v>0</v>
      </c>
      <c r="Q1473" s="28">
        <v>0</v>
      </c>
      <c r="R1473" s="28">
        <v>0</v>
      </c>
      <c r="S1473" s="28">
        <v>0</v>
      </c>
      <c r="T1473" s="28">
        <v>0</v>
      </c>
      <c r="U1473" s="28">
        <v>0</v>
      </c>
      <c r="V1473" s="28">
        <v>0</v>
      </c>
      <c r="W1473" s="28">
        <v>0</v>
      </c>
      <c r="X1473" s="28">
        <v>0</v>
      </c>
    </row>
    <row r="1474" spans="1:24" x14ac:dyDescent="0.2">
      <c r="A1474" s="11" t="s">
        <v>153</v>
      </c>
      <c r="B1474" s="11" t="s">
        <v>86</v>
      </c>
      <c r="C1474" s="11" t="s">
        <v>191</v>
      </c>
      <c r="D1474" s="11" t="s">
        <v>186</v>
      </c>
      <c r="E1474" s="28">
        <v>0.14237514346954636</v>
      </c>
      <c r="F1474" s="28">
        <v>0.15555860063144422</v>
      </c>
      <c r="G1474" s="28">
        <v>0.15681534592592594</v>
      </c>
      <c r="H1474" s="28">
        <v>0.1566317951138359</v>
      </c>
      <c r="I1474" s="28">
        <v>0.16424708193999066</v>
      </c>
      <c r="J1474" s="28">
        <v>0.1988103</v>
      </c>
      <c r="K1474" s="28">
        <v>0.21650939999999996</v>
      </c>
      <c r="L1474" s="28">
        <v>0.26550910000000005</v>
      </c>
      <c r="M1474" s="28">
        <v>0.24105909999999997</v>
      </c>
      <c r="N1474" s="28">
        <v>0.15836119999999998</v>
      </c>
      <c r="O1474" s="28">
        <v>0.12528719999999999</v>
      </c>
      <c r="P1474" s="28">
        <v>0.12294293999999997</v>
      </c>
      <c r="Q1474" s="28">
        <v>0.14350526</v>
      </c>
      <c r="R1474" s="28">
        <v>0.12105225999999998</v>
      </c>
      <c r="S1474" s="28">
        <v>0.14272859532737098</v>
      </c>
      <c r="T1474" s="28">
        <v>0.1462137737102919</v>
      </c>
      <c r="U1474" s="28">
        <v>0.16532538157370397</v>
      </c>
      <c r="V1474" s="28">
        <v>0.17716930211067611</v>
      </c>
      <c r="W1474" s="28">
        <v>0.18606299189885547</v>
      </c>
      <c r="X1474" s="28">
        <v>0.19903321412945915</v>
      </c>
    </row>
    <row r="1475" spans="1:24" x14ac:dyDescent="0.2">
      <c r="A1475" s="11" t="s">
        <v>153</v>
      </c>
      <c r="B1475" s="11" t="s">
        <v>86</v>
      </c>
      <c r="C1475" s="11" t="s">
        <v>191</v>
      </c>
      <c r="D1475" s="11" t="s">
        <v>187</v>
      </c>
      <c r="E1475" s="28">
        <v>0.14237514346954636</v>
      </c>
      <c r="F1475" s="28">
        <v>0.15555860063144422</v>
      </c>
      <c r="G1475" s="28">
        <v>0.15681534592592594</v>
      </c>
      <c r="H1475" s="28">
        <v>0.1566317951138359</v>
      </c>
      <c r="I1475" s="28">
        <v>0.16424708193999066</v>
      </c>
      <c r="J1475" s="28">
        <v>0.1988103</v>
      </c>
      <c r="K1475" s="28">
        <v>0.21650939999999996</v>
      </c>
      <c r="L1475" s="28">
        <v>0.26550910000000005</v>
      </c>
      <c r="M1475" s="28">
        <v>0.24105909999999997</v>
      </c>
      <c r="N1475" s="28">
        <v>0.15836119999999998</v>
      </c>
      <c r="O1475" s="28">
        <v>0.12528719999999999</v>
      </c>
      <c r="P1475" s="28">
        <v>0.12294293999999997</v>
      </c>
      <c r="Q1475" s="28">
        <v>0.14350526</v>
      </c>
      <c r="R1475" s="28">
        <v>0.12105225999999998</v>
      </c>
      <c r="S1475" s="28">
        <v>0.14272859532737098</v>
      </c>
      <c r="T1475" s="28">
        <v>0.1462137737102919</v>
      </c>
      <c r="U1475" s="28">
        <v>0.16532538157370397</v>
      </c>
      <c r="V1475" s="28">
        <v>0.17716930211067611</v>
      </c>
      <c r="W1475" s="28">
        <v>0.18606299189885547</v>
      </c>
      <c r="X1475" s="28">
        <v>0.19903321412945915</v>
      </c>
    </row>
    <row r="1476" spans="1:24" x14ac:dyDescent="0.2">
      <c r="A1476" s="11" t="s">
        <v>153</v>
      </c>
      <c r="B1476" s="11" t="s">
        <v>86</v>
      </c>
      <c r="C1476" s="11" t="s">
        <v>191</v>
      </c>
      <c r="D1476" s="11" t="s">
        <v>188</v>
      </c>
      <c r="E1476" s="28">
        <v>0.103756</v>
      </c>
      <c r="F1476" s="28">
        <v>0.117969</v>
      </c>
      <c r="G1476" s="28">
        <v>0.11307399999999999</v>
      </c>
      <c r="H1476" s="28">
        <v>0.14272499999999999</v>
      </c>
      <c r="I1476" s="28">
        <v>0.11283700000000001</v>
      </c>
      <c r="J1476" s="28">
        <v>0.165631</v>
      </c>
      <c r="K1476" s="28">
        <v>0.167211</v>
      </c>
      <c r="L1476" s="28">
        <v>0.217144</v>
      </c>
      <c r="M1476" s="28">
        <v>0.19276499999999999</v>
      </c>
      <c r="N1476" s="28">
        <v>0.14227899999999999</v>
      </c>
      <c r="O1476" s="28">
        <v>0.102911</v>
      </c>
      <c r="P1476" s="28">
        <v>0.17372699999999999</v>
      </c>
      <c r="Q1476" s="28">
        <v>0.22428100000000001</v>
      </c>
      <c r="R1476" s="28">
        <v>0.179727</v>
      </c>
      <c r="S1476" s="28">
        <v>0.18290843000317877</v>
      </c>
      <c r="T1476" s="28">
        <v>0.19287109418198506</v>
      </c>
      <c r="U1476" s="28">
        <v>0.19777894996758544</v>
      </c>
      <c r="V1476" s="28">
        <v>0.20351315069439038</v>
      </c>
      <c r="W1476" s="28">
        <v>0.20788495549196317</v>
      </c>
      <c r="X1476" s="28">
        <v>0.21204265460180247</v>
      </c>
    </row>
    <row r="1477" spans="1:24" x14ac:dyDescent="0.2">
      <c r="A1477" s="11" t="s">
        <v>153</v>
      </c>
      <c r="B1477" s="11" t="s">
        <v>86</v>
      </c>
      <c r="C1477" s="11" t="s">
        <v>191</v>
      </c>
      <c r="D1477" s="11" t="s">
        <v>189</v>
      </c>
      <c r="E1477" s="28">
        <v>7.0099999999999997E-3</v>
      </c>
      <c r="F1477" s="28">
        <v>1.1868E-2</v>
      </c>
      <c r="G1477" s="28">
        <v>6.0229999999999997E-3</v>
      </c>
      <c r="H1477" s="28">
        <v>6.5620000000000001E-3</v>
      </c>
      <c r="I1477" s="28">
        <v>1.506E-3</v>
      </c>
      <c r="J1477" s="28">
        <v>1.3550000000000001E-3</v>
      </c>
      <c r="K1477" s="28">
        <v>1.4920000000000001E-3</v>
      </c>
      <c r="L1477" s="28">
        <v>1.0383E-2</v>
      </c>
      <c r="M1477" s="28">
        <v>1.0723999999999999E-2</v>
      </c>
      <c r="N1477" s="28">
        <v>3.7374857874005914E-2</v>
      </c>
      <c r="O1477" s="28">
        <v>8.0459999999999993E-3</v>
      </c>
      <c r="P1477" s="28">
        <v>7.9319999999999998E-3</v>
      </c>
      <c r="Q1477" s="28">
        <v>5.8929999999999998E-3</v>
      </c>
      <c r="R1477" s="28">
        <v>6.9280000000000001E-3</v>
      </c>
      <c r="S1477" s="28">
        <v>6.2105858364110301E-3</v>
      </c>
      <c r="T1477" s="28">
        <v>7.5509110599045375E-3</v>
      </c>
      <c r="U1477" s="28">
        <v>7.4754019493054923E-3</v>
      </c>
      <c r="V1477" s="28">
        <v>7.4006479298124378E-3</v>
      </c>
      <c r="W1477" s="28">
        <v>7.3266414505143117E-3</v>
      </c>
      <c r="X1477" s="28">
        <v>7.2533750360091707E-3</v>
      </c>
    </row>
    <row r="1478" spans="1:24" x14ac:dyDescent="0.2">
      <c r="A1478" s="11" t="s">
        <v>153</v>
      </c>
      <c r="B1478" s="11" t="s">
        <v>86</v>
      </c>
      <c r="C1478" s="11" t="s">
        <v>191</v>
      </c>
      <c r="D1478" s="11" t="s">
        <v>190</v>
      </c>
      <c r="E1478" s="28">
        <v>0</v>
      </c>
      <c r="F1478" s="28">
        <v>0</v>
      </c>
      <c r="G1478" s="28">
        <v>0</v>
      </c>
      <c r="H1478" s="28">
        <v>0</v>
      </c>
      <c r="I1478" s="28">
        <v>0</v>
      </c>
      <c r="J1478" s="28">
        <v>0</v>
      </c>
      <c r="K1478" s="28">
        <v>0</v>
      </c>
      <c r="L1478" s="28">
        <v>0</v>
      </c>
      <c r="M1478" s="28">
        <v>0</v>
      </c>
      <c r="N1478" s="28">
        <v>0</v>
      </c>
      <c r="O1478" s="28">
        <v>0</v>
      </c>
      <c r="P1478" s="28">
        <v>0</v>
      </c>
      <c r="Q1478" s="28">
        <v>0</v>
      </c>
      <c r="R1478" s="28">
        <v>0</v>
      </c>
      <c r="S1478" s="28">
        <v>0</v>
      </c>
      <c r="T1478" s="28">
        <v>0</v>
      </c>
      <c r="U1478" s="28">
        <v>0</v>
      </c>
      <c r="V1478" s="28">
        <v>0</v>
      </c>
      <c r="W1478" s="28">
        <v>0</v>
      </c>
      <c r="X1478" s="28">
        <v>0</v>
      </c>
    </row>
    <row r="1479" spans="1:24" x14ac:dyDescent="0.2">
      <c r="A1479" s="11" t="s">
        <v>153</v>
      </c>
      <c r="B1479" s="11" t="s">
        <v>86</v>
      </c>
      <c r="C1479" s="11" t="s">
        <v>192</v>
      </c>
      <c r="D1479" s="11" t="s">
        <v>182</v>
      </c>
      <c r="E1479" s="28">
        <v>4.588664362139918E-2</v>
      </c>
      <c r="F1479" s="28">
        <v>4.6693728395061723E-2</v>
      </c>
      <c r="G1479" s="28">
        <v>4.6786370370370374E-2</v>
      </c>
      <c r="H1479" s="28">
        <v>4.6862222222222222E-2</v>
      </c>
      <c r="I1479" s="28">
        <v>4.6933333333333327E-2</v>
      </c>
      <c r="J1479" s="28">
        <v>4.8392806897451721E-2</v>
      </c>
      <c r="K1479" s="28">
        <v>5.2731960677412641E-2</v>
      </c>
      <c r="L1479" s="28">
        <v>5.5565421466809484E-2</v>
      </c>
      <c r="M1479" s="28">
        <v>5.5978506935761285E-2</v>
      </c>
      <c r="N1479" s="28">
        <v>5.6643070923032272E-2</v>
      </c>
      <c r="O1479" s="28">
        <v>5.6483482218536218E-2</v>
      </c>
      <c r="P1479" s="28">
        <v>5.6545812574165494E-2</v>
      </c>
      <c r="Q1479" s="28">
        <v>5.6095438196940524E-2</v>
      </c>
      <c r="R1479" s="28">
        <v>5.5811097860047607E-2</v>
      </c>
      <c r="S1479" s="28">
        <v>5.5540653945645696E-2</v>
      </c>
      <c r="T1479" s="28">
        <v>5.5223324518091643E-2</v>
      </c>
      <c r="U1479" s="28">
        <v>5.500715829218706E-2</v>
      </c>
      <c r="V1479" s="28">
        <v>5.4875764586116767E-2</v>
      </c>
      <c r="W1479" s="28">
        <v>5.4845218710949759E-2</v>
      </c>
      <c r="X1479" s="28">
        <v>5.50033925415154E-2</v>
      </c>
    </row>
    <row r="1480" spans="1:24" x14ac:dyDescent="0.2">
      <c r="A1480" s="11" t="s">
        <v>153</v>
      </c>
      <c r="B1480" s="11" t="s">
        <v>86</v>
      </c>
      <c r="C1480" s="11" t="s">
        <v>192</v>
      </c>
      <c r="D1480" s="11" t="s">
        <v>183</v>
      </c>
      <c r="E1480" s="28">
        <v>4.4231913291649903E-3</v>
      </c>
      <c r="F1480" s="28">
        <v>3.6749999999999999E-3</v>
      </c>
      <c r="G1480" s="28">
        <v>3.0110000000000002E-3</v>
      </c>
      <c r="H1480" s="28">
        <v>3.0000000000000001E-3</v>
      </c>
      <c r="I1480" s="28">
        <v>3.0000000000000001E-3</v>
      </c>
      <c r="J1480" s="28">
        <v>4.0000000000000001E-3</v>
      </c>
      <c r="K1480" s="28">
        <v>5.0000000000000001E-3</v>
      </c>
      <c r="L1480" s="28">
        <v>5.0000000000000001E-3</v>
      </c>
      <c r="M1480" s="28">
        <v>3.0000000000000001E-3</v>
      </c>
      <c r="N1480" s="28">
        <v>9.8283277728778199E-4</v>
      </c>
      <c r="O1480" s="28">
        <v>9.7327271396459216E-4</v>
      </c>
      <c r="P1480" s="28">
        <v>1.1919999999999999E-3</v>
      </c>
      <c r="Q1480" s="28">
        <v>1.2459999999999999E-3</v>
      </c>
      <c r="R1480" s="28">
        <v>1.6790000000000002E-3</v>
      </c>
      <c r="S1480" s="28">
        <v>1.9620000000000002E-3</v>
      </c>
      <c r="T1480" s="28">
        <v>2.1819999999999999E-3</v>
      </c>
      <c r="U1480" s="28">
        <v>2.545E-3</v>
      </c>
      <c r="V1480" s="28">
        <v>2.8940000000000003E-3</v>
      </c>
      <c r="W1480" s="28">
        <v>3.2620000000000001E-3</v>
      </c>
      <c r="X1480" s="28">
        <v>3.5859999999999998E-3</v>
      </c>
    </row>
    <row r="1481" spans="1:24" x14ac:dyDescent="0.2">
      <c r="A1481" s="11" t="s">
        <v>153</v>
      </c>
      <c r="B1481" s="11" t="s">
        <v>86</v>
      </c>
      <c r="C1481" s="11" t="s">
        <v>192</v>
      </c>
      <c r="D1481" s="11" t="s">
        <v>184</v>
      </c>
      <c r="E1481" s="28">
        <v>0</v>
      </c>
      <c r="F1481" s="28">
        <v>0</v>
      </c>
      <c r="G1481" s="28">
        <v>0</v>
      </c>
      <c r="H1481" s="28">
        <v>0</v>
      </c>
      <c r="I1481" s="28">
        <v>0</v>
      </c>
      <c r="J1481" s="28">
        <v>0</v>
      </c>
      <c r="K1481" s="28">
        <v>0</v>
      </c>
      <c r="L1481" s="28">
        <v>0</v>
      </c>
      <c r="M1481" s="28">
        <v>0</v>
      </c>
      <c r="N1481" s="28">
        <v>0</v>
      </c>
      <c r="O1481" s="28">
        <v>0</v>
      </c>
      <c r="P1481" s="28">
        <v>0</v>
      </c>
      <c r="Q1481" s="28">
        <v>0</v>
      </c>
      <c r="R1481" s="28">
        <v>0</v>
      </c>
      <c r="S1481" s="28">
        <v>0</v>
      </c>
      <c r="T1481" s="28">
        <v>0</v>
      </c>
      <c r="U1481" s="28">
        <v>0</v>
      </c>
      <c r="V1481" s="28">
        <v>0</v>
      </c>
      <c r="W1481" s="28">
        <v>0</v>
      </c>
      <c r="X1481" s="28">
        <v>0</v>
      </c>
    </row>
    <row r="1482" spans="1:24" x14ac:dyDescent="0.2">
      <c r="A1482" s="11" t="s">
        <v>153</v>
      </c>
      <c r="B1482" s="11" t="s">
        <v>86</v>
      </c>
      <c r="C1482" s="11" t="s">
        <v>192</v>
      </c>
      <c r="D1482" s="11" t="s">
        <v>185</v>
      </c>
      <c r="E1482" s="28">
        <v>0</v>
      </c>
      <c r="F1482" s="28">
        <v>0</v>
      </c>
      <c r="G1482" s="28">
        <v>0</v>
      </c>
      <c r="H1482" s="28">
        <v>0</v>
      </c>
      <c r="I1482" s="28">
        <v>0</v>
      </c>
      <c r="J1482" s="28">
        <v>0</v>
      </c>
      <c r="K1482" s="28">
        <v>0</v>
      </c>
      <c r="L1482" s="28">
        <v>0</v>
      </c>
      <c r="M1482" s="28">
        <v>0</v>
      </c>
      <c r="N1482" s="28">
        <v>0</v>
      </c>
      <c r="O1482" s="28">
        <v>0</v>
      </c>
      <c r="P1482" s="28">
        <v>0</v>
      </c>
      <c r="Q1482" s="28">
        <v>0</v>
      </c>
      <c r="R1482" s="28">
        <v>0</v>
      </c>
      <c r="S1482" s="28">
        <v>0</v>
      </c>
      <c r="T1482" s="28">
        <v>0</v>
      </c>
      <c r="U1482" s="28">
        <v>0</v>
      </c>
      <c r="V1482" s="28">
        <v>0</v>
      </c>
      <c r="W1482" s="28">
        <v>0</v>
      </c>
      <c r="X1482" s="28">
        <v>0</v>
      </c>
    </row>
    <row r="1483" spans="1:24" x14ac:dyDescent="0.2">
      <c r="A1483" s="11" t="s">
        <v>153</v>
      </c>
      <c r="B1483" s="11" t="s">
        <v>86</v>
      </c>
      <c r="C1483" s="11" t="s">
        <v>192</v>
      </c>
      <c r="D1483" s="11" t="s">
        <v>186</v>
      </c>
      <c r="E1483" s="28">
        <v>0.1170109412345679</v>
      </c>
      <c r="F1483" s="28">
        <v>0.11206494814814813</v>
      </c>
      <c r="G1483" s="28">
        <v>0.11462660740740742</v>
      </c>
      <c r="H1483" s="28">
        <v>0.11715555555555554</v>
      </c>
      <c r="I1483" s="28">
        <v>0.13375999999999999</v>
      </c>
      <c r="J1483" s="28">
        <v>0.13413689556880021</v>
      </c>
      <c r="K1483" s="28">
        <v>0.13588536499576112</v>
      </c>
      <c r="L1483" s="28">
        <v>0.15158247534872174</v>
      </c>
      <c r="M1483" s="28">
        <v>0.11192168568153529</v>
      </c>
      <c r="N1483" s="28">
        <v>8.2466210526703068E-2</v>
      </c>
      <c r="O1483" s="28">
        <v>0.12127674548807024</v>
      </c>
      <c r="P1483" s="28">
        <v>0.10761377431674743</v>
      </c>
      <c r="Q1483" s="28">
        <v>9.5567620799999989E-2</v>
      </c>
      <c r="R1483" s="28">
        <v>9.7165845599999995E-2</v>
      </c>
      <c r="S1483" s="28">
        <v>0.1338084362249933</v>
      </c>
      <c r="T1483" s="28">
        <v>0.13397916975378052</v>
      </c>
      <c r="U1483" s="28">
        <v>0.13421746623293643</v>
      </c>
      <c r="V1483" s="28">
        <v>0.13444562323598608</v>
      </c>
      <c r="W1483" s="28">
        <v>0.13546769021604591</v>
      </c>
      <c r="X1483" s="28">
        <v>0.13750848135378849</v>
      </c>
    </row>
    <row r="1484" spans="1:24" x14ac:dyDescent="0.2">
      <c r="A1484" s="11" t="s">
        <v>153</v>
      </c>
      <c r="B1484" s="11" t="s">
        <v>86</v>
      </c>
      <c r="C1484" s="11" t="s">
        <v>192</v>
      </c>
      <c r="D1484" s="11" t="s">
        <v>187</v>
      </c>
      <c r="E1484" s="28">
        <v>0.1170109412345679</v>
      </c>
      <c r="F1484" s="28">
        <v>0.11206494814814813</v>
      </c>
      <c r="G1484" s="28">
        <v>0.11462660740740742</v>
      </c>
      <c r="H1484" s="28">
        <v>0.11715555555555554</v>
      </c>
      <c r="I1484" s="28">
        <v>0.13375999999999999</v>
      </c>
      <c r="J1484" s="28">
        <v>0.13413689556880021</v>
      </c>
      <c r="K1484" s="28">
        <v>0.13588536499576112</v>
      </c>
      <c r="L1484" s="28">
        <v>0.15158247534872174</v>
      </c>
      <c r="M1484" s="28">
        <v>0.11192168568153529</v>
      </c>
      <c r="N1484" s="28">
        <v>8.2466210526703068E-2</v>
      </c>
      <c r="O1484" s="28">
        <v>0.12127674548807024</v>
      </c>
      <c r="P1484" s="28">
        <v>0.10761377431674743</v>
      </c>
      <c r="Q1484" s="28">
        <v>9.5567620799999989E-2</v>
      </c>
      <c r="R1484" s="28">
        <v>9.7165845599999995E-2</v>
      </c>
      <c r="S1484" s="28">
        <v>0.1338084362249933</v>
      </c>
      <c r="T1484" s="28">
        <v>0.13397916975378052</v>
      </c>
      <c r="U1484" s="28">
        <v>0.13421746623293643</v>
      </c>
      <c r="V1484" s="28">
        <v>0.13444562323598608</v>
      </c>
      <c r="W1484" s="28">
        <v>0.13546769021604591</v>
      </c>
      <c r="X1484" s="28">
        <v>0.13750848135378849</v>
      </c>
    </row>
    <row r="1485" spans="1:24" x14ac:dyDescent="0.2">
      <c r="A1485" s="11" t="s">
        <v>153</v>
      </c>
      <c r="B1485" s="11" t="s">
        <v>86</v>
      </c>
      <c r="C1485" s="11" t="s">
        <v>192</v>
      </c>
      <c r="D1485" s="11" t="s">
        <v>188</v>
      </c>
      <c r="E1485" s="28">
        <v>0.15728600000000001</v>
      </c>
      <c r="F1485" s="28">
        <v>0.15853200000000001</v>
      </c>
      <c r="G1485" s="28">
        <v>0.17737</v>
      </c>
      <c r="H1485" s="28">
        <v>0.191274</v>
      </c>
      <c r="I1485" s="28">
        <v>0.189356</v>
      </c>
      <c r="J1485" s="28">
        <v>0.204679</v>
      </c>
      <c r="K1485" s="28">
        <v>0.24054700000000001</v>
      </c>
      <c r="L1485" s="28">
        <v>0.29299999999999998</v>
      </c>
      <c r="M1485" s="28">
        <v>0.22600000000000001</v>
      </c>
      <c r="N1485" s="28">
        <v>0.15042800000000001</v>
      </c>
      <c r="O1485" s="28">
        <v>0.186305</v>
      </c>
      <c r="P1485" s="28">
        <v>0.16869100000000001</v>
      </c>
      <c r="Q1485" s="28">
        <v>0.14077200000000001</v>
      </c>
      <c r="R1485" s="28">
        <v>0.118404</v>
      </c>
      <c r="S1485" s="28">
        <v>0.19097501891288046</v>
      </c>
      <c r="T1485" s="28">
        <v>0.16403396115970639</v>
      </c>
      <c r="U1485" s="28">
        <v>0.17193616462198996</v>
      </c>
      <c r="V1485" s="28">
        <v>0.17502983189697047</v>
      </c>
      <c r="W1485" s="28">
        <v>0.17562848228436478</v>
      </c>
      <c r="X1485" s="28">
        <v>0.17641064429786874</v>
      </c>
    </row>
    <row r="1486" spans="1:24" x14ac:dyDescent="0.2">
      <c r="A1486" s="11" t="s">
        <v>153</v>
      </c>
      <c r="B1486" s="11" t="s">
        <v>86</v>
      </c>
      <c r="C1486" s="11" t="s">
        <v>192</v>
      </c>
      <c r="D1486" s="11" t="s">
        <v>189</v>
      </c>
      <c r="E1486" s="28">
        <v>3.0922999999999999E-2</v>
      </c>
      <c r="F1486" s="28">
        <v>4.3589999999999997E-2</v>
      </c>
      <c r="G1486" s="28">
        <v>4.4854999999999999E-2</v>
      </c>
      <c r="H1486" s="28">
        <v>4.1553E-2</v>
      </c>
      <c r="I1486" s="28">
        <v>3.1548E-2</v>
      </c>
      <c r="J1486" s="28">
        <v>2.6113999999999998E-2</v>
      </c>
      <c r="K1486" s="28">
        <v>3.4035999999999997E-2</v>
      </c>
      <c r="L1486" s="28">
        <v>5.4698999999999998E-2</v>
      </c>
      <c r="M1486" s="28">
        <v>4.6594999999999998E-2</v>
      </c>
      <c r="N1486" s="28">
        <v>0.24816066781748386</v>
      </c>
      <c r="O1486" s="28">
        <v>4.0224999999999997E-2</v>
      </c>
      <c r="P1486" s="28">
        <v>2.9520000000000001E-2</v>
      </c>
      <c r="Q1486" s="28">
        <v>3.2617E-2</v>
      </c>
      <c r="R1486" s="28">
        <v>4.8159E-2</v>
      </c>
      <c r="S1486" s="28">
        <v>3.5707747576596623E-2</v>
      </c>
      <c r="T1486" s="28">
        <v>3.3575166630591458E-2</v>
      </c>
      <c r="U1486" s="28">
        <v>3.1163560340196822E-2</v>
      </c>
      <c r="V1486" s="28">
        <v>3.1806027315119736E-2</v>
      </c>
      <c r="W1486" s="28">
        <v>3.2144421720085463E-2</v>
      </c>
      <c r="X1486" s="28">
        <v>3.2194136428019993E-2</v>
      </c>
    </row>
    <row r="1487" spans="1:24" x14ac:dyDescent="0.2">
      <c r="A1487" s="11" t="s">
        <v>153</v>
      </c>
      <c r="B1487" s="11" t="s">
        <v>86</v>
      </c>
      <c r="C1487" s="11" t="s">
        <v>192</v>
      </c>
      <c r="D1487" s="11" t="s">
        <v>190</v>
      </c>
      <c r="E1487" s="28">
        <v>0</v>
      </c>
      <c r="F1487" s="28">
        <v>0</v>
      </c>
      <c r="G1487" s="28">
        <v>0</v>
      </c>
      <c r="H1487" s="28">
        <v>0</v>
      </c>
      <c r="I1487" s="28">
        <v>0</v>
      </c>
      <c r="J1487" s="28">
        <v>0</v>
      </c>
      <c r="K1487" s="28">
        <v>0</v>
      </c>
      <c r="L1487" s="28">
        <v>0</v>
      </c>
      <c r="M1487" s="28">
        <v>0</v>
      </c>
      <c r="N1487" s="28">
        <v>0</v>
      </c>
      <c r="O1487" s="28">
        <v>0</v>
      </c>
      <c r="P1487" s="28">
        <v>0</v>
      </c>
      <c r="Q1487" s="28">
        <v>0</v>
      </c>
      <c r="R1487" s="28">
        <v>0</v>
      </c>
      <c r="S1487" s="28">
        <v>0</v>
      </c>
      <c r="T1487" s="28">
        <v>0</v>
      </c>
      <c r="U1487" s="28">
        <v>0</v>
      </c>
      <c r="V1487" s="28">
        <v>0</v>
      </c>
      <c r="W1487" s="28">
        <v>0</v>
      </c>
      <c r="X1487" s="28">
        <v>0</v>
      </c>
    </row>
    <row r="1488" spans="1:24" x14ac:dyDescent="0.2">
      <c r="A1488" s="11" t="s">
        <v>154</v>
      </c>
      <c r="B1488" s="11" t="s">
        <v>86</v>
      </c>
      <c r="C1488" s="11" t="s">
        <v>181</v>
      </c>
      <c r="D1488" s="11" t="s">
        <v>182</v>
      </c>
      <c r="E1488" s="28">
        <v>32.583815000000001</v>
      </c>
      <c r="F1488" s="28">
        <v>33.239029000000002</v>
      </c>
      <c r="G1488" s="28">
        <v>33.706153</v>
      </c>
      <c r="H1488" s="28">
        <v>34.310446000000006</v>
      </c>
      <c r="I1488" s="28">
        <v>33.972999999999999</v>
      </c>
      <c r="J1488" s="28">
        <v>34.667000000000002</v>
      </c>
      <c r="K1488" s="28">
        <v>35.296999999999997</v>
      </c>
      <c r="L1488" s="28">
        <v>35.68</v>
      </c>
      <c r="M1488" s="28">
        <v>36.105182999999997</v>
      </c>
      <c r="N1488" s="28">
        <v>36.371789999999997</v>
      </c>
      <c r="O1488" s="28">
        <v>36.751311000000001</v>
      </c>
      <c r="P1488" s="28">
        <v>37.113300000000002</v>
      </c>
      <c r="Q1488" s="28">
        <v>37.078274</v>
      </c>
      <c r="R1488" s="28">
        <v>36.975122588000005</v>
      </c>
      <c r="S1488" s="28">
        <v>36.934637929656006</v>
      </c>
      <c r="T1488" s="28">
        <v>36.87020741246976</v>
      </c>
      <c r="U1488" s="28">
        <v>36.909884908558496</v>
      </c>
      <c r="V1488" s="28">
        <v>37.002175087673358</v>
      </c>
      <c r="W1488" s="28">
        <v>37.117176508377362</v>
      </c>
      <c r="X1488" s="28">
        <v>37.230558153433364</v>
      </c>
    </row>
    <row r="1489" spans="1:24" x14ac:dyDescent="0.2">
      <c r="A1489" s="11" t="s">
        <v>154</v>
      </c>
      <c r="B1489" s="11" t="s">
        <v>86</v>
      </c>
      <c r="C1489" s="11" t="s">
        <v>181</v>
      </c>
      <c r="D1489" s="11" t="s">
        <v>183</v>
      </c>
      <c r="E1489" s="28">
        <v>2.4372310000000001</v>
      </c>
      <c r="F1489" s="28">
        <v>2.4450250000000002</v>
      </c>
      <c r="G1489" s="28">
        <v>2.3366439999999997</v>
      </c>
      <c r="H1489" s="28">
        <v>2.2770000000000001</v>
      </c>
      <c r="I1489" s="28">
        <v>2.294</v>
      </c>
      <c r="J1489" s="28">
        <v>2.266</v>
      </c>
      <c r="K1489" s="28">
        <v>2.3570000000000002</v>
      </c>
      <c r="L1489" s="28">
        <v>2.5150000000000001</v>
      </c>
      <c r="M1489" s="28">
        <v>2.1749999999999998</v>
      </c>
      <c r="N1489" s="28">
        <v>2.1708530000000001</v>
      </c>
      <c r="O1489" s="28">
        <v>1.960318</v>
      </c>
      <c r="P1489" s="28">
        <v>1.7575820000000002</v>
      </c>
      <c r="Q1489" s="28">
        <v>1.4107850000000002</v>
      </c>
      <c r="R1489" s="28">
        <v>1.3058230000000002</v>
      </c>
      <c r="S1489" s="28">
        <v>1.3645700000000001</v>
      </c>
      <c r="T1489" s="28">
        <v>1.412955</v>
      </c>
      <c r="U1489" s="28">
        <v>1.551356</v>
      </c>
      <c r="V1489" s="28">
        <v>1.7532349999999999</v>
      </c>
      <c r="W1489" s="28">
        <v>1.9281079999999999</v>
      </c>
      <c r="X1489" s="28">
        <v>2.0805920000000002</v>
      </c>
    </row>
    <row r="1490" spans="1:24" x14ac:dyDescent="0.2">
      <c r="A1490" s="11" t="s">
        <v>154</v>
      </c>
      <c r="B1490" s="11" t="s">
        <v>86</v>
      </c>
      <c r="C1490" s="11" t="s">
        <v>181</v>
      </c>
      <c r="D1490" s="11" t="s">
        <v>184</v>
      </c>
      <c r="E1490" s="28">
        <v>1.4124269999999999</v>
      </c>
      <c r="F1490" s="28">
        <v>1.2712239999999999</v>
      </c>
      <c r="G1490" s="28">
        <v>1.1247449999999999</v>
      </c>
      <c r="H1490" s="28">
        <v>1.026</v>
      </c>
      <c r="I1490" s="28">
        <v>0.83399999999999996</v>
      </c>
      <c r="J1490" s="28">
        <v>0.72599999999999998</v>
      </c>
      <c r="K1490" s="28">
        <v>0.89500000000000002</v>
      </c>
      <c r="L1490" s="28">
        <v>0.91200000000000003</v>
      </c>
      <c r="M1490" s="28">
        <v>0.65900000000000003</v>
      </c>
      <c r="N1490" s="28">
        <v>0.66100099999999995</v>
      </c>
      <c r="O1490" s="28">
        <v>0.57383299999999993</v>
      </c>
      <c r="P1490" s="28">
        <v>0.49333800000000005</v>
      </c>
      <c r="Q1490" s="28">
        <v>0.40436800000000001</v>
      </c>
      <c r="R1490" s="28">
        <v>0.40113600000000005</v>
      </c>
      <c r="S1490" s="28">
        <v>0.39624000000000004</v>
      </c>
      <c r="T1490" s="28">
        <v>0.52797000000000005</v>
      </c>
      <c r="U1490" s="28">
        <v>0.52150099999999999</v>
      </c>
      <c r="V1490" s="28">
        <v>0.57705600000000001</v>
      </c>
      <c r="W1490" s="28">
        <v>0.62018700000000004</v>
      </c>
      <c r="X1490" s="28">
        <v>0.69147999999999998</v>
      </c>
    </row>
    <row r="1491" spans="1:24" x14ac:dyDescent="0.2">
      <c r="A1491" s="11" t="s">
        <v>154</v>
      </c>
      <c r="B1491" s="11" t="s">
        <v>86</v>
      </c>
      <c r="C1491" s="11" t="s">
        <v>181</v>
      </c>
      <c r="D1491" s="11" t="s">
        <v>185</v>
      </c>
      <c r="E1491" s="28">
        <v>6.8064011588133688</v>
      </c>
      <c r="F1491" s="28">
        <v>6.1259523548554125</v>
      </c>
      <c r="G1491" s="28">
        <v>5.420078822742374</v>
      </c>
      <c r="H1491" s="28">
        <v>4.9442325790589656</v>
      </c>
      <c r="I1491" s="28">
        <v>4.0189960730362344</v>
      </c>
      <c r="J1491" s="28">
        <v>3.4985505383984492</v>
      </c>
      <c r="K1491" s="28">
        <v>4.3129514213038735</v>
      </c>
      <c r="L1491" s="28">
        <v>4.3948734036079689</v>
      </c>
      <c r="M1491" s="28">
        <v>3.1756815493176007</v>
      </c>
      <c r="N1491" s="28">
        <v>3.185324248528806</v>
      </c>
      <c r="O1491" s="28">
        <v>2.7652668747944862</v>
      </c>
      <c r="P1491" s="28">
        <v>2.3186886000000002</v>
      </c>
      <c r="Q1491" s="28">
        <v>1.8600927999999999</v>
      </c>
      <c r="R1491" s="28">
        <v>1.8452256</v>
      </c>
      <c r="S1491" s="28">
        <v>1.8227040000000001</v>
      </c>
      <c r="T1491" s="28">
        <v>2.4286620000000001</v>
      </c>
      <c r="U1491" s="28">
        <v>2.3989045999999998</v>
      </c>
      <c r="V1491" s="28">
        <v>2.6544575999999998</v>
      </c>
      <c r="W1491" s="28">
        <v>2.8528601999999998</v>
      </c>
      <c r="X1491" s="28">
        <v>3.1808079999999999</v>
      </c>
    </row>
    <row r="1492" spans="1:24" x14ac:dyDescent="0.2">
      <c r="A1492" s="11" t="s">
        <v>154</v>
      </c>
      <c r="B1492" s="11" t="s">
        <v>86</v>
      </c>
      <c r="C1492" s="11" t="s">
        <v>181</v>
      </c>
      <c r="D1492" s="11" t="s">
        <v>186</v>
      </c>
      <c r="E1492" s="28">
        <v>21.831156050000001</v>
      </c>
      <c r="F1492" s="28">
        <v>23.599710590000001</v>
      </c>
      <c r="G1492" s="28">
        <v>24.335842465999999</v>
      </c>
      <c r="H1492" s="28">
        <v>25.801455392000005</v>
      </c>
      <c r="I1492" s="28">
        <v>26.498940000000001</v>
      </c>
      <c r="J1492" s="28">
        <v>26.991416556738454</v>
      </c>
      <c r="K1492" s="28">
        <v>27.378804575095547</v>
      </c>
      <c r="L1492" s="28">
        <v>25.447461760010317</v>
      </c>
      <c r="M1492" s="28">
        <v>23.880972723151181</v>
      </c>
      <c r="N1492" s="28">
        <v>25.454542376039399</v>
      </c>
      <c r="O1492" s="28">
        <v>28.500892163384751</v>
      </c>
      <c r="P1492" s="28">
        <v>30.353212775000003</v>
      </c>
      <c r="Q1492" s="28">
        <v>22.795155075000004</v>
      </c>
      <c r="R1492" s="28">
        <v>24.327108149999997</v>
      </c>
      <c r="S1492" s="28">
        <v>24.754974481895946</v>
      </c>
      <c r="T1492" s="28">
        <v>25.34669526287502</v>
      </c>
      <c r="U1492" s="28">
        <v>26.206018285076528</v>
      </c>
      <c r="V1492" s="28">
        <v>27.011587814001558</v>
      </c>
      <c r="W1492" s="28">
        <v>27.466710616199244</v>
      </c>
      <c r="X1492" s="28">
        <v>27.550613033540685</v>
      </c>
    </row>
    <row r="1493" spans="1:24" x14ac:dyDescent="0.2">
      <c r="A1493" s="11" t="s">
        <v>154</v>
      </c>
      <c r="B1493" s="11" t="s">
        <v>86</v>
      </c>
      <c r="C1493" s="11" t="s">
        <v>181</v>
      </c>
      <c r="D1493" s="11" t="s">
        <v>187</v>
      </c>
      <c r="E1493" s="28">
        <v>28.637557208813369</v>
      </c>
      <c r="F1493" s="28">
        <v>29.725662944855415</v>
      </c>
      <c r="G1493" s="28">
        <v>29.755921288742371</v>
      </c>
      <c r="H1493" s="28">
        <v>30.74568797105897</v>
      </c>
      <c r="I1493" s="28">
        <v>30.517936073036235</v>
      </c>
      <c r="J1493" s="28">
        <v>30.489967095136905</v>
      </c>
      <c r="K1493" s="28">
        <v>31.691755996399422</v>
      </c>
      <c r="L1493" s="28">
        <v>29.842335163618287</v>
      </c>
      <c r="M1493" s="28">
        <v>27.056654272468784</v>
      </c>
      <c r="N1493" s="28">
        <v>28.639866624568207</v>
      </c>
      <c r="O1493" s="28">
        <v>31.266159038179239</v>
      </c>
      <c r="P1493" s="28">
        <v>32.671901375000004</v>
      </c>
      <c r="Q1493" s="28">
        <v>24.655247875000004</v>
      </c>
      <c r="R1493" s="28">
        <v>26.172333749999996</v>
      </c>
      <c r="S1493" s="28">
        <v>26.577678481895948</v>
      </c>
      <c r="T1493" s="28">
        <v>27.775357262875019</v>
      </c>
      <c r="U1493" s="28">
        <v>28.604922885076526</v>
      </c>
      <c r="V1493" s="28">
        <v>29.666045414001559</v>
      </c>
      <c r="W1493" s="28">
        <v>30.319570816199242</v>
      </c>
      <c r="X1493" s="28">
        <v>30.731421033540684</v>
      </c>
    </row>
    <row r="1494" spans="1:24" x14ac:dyDescent="0.2">
      <c r="A1494" s="11" t="s">
        <v>154</v>
      </c>
      <c r="B1494" s="11" t="s">
        <v>86</v>
      </c>
      <c r="C1494" s="11" t="s">
        <v>181</v>
      </c>
      <c r="D1494" s="11" t="s">
        <v>188</v>
      </c>
      <c r="E1494" s="28">
        <v>24.814202000000002</v>
      </c>
      <c r="F1494" s="28">
        <v>25.566870999999999</v>
      </c>
      <c r="G1494" s="28">
        <v>26.551777999999999</v>
      </c>
      <c r="H1494" s="28">
        <v>26.701768999999999</v>
      </c>
      <c r="I1494" s="28">
        <v>28.884</v>
      </c>
      <c r="J1494" s="28">
        <v>28.872</v>
      </c>
      <c r="K1494" s="28">
        <v>29.904</v>
      </c>
      <c r="L1494" s="28">
        <v>31.860357</v>
      </c>
      <c r="M1494" s="28">
        <v>26.712772000000001</v>
      </c>
      <c r="N1494" s="28">
        <v>29.552099999999999</v>
      </c>
      <c r="O1494" s="28">
        <v>33.679307000000001</v>
      </c>
      <c r="P1494" s="28">
        <v>39.604278999999998</v>
      </c>
      <c r="Q1494" s="28">
        <v>28.912723</v>
      </c>
      <c r="R1494" s="28">
        <v>31.232220000000002</v>
      </c>
      <c r="S1494" s="28">
        <v>32.726383820852739</v>
      </c>
      <c r="T1494" s="28">
        <v>32.913577063963544</v>
      </c>
      <c r="U1494" s="28">
        <v>33.256019056305668</v>
      </c>
      <c r="V1494" s="28">
        <v>33.812212340276766</v>
      </c>
      <c r="W1494" s="28">
        <v>34.193286254239347</v>
      </c>
      <c r="X1494" s="28">
        <v>34.627349679912108</v>
      </c>
    </row>
    <row r="1495" spans="1:24" x14ac:dyDescent="0.2">
      <c r="A1495" s="11" t="s">
        <v>154</v>
      </c>
      <c r="B1495" s="11" t="s">
        <v>86</v>
      </c>
      <c r="C1495" s="11" t="s">
        <v>181</v>
      </c>
      <c r="D1495" s="11" t="s">
        <v>189</v>
      </c>
      <c r="E1495" s="28">
        <v>23.007197000000001</v>
      </c>
      <c r="F1495" s="28">
        <v>23.563791999999999</v>
      </c>
      <c r="G1495" s="28">
        <v>24.634827999999999</v>
      </c>
      <c r="H1495" s="28">
        <v>23.296444999999999</v>
      </c>
      <c r="I1495" s="28">
        <v>27.128</v>
      </c>
      <c r="J1495" s="28">
        <v>24.131</v>
      </c>
      <c r="K1495" s="28">
        <v>25.1</v>
      </c>
      <c r="L1495" s="28">
        <v>25.292262999999998</v>
      </c>
      <c r="M1495" s="28">
        <v>24.16</v>
      </c>
      <c r="N1495" s="28">
        <v>20.786242000000001</v>
      </c>
      <c r="O1495" s="28">
        <v>19.08720782928</v>
      </c>
      <c r="P1495" s="28">
        <v>21.442616127480004</v>
      </c>
      <c r="Q1495" s="28">
        <v>17.728752922319998</v>
      </c>
      <c r="R1495" s="28">
        <v>16.665676660800003</v>
      </c>
      <c r="S1495" s="28">
        <v>16.022119727721424</v>
      </c>
      <c r="T1495" s="28">
        <v>15.53825072233704</v>
      </c>
      <c r="U1495" s="28">
        <v>15.48408018554928</v>
      </c>
      <c r="V1495" s="28">
        <v>15.48408018554928</v>
      </c>
      <c r="W1495" s="28">
        <v>15.48408018554928</v>
      </c>
      <c r="X1495" s="28">
        <v>15.476734782796644</v>
      </c>
    </row>
    <row r="1496" spans="1:24" x14ac:dyDescent="0.2">
      <c r="A1496" s="11" t="s">
        <v>154</v>
      </c>
      <c r="B1496" s="11" t="s">
        <v>86</v>
      </c>
      <c r="C1496" s="11" t="s">
        <v>181</v>
      </c>
      <c r="D1496" s="11" t="s">
        <v>190</v>
      </c>
      <c r="E1496" s="28">
        <v>28.086873000000001</v>
      </c>
      <c r="F1496" s="28">
        <v>28.966999999999999</v>
      </c>
      <c r="G1496" s="28">
        <v>28.712</v>
      </c>
      <c r="H1496" s="28">
        <v>28.853999999999999</v>
      </c>
      <c r="I1496" s="28">
        <v>30.123000000000001</v>
      </c>
      <c r="J1496" s="28">
        <v>29.163</v>
      </c>
      <c r="K1496" s="28">
        <v>29.547000000000001</v>
      </c>
      <c r="L1496" s="28">
        <v>28.658999999999999</v>
      </c>
      <c r="M1496" s="28">
        <v>26.08</v>
      </c>
      <c r="N1496" s="28">
        <v>22.26</v>
      </c>
      <c r="O1496" s="28">
        <v>21.147000000000002</v>
      </c>
      <c r="P1496" s="28">
        <v>19.09</v>
      </c>
      <c r="Q1496" s="28">
        <v>15.272</v>
      </c>
      <c r="R1496" s="28">
        <v>14.050240000000001</v>
      </c>
      <c r="S1496" s="28">
        <v>12.645216000000001</v>
      </c>
      <c r="T1496" s="28">
        <v>12.645216000000001</v>
      </c>
      <c r="U1496" s="28">
        <v>12.518763840000002</v>
      </c>
      <c r="V1496" s="28">
        <v>12.456170020800002</v>
      </c>
      <c r="W1496" s="28">
        <v>12.393889170696001</v>
      </c>
      <c r="X1496" s="28">
        <v>12.331919724842521</v>
      </c>
    </row>
    <row r="1497" spans="1:24" x14ac:dyDescent="0.2">
      <c r="A1497" s="11" t="s">
        <v>154</v>
      </c>
      <c r="B1497" s="11" t="s">
        <v>86</v>
      </c>
      <c r="C1497" s="11" t="s">
        <v>191</v>
      </c>
      <c r="D1497" s="11" t="s">
        <v>182</v>
      </c>
      <c r="E1497" s="28">
        <v>2.7866542061611859</v>
      </c>
      <c r="F1497" s="28">
        <v>2.8577933154902229</v>
      </c>
      <c r="G1497" s="28">
        <v>2.9307971619329058</v>
      </c>
      <c r="H1497" s="28">
        <v>3.0181670791930246</v>
      </c>
      <c r="I1497" s="28">
        <v>3.0796826924395515</v>
      </c>
      <c r="J1497" s="28">
        <v>3.1344368929087914</v>
      </c>
      <c r="K1497" s="28">
        <v>3.2047331978811608</v>
      </c>
      <c r="L1497" s="28">
        <v>3.2848739281221397</v>
      </c>
      <c r="M1497" s="28">
        <v>3.3494171710783598</v>
      </c>
      <c r="N1497" s="28">
        <v>3.3844236214449812</v>
      </c>
      <c r="O1497" s="28">
        <v>3.4172206765871818</v>
      </c>
      <c r="P1497" s="28">
        <v>3.4425448495236943</v>
      </c>
      <c r="Q1497" s="28">
        <v>3.409597510693223</v>
      </c>
      <c r="R1497" s="28">
        <v>3.3588814152441078</v>
      </c>
      <c r="S1497" s="28">
        <v>3.3205055143886111</v>
      </c>
      <c r="T1497" s="28">
        <v>3.301432271755512</v>
      </c>
      <c r="U1497" s="28">
        <v>3.2938638195265137</v>
      </c>
      <c r="V1497" s="28">
        <v>3.295734083828294</v>
      </c>
      <c r="W1497" s="28">
        <v>3.3084145818883641</v>
      </c>
      <c r="X1497" s="28">
        <v>3.3354240965396107</v>
      </c>
    </row>
    <row r="1498" spans="1:24" x14ac:dyDescent="0.2">
      <c r="A1498" s="11" t="s">
        <v>154</v>
      </c>
      <c r="B1498" s="11" t="s">
        <v>86</v>
      </c>
      <c r="C1498" s="11" t="s">
        <v>191</v>
      </c>
      <c r="D1498" s="11" t="s">
        <v>183</v>
      </c>
      <c r="E1498" s="28">
        <v>0.21464900000000001</v>
      </c>
      <c r="F1498" s="28">
        <v>0.20827699999999999</v>
      </c>
      <c r="G1498" s="28">
        <v>0.24629699999999999</v>
      </c>
      <c r="H1498" s="28">
        <v>0.185</v>
      </c>
      <c r="I1498" s="28">
        <v>0.19700000000000001</v>
      </c>
      <c r="J1498" s="28">
        <v>0.193</v>
      </c>
      <c r="K1498" s="28">
        <v>0.21099999999999999</v>
      </c>
      <c r="L1498" s="28">
        <v>0.224</v>
      </c>
      <c r="M1498" s="28">
        <v>0.21199999999999999</v>
      </c>
      <c r="N1498" s="28">
        <v>0.16863800000000001</v>
      </c>
      <c r="O1498" s="28">
        <v>0.16817400000000002</v>
      </c>
      <c r="P1498" s="28">
        <v>0.16201300000000002</v>
      </c>
      <c r="Q1498" s="28">
        <v>0.108197</v>
      </c>
      <c r="R1498" s="28">
        <v>9.2487E-2</v>
      </c>
      <c r="S1498" s="28">
        <v>0.106056</v>
      </c>
      <c r="T1498" s="28">
        <v>0.127029</v>
      </c>
      <c r="U1498" s="28">
        <v>0.14099600000000001</v>
      </c>
      <c r="V1498" s="28">
        <v>0.153388</v>
      </c>
      <c r="W1498" s="28">
        <v>0.16758000000000001</v>
      </c>
      <c r="X1498" s="28">
        <v>0.182505</v>
      </c>
    </row>
    <row r="1499" spans="1:24" x14ac:dyDescent="0.2">
      <c r="A1499" s="11" t="s">
        <v>154</v>
      </c>
      <c r="B1499" s="11" t="s">
        <v>86</v>
      </c>
      <c r="C1499" s="11" t="s">
        <v>191</v>
      </c>
      <c r="D1499" s="11" t="s">
        <v>184</v>
      </c>
      <c r="E1499" s="28">
        <v>0.28299599999999997</v>
      </c>
      <c r="F1499" s="28">
        <v>0.27177699999999999</v>
      </c>
      <c r="G1499" s="28">
        <v>0.266177</v>
      </c>
      <c r="H1499" s="28">
        <v>0.26300000000000001</v>
      </c>
      <c r="I1499" s="28">
        <v>0.27400000000000002</v>
      </c>
      <c r="J1499" s="28">
        <v>0.28199999999999997</v>
      </c>
      <c r="K1499" s="28">
        <v>0.28000000000000003</v>
      </c>
      <c r="L1499" s="28">
        <v>0.33400000000000002</v>
      </c>
      <c r="M1499" s="28">
        <v>0.32400000000000001</v>
      </c>
      <c r="N1499" s="28">
        <v>0.16366999999999998</v>
      </c>
      <c r="O1499" s="28">
        <v>0.22839400000000001</v>
      </c>
      <c r="P1499" s="28">
        <v>0.27574300000000002</v>
      </c>
      <c r="Q1499" s="28">
        <v>0.25655</v>
      </c>
      <c r="R1499" s="28">
        <v>0.23821799999999999</v>
      </c>
      <c r="S1499" s="28">
        <v>0.25925400000000004</v>
      </c>
      <c r="T1499" s="28">
        <v>0.24104200000000001</v>
      </c>
      <c r="U1499" s="28">
        <v>0.261521</v>
      </c>
      <c r="V1499" s="28">
        <v>0.26800599999999997</v>
      </c>
      <c r="W1499" s="28">
        <v>0.27634600000000004</v>
      </c>
      <c r="X1499" s="28">
        <v>0.32248100000000002</v>
      </c>
    </row>
    <row r="1500" spans="1:24" x14ac:dyDescent="0.2">
      <c r="A1500" s="11" t="s">
        <v>154</v>
      </c>
      <c r="B1500" s="11" t="s">
        <v>86</v>
      </c>
      <c r="C1500" s="11" t="s">
        <v>191</v>
      </c>
      <c r="D1500" s="11" t="s">
        <v>185</v>
      </c>
      <c r="E1500" s="28">
        <v>1.6899404521598704</v>
      </c>
      <c r="F1500" s="28">
        <v>1.6229450107657108</v>
      </c>
      <c r="G1500" s="28">
        <v>1.5895040203202797</v>
      </c>
      <c r="H1500" s="28">
        <v>1.5705322298479343</v>
      </c>
      <c r="I1500" s="28">
        <v>1.6362198896514599</v>
      </c>
      <c r="J1500" s="28">
        <v>1.6839927331449329</v>
      </c>
      <c r="K1500" s="28">
        <v>1.672049522271565</v>
      </c>
      <c r="L1500" s="28">
        <v>1.9945162158525094</v>
      </c>
      <c r="M1500" s="28">
        <v>1.934800161485668</v>
      </c>
      <c r="N1500" s="28">
        <v>0.97737266182209637</v>
      </c>
      <c r="O1500" s="28">
        <v>1.3638788521060419</v>
      </c>
      <c r="P1500" s="28">
        <v>1.6466283979276004</v>
      </c>
      <c r="Q1500" s="28">
        <v>1.5320153747813212</v>
      </c>
      <c r="R1500" s="28">
        <v>1.4225439039160273</v>
      </c>
      <c r="S1500" s="28">
        <v>1.5481625958821155</v>
      </c>
      <c r="T1500" s="28">
        <v>1.4394077176692235</v>
      </c>
      <c r="U1500" s="28">
        <v>1.5617002254070782</v>
      </c>
      <c r="V1500" s="28">
        <v>1.6004260866639748</v>
      </c>
      <c r="W1500" s="28">
        <v>1.6502292760059212</v>
      </c>
      <c r="X1500" s="28">
        <v>1.9257292928273448</v>
      </c>
    </row>
    <row r="1501" spans="1:24" x14ac:dyDescent="0.2">
      <c r="A1501" s="11" t="s">
        <v>154</v>
      </c>
      <c r="B1501" s="11" t="s">
        <v>86</v>
      </c>
      <c r="C1501" s="11" t="s">
        <v>191</v>
      </c>
      <c r="D1501" s="11" t="s">
        <v>186</v>
      </c>
      <c r="E1501" s="28">
        <v>1.9324495402674844</v>
      </c>
      <c r="F1501" s="28">
        <v>1.9082347066640613</v>
      </c>
      <c r="G1501" s="28">
        <v>1.9852186723846243</v>
      </c>
      <c r="H1501" s="28">
        <v>2.1428986262270473</v>
      </c>
      <c r="I1501" s="28">
        <v>2.3867540866406527</v>
      </c>
      <c r="J1501" s="28">
        <v>2.3521501661300834</v>
      </c>
      <c r="K1501" s="28">
        <v>2.4555251851236384</v>
      </c>
      <c r="L1501" s="28">
        <v>2.431326722194644</v>
      </c>
      <c r="M1501" s="28">
        <v>2.2635213999366628</v>
      </c>
      <c r="N1501" s="28">
        <v>2.4863528354600741</v>
      </c>
      <c r="O1501" s="28">
        <v>2.7340602279819342</v>
      </c>
      <c r="P1501" s="28">
        <v>2.9191055593677238</v>
      </c>
      <c r="Q1501" s="28">
        <v>2.4087458304</v>
      </c>
      <c r="R1501" s="28">
        <v>2.5429451112000008</v>
      </c>
      <c r="S1501" s="28">
        <v>2.5882507826835939</v>
      </c>
      <c r="T1501" s="28">
        <v>2.6052532127404708</v>
      </c>
      <c r="U1501" s="28">
        <v>2.733906970207006</v>
      </c>
      <c r="V1501" s="28">
        <v>2.8013739712540495</v>
      </c>
      <c r="W1501" s="28">
        <v>2.8121523946051088</v>
      </c>
      <c r="X1501" s="28">
        <v>2.8351104820586688</v>
      </c>
    </row>
    <row r="1502" spans="1:24" x14ac:dyDescent="0.2">
      <c r="A1502" s="11" t="s">
        <v>154</v>
      </c>
      <c r="B1502" s="11" t="s">
        <v>86</v>
      </c>
      <c r="C1502" s="11" t="s">
        <v>191</v>
      </c>
      <c r="D1502" s="11" t="s">
        <v>187</v>
      </c>
      <c r="E1502" s="28">
        <v>3.6223899924273546</v>
      </c>
      <c r="F1502" s="28">
        <v>3.5311797174297723</v>
      </c>
      <c r="G1502" s="28">
        <v>3.5747226927049041</v>
      </c>
      <c r="H1502" s="28">
        <v>3.7134308560749814</v>
      </c>
      <c r="I1502" s="28">
        <v>4.0229739762921124</v>
      </c>
      <c r="J1502" s="28">
        <v>4.0361428992750161</v>
      </c>
      <c r="K1502" s="28">
        <v>4.1275747073952029</v>
      </c>
      <c r="L1502" s="28">
        <v>4.4258429380471531</v>
      </c>
      <c r="M1502" s="28">
        <v>4.1983215614223308</v>
      </c>
      <c r="N1502" s="28">
        <v>3.4637254972821703</v>
      </c>
      <c r="O1502" s="28">
        <v>4.0979390800879756</v>
      </c>
      <c r="P1502" s="28">
        <v>4.5657339572953237</v>
      </c>
      <c r="Q1502" s="28">
        <v>3.940761205181321</v>
      </c>
      <c r="R1502" s="28">
        <v>3.9654890151160282</v>
      </c>
      <c r="S1502" s="28">
        <v>4.1364133785657096</v>
      </c>
      <c r="T1502" s="28">
        <v>4.0446609304096945</v>
      </c>
      <c r="U1502" s="28">
        <v>4.2956071956140844</v>
      </c>
      <c r="V1502" s="28">
        <v>4.4018000579180239</v>
      </c>
      <c r="W1502" s="28">
        <v>4.4623816706110304</v>
      </c>
      <c r="X1502" s="28">
        <v>4.7608397748860138</v>
      </c>
    </row>
    <row r="1503" spans="1:24" x14ac:dyDescent="0.2">
      <c r="A1503" s="11" t="s">
        <v>154</v>
      </c>
      <c r="B1503" s="11" t="s">
        <v>86</v>
      </c>
      <c r="C1503" s="11" t="s">
        <v>191</v>
      </c>
      <c r="D1503" s="11" t="s">
        <v>188</v>
      </c>
      <c r="E1503" s="28">
        <v>2.563418</v>
      </c>
      <c r="F1503" s="28">
        <v>2.4551509999999999</v>
      </c>
      <c r="G1503" s="28">
        <v>2.637381</v>
      </c>
      <c r="H1503" s="28">
        <v>2.852031238332843</v>
      </c>
      <c r="I1503" s="28">
        <v>3.0217414862284153</v>
      </c>
      <c r="J1503" s="28">
        <v>3.01</v>
      </c>
      <c r="K1503" s="28">
        <v>2.819</v>
      </c>
      <c r="L1503" s="28">
        <v>3.0555699999999999</v>
      </c>
      <c r="M1503" s="28">
        <v>2.6336309999999998</v>
      </c>
      <c r="N1503" s="28">
        <v>1.998901</v>
      </c>
      <c r="O1503" s="28">
        <v>2.2716150000000002</v>
      </c>
      <c r="P1503" s="28">
        <v>2.6304720000000001</v>
      </c>
      <c r="Q1503" s="28">
        <v>2.5445570000000002</v>
      </c>
      <c r="R1503" s="28">
        <v>2.724091</v>
      </c>
      <c r="S1503" s="28">
        <v>2.7359458982411833</v>
      </c>
      <c r="T1503" s="28">
        <v>2.8399793227194956</v>
      </c>
      <c r="U1503" s="28">
        <v>2.99341993144124</v>
      </c>
      <c r="V1503" s="28">
        <v>3.1014763655533204</v>
      </c>
      <c r="W1503" s="28">
        <v>3.1937090516815263</v>
      </c>
      <c r="X1503" s="28">
        <v>3.4380752735035696</v>
      </c>
    </row>
    <row r="1504" spans="1:24" x14ac:dyDescent="0.2">
      <c r="A1504" s="11" t="s">
        <v>154</v>
      </c>
      <c r="B1504" s="11" t="s">
        <v>86</v>
      </c>
      <c r="C1504" s="11" t="s">
        <v>191</v>
      </c>
      <c r="D1504" s="11" t="s">
        <v>189</v>
      </c>
      <c r="E1504" s="28">
        <v>1.4491620000000001</v>
      </c>
      <c r="F1504" s="28">
        <v>1.4834179999999999</v>
      </c>
      <c r="G1504" s="28">
        <v>1.3795599999999999</v>
      </c>
      <c r="H1504" s="28">
        <v>1.2885610000000001</v>
      </c>
      <c r="I1504" s="28">
        <v>1.2870980000000001</v>
      </c>
      <c r="J1504" s="28">
        <v>1.1650720000000001</v>
      </c>
      <c r="K1504" s="28">
        <v>1.093</v>
      </c>
      <c r="L1504" s="28">
        <v>1.131</v>
      </c>
      <c r="M1504" s="28">
        <v>0.86657300000000004</v>
      </c>
      <c r="N1504" s="28">
        <v>0.45102900000000001</v>
      </c>
      <c r="O1504" s="28">
        <v>0.303759</v>
      </c>
      <c r="P1504" s="28">
        <v>0.29060399999999997</v>
      </c>
      <c r="Q1504" s="28">
        <v>0.324847</v>
      </c>
      <c r="R1504" s="28">
        <v>0.33654600000000001</v>
      </c>
      <c r="S1504" s="28">
        <v>0.39874286337052012</v>
      </c>
      <c r="T1504" s="28">
        <v>0.41591891106481382</v>
      </c>
      <c r="U1504" s="28">
        <v>0.44606043878642837</v>
      </c>
      <c r="V1504" s="28">
        <v>0.44167981386733768</v>
      </c>
      <c r="W1504" s="28">
        <v>0.43284621758999092</v>
      </c>
      <c r="X1504" s="28">
        <v>0.4241892932381911</v>
      </c>
    </row>
    <row r="1505" spans="1:24" x14ac:dyDescent="0.2">
      <c r="A1505" s="11" t="s">
        <v>154</v>
      </c>
      <c r="B1505" s="11" t="s">
        <v>86</v>
      </c>
      <c r="C1505" s="11" t="s">
        <v>191</v>
      </c>
      <c r="D1505" s="11" t="s">
        <v>190</v>
      </c>
      <c r="E1505" s="28">
        <v>2.2002094067515756</v>
      </c>
      <c r="F1505" s="28">
        <v>1.9905305884538431</v>
      </c>
      <c r="G1505" s="28">
        <v>1.8102306637246541</v>
      </c>
      <c r="H1505" s="28">
        <v>1.7546864889597722</v>
      </c>
      <c r="I1505" s="28">
        <v>1.9100142380358667</v>
      </c>
      <c r="J1505" s="28">
        <v>1.7143980223649371</v>
      </c>
      <c r="K1505" s="28">
        <v>1.6916028783214219</v>
      </c>
      <c r="L1505" s="28">
        <v>1.7085189071046361</v>
      </c>
      <c r="M1505" s="28">
        <v>1.5376670163941726</v>
      </c>
      <c r="N1505" s="28">
        <v>1.3070169639350466</v>
      </c>
      <c r="O1505" s="28">
        <v>1.431183575508876</v>
      </c>
      <c r="P1505" s="28">
        <v>1.5385223436720417</v>
      </c>
      <c r="Q1505" s="28">
        <v>1.4154405561782784</v>
      </c>
      <c r="R1505" s="28">
        <v>1.3659001367120385</v>
      </c>
      <c r="S1505" s="28">
        <v>1.570785157218844</v>
      </c>
      <c r="T1505" s="28">
        <v>1.5236616025022787</v>
      </c>
      <c r="U1505" s="28">
        <v>1.5541348345523245</v>
      </c>
      <c r="V1505" s="28">
        <v>1.5385934862068009</v>
      </c>
      <c r="W1505" s="28">
        <v>1.523207551344733</v>
      </c>
      <c r="X1505" s="28">
        <v>1.568903777885075</v>
      </c>
    </row>
    <row r="1506" spans="1:24" x14ac:dyDescent="0.2">
      <c r="A1506" s="11" t="s">
        <v>154</v>
      </c>
      <c r="B1506" s="11" t="s">
        <v>86</v>
      </c>
      <c r="C1506" s="11" t="s">
        <v>192</v>
      </c>
      <c r="D1506" s="11" t="s">
        <v>182</v>
      </c>
      <c r="E1506" s="28">
        <v>0.44340316413741387</v>
      </c>
      <c r="F1506" s="28">
        <v>0.45155879858720127</v>
      </c>
      <c r="G1506" s="28">
        <v>0.46081320984143037</v>
      </c>
      <c r="H1506" s="28">
        <v>0.4558085473055406</v>
      </c>
      <c r="I1506" s="28">
        <v>0.4591949134595027</v>
      </c>
      <c r="J1506" s="28">
        <v>0.46331669307819962</v>
      </c>
      <c r="K1506" s="28">
        <v>0.46711642619074373</v>
      </c>
      <c r="L1506" s="28">
        <v>0.47161927521767172</v>
      </c>
      <c r="M1506" s="28">
        <v>0.4737703036886734</v>
      </c>
      <c r="N1506" s="28">
        <v>0.47872191639444966</v>
      </c>
      <c r="O1506" s="28">
        <v>0.47802403973867164</v>
      </c>
      <c r="P1506" s="28">
        <v>0.47748403006964746</v>
      </c>
      <c r="Q1506" s="28">
        <v>0.47135821677665257</v>
      </c>
      <c r="R1506" s="28">
        <v>0.4634810970217032</v>
      </c>
      <c r="S1506" s="28">
        <v>0.45499544765572658</v>
      </c>
      <c r="T1506" s="28">
        <v>0.44602666616825171</v>
      </c>
      <c r="U1506" s="28">
        <v>0.43400606619815657</v>
      </c>
      <c r="V1506" s="28">
        <v>0.42497170222626718</v>
      </c>
      <c r="W1506" s="28">
        <v>0.41884540009269111</v>
      </c>
      <c r="X1506" s="28">
        <v>0.41552067608712961</v>
      </c>
    </row>
    <row r="1507" spans="1:24" x14ac:dyDescent="0.2">
      <c r="A1507" s="11" t="s">
        <v>154</v>
      </c>
      <c r="B1507" s="11" t="s">
        <v>86</v>
      </c>
      <c r="C1507" s="11" t="s">
        <v>192</v>
      </c>
      <c r="D1507" s="11" t="s">
        <v>183</v>
      </c>
      <c r="E1507" s="28">
        <v>4.2917216173458991E-2</v>
      </c>
      <c r="F1507" s="28">
        <v>4.2799999999999998E-2</v>
      </c>
      <c r="G1507" s="28">
        <v>4.4535999999999999E-2</v>
      </c>
      <c r="H1507" s="28">
        <v>3.1E-2</v>
      </c>
      <c r="I1507" s="28">
        <v>3.9E-2</v>
      </c>
      <c r="J1507" s="28">
        <v>0.04</v>
      </c>
      <c r="K1507" s="28">
        <v>0.04</v>
      </c>
      <c r="L1507" s="28">
        <v>4.1000000000000002E-2</v>
      </c>
      <c r="M1507" s="28">
        <v>3.9E-2</v>
      </c>
      <c r="N1507" s="28">
        <v>2.1333271000000008E-2</v>
      </c>
      <c r="O1507" s="28">
        <v>1.8450999999999999E-2</v>
      </c>
      <c r="P1507" s="28">
        <v>1.9536999999999999E-2</v>
      </c>
      <c r="Q1507" s="28">
        <v>1.4406E-2</v>
      </c>
      <c r="R1507" s="28">
        <v>1.3334E-2</v>
      </c>
      <c r="S1507" s="28">
        <v>1.2371E-2</v>
      </c>
      <c r="T1507" s="28">
        <v>1.2871E-2</v>
      </c>
      <c r="U1507" s="28">
        <v>1.4741000000000001E-2</v>
      </c>
      <c r="V1507" s="28">
        <v>1.7006E-2</v>
      </c>
      <c r="W1507" s="28">
        <v>1.9372E-2</v>
      </c>
      <c r="X1507" s="28">
        <v>2.1806000000000002E-2</v>
      </c>
    </row>
    <row r="1508" spans="1:24" x14ac:dyDescent="0.2">
      <c r="A1508" s="11" t="s">
        <v>154</v>
      </c>
      <c r="B1508" s="11" t="s">
        <v>86</v>
      </c>
      <c r="C1508" s="11" t="s">
        <v>192</v>
      </c>
      <c r="D1508" s="11" t="s">
        <v>184</v>
      </c>
      <c r="E1508" s="28">
        <v>3.3034999999999995E-2</v>
      </c>
      <c r="F1508" s="28">
        <v>3.6107999999999994E-2</v>
      </c>
      <c r="G1508" s="28">
        <v>3.5002000000000005E-2</v>
      </c>
      <c r="H1508" s="28">
        <v>3.2000000000000001E-2</v>
      </c>
      <c r="I1508" s="28">
        <v>3.4000000000000002E-2</v>
      </c>
      <c r="J1508" s="28">
        <v>3.5999999999999997E-2</v>
      </c>
      <c r="K1508" s="28">
        <v>3.9E-2</v>
      </c>
      <c r="L1508" s="28">
        <v>0.04</v>
      </c>
      <c r="M1508" s="28">
        <v>3.9E-2</v>
      </c>
      <c r="N1508" s="28">
        <v>1.9498999999999999E-2</v>
      </c>
      <c r="O1508" s="28">
        <v>2.5565999999999998E-2</v>
      </c>
      <c r="P1508" s="28">
        <v>3.1230000000000001E-2</v>
      </c>
      <c r="Q1508" s="28">
        <v>2.7369000000000001E-2</v>
      </c>
      <c r="R1508" s="28">
        <v>3.1015000000000001E-2</v>
      </c>
      <c r="S1508" s="28">
        <v>2.8947000000000001E-2</v>
      </c>
      <c r="T1508" s="28">
        <v>3.1569E-2</v>
      </c>
      <c r="U1508" s="28">
        <v>3.5526000000000002E-2</v>
      </c>
      <c r="V1508" s="28">
        <v>3.8499000000000005E-2</v>
      </c>
      <c r="W1508" s="28">
        <v>4.0863000000000003E-2</v>
      </c>
      <c r="X1508" s="28">
        <v>4.2572000000000006E-2</v>
      </c>
    </row>
    <row r="1509" spans="1:24" x14ac:dyDescent="0.2">
      <c r="A1509" s="11" t="s">
        <v>154</v>
      </c>
      <c r="B1509" s="11" t="s">
        <v>86</v>
      </c>
      <c r="C1509" s="11" t="s">
        <v>192</v>
      </c>
      <c r="D1509" s="11" t="s">
        <v>185</v>
      </c>
      <c r="E1509" s="28">
        <v>0.25713091744289901</v>
      </c>
      <c r="F1509" s="28">
        <v>0.2810498915401301</v>
      </c>
      <c r="G1509" s="28">
        <v>0.2724412402705117</v>
      </c>
      <c r="H1509" s="28">
        <v>0.24907490111011865</v>
      </c>
      <c r="I1509" s="28">
        <v>0.2646420824295011</v>
      </c>
      <c r="J1509" s="28">
        <v>0.28020926374888344</v>
      </c>
      <c r="K1509" s="28">
        <v>0.30356003572795709</v>
      </c>
      <c r="L1509" s="28">
        <v>0.31134362638764829</v>
      </c>
      <c r="M1509" s="28">
        <v>0.30356003572795709</v>
      </c>
      <c r="N1509" s="28">
        <v>0.15177223427331885</v>
      </c>
      <c r="O1509" s="28">
        <v>0.19899527880566539</v>
      </c>
      <c r="P1509" s="28">
        <v>0.24308153630215643</v>
      </c>
      <c r="Q1509" s="28">
        <v>0.21302909276508869</v>
      </c>
      <c r="R1509" s="28">
        <v>0.2414080643103228</v>
      </c>
      <c r="S1509" s="28">
        <v>0.22531159882608137</v>
      </c>
      <c r="T1509" s="28">
        <v>0.24572017353579173</v>
      </c>
      <c r="U1509" s="28">
        <v>0.27651984177618988</v>
      </c>
      <c r="V1509" s="28">
        <v>0.29966045680745185</v>
      </c>
      <c r="W1509" s="28">
        <v>0.31806086512696186</v>
      </c>
      <c r="X1509" s="28">
        <v>0.33136302156437414</v>
      </c>
    </row>
    <row r="1510" spans="1:24" x14ac:dyDescent="0.2">
      <c r="A1510" s="11" t="s">
        <v>154</v>
      </c>
      <c r="B1510" s="11" t="s">
        <v>86</v>
      </c>
      <c r="C1510" s="11" t="s">
        <v>192</v>
      </c>
      <c r="D1510" s="11" t="s">
        <v>186</v>
      </c>
      <c r="E1510" s="28">
        <v>1.2611815280123893</v>
      </c>
      <c r="F1510" s="28">
        <v>1.2836155395340578</v>
      </c>
      <c r="G1510" s="28">
        <v>1.2647980579439193</v>
      </c>
      <c r="H1510" s="28">
        <v>1.3218447871860677</v>
      </c>
      <c r="I1510" s="28">
        <v>1.391360587782293</v>
      </c>
      <c r="J1510" s="28">
        <v>1.5728376000000002</v>
      </c>
      <c r="K1510" s="28">
        <v>1.5885699</v>
      </c>
      <c r="L1510" s="28">
        <v>1.6967173000000002</v>
      </c>
      <c r="M1510" s="28">
        <v>1.5881675999999998</v>
      </c>
      <c r="N1510" s="28">
        <v>1.3404961000000002</v>
      </c>
      <c r="O1510" s="28">
        <v>1.5527740000000001</v>
      </c>
      <c r="P1510" s="28">
        <v>1.5702998400000003</v>
      </c>
      <c r="Q1510" s="28">
        <v>1.1444564600000002</v>
      </c>
      <c r="R1510" s="28">
        <v>1.2250667999999998</v>
      </c>
      <c r="S1510" s="28">
        <v>1.41591197851149</v>
      </c>
      <c r="T1510" s="28">
        <v>1.4239131084642733</v>
      </c>
      <c r="U1510" s="28">
        <v>1.4105197151440094</v>
      </c>
      <c r="V1510" s="28">
        <v>1.3811580322353685</v>
      </c>
      <c r="W1510" s="28">
        <v>1.3612475503012464</v>
      </c>
      <c r="X1510" s="28">
        <v>1.3504421972831715</v>
      </c>
    </row>
    <row r="1511" spans="1:24" x14ac:dyDescent="0.2">
      <c r="A1511" s="11" t="s">
        <v>154</v>
      </c>
      <c r="B1511" s="11" t="s">
        <v>86</v>
      </c>
      <c r="C1511" s="11" t="s">
        <v>192</v>
      </c>
      <c r="D1511" s="11" t="s">
        <v>187</v>
      </c>
      <c r="E1511" s="28">
        <v>1.5183124454552883</v>
      </c>
      <c r="F1511" s="28">
        <v>1.5646654310741879</v>
      </c>
      <c r="G1511" s="28">
        <v>1.5372392982144309</v>
      </c>
      <c r="H1511" s="28">
        <v>1.5709196882961862</v>
      </c>
      <c r="I1511" s="28">
        <v>1.656002670211794</v>
      </c>
      <c r="J1511" s="28">
        <v>1.8530468637488835</v>
      </c>
      <c r="K1511" s="28">
        <v>1.8921299357279571</v>
      </c>
      <c r="L1511" s="28">
        <v>2.0080609263876483</v>
      </c>
      <c r="M1511" s="28">
        <v>1.8917276357279569</v>
      </c>
      <c r="N1511" s="28">
        <v>1.492268334273319</v>
      </c>
      <c r="O1511" s="28">
        <v>1.7517692788056656</v>
      </c>
      <c r="P1511" s="28">
        <v>1.8133813763021567</v>
      </c>
      <c r="Q1511" s="28">
        <v>1.3574855527650889</v>
      </c>
      <c r="R1511" s="28">
        <v>1.4664748643103227</v>
      </c>
      <c r="S1511" s="28">
        <v>1.6412235773375714</v>
      </c>
      <c r="T1511" s="28">
        <v>1.669633282000065</v>
      </c>
      <c r="U1511" s="28">
        <v>1.6870395569201992</v>
      </c>
      <c r="V1511" s="28">
        <v>1.6808184890428204</v>
      </c>
      <c r="W1511" s="28">
        <v>1.6793084154282083</v>
      </c>
      <c r="X1511" s="28">
        <v>1.6818052188475456</v>
      </c>
    </row>
    <row r="1512" spans="1:24" x14ac:dyDescent="0.2">
      <c r="A1512" s="11" t="s">
        <v>154</v>
      </c>
      <c r="B1512" s="11" t="s">
        <v>86</v>
      </c>
      <c r="C1512" s="11" t="s">
        <v>192</v>
      </c>
      <c r="D1512" s="11" t="s">
        <v>188</v>
      </c>
      <c r="E1512" s="28">
        <v>1.4725140000000001</v>
      </c>
      <c r="F1512" s="28">
        <v>1.5471159999999999</v>
      </c>
      <c r="G1512" s="28">
        <v>1.657654</v>
      </c>
      <c r="H1512" s="28">
        <v>1.8479687616671574</v>
      </c>
      <c r="I1512" s="28">
        <v>2.0391267070544523</v>
      </c>
      <c r="J1512" s="28">
        <v>1.9175631205673753</v>
      </c>
      <c r="K1512" s="28">
        <v>1.9455546813532651</v>
      </c>
      <c r="L1512" s="28">
        <v>2.1361090909090907</v>
      </c>
      <c r="M1512" s="28">
        <v>1.8346574499053447</v>
      </c>
      <c r="N1512" s="28">
        <v>1.199641</v>
      </c>
      <c r="O1512" s="28">
        <v>1.4597500000000003</v>
      </c>
      <c r="P1512" s="28">
        <v>1.5650569999999999</v>
      </c>
      <c r="Q1512" s="28">
        <v>1.1819599999999999</v>
      </c>
      <c r="R1512" s="28">
        <v>1.1286890000000001</v>
      </c>
      <c r="S1512" s="28">
        <v>1.446414243435687</v>
      </c>
      <c r="T1512" s="28">
        <v>1.4022034029383843</v>
      </c>
      <c r="U1512" s="28">
        <v>1.4600406749514472</v>
      </c>
      <c r="V1512" s="28">
        <v>1.4644062561600002</v>
      </c>
      <c r="W1512" s="28">
        <v>1.4658805837149262</v>
      </c>
      <c r="X1512" s="28">
        <v>1.4768238723052383</v>
      </c>
    </row>
    <row r="1513" spans="1:24" x14ac:dyDescent="0.2">
      <c r="A1513" s="11" t="s">
        <v>154</v>
      </c>
      <c r="B1513" s="11" t="s">
        <v>86</v>
      </c>
      <c r="C1513" s="11" t="s">
        <v>192</v>
      </c>
      <c r="D1513" s="11" t="s">
        <v>189</v>
      </c>
      <c r="E1513" s="28">
        <v>1.394072</v>
      </c>
      <c r="F1513" s="28">
        <v>1.582643</v>
      </c>
      <c r="G1513" s="28">
        <v>1.2989010000000001</v>
      </c>
      <c r="H1513" s="28">
        <v>1.494124</v>
      </c>
      <c r="I1513" s="28">
        <v>1.5668</v>
      </c>
      <c r="J1513" s="28">
        <v>1.458</v>
      </c>
      <c r="K1513" s="28">
        <v>1.37</v>
      </c>
      <c r="L1513" s="28">
        <v>1.271306</v>
      </c>
      <c r="M1513" s="28">
        <v>1.416944</v>
      </c>
      <c r="N1513" s="28">
        <v>0.919126</v>
      </c>
      <c r="O1513" s="28">
        <v>1.2414320000000001</v>
      </c>
      <c r="P1513" s="28">
        <v>1.2532220000000001</v>
      </c>
      <c r="Q1513" s="28">
        <v>0.884378</v>
      </c>
      <c r="R1513" s="28">
        <v>0.81981400000000004</v>
      </c>
      <c r="S1513" s="28">
        <v>0.92485711745992405</v>
      </c>
      <c r="T1513" s="28">
        <v>0.93340302932876507</v>
      </c>
      <c r="U1513" s="28">
        <v>0.95850119500948117</v>
      </c>
      <c r="V1513" s="28">
        <v>0.96782007518356861</v>
      </c>
      <c r="W1513" s="28">
        <v>0.97749827593540417</v>
      </c>
      <c r="X1513" s="28">
        <v>0.98727325869475846</v>
      </c>
    </row>
    <row r="1514" spans="1:24" x14ac:dyDescent="0.2">
      <c r="A1514" s="11" t="s">
        <v>154</v>
      </c>
      <c r="B1514" s="11" t="s">
        <v>86</v>
      </c>
      <c r="C1514" s="11" t="s">
        <v>192</v>
      </c>
      <c r="D1514" s="11" t="s">
        <v>190</v>
      </c>
      <c r="E1514" s="28">
        <v>1.2939005932484242</v>
      </c>
      <c r="F1514" s="28">
        <v>1.34</v>
      </c>
      <c r="G1514" s="28">
        <v>1.1200000000000001</v>
      </c>
      <c r="H1514" s="28">
        <v>1.19</v>
      </c>
      <c r="I1514" s="28">
        <v>1.19</v>
      </c>
      <c r="J1514" s="28">
        <v>1.1299999999999999</v>
      </c>
      <c r="K1514" s="28">
        <v>1.08</v>
      </c>
      <c r="L1514" s="28">
        <v>0.99</v>
      </c>
      <c r="M1514" s="28">
        <v>1.24</v>
      </c>
      <c r="N1514" s="28">
        <v>0.97</v>
      </c>
      <c r="O1514" s="28">
        <v>1.29</v>
      </c>
      <c r="P1514" s="28">
        <v>1.24</v>
      </c>
      <c r="Q1514" s="28">
        <v>0.99199999999999999</v>
      </c>
      <c r="R1514" s="28">
        <v>1.05</v>
      </c>
      <c r="S1514" s="28">
        <v>1.1130000000000002</v>
      </c>
      <c r="T1514" s="28">
        <v>1.1686500000000002</v>
      </c>
      <c r="U1514" s="28">
        <v>1.1803365000000003</v>
      </c>
      <c r="V1514" s="28">
        <v>1.1803365000000003</v>
      </c>
      <c r="W1514" s="28">
        <v>1.1862381824999999</v>
      </c>
      <c r="X1514" s="28">
        <v>1.1921693734124998</v>
      </c>
    </row>
    <row r="1515" spans="1:24" x14ac:dyDescent="0.2">
      <c r="A1515" s="11" t="s">
        <v>155</v>
      </c>
      <c r="B1515" s="11" t="s">
        <v>86</v>
      </c>
      <c r="C1515" s="11" t="s">
        <v>181</v>
      </c>
      <c r="D1515" s="11" t="s">
        <v>182</v>
      </c>
      <c r="E1515" s="28">
        <v>6.343</v>
      </c>
      <c r="F1515" s="28">
        <v>6.5389999999999997</v>
      </c>
      <c r="G1515" s="28">
        <v>6.71</v>
      </c>
      <c r="H1515" s="28">
        <v>6.8550000000000004</v>
      </c>
      <c r="I1515" s="28">
        <v>7.1509999999999998</v>
      </c>
      <c r="J1515" s="28">
        <v>7.2990000000000004</v>
      </c>
      <c r="K1515" s="28">
        <v>7.2560000000000002</v>
      </c>
      <c r="L1515" s="28">
        <v>7.3918999999999997</v>
      </c>
      <c r="M1515" s="28">
        <v>7.5419999999999998</v>
      </c>
      <c r="N1515" s="28">
        <v>7.6219999999999999</v>
      </c>
      <c r="O1515" s="28">
        <v>7.7355470000000004</v>
      </c>
      <c r="P1515" s="28">
        <v>7.8587119999999997</v>
      </c>
      <c r="Q1515" s="28">
        <v>7.9603286879999997</v>
      </c>
      <c r="R1515" s="28">
        <v>8.0511852117919993</v>
      </c>
      <c r="S1515" s="28">
        <v>8.0662818772613587</v>
      </c>
      <c r="T1515" s="28">
        <v>8.0816967833982911</v>
      </c>
      <c r="U1515" s="28">
        <v>8.1358452474449781</v>
      </c>
      <c r="V1515" s="28">
        <v>8.231758139825283</v>
      </c>
      <c r="W1515" s="28">
        <v>8.3349644746941927</v>
      </c>
      <c r="X1515" s="28">
        <v>8.4365302864847891</v>
      </c>
    </row>
    <row r="1516" spans="1:24" x14ac:dyDescent="0.2">
      <c r="A1516" s="11" t="s">
        <v>155</v>
      </c>
      <c r="B1516" s="11" t="s">
        <v>86</v>
      </c>
      <c r="C1516" s="11" t="s">
        <v>181</v>
      </c>
      <c r="D1516" s="11" t="s">
        <v>183</v>
      </c>
      <c r="E1516" s="28">
        <v>0.59739200000000003</v>
      </c>
      <c r="F1516" s="28">
        <v>0.53028700000000006</v>
      </c>
      <c r="G1516" s="28">
        <v>0.51074399999999998</v>
      </c>
      <c r="H1516" s="28">
        <v>0.48899999999999999</v>
      </c>
      <c r="I1516" s="28">
        <v>0.48399999999999999</v>
      </c>
      <c r="J1516" s="28">
        <v>0.46500000000000002</v>
      </c>
      <c r="K1516" s="28">
        <v>0.48399999999999999</v>
      </c>
      <c r="L1516" s="28">
        <v>0.504</v>
      </c>
      <c r="M1516" s="28">
        <v>0.5</v>
      </c>
      <c r="N1516" s="28">
        <v>0.38556699999999999</v>
      </c>
      <c r="O1516" s="28">
        <v>0.48394700000000002</v>
      </c>
      <c r="P1516" s="28">
        <v>0.55605499999999997</v>
      </c>
      <c r="Q1516" s="28">
        <v>0.50241100000000005</v>
      </c>
      <c r="R1516" s="28">
        <v>0.41723000000000005</v>
      </c>
      <c r="S1516" s="28">
        <v>0.37739999999999996</v>
      </c>
      <c r="T1516" s="28">
        <v>0.41872900000000002</v>
      </c>
      <c r="U1516" s="28">
        <v>0.46631500000000004</v>
      </c>
      <c r="V1516" s="28">
        <v>0.51084099999999999</v>
      </c>
      <c r="W1516" s="28">
        <v>0.52302599999999999</v>
      </c>
      <c r="X1516" s="28">
        <v>0.52664900000000003</v>
      </c>
    </row>
    <row r="1517" spans="1:24" x14ac:dyDescent="0.2">
      <c r="A1517" s="11" t="s">
        <v>155</v>
      </c>
      <c r="B1517" s="11" t="s">
        <v>86</v>
      </c>
      <c r="C1517" s="11" t="s">
        <v>181</v>
      </c>
      <c r="D1517" s="11" t="s">
        <v>184</v>
      </c>
      <c r="E1517" s="28">
        <v>0.215085</v>
      </c>
      <c r="F1517" s="28">
        <v>0.18926099999999998</v>
      </c>
      <c r="G1517" s="28">
        <v>0.182368</v>
      </c>
      <c r="H1517" s="28">
        <v>0.16300000000000001</v>
      </c>
      <c r="I1517" s="28">
        <v>0.187</v>
      </c>
      <c r="J1517" s="28">
        <v>0.11600000000000001</v>
      </c>
      <c r="K1517" s="28">
        <v>8.6999999999999994E-2</v>
      </c>
      <c r="L1517" s="28">
        <v>6.2E-2</v>
      </c>
      <c r="M1517" s="28">
        <v>5.9000000000000004E-2</v>
      </c>
      <c r="N1517" s="28">
        <v>5.0619999999999998E-2</v>
      </c>
      <c r="O1517" s="28">
        <v>4.8024999999999998E-2</v>
      </c>
      <c r="P1517" s="28">
        <v>4.0772000000000003E-2</v>
      </c>
      <c r="Q1517" s="28">
        <v>2.4315000000000003E-2</v>
      </c>
      <c r="R1517" s="28">
        <v>0</v>
      </c>
      <c r="S1517" s="28">
        <v>2.8931000000000002E-2</v>
      </c>
      <c r="T1517" s="28">
        <v>7.0906000000000011E-2</v>
      </c>
      <c r="U1517" s="28">
        <v>8.2380999999999996E-2</v>
      </c>
      <c r="V1517" s="28">
        <v>8.0424999999999996E-2</v>
      </c>
      <c r="W1517" s="28">
        <v>0.180535</v>
      </c>
      <c r="X1517" s="28">
        <v>0.201625</v>
      </c>
    </row>
    <row r="1518" spans="1:24" x14ac:dyDescent="0.2">
      <c r="A1518" s="11" t="s">
        <v>155</v>
      </c>
      <c r="B1518" s="11" t="s">
        <v>86</v>
      </c>
      <c r="C1518" s="11" t="s">
        <v>181</v>
      </c>
      <c r="D1518" s="11" t="s">
        <v>185</v>
      </c>
      <c r="E1518" s="28">
        <v>1.3040794756247438</v>
      </c>
      <c r="F1518" s="28">
        <v>1.1475062679229822</v>
      </c>
      <c r="G1518" s="28">
        <v>1.1057133961491192</v>
      </c>
      <c r="H1518" s="28">
        <v>0.98828349037279806</v>
      </c>
      <c r="I1518" s="28">
        <v>1.133797623924621</v>
      </c>
      <c r="J1518" s="28">
        <v>0.70331831216714458</v>
      </c>
      <c r="K1518" s="28">
        <v>0.52748873412535835</v>
      </c>
      <c r="L1518" s="28">
        <v>0.37591151167554276</v>
      </c>
      <c r="M1518" s="28">
        <v>0.35772224498156491</v>
      </c>
      <c r="N1518" s="28">
        <v>0.3069135600163867</v>
      </c>
      <c r="O1518" s="28">
        <v>0.29117984432609584</v>
      </c>
      <c r="P1518" s="28">
        <v>0.24720426054895533</v>
      </c>
      <c r="Q1518" s="28">
        <v>0.14742400655469071</v>
      </c>
      <c r="R1518" s="28">
        <v>0</v>
      </c>
      <c r="S1518" s="28">
        <v>0.17541122490782465</v>
      </c>
      <c r="T1518" s="28">
        <v>0.42990938140106516</v>
      </c>
      <c r="U1518" s="28">
        <v>0.4994833265055304</v>
      </c>
      <c r="V1518" s="28">
        <v>0.4876239246210568</v>
      </c>
      <c r="W1518" s="28">
        <v>1.0945997541990986</v>
      </c>
      <c r="X1518" s="28">
        <v>1.2224702990577632</v>
      </c>
    </row>
    <row r="1519" spans="1:24" x14ac:dyDescent="0.2">
      <c r="A1519" s="11" t="s">
        <v>155</v>
      </c>
      <c r="B1519" s="11" t="s">
        <v>86</v>
      </c>
      <c r="C1519" s="11" t="s">
        <v>181</v>
      </c>
      <c r="D1519" s="11" t="s">
        <v>186</v>
      </c>
      <c r="E1519" s="28">
        <v>6.190156</v>
      </c>
      <c r="F1519" s="28">
        <v>6.5783909999999999</v>
      </c>
      <c r="G1519" s="28">
        <v>6.6695779999999996</v>
      </c>
      <c r="H1519" s="28">
        <v>6.6072280000000001</v>
      </c>
      <c r="I1519" s="28">
        <v>6.6340599999999998</v>
      </c>
      <c r="J1519" s="28">
        <v>6.8095018827500002</v>
      </c>
      <c r="K1519" s="28">
        <v>7.6000039708362008</v>
      </c>
      <c r="L1519" s="28">
        <v>7.9349354695871996</v>
      </c>
      <c r="M1519" s="28">
        <v>7.3515598113999996</v>
      </c>
      <c r="N1519" s="28">
        <v>7.4673395229999997</v>
      </c>
      <c r="O1519" s="28">
        <v>8.8473877351500008</v>
      </c>
      <c r="P1519" s="28">
        <v>9.6091889244000015</v>
      </c>
      <c r="Q1519" s="28">
        <v>8.3272714800000003</v>
      </c>
      <c r="R1519" s="28">
        <v>9.1869760949999986</v>
      </c>
      <c r="S1519" s="28">
        <v>9.6644991932535707</v>
      </c>
      <c r="T1519" s="28">
        <v>9.3285219439468161</v>
      </c>
      <c r="U1519" s="28">
        <v>8.9494297721894771</v>
      </c>
      <c r="V1519" s="28">
        <v>8.6433460468165464</v>
      </c>
      <c r="W1519" s="28">
        <v>8.5850134089350192</v>
      </c>
      <c r="X1519" s="28">
        <v>8.6052608922144866</v>
      </c>
    </row>
    <row r="1520" spans="1:24" x14ac:dyDescent="0.2">
      <c r="A1520" s="11" t="s">
        <v>155</v>
      </c>
      <c r="B1520" s="11" t="s">
        <v>86</v>
      </c>
      <c r="C1520" s="11" t="s">
        <v>181</v>
      </c>
      <c r="D1520" s="11" t="s">
        <v>187</v>
      </c>
      <c r="E1520" s="28">
        <v>7.4942354756247438</v>
      </c>
      <c r="F1520" s="28">
        <v>7.7258972679229823</v>
      </c>
      <c r="G1520" s="28">
        <v>7.775291396149119</v>
      </c>
      <c r="H1520" s="28">
        <v>7.5955114903727985</v>
      </c>
      <c r="I1520" s="28">
        <v>7.7678576239246206</v>
      </c>
      <c r="J1520" s="28">
        <v>7.5128201949171451</v>
      </c>
      <c r="K1520" s="28">
        <v>8.1274927049615595</v>
      </c>
      <c r="L1520" s="28">
        <v>8.3108469812627419</v>
      </c>
      <c r="M1520" s="28">
        <v>7.7092820563815643</v>
      </c>
      <c r="N1520" s="28">
        <v>7.7742530830163865</v>
      </c>
      <c r="O1520" s="28">
        <v>9.1385675794760974</v>
      </c>
      <c r="P1520" s="28">
        <v>9.8563931849489563</v>
      </c>
      <c r="Q1520" s="28">
        <v>8.4746954865546904</v>
      </c>
      <c r="R1520" s="28">
        <v>9.1869760949999986</v>
      </c>
      <c r="S1520" s="28">
        <v>9.839910418161395</v>
      </c>
      <c r="T1520" s="28">
        <v>9.7584313253478818</v>
      </c>
      <c r="U1520" s="28">
        <v>9.448913098695007</v>
      </c>
      <c r="V1520" s="28">
        <v>9.1309699714376027</v>
      </c>
      <c r="W1520" s="28">
        <v>9.6796131631341176</v>
      </c>
      <c r="X1520" s="28">
        <v>9.8277311912722496</v>
      </c>
    </row>
    <row r="1521" spans="1:24" x14ac:dyDescent="0.2">
      <c r="A1521" s="11" t="s">
        <v>155</v>
      </c>
      <c r="B1521" s="11" t="s">
        <v>86</v>
      </c>
      <c r="C1521" s="11" t="s">
        <v>181</v>
      </c>
      <c r="D1521" s="11" t="s">
        <v>188</v>
      </c>
      <c r="E1521" s="28">
        <v>15.430204</v>
      </c>
      <c r="F1521" s="28">
        <v>15.535864999999999</v>
      </c>
      <c r="G1521" s="28">
        <v>18.446618000000001</v>
      </c>
      <c r="H1521" s="28">
        <v>19.934512000000002</v>
      </c>
      <c r="I1521" s="28">
        <v>23.411999999999999</v>
      </c>
      <c r="J1521" s="28">
        <v>24.009</v>
      </c>
      <c r="K1521" s="28">
        <v>26.963999999999999</v>
      </c>
      <c r="L1521" s="28">
        <v>29.618774999999999</v>
      </c>
      <c r="M1521" s="28">
        <v>24.454073999999999</v>
      </c>
      <c r="N1521" s="28">
        <v>24.350209</v>
      </c>
      <c r="O1521" s="28">
        <v>30.828467</v>
      </c>
      <c r="P1521" s="28">
        <v>32.703420000000001</v>
      </c>
      <c r="Q1521" s="28">
        <v>26.321535316559999</v>
      </c>
      <c r="R1521" s="28">
        <v>27.427067000000001</v>
      </c>
      <c r="S1521" s="28">
        <v>29.587690252224423</v>
      </c>
      <c r="T1521" s="28">
        <v>30.758290005671082</v>
      </c>
      <c r="U1521" s="28">
        <v>30.774350432826285</v>
      </c>
      <c r="V1521" s="28">
        <v>30.663105003706516</v>
      </c>
      <c r="W1521" s="28">
        <v>31.346768031942322</v>
      </c>
      <c r="X1521" s="28">
        <v>31.786518759830404</v>
      </c>
    </row>
    <row r="1522" spans="1:24" x14ac:dyDescent="0.2">
      <c r="A1522" s="11" t="s">
        <v>155</v>
      </c>
      <c r="B1522" s="11" t="s">
        <v>86</v>
      </c>
      <c r="C1522" s="11" t="s">
        <v>181</v>
      </c>
      <c r="D1522" s="11" t="s">
        <v>189</v>
      </c>
      <c r="E1522" s="28">
        <v>12.460386</v>
      </c>
      <c r="F1522" s="28">
        <v>11.229466</v>
      </c>
      <c r="G1522" s="28">
        <v>15.270102</v>
      </c>
      <c r="H1522" s="28">
        <v>15.282175000000001</v>
      </c>
      <c r="I1522" s="28">
        <v>17.794</v>
      </c>
      <c r="J1522" s="28">
        <v>19.760000000000002</v>
      </c>
      <c r="K1522" s="28">
        <v>22.34</v>
      </c>
      <c r="L1522" s="28">
        <v>24.26</v>
      </c>
      <c r="M1522" s="28">
        <v>19.395963999999999</v>
      </c>
      <c r="N1522" s="28">
        <v>20.214943530991</v>
      </c>
      <c r="O1522" s="28">
        <v>24.415530106534192</v>
      </c>
      <c r="P1522" s="28">
        <v>26.558166999371998</v>
      </c>
      <c r="Q1522" s="28">
        <v>20.361481902749997</v>
      </c>
      <c r="R1522" s="28">
        <v>23.644874140565999</v>
      </c>
      <c r="S1522" s="28">
        <v>25.159496929561403</v>
      </c>
      <c r="T1522" s="28">
        <v>25.131712455558038</v>
      </c>
      <c r="U1522" s="28">
        <v>25.994659686736203</v>
      </c>
      <c r="V1522" s="28">
        <v>26.381948770930389</v>
      </c>
      <c r="W1522" s="28">
        <v>26.664330902145942</v>
      </c>
      <c r="X1522" s="28">
        <v>26.930974211167406</v>
      </c>
    </row>
    <row r="1523" spans="1:24" x14ac:dyDescent="0.2">
      <c r="A1523" s="11" t="s">
        <v>155</v>
      </c>
      <c r="B1523" s="11" t="s">
        <v>86</v>
      </c>
      <c r="C1523" s="11" t="s">
        <v>181</v>
      </c>
      <c r="D1523" s="11" t="s">
        <v>190</v>
      </c>
      <c r="E1523" s="28">
        <v>3.6</v>
      </c>
      <c r="F1523" s="28">
        <v>3.6</v>
      </c>
      <c r="G1523" s="28">
        <v>4.1399999999999997</v>
      </c>
      <c r="H1523" s="28">
        <v>3.6295519999999994</v>
      </c>
      <c r="I1523" s="28">
        <v>3.594328</v>
      </c>
      <c r="J1523" s="28">
        <v>3.6122996399999994</v>
      </c>
      <c r="K1523" s="28">
        <v>3.5942381417999996</v>
      </c>
      <c r="L1523" s="28">
        <v>3.4864109975459994</v>
      </c>
      <c r="M1523" s="28">
        <v>3.1377698977913995</v>
      </c>
      <c r="N1523" s="28">
        <v>3.1377698977913995</v>
      </c>
      <c r="O1523" s="28">
        <v>3.2946583926809696</v>
      </c>
      <c r="P1523" s="28">
        <v>3.4264447283882085</v>
      </c>
      <c r="Q1523" s="28">
        <v>3.3236513865365622</v>
      </c>
      <c r="R1523" s="28">
        <v>4.16</v>
      </c>
      <c r="S1523" s="28">
        <v>4.5344000000000007</v>
      </c>
      <c r="T1523" s="28">
        <v>4.6250880000000008</v>
      </c>
      <c r="U1523" s="28">
        <v>4.8563423999999999</v>
      </c>
      <c r="V1523" s="28">
        <v>5.0020326720000012</v>
      </c>
      <c r="W1523" s="28">
        <v>5.0520529987200016</v>
      </c>
      <c r="X1523" s="28">
        <v>5.1025735287072012</v>
      </c>
    </row>
    <row r="1524" spans="1:24" x14ac:dyDescent="0.2">
      <c r="A1524" s="11" t="s">
        <v>155</v>
      </c>
      <c r="B1524" s="11" t="s">
        <v>86</v>
      </c>
      <c r="C1524" s="11" t="s">
        <v>191</v>
      </c>
      <c r="D1524" s="11" t="s">
        <v>182</v>
      </c>
      <c r="E1524" s="28">
        <v>0.69235100000000005</v>
      </c>
      <c r="F1524" s="28">
        <v>0.693967</v>
      </c>
      <c r="G1524" s="28">
        <v>0.73535889473684213</v>
      </c>
      <c r="H1524" s="28">
        <v>0.75104289473684205</v>
      </c>
      <c r="I1524" s="28">
        <v>0.7780835155370045</v>
      </c>
      <c r="J1524" s="28">
        <v>0.78196535306697301</v>
      </c>
      <c r="K1524" s="28">
        <v>0.78453728477121221</v>
      </c>
      <c r="L1524" s="28">
        <v>0.80190388675405821</v>
      </c>
      <c r="M1524" s="28">
        <v>0.82288402908060609</v>
      </c>
      <c r="N1524" s="28">
        <v>0.81938379500793468</v>
      </c>
      <c r="O1524" s="28">
        <v>0.80792990238702367</v>
      </c>
      <c r="P1524" s="28">
        <v>0.79825786068412663</v>
      </c>
      <c r="Q1524" s="28">
        <v>0.79121123182939657</v>
      </c>
      <c r="R1524" s="28">
        <v>0.78265738944219188</v>
      </c>
      <c r="S1524" s="28">
        <v>0.77460108523402749</v>
      </c>
      <c r="T1524" s="28">
        <v>0.7714140038414754</v>
      </c>
      <c r="U1524" s="28">
        <v>0.76789788353415744</v>
      </c>
      <c r="V1524" s="28">
        <v>0.77075556343375407</v>
      </c>
      <c r="W1524" s="28">
        <v>0.77977056272471623</v>
      </c>
      <c r="X1524" s="28">
        <v>0.79448221207949188</v>
      </c>
    </row>
    <row r="1525" spans="1:24" x14ac:dyDescent="0.2">
      <c r="A1525" s="11" t="s">
        <v>155</v>
      </c>
      <c r="B1525" s="11" t="s">
        <v>86</v>
      </c>
      <c r="C1525" s="11" t="s">
        <v>191</v>
      </c>
      <c r="D1525" s="11" t="s">
        <v>183</v>
      </c>
      <c r="E1525" s="28">
        <v>9.6744999999999998E-2</v>
      </c>
      <c r="F1525" s="28">
        <v>8.4411E-2</v>
      </c>
      <c r="G1525" s="28">
        <v>8.1240999999999994E-2</v>
      </c>
      <c r="H1525" s="28">
        <v>7.8E-2</v>
      </c>
      <c r="I1525" s="28">
        <v>8.6999999999999994E-2</v>
      </c>
      <c r="J1525" s="28">
        <v>6.6000000000000003E-2</v>
      </c>
      <c r="K1525" s="28">
        <v>6.5000000000000002E-2</v>
      </c>
      <c r="L1525" s="28">
        <v>0.08</v>
      </c>
      <c r="M1525" s="28">
        <v>8.5000000000000006E-2</v>
      </c>
      <c r="N1525" s="28">
        <v>5.5829000000000004E-2</v>
      </c>
      <c r="O1525" s="28">
        <v>4.9930999999999996E-2</v>
      </c>
      <c r="P1525" s="28">
        <v>5.9002000000000006E-2</v>
      </c>
      <c r="Q1525" s="28">
        <v>5.6814000000000003E-2</v>
      </c>
      <c r="R1525" s="28">
        <v>5.0786999999999999E-2</v>
      </c>
      <c r="S1525" s="28">
        <v>5.0643000000000001E-2</v>
      </c>
      <c r="T1525" s="28">
        <v>5.4908000000000005E-2</v>
      </c>
      <c r="U1525" s="28">
        <v>5.8197000000000006E-2</v>
      </c>
      <c r="V1525" s="28">
        <v>6.8129000000000009E-2</v>
      </c>
      <c r="W1525" s="28">
        <v>7.8382999999999994E-2</v>
      </c>
      <c r="X1525" s="28">
        <v>8.4891000000000008E-2</v>
      </c>
    </row>
    <row r="1526" spans="1:24" x14ac:dyDescent="0.2">
      <c r="A1526" s="11" t="s">
        <v>155</v>
      </c>
      <c r="B1526" s="11" t="s">
        <v>86</v>
      </c>
      <c r="C1526" s="11" t="s">
        <v>191</v>
      </c>
      <c r="D1526" s="11" t="s">
        <v>184</v>
      </c>
      <c r="E1526" s="28">
        <v>0</v>
      </c>
      <c r="F1526" s="28">
        <v>0</v>
      </c>
      <c r="G1526" s="28">
        <v>0</v>
      </c>
      <c r="H1526" s="28">
        <v>0</v>
      </c>
      <c r="I1526" s="28">
        <v>0</v>
      </c>
      <c r="J1526" s="28">
        <v>0</v>
      </c>
      <c r="K1526" s="28">
        <v>0</v>
      </c>
      <c r="L1526" s="28">
        <v>0</v>
      </c>
      <c r="M1526" s="28">
        <v>0</v>
      </c>
      <c r="N1526" s="28">
        <v>0</v>
      </c>
      <c r="O1526" s="28">
        <v>0</v>
      </c>
      <c r="P1526" s="28">
        <v>0</v>
      </c>
      <c r="Q1526" s="28">
        <v>0</v>
      </c>
      <c r="R1526" s="28">
        <v>0</v>
      </c>
      <c r="S1526" s="28">
        <v>0</v>
      </c>
      <c r="T1526" s="28">
        <v>0</v>
      </c>
      <c r="U1526" s="28">
        <v>0</v>
      </c>
      <c r="V1526" s="28">
        <v>0</v>
      </c>
      <c r="W1526" s="28">
        <v>0</v>
      </c>
      <c r="X1526" s="28">
        <v>0</v>
      </c>
    </row>
    <row r="1527" spans="1:24" x14ac:dyDescent="0.2">
      <c r="A1527" s="11" t="s">
        <v>155</v>
      </c>
      <c r="B1527" s="11" t="s">
        <v>86</v>
      </c>
      <c r="C1527" s="11" t="s">
        <v>191</v>
      </c>
      <c r="D1527" s="11" t="s">
        <v>185</v>
      </c>
      <c r="E1527" s="28">
        <v>0</v>
      </c>
      <c r="F1527" s="28">
        <v>0</v>
      </c>
      <c r="G1527" s="28">
        <v>0</v>
      </c>
      <c r="H1527" s="28">
        <v>0</v>
      </c>
      <c r="I1527" s="28">
        <v>0</v>
      </c>
      <c r="J1527" s="28">
        <v>0</v>
      </c>
      <c r="K1527" s="28">
        <v>0</v>
      </c>
      <c r="L1527" s="28">
        <v>0</v>
      </c>
      <c r="M1527" s="28">
        <v>0</v>
      </c>
      <c r="N1527" s="28">
        <v>0</v>
      </c>
      <c r="O1527" s="28">
        <v>0</v>
      </c>
      <c r="P1527" s="28">
        <v>0</v>
      </c>
      <c r="Q1527" s="28">
        <v>0</v>
      </c>
      <c r="R1527" s="28">
        <v>0</v>
      </c>
      <c r="S1527" s="28">
        <v>0</v>
      </c>
      <c r="T1527" s="28">
        <v>0</v>
      </c>
      <c r="U1527" s="28">
        <v>0</v>
      </c>
      <c r="V1527" s="28">
        <v>0</v>
      </c>
      <c r="W1527" s="28">
        <v>0</v>
      </c>
      <c r="X1527" s="28">
        <v>0</v>
      </c>
    </row>
    <row r="1528" spans="1:24" x14ac:dyDescent="0.2">
      <c r="A1528" s="11" t="s">
        <v>155</v>
      </c>
      <c r="B1528" s="11" t="s">
        <v>86</v>
      </c>
      <c r="C1528" s="11" t="s">
        <v>191</v>
      </c>
      <c r="D1528" s="11" t="s">
        <v>186</v>
      </c>
      <c r="E1528" s="28">
        <v>0.77758457983340967</v>
      </c>
      <c r="F1528" s="28">
        <v>0.77460981033655141</v>
      </c>
      <c r="G1528" s="28">
        <v>0.82455376031809524</v>
      </c>
      <c r="H1528" s="28">
        <v>0.90125147368421044</v>
      </c>
      <c r="I1528" s="28">
        <v>0.98038522957662566</v>
      </c>
      <c r="J1528" s="28">
        <v>1.0572914945629537</v>
      </c>
      <c r="K1528" s="28">
        <v>1.1113383686040132</v>
      </c>
      <c r="L1528" s="28">
        <v>1.2772171562271013</v>
      </c>
      <c r="M1528" s="28">
        <v>1.3184121279999998</v>
      </c>
      <c r="N1528" s="28">
        <v>1.2804447602658375</v>
      </c>
      <c r="O1528" s="28">
        <v>1.6795564800000002</v>
      </c>
      <c r="P1528" s="28">
        <v>1.9850832241009098</v>
      </c>
      <c r="Q1528" s="28">
        <v>1.7578084020000002</v>
      </c>
      <c r="R1528" s="28">
        <v>1.611484812</v>
      </c>
      <c r="S1528" s="28">
        <v>1.7894056171065773</v>
      </c>
      <c r="T1528" s="28">
        <v>1.5842843698211382</v>
      </c>
      <c r="U1528" s="28">
        <v>1.5741906612450225</v>
      </c>
      <c r="V1528" s="28">
        <v>1.5800489050391955</v>
      </c>
      <c r="W1528" s="28">
        <v>1.5985296535856681</v>
      </c>
      <c r="X1528" s="28">
        <v>1.6286885347629583</v>
      </c>
    </row>
    <row r="1529" spans="1:24" x14ac:dyDescent="0.2">
      <c r="A1529" s="11" t="s">
        <v>155</v>
      </c>
      <c r="B1529" s="11" t="s">
        <v>86</v>
      </c>
      <c r="C1529" s="11" t="s">
        <v>191</v>
      </c>
      <c r="D1529" s="11" t="s">
        <v>187</v>
      </c>
      <c r="E1529" s="28">
        <v>0.77758457983340967</v>
      </c>
      <c r="F1529" s="28">
        <v>0.77460981033655141</v>
      </c>
      <c r="G1529" s="28">
        <v>0.82455376031809524</v>
      </c>
      <c r="H1529" s="28">
        <v>0.90125147368421044</v>
      </c>
      <c r="I1529" s="28">
        <v>0.98038522957662566</v>
      </c>
      <c r="J1529" s="28">
        <v>1.0572914945629537</v>
      </c>
      <c r="K1529" s="28">
        <v>1.1113383686040132</v>
      </c>
      <c r="L1529" s="28">
        <v>1.2772171562271013</v>
      </c>
      <c r="M1529" s="28">
        <v>1.3184121279999998</v>
      </c>
      <c r="N1529" s="28">
        <v>1.2804447602658375</v>
      </c>
      <c r="O1529" s="28">
        <v>1.6795564800000002</v>
      </c>
      <c r="P1529" s="28">
        <v>1.9850832241009098</v>
      </c>
      <c r="Q1529" s="28">
        <v>1.7578084020000002</v>
      </c>
      <c r="R1529" s="28">
        <v>1.611484812</v>
      </c>
      <c r="S1529" s="28">
        <v>1.7894056171065773</v>
      </c>
      <c r="T1529" s="28">
        <v>1.5842843698211382</v>
      </c>
      <c r="U1529" s="28">
        <v>1.5741906612450225</v>
      </c>
      <c r="V1529" s="28">
        <v>1.5800489050391955</v>
      </c>
      <c r="W1529" s="28">
        <v>1.5985296535856681</v>
      </c>
      <c r="X1529" s="28">
        <v>1.6286885347629583</v>
      </c>
    </row>
    <row r="1530" spans="1:24" x14ac:dyDescent="0.2">
      <c r="A1530" s="11" t="s">
        <v>155</v>
      </c>
      <c r="B1530" s="11" t="s">
        <v>86</v>
      </c>
      <c r="C1530" s="11" t="s">
        <v>191</v>
      </c>
      <c r="D1530" s="11" t="s">
        <v>188</v>
      </c>
      <c r="E1530" s="28">
        <v>0.77271199999999995</v>
      </c>
      <c r="F1530" s="28">
        <v>0.90700400000000003</v>
      </c>
      <c r="G1530" s="28">
        <v>1.0258</v>
      </c>
      <c r="H1530" s="28">
        <v>1.0820000000000001</v>
      </c>
      <c r="I1530" s="28">
        <v>1.0780000000000001</v>
      </c>
      <c r="J1530" s="28">
        <v>0.92354499999999995</v>
      </c>
      <c r="K1530" s="28">
        <v>0.96665199999999996</v>
      </c>
      <c r="L1530" s="28">
        <v>1.4510000000000001</v>
      </c>
      <c r="M1530" s="28">
        <v>1.370009</v>
      </c>
      <c r="N1530" s="28">
        <v>1.1178330000000001</v>
      </c>
      <c r="O1530" s="28">
        <v>1.347294</v>
      </c>
      <c r="P1530" s="28">
        <v>1.7120690000000001</v>
      </c>
      <c r="Q1530" s="28">
        <v>1.4952669999999999</v>
      </c>
      <c r="R1530" s="28">
        <v>1.2717810000000001</v>
      </c>
      <c r="S1530" s="28">
        <v>1.4386887761908644</v>
      </c>
      <c r="T1530" s="28">
        <v>1.3775210847922756</v>
      </c>
      <c r="U1530" s="28">
        <v>1.3750727042159148</v>
      </c>
      <c r="V1530" s="28">
        <v>1.3744521088363035</v>
      </c>
      <c r="W1530" s="28">
        <v>1.4023761501998315</v>
      </c>
      <c r="X1530" s="28">
        <v>1.427584686023418</v>
      </c>
    </row>
    <row r="1531" spans="1:24" x14ac:dyDescent="0.2">
      <c r="A1531" s="11" t="s">
        <v>155</v>
      </c>
      <c r="B1531" s="11" t="s">
        <v>86</v>
      </c>
      <c r="C1531" s="11" t="s">
        <v>191</v>
      </c>
      <c r="D1531" s="11" t="s">
        <v>189</v>
      </c>
      <c r="E1531" s="28">
        <v>0.48707699999999998</v>
      </c>
      <c r="F1531" s="28">
        <v>0.43427500000000002</v>
      </c>
      <c r="G1531" s="28">
        <v>0.56699999999999995</v>
      </c>
      <c r="H1531" s="28">
        <v>0.72199999999999998</v>
      </c>
      <c r="I1531" s="28">
        <v>0.66990000000000005</v>
      </c>
      <c r="J1531" s="28">
        <v>0.78690000000000004</v>
      </c>
      <c r="K1531" s="28">
        <v>0.97299999999999998</v>
      </c>
      <c r="L1531" s="28">
        <v>1.4111246000000002</v>
      </c>
      <c r="M1531" s="28">
        <v>1.4920707955328034</v>
      </c>
      <c r="N1531" s="28">
        <v>1.1554219999999999</v>
      </c>
      <c r="O1531" s="28">
        <v>1.228893</v>
      </c>
      <c r="P1531" s="28">
        <v>1.771485</v>
      </c>
      <c r="Q1531" s="28">
        <v>1.5004999999999999</v>
      </c>
      <c r="R1531" s="28">
        <v>1.4428799999999999</v>
      </c>
      <c r="S1531" s="28">
        <v>1.4850068481427439</v>
      </c>
      <c r="T1531" s="28">
        <v>1.5145971655324508</v>
      </c>
      <c r="U1531" s="28">
        <v>1.5297431371877757</v>
      </c>
      <c r="V1531" s="28">
        <v>1.5450405685596531</v>
      </c>
      <c r="W1531" s="28">
        <v>1.5604909742452497</v>
      </c>
      <c r="X1531" s="28">
        <v>1.5760958839877022</v>
      </c>
    </row>
    <row r="1532" spans="1:24" x14ac:dyDescent="0.2">
      <c r="A1532" s="11" t="s">
        <v>155</v>
      </c>
      <c r="B1532" s="11" t="s">
        <v>86</v>
      </c>
      <c r="C1532" s="11" t="s">
        <v>191</v>
      </c>
      <c r="D1532" s="11" t="s">
        <v>190</v>
      </c>
      <c r="E1532" s="28">
        <v>0.4</v>
      </c>
      <c r="F1532" s="28">
        <v>0.39600000000000002</v>
      </c>
      <c r="G1532" s="28">
        <v>0.39204</v>
      </c>
      <c r="H1532" s="28">
        <v>0.47044799999999998</v>
      </c>
      <c r="I1532" s="28">
        <v>0.70567199999999997</v>
      </c>
      <c r="J1532" s="28">
        <v>0.84680639999999996</v>
      </c>
      <c r="K1532" s="28">
        <v>1.0161676799999999</v>
      </c>
      <c r="L1532" s="28">
        <v>1.2194012159999998</v>
      </c>
      <c r="M1532" s="28">
        <v>1.3</v>
      </c>
      <c r="N1532" s="28">
        <v>1.22</v>
      </c>
      <c r="O1532" s="28">
        <v>1.38</v>
      </c>
      <c r="P1532" s="28">
        <v>1.64</v>
      </c>
      <c r="Q1532" s="28">
        <v>1.5087999999999999</v>
      </c>
      <c r="R1532" s="28">
        <v>1.5540639999999999</v>
      </c>
      <c r="S1532" s="28">
        <v>1.6317671999999999</v>
      </c>
      <c r="T1532" s="28">
        <v>1.6676660783999999</v>
      </c>
      <c r="U1532" s="28">
        <v>1.6876780713407999</v>
      </c>
      <c r="V1532" s="28">
        <v>1.7113055643395712</v>
      </c>
      <c r="W1532" s="28">
        <v>1.7232847032899479</v>
      </c>
      <c r="X1532" s="28">
        <v>1.7448257620810721</v>
      </c>
    </row>
    <row r="1533" spans="1:24" x14ac:dyDescent="0.2">
      <c r="A1533" s="11" t="s">
        <v>155</v>
      </c>
      <c r="B1533" s="11" t="s">
        <v>86</v>
      </c>
      <c r="C1533" s="11" t="s">
        <v>192</v>
      </c>
      <c r="D1533" s="11" t="s">
        <v>182</v>
      </c>
      <c r="E1533" s="28">
        <v>0.15464900000000001</v>
      </c>
      <c r="F1533" s="28">
        <v>0.15603300000000001</v>
      </c>
      <c r="G1533" s="28">
        <v>0.15579899999999999</v>
      </c>
      <c r="H1533" s="28">
        <v>0.15411499999999997</v>
      </c>
      <c r="I1533" s="28">
        <v>0.15325299999999997</v>
      </c>
      <c r="J1533" s="28">
        <v>0.15252700000000002</v>
      </c>
      <c r="K1533" s="28">
        <v>0.15722999999999998</v>
      </c>
      <c r="L1533" s="28">
        <v>0.15919</v>
      </c>
      <c r="M1533" s="28">
        <v>0.16106799999999999</v>
      </c>
      <c r="N1533" s="28">
        <v>0.15656200000000001</v>
      </c>
      <c r="O1533" s="28">
        <v>0.15389134588489076</v>
      </c>
      <c r="P1533" s="28">
        <v>0.15280366802582612</v>
      </c>
      <c r="Q1533" s="28">
        <v>0.15198433790350177</v>
      </c>
      <c r="R1533" s="28">
        <v>0.15340171476183981</v>
      </c>
      <c r="S1533" s="28">
        <v>0.15073297072184527</v>
      </c>
      <c r="T1533" s="28">
        <v>0.15085657227610896</v>
      </c>
      <c r="U1533" s="28">
        <v>0.15168881003395698</v>
      </c>
      <c r="V1533" s="28">
        <v>0.15294381713090086</v>
      </c>
      <c r="W1533" s="28">
        <v>0.15440815450346529</v>
      </c>
      <c r="X1533" s="28">
        <v>0.15646056351662915</v>
      </c>
    </row>
    <row r="1534" spans="1:24" x14ac:dyDescent="0.2">
      <c r="A1534" s="11" t="s">
        <v>155</v>
      </c>
      <c r="B1534" s="11" t="s">
        <v>86</v>
      </c>
      <c r="C1534" s="11" t="s">
        <v>192</v>
      </c>
      <c r="D1534" s="11" t="s">
        <v>183</v>
      </c>
      <c r="E1534" s="28">
        <v>1.7066999999999999E-2</v>
      </c>
      <c r="F1534" s="28">
        <v>1.6364999999999998E-2</v>
      </c>
      <c r="G1534" s="28">
        <v>1.3606999999999999E-2</v>
      </c>
      <c r="H1534" s="28">
        <v>1.2E-2</v>
      </c>
      <c r="I1534" s="28">
        <v>1.4E-2</v>
      </c>
      <c r="J1534" s="28">
        <v>1.4E-2</v>
      </c>
      <c r="K1534" s="28">
        <v>0.02</v>
      </c>
      <c r="L1534" s="28">
        <v>1.8000000000000002E-2</v>
      </c>
      <c r="M1534" s="28">
        <v>1.9E-2</v>
      </c>
      <c r="N1534" s="28">
        <v>1.2103531114464874E-2</v>
      </c>
      <c r="O1534" s="28">
        <v>9.8543058848907465E-3</v>
      </c>
      <c r="P1534" s="28">
        <v>1.3532000000000001E-2</v>
      </c>
      <c r="Q1534" s="28">
        <v>1.2933E-2</v>
      </c>
      <c r="R1534" s="28">
        <v>1.4256000000000001E-2</v>
      </c>
      <c r="S1534" s="28">
        <v>1.0217E-2</v>
      </c>
      <c r="T1534" s="28">
        <v>1.2902E-2</v>
      </c>
      <c r="U1534" s="28">
        <v>1.3820000000000001E-2</v>
      </c>
      <c r="V1534" s="28">
        <v>1.4907E-2</v>
      </c>
      <c r="W1534" s="28">
        <v>1.5994000000000001E-2</v>
      </c>
      <c r="X1534" s="28">
        <v>1.703E-2</v>
      </c>
    </row>
    <row r="1535" spans="1:24" x14ac:dyDescent="0.2">
      <c r="A1535" s="11" t="s">
        <v>155</v>
      </c>
      <c r="B1535" s="11" t="s">
        <v>86</v>
      </c>
      <c r="C1535" s="11" t="s">
        <v>192</v>
      </c>
      <c r="D1535" s="11" t="s">
        <v>184</v>
      </c>
      <c r="E1535" s="28">
        <v>5.0161000000000004E-2</v>
      </c>
      <c r="F1535" s="28">
        <v>4.7712000000000004E-2</v>
      </c>
      <c r="G1535" s="28">
        <v>4.4637000000000003E-2</v>
      </c>
      <c r="H1535" s="28">
        <v>4.8000000000000001E-2</v>
      </c>
      <c r="I1535" s="28">
        <v>5.5E-2</v>
      </c>
      <c r="J1535" s="28">
        <v>5.8999999999999997E-2</v>
      </c>
      <c r="K1535" s="28">
        <v>6.6000000000000003E-2</v>
      </c>
      <c r="L1535" s="28">
        <v>7.4999999999999997E-2</v>
      </c>
      <c r="M1535" s="28">
        <v>7.1000000000000008E-2</v>
      </c>
      <c r="N1535" s="28">
        <v>2.4295000000000001E-2</v>
      </c>
      <c r="O1535" s="28">
        <v>4.4819999999999999E-2</v>
      </c>
      <c r="P1535" s="28">
        <v>6.8090999999999999E-2</v>
      </c>
      <c r="Q1535" s="28">
        <v>5.4953000000000002E-2</v>
      </c>
      <c r="R1535" s="28">
        <v>6.7263000000000003E-2</v>
      </c>
      <c r="S1535" s="28">
        <v>5.9387000000000002E-2</v>
      </c>
      <c r="T1535" s="28">
        <v>6.4052999999999999E-2</v>
      </c>
      <c r="U1535" s="28">
        <v>6.9871000000000003E-2</v>
      </c>
      <c r="V1535" s="28">
        <v>7.5504000000000002E-2</v>
      </c>
      <c r="W1535" s="28">
        <v>8.0371999999999999E-2</v>
      </c>
      <c r="X1535" s="28">
        <v>8.4808999999999996E-2</v>
      </c>
    </row>
    <row r="1536" spans="1:24" x14ac:dyDescent="0.2">
      <c r="A1536" s="11" t="s">
        <v>155</v>
      </c>
      <c r="B1536" s="11" t="s">
        <v>86</v>
      </c>
      <c r="C1536" s="11" t="s">
        <v>192</v>
      </c>
      <c r="D1536" s="11" t="s">
        <v>185</v>
      </c>
      <c r="E1536" s="28">
        <v>0.75241499999999994</v>
      </c>
      <c r="F1536" s="28">
        <v>0.71568000000000009</v>
      </c>
      <c r="G1536" s="28">
        <v>0.66955500000000001</v>
      </c>
      <c r="H1536" s="28">
        <v>0.72</v>
      </c>
      <c r="I1536" s="28">
        <v>0.82499999999999996</v>
      </c>
      <c r="J1536" s="28">
        <v>0.88500000000000001</v>
      </c>
      <c r="K1536" s="28">
        <v>0.99</v>
      </c>
      <c r="L1536" s="28">
        <v>1.125</v>
      </c>
      <c r="M1536" s="28">
        <v>1.0649999999999999</v>
      </c>
      <c r="N1536" s="28">
        <v>0.364425</v>
      </c>
      <c r="O1536" s="28">
        <v>0.67230000000000001</v>
      </c>
      <c r="P1536" s="28">
        <v>1.0213649999999999</v>
      </c>
      <c r="Q1536" s="28">
        <v>0.824295</v>
      </c>
      <c r="R1536" s="28">
        <v>1.008945</v>
      </c>
      <c r="S1536" s="28">
        <v>0.89080500000000007</v>
      </c>
      <c r="T1536" s="28">
        <v>0.96079499999999995</v>
      </c>
      <c r="U1536" s="28">
        <v>1.048065</v>
      </c>
      <c r="V1536" s="28">
        <v>1.1325599999999998</v>
      </c>
      <c r="W1536" s="28">
        <v>1.2055799999999999</v>
      </c>
      <c r="X1536" s="28">
        <v>1.272135</v>
      </c>
    </row>
    <row r="1537" spans="1:24" x14ac:dyDescent="0.2">
      <c r="A1537" s="11" t="s">
        <v>155</v>
      </c>
      <c r="B1537" s="11" t="s">
        <v>86</v>
      </c>
      <c r="C1537" s="11" t="s">
        <v>192</v>
      </c>
      <c r="D1537" s="11" t="s">
        <v>186</v>
      </c>
      <c r="E1537" s="28">
        <v>0.39059999999978562</v>
      </c>
      <c r="F1537" s="28">
        <v>0.35114857142822953</v>
      </c>
      <c r="G1537" s="28">
        <v>0.33964181999999998</v>
      </c>
      <c r="H1537" s="28">
        <v>0.33288839999999997</v>
      </c>
      <c r="I1537" s="28">
        <v>0.33715659999999997</v>
      </c>
      <c r="J1537" s="28">
        <v>0.36146950400000005</v>
      </c>
      <c r="K1537" s="28">
        <v>0.38422715999999996</v>
      </c>
      <c r="L1537" s="28">
        <v>0.43755851400000001</v>
      </c>
      <c r="M1537" s="28">
        <v>0.35214258600000009</v>
      </c>
      <c r="N1537" s="28">
        <v>0.28617011999999997</v>
      </c>
      <c r="O1537" s="28">
        <v>0.37204064800000008</v>
      </c>
      <c r="P1537" s="28">
        <v>0.42005617280000013</v>
      </c>
      <c r="Q1537" s="28">
        <v>0.35327460640000002</v>
      </c>
      <c r="R1537" s="28">
        <v>0.39771489120000003</v>
      </c>
      <c r="S1537" s="28">
        <v>0.44765597823942493</v>
      </c>
      <c r="T1537" s="28">
        <v>0.41953268733788623</v>
      </c>
      <c r="U1537" s="28">
        <v>0.3943909060882882</v>
      </c>
      <c r="V1537" s="28">
        <v>0.39765392454034221</v>
      </c>
      <c r="W1537" s="28">
        <v>0.40146120170900973</v>
      </c>
      <c r="X1537" s="28">
        <v>0.40679746514323578</v>
      </c>
    </row>
    <row r="1538" spans="1:24" x14ac:dyDescent="0.2">
      <c r="A1538" s="11" t="s">
        <v>155</v>
      </c>
      <c r="B1538" s="11" t="s">
        <v>86</v>
      </c>
      <c r="C1538" s="11" t="s">
        <v>192</v>
      </c>
      <c r="D1538" s="11" t="s">
        <v>187</v>
      </c>
      <c r="E1538" s="28">
        <v>1.1430149999997856</v>
      </c>
      <c r="F1538" s="28">
        <v>1.0668285714282297</v>
      </c>
      <c r="G1538" s="28">
        <v>1.0091968200000001</v>
      </c>
      <c r="H1538" s="28">
        <v>1.0528884000000001</v>
      </c>
      <c r="I1538" s="28">
        <v>1.1621565999999999</v>
      </c>
      <c r="J1538" s="28">
        <v>1.246469504</v>
      </c>
      <c r="K1538" s="28">
        <v>1.37422716</v>
      </c>
      <c r="L1538" s="28">
        <v>1.562558514</v>
      </c>
      <c r="M1538" s="28">
        <v>1.4171425860000002</v>
      </c>
      <c r="N1538" s="28">
        <v>0.65059511999999997</v>
      </c>
      <c r="O1538" s="28">
        <v>1.0443406480000001</v>
      </c>
      <c r="P1538" s="28">
        <v>1.4414211727999999</v>
      </c>
      <c r="Q1538" s="28">
        <v>1.1775696064000001</v>
      </c>
      <c r="R1538" s="28">
        <v>1.4066598911999999</v>
      </c>
      <c r="S1538" s="28">
        <v>1.338460978239425</v>
      </c>
      <c r="T1538" s="28">
        <v>1.3803276873378862</v>
      </c>
      <c r="U1538" s="28">
        <v>1.4424559060882882</v>
      </c>
      <c r="V1538" s="28">
        <v>1.5302139245403419</v>
      </c>
      <c r="W1538" s="28">
        <v>1.6070412017090097</v>
      </c>
      <c r="X1538" s="28">
        <v>1.6789324651432358</v>
      </c>
    </row>
    <row r="1539" spans="1:24" x14ac:dyDescent="0.2">
      <c r="A1539" s="11" t="s">
        <v>155</v>
      </c>
      <c r="B1539" s="11" t="s">
        <v>86</v>
      </c>
      <c r="C1539" s="11" t="s">
        <v>192</v>
      </c>
      <c r="D1539" s="11" t="s">
        <v>188</v>
      </c>
      <c r="E1539" s="28">
        <v>1.6803840000000001</v>
      </c>
      <c r="F1539" s="28">
        <v>1.5747549999999999</v>
      </c>
      <c r="G1539" s="28">
        <v>1.72</v>
      </c>
      <c r="H1539" s="28">
        <v>1.824727</v>
      </c>
      <c r="I1539" s="28">
        <v>2.0459999999999998</v>
      </c>
      <c r="J1539" s="28">
        <v>2.2949999999999999</v>
      </c>
      <c r="K1539" s="28">
        <v>2.9689999999999999</v>
      </c>
      <c r="L1539" s="28">
        <v>3.0026795000000002</v>
      </c>
      <c r="M1539" s="28">
        <v>2.5048720000000002</v>
      </c>
      <c r="N1539" s="28">
        <v>1.3774150000000001</v>
      </c>
      <c r="O1539" s="28">
        <v>1.8259828000000002</v>
      </c>
      <c r="P1539" s="28">
        <v>2.6321829999999999</v>
      </c>
      <c r="Q1539" s="28">
        <v>1.5826690000000001</v>
      </c>
      <c r="R1539" s="28">
        <v>1.4967779999999999</v>
      </c>
      <c r="S1539" s="28">
        <v>1.5460077847877896</v>
      </c>
      <c r="T1539" s="28">
        <v>1.9294288087133498</v>
      </c>
      <c r="U1539" s="28">
        <v>1.9811748011863475</v>
      </c>
      <c r="V1539" s="28">
        <v>2.1283428061477299</v>
      </c>
      <c r="W1539" s="28">
        <v>2.2711808319040481</v>
      </c>
      <c r="X1539" s="28">
        <v>2.3507329911647328</v>
      </c>
    </row>
    <row r="1540" spans="1:24" x14ac:dyDescent="0.2">
      <c r="A1540" s="11" t="s">
        <v>155</v>
      </c>
      <c r="B1540" s="11" t="s">
        <v>86</v>
      </c>
      <c r="C1540" s="11" t="s">
        <v>192</v>
      </c>
      <c r="D1540" s="11" t="s">
        <v>189</v>
      </c>
      <c r="E1540" s="28">
        <v>0.48877900000000002</v>
      </c>
      <c r="F1540" s="28">
        <v>0.45740999999999998</v>
      </c>
      <c r="G1540" s="28">
        <v>0.71709800000000001</v>
      </c>
      <c r="H1540" s="28">
        <v>0.73700699999999997</v>
      </c>
      <c r="I1540" s="28">
        <v>0.82299999999999995</v>
      </c>
      <c r="J1540" s="28">
        <v>0.95499999999999996</v>
      </c>
      <c r="K1540" s="28">
        <v>1.417</v>
      </c>
      <c r="L1540" s="28">
        <v>1.5860000000000001</v>
      </c>
      <c r="M1540" s="28">
        <v>1.285334</v>
      </c>
      <c r="N1540" s="28">
        <v>0.64346400000000004</v>
      </c>
      <c r="O1540" s="28">
        <v>0.79393899999999995</v>
      </c>
      <c r="P1540" s="28">
        <v>1.0379259999999999</v>
      </c>
      <c r="Q1540" s="28">
        <v>0.67152999999999996</v>
      </c>
      <c r="R1540" s="28">
        <v>0.66800899999999996</v>
      </c>
      <c r="S1540" s="28">
        <v>0.76738644052120619</v>
      </c>
      <c r="T1540" s="28">
        <v>0.7357838885936766</v>
      </c>
      <c r="U1540" s="28">
        <v>0.78309282776035505</v>
      </c>
      <c r="V1540" s="28">
        <v>0.80955210931615007</v>
      </c>
      <c r="W1540" s="28">
        <v>0.8399743948506293</v>
      </c>
      <c r="X1540" s="28">
        <v>0.86551828517568363</v>
      </c>
    </row>
    <row r="1541" spans="1:24" x14ac:dyDescent="0.2">
      <c r="A1541" s="11" t="s">
        <v>155</v>
      </c>
      <c r="B1541" s="11" t="s">
        <v>86</v>
      </c>
      <c r="C1541" s="11" t="s">
        <v>192</v>
      </c>
      <c r="D1541" s="11" t="s">
        <v>190</v>
      </c>
      <c r="E1541" s="28">
        <v>0</v>
      </c>
      <c r="F1541" s="28">
        <v>0</v>
      </c>
      <c r="G1541" s="28">
        <v>0</v>
      </c>
      <c r="H1541" s="28">
        <v>0</v>
      </c>
      <c r="I1541" s="28">
        <v>0</v>
      </c>
      <c r="J1541" s="28">
        <v>0</v>
      </c>
      <c r="K1541" s="28">
        <v>0</v>
      </c>
      <c r="L1541" s="28">
        <v>0</v>
      </c>
      <c r="M1541" s="28">
        <v>0</v>
      </c>
      <c r="N1541" s="28">
        <v>0</v>
      </c>
      <c r="O1541" s="28">
        <v>0</v>
      </c>
      <c r="P1541" s="28">
        <v>0</v>
      </c>
      <c r="Q1541" s="28">
        <v>0</v>
      </c>
      <c r="R1541" s="28">
        <v>0</v>
      </c>
      <c r="S1541" s="28">
        <v>0</v>
      </c>
      <c r="T1541" s="28">
        <v>0</v>
      </c>
      <c r="U1541" s="28">
        <v>0</v>
      </c>
      <c r="V1541" s="28">
        <v>0</v>
      </c>
      <c r="W1541" s="28">
        <v>0</v>
      </c>
      <c r="X1541" s="28">
        <v>0</v>
      </c>
    </row>
    <row r="1542" spans="1:24" x14ac:dyDescent="0.2">
      <c r="A1542" s="11" t="s">
        <v>156</v>
      </c>
      <c r="B1542" s="11" t="s">
        <v>86</v>
      </c>
      <c r="C1542" s="11" t="s">
        <v>181</v>
      </c>
      <c r="D1542" s="11" t="s">
        <v>182</v>
      </c>
      <c r="E1542" s="28">
        <v>3.4430000000000001</v>
      </c>
      <c r="F1542" s="28">
        <v>3.589</v>
      </c>
      <c r="G1542" s="28">
        <v>3.8849999999999998</v>
      </c>
      <c r="H1542" s="28">
        <v>3.9660000000000002</v>
      </c>
      <c r="I1542" s="28">
        <v>4.0999999999999996</v>
      </c>
      <c r="J1542" s="28">
        <v>4.2</v>
      </c>
      <c r="K1542" s="28">
        <v>4.29</v>
      </c>
      <c r="L1542" s="28">
        <v>4.3819999999999997</v>
      </c>
      <c r="M1542" s="28">
        <v>4.4080000000000004</v>
      </c>
      <c r="N1542" s="28">
        <v>4.4569999999999999</v>
      </c>
      <c r="O1542" s="28">
        <v>4.5467409999999999</v>
      </c>
      <c r="P1542" s="28">
        <v>4.56379877</v>
      </c>
      <c r="Q1542" s="28">
        <v>4.5337936525306288</v>
      </c>
      <c r="R1542" s="28">
        <v>4.5037448429547098</v>
      </c>
      <c r="S1542" s="28">
        <v>4.5048610079801588</v>
      </c>
      <c r="T1542" s="28">
        <v>4.5158427337088334</v>
      </c>
      <c r="U1542" s="28">
        <v>4.531220395295315</v>
      </c>
      <c r="V1542" s="28">
        <v>4.5440890202740931</v>
      </c>
      <c r="W1542" s="28">
        <v>4.5653314594631293</v>
      </c>
      <c r="X1542" s="28">
        <v>4.5930855381656777</v>
      </c>
    </row>
    <row r="1543" spans="1:24" x14ac:dyDescent="0.2">
      <c r="A1543" s="11" t="s">
        <v>156</v>
      </c>
      <c r="B1543" s="11" t="s">
        <v>86</v>
      </c>
      <c r="C1543" s="11" t="s">
        <v>181</v>
      </c>
      <c r="D1543" s="11" t="s">
        <v>183</v>
      </c>
      <c r="E1543" s="28">
        <v>0.28994099999999995</v>
      </c>
      <c r="F1543" s="28">
        <v>0.25521500000000003</v>
      </c>
      <c r="G1543" s="28">
        <v>0.22609200000000002</v>
      </c>
      <c r="H1543" s="28">
        <v>0.192</v>
      </c>
      <c r="I1543" s="28">
        <v>0.2</v>
      </c>
      <c r="J1543" s="28">
        <v>0.20599999999999999</v>
      </c>
      <c r="K1543" s="28">
        <v>0.19500000000000001</v>
      </c>
      <c r="L1543" s="28">
        <v>0.20200000000000001</v>
      </c>
      <c r="M1543" s="28">
        <v>0.21299999999999999</v>
      </c>
      <c r="N1543" s="28">
        <v>0.15946600000000002</v>
      </c>
      <c r="O1543" s="28">
        <v>0.22345100000000001</v>
      </c>
      <c r="P1543" s="28">
        <v>0.15346000000000001</v>
      </c>
      <c r="Q1543" s="28">
        <v>9.5321000000000003E-2</v>
      </c>
      <c r="R1543" s="28">
        <v>0.105965</v>
      </c>
      <c r="S1543" s="28">
        <v>0.145236</v>
      </c>
      <c r="T1543" s="28">
        <v>0.16414699999999999</v>
      </c>
      <c r="U1543" s="28">
        <v>0.17794800000000002</v>
      </c>
      <c r="V1543" s="28">
        <v>0.185055</v>
      </c>
      <c r="W1543" s="28">
        <v>0.20300599999999999</v>
      </c>
      <c r="X1543" s="28">
        <v>0.219498</v>
      </c>
    </row>
    <row r="1544" spans="1:24" x14ac:dyDescent="0.2">
      <c r="A1544" s="11" t="s">
        <v>156</v>
      </c>
      <c r="B1544" s="11" t="s">
        <v>86</v>
      </c>
      <c r="C1544" s="11" t="s">
        <v>181</v>
      </c>
      <c r="D1544" s="11" t="s">
        <v>184</v>
      </c>
      <c r="E1544" s="28">
        <v>0.19234499999999999</v>
      </c>
      <c r="F1544" s="28">
        <v>0.192602</v>
      </c>
      <c r="G1544" s="28">
        <v>0.18257300000000001</v>
      </c>
      <c r="H1544" s="28">
        <v>0.16600000000000001</v>
      </c>
      <c r="I1544" s="28">
        <v>0.151</v>
      </c>
      <c r="J1544" s="28">
        <v>0.13800000000000001</v>
      </c>
      <c r="K1544" s="28">
        <v>0.14299999999999999</v>
      </c>
      <c r="L1544" s="28">
        <v>0.13400000000000001</v>
      </c>
      <c r="M1544" s="28">
        <v>0.13200000000000001</v>
      </c>
      <c r="N1544" s="28">
        <v>0.10168000000000001</v>
      </c>
      <c r="O1544" s="28">
        <v>0.114563</v>
      </c>
      <c r="P1544" s="28">
        <v>0.14177899999999999</v>
      </c>
      <c r="Q1544" s="28">
        <v>0.11393600000000001</v>
      </c>
      <c r="R1544" s="28">
        <v>9.1200000000000003E-2</v>
      </c>
      <c r="S1544" s="28">
        <v>0.105159</v>
      </c>
      <c r="T1544" s="28">
        <v>8.0537000000000011E-2</v>
      </c>
      <c r="U1544" s="28">
        <v>7.8632000000000007E-2</v>
      </c>
      <c r="V1544" s="28">
        <v>9.5034000000000007E-2</v>
      </c>
      <c r="W1544" s="28">
        <v>0.13394500000000001</v>
      </c>
      <c r="X1544" s="28">
        <v>0.12737799999999999</v>
      </c>
    </row>
    <row r="1545" spans="1:24" x14ac:dyDescent="0.2">
      <c r="A1545" s="11" t="s">
        <v>156</v>
      </c>
      <c r="B1545" s="11" t="s">
        <v>86</v>
      </c>
      <c r="C1545" s="11" t="s">
        <v>181</v>
      </c>
      <c r="D1545" s="11" t="s">
        <v>185</v>
      </c>
      <c r="E1545" s="28">
        <v>0.96172499999999983</v>
      </c>
      <c r="F1545" s="28">
        <v>0.96300999999999992</v>
      </c>
      <c r="G1545" s="28">
        <v>0.91286500000000004</v>
      </c>
      <c r="H1545" s="28">
        <v>0.83</v>
      </c>
      <c r="I1545" s="28">
        <v>0.755</v>
      </c>
      <c r="J1545" s="28">
        <v>0.69</v>
      </c>
      <c r="K1545" s="28">
        <v>0.71499999999999997</v>
      </c>
      <c r="L1545" s="28">
        <v>0.67</v>
      </c>
      <c r="M1545" s="28">
        <v>0.66</v>
      </c>
      <c r="N1545" s="28">
        <v>0.50840000000000007</v>
      </c>
      <c r="O1545" s="28">
        <v>0.57281499999999996</v>
      </c>
      <c r="P1545" s="28">
        <v>0.70889500000000005</v>
      </c>
      <c r="Q1545" s="28">
        <v>0.56968000000000008</v>
      </c>
      <c r="R1545" s="28">
        <v>0.45600000000000002</v>
      </c>
      <c r="S1545" s="28">
        <v>0.52579500000000001</v>
      </c>
      <c r="T1545" s="28">
        <v>0.40268500000000007</v>
      </c>
      <c r="U1545" s="28">
        <v>0.39316000000000006</v>
      </c>
      <c r="V1545" s="28">
        <v>0.47517000000000004</v>
      </c>
      <c r="W1545" s="28">
        <v>0.66972500000000001</v>
      </c>
      <c r="X1545" s="28">
        <v>0.63688999999999996</v>
      </c>
    </row>
    <row r="1546" spans="1:24" x14ac:dyDescent="0.2">
      <c r="A1546" s="11" t="s">
        <v>156</v>
      </c>
      <c r="B1546" s="11" t="s">
        <v>86</v>
      </c>
      <c r="C1546" s="11" t="s">
        <v>181</v>
      </c>
      <c r="D1546" s="11" t="s">
        <v>186</v>
      </c>
      <c r="E1546" s="28">
        <v>2.35</v>
      </c>
      <c r="F1546" s="28">
        <v>2.6840000000000002</v>
      </c>
      <c r="G1546" s="28">
        <v>2.5859999999999999</v>
      </c>
      <c r="H1546" s="28">
        <v>2.7570000000000001</v>
      </c>
      <c r="I1546" s="28">
        <v>2.7469999999999999</v>
      </c>
      <c r="J1546" s="28">
        <v>2.7974558499999995</v>
      </c>
      <c r="K1546" s="28">
        <v>2.8787249699999999</v>
      </c>
      <c r="L1546" s="28">
        <v>2.9486401</v>
      </c>
      <c r="M1546" s="28">
        <v>2.71425195</v>
      </c>
      <c r="N1546" s="28">
        <v>2.7283296250000002</v>
      </c>
      <c r="O1546" s="28">
        <v>2.8503044499999999</v>
      </c>
      <c r="P1546" s="28">
        <v>2.5636432</v>
      </c>
      <c r="Q1546" s="28">
        <v>2.3125628250000001</v>
      </c>
      <c r="R1546" s="28">
        <v>2.6146439249999998</v>
      </c>
      <c r="S1546" s="28">
        <v>2.8484760492244918</v>
      </c>
      <c r="T1546" s="28">
        <v>2.8620904832095766</v>
      </c>
      <c r="U1546" s="28">
        <v>2.9226371549654777</v>
      </c>
      <c r="V1546" s="28">
        <v>2.9536578631781611</v>
      </c>
      <c r="W1546" s="28">
        <v>2.9674654486510348</v>
      </c>
      <c r="X1546" s="28">
        <v>2.9855055998076905</v>
      </c>
    </row>
    <row r="1547" spans="1:24" x14ac:dyDescent="0.2">
      <c r="A1547" s="11" t="s">
        <v>156</v>
      </c>
      <c r="B1547" s="11" t="s">
        <v>86</v>
      </c>
      <c r="C1547" s="11" t="s">
        <v>181</v>
      </c>
      <c r="D1547" s="11" t="s">
        <v>187</v>
      </c>
      <c r="E1547" s="28">
        <v>3.311725</v>
      </c>
      <c r="F1547" s="28">
        <v>3.6470099999999999</v>
      </c>
      <c r="G1547" s="28">
        <v>3.4988649999999999</v>
      </c>
      <c r="H1547" s="28">
        <v>3.5870000000000002</v>
      </c>
      <c r="I1547" s="28">
        <v>3.5019999999999998</v>
      </c>
      <c r="J1547" s="28">
        <v>3.4874558499999995</v>
      </c>
      <c r="K1547" s="28">
        <v>3.5937249699999998</v>
      </c>
      <c r="L1547" s="28">
        <v>3.6186400999999999</v>
      </c>
      <c r="M1547" s="28">
        <v>3.3742519500000001</v>
      </c>
      <c r="N1547" s="28">
        <v>3.2367296250000002</v>
      </c>
      <c r="O1547" s="28">
        <v>3.4231194499999997</v>
      </c>
      <c r="P1547" s="28">
        <v>3.2725382000000001</v>
      </c>
      <c r="Q1547" s="28">
        <v>2.8822428250000001</v>
      </c>
      <c r="R1547" s="28">
        <v>3.0706439249999997</v>
      </c>
      <c r="S1547" s="28">
        <v>3.3742710492244918</v>
      </c>
      <c r="T1547" s="28">
        <v>3.2647754832095766</v>
      </c>
      <c r="U1547" s="28">
        <v>3.3157971549654777</v>
      </c>
      <c r="V1547" s="28">
        <v>3.428827863178161</v>
      </c>
      <c r="W1547" s="28">
        <v>3.6371904486510349</v>
      </c>
      <c r="X1547" s="28">
        <v>3.6223955998076907</v>
      </c>
    </row>
    <row r="1548" spans="1:24" x14ac:dyDescent="0.2">
      <c r="A1548" s="11" t="s">
        <v>156</v>
      </c>
      <c r="B1548" s="11" t="s">
        <v>86</v>
      </c>
      <c r="C1548" s="11" t="s">
        <v>181</v>
      </c>
      <c r="D1548" s="11" t="s">
        <v>188</v>
      </c>
      <c r="E1548" s="28">
        <v>3.9957310000000001</v>
      </c>
      <c r="F1548" s="28">
        <v>4.65198</v>
      </c>
      <c r="G1548" s="28">
        <v>4.8392179999999998</v>
      </c>
      <c r="H1548" s="28">
        <v>4.9818220000000002</v>
      </c>
      <c r="I1548" s="28">
        <v>4.5373859999999997</v>
      </c>
      <c r="J1548" s="28">
        <v>4.383</v>
      </c>
      <c r="K1548" s="28">
        <v>4.726</v>
      </c>
      <c r="L1548" s="28">
        <v>4.7320000000000002</v>
      </c>
      <c r="M1548" s="28">
        <v>4.2503599999999997</v>
      </c>
      <c r="N1548" s="28">
        <v>4.7764069999999998</v>
      </c>
      <c r="O1548" s="28">
        <v>5.038729</v>
      </c>
      <c r="P1548" s="28">
        <v>4.6029429999999998</v>
      </c>
      <c r="Q1548" s="28">
        <v>4.0145270000000002</v>
      </c>
      <c r="R1548" s="28">
        <v>4.5887029999999998</v>
      </c>
      <c r="S1548" s="28">
        <v>5.1356013073550129</v>
      </c>
      <c r="T1548" s="28">
        <v>5.1651786517420657</v>
      </c>
      <c r="U1548" s="28">
        <v>5.4223972927152779</v>
      </c>
      <c r="V1548" s="28">
        <v>5.5788656017731135</v>
      </c>
      <c r="W1548" s="28">
        <v>5.7972171394550198</v>
      </c>
      <c r="X1548" s="28">
        <v>5.7952189865273045</v>
      </c>
    </row>
    <row r="1549" spans="1:24" x14ac:dyDescent="0.2">
      <c r="A1549" s="11" t="s">
        <v>156</v>
      </c>
      <c r="B1549" s="11" t="s">
        <v>86</v>
      </c>
      <c r="C1549" s="11" t="s">
        <v>181</v>
      </c>
      <c r="D1549" s="11" t="s">
        <v>189</v>
      </c>
      <c r="E1549" s="28">
        <v>10.313879999999999</v>
      </c>
      <c r="F1549" s="28">
        <v>10.360003000000001</v>
      </c>
      <c r="G1549" s="28">
        <v>10.968681</v>
      </c>
      <c r="H1549" s="28">
        <v>12.922425</v>
      </c>
      <c r="I1549" s="28">
        <v>13.051526000000001</v>
      </c>
      <c r="J1549" s="28">
        <v>13.559787</v>
      </c>
      <c r="K1549" s="28">
        <v>15.015000000000001</v>
      </c>
      <c r="L1549" s="28">
        <v>15.676</v>
      </c>
      <c r="M1549" s="28">
        <v>14.753549</v>
      </c>
      <c r="N1549" s="28">
        <v>13.32086</v>
      </c>
      <c r="O1549" s="28">
        <v>15.089195</v>
      </c>
      <c r="P1549" s="28">
        <v>16.472290000000001</v>
      </c>
      <c r="Q1549" s="28">
        <v>16.331568000000001</v>
      </c>
      <c r="R1549" s="28">
        <v>16.560023999999999</v>
      </c>
      <c r="S1549" s="28">
        <v>17.436189111302312</v>
      </c>
      <c r="T1549" s="28">
        <v>18.218861180223865</v>
      </c>
      <c r="U1549" s="28">
        <v>18.559299372595795</v>
      </c>
      <c r="V1549" s="28">
        <v>18.764105087931576</v>
      </c>
      <c r="W1549" s="28">
        <v>18.935455190292558</v>
      </c>
      <c r="X1549" s="28">
        <v>19.042540652891429</v>
      </c>
    </row>
    <row r="1550" spans="1:24" x14ac:dyDescent="0.2">
      <c r="A1550" s="11" t="s">
        <v>156</v>
      </c>
      <c r="B1550" s="11" t="s">
        <v>86</v>
      </c>
      <c r="C1550" s="11" t="s">
        <v>181</v>
      </c>
      <c r="D1550" s="11" t="s">
        <v>190</v>
      </c>
      <c r="E1550" s="28">
        <v>10.199999999999999</v>
      </c>
      <c r="F1550" s="28">
        <v>9.9</v>
      </c>
      <c r="G1550" s="28">
        <v>10.4</v>
      </c>
      <c r="H1550" s="28">
        <v>11.910039000000001</v>
      </c>
      <c r="I1550" s="28">
        <v>12.590540949999999</v>
      </c>
      <c r="J1550" s="28">
        <v>12.682351769</v>
      </c>
      <c r="K1550" s="28">
        <v>13.973998804380001</v>
      </c>
      <c r="L1550" s="28">
        <v>14.986778840248601</v>
      </c>
      <c r="M1550" s="28">
        <v>14.411572109833685</v>
      </c>
      <c r="N1550" s="28">
        <v>13.069836293358632</v>
      </c>
      <c r="O1550" s="28">
        <v>14.63</v>
      </c>
      <c r="P1550" s="28">
        <v>15.6</v>
      </c>
      <c r="Q1550" s="28">
        <v>15.943199999999999</v>
      </c>
      <c r="R1550" s="28">
        <v>16.102632</v>
      </c>
      <c r="S1550" s="28">
        <v>16.263658320000001</v>
      </c>
      <c r="T1550" s="28">
        <v>16.475085878159998</v>
      </c>
      <c r="U1550" s="28">
        <v>16.557461307550795</v>
      </c>
      <c r="V1550" s="28">
        <v>16.723035920626305</v>
      </c>
      <c r="W1550" s="28">
        <v>16.89026627983257</v>
      </c>
      <c r="X1550" s="28">
        <v>16.974717611231732</v>
      </c>
    </row>
    <row r="1551" spans="1:24" x14ac:dyDescent="0.2">
      <c r="A1551" s="11" t="s">
        <v>156</v>
      </c>
      <c r="B1551" s="11" t="s">
        <v>86</v>
      </c>
      <c r="C1551" s="11" t="s">
        <v>191</v>
      </c>
      <c r="D1551" s="11" t="s">
        <v>182</v>
      </c>
      <c r="E1551" s="28">
        <v>1.1142779270106791</v>
      </c>
      <c r="F1551" s="28">
        <v>1.1654067450513901</v>
      </c>
      <c r="G1551" s="28">
        <v>1.2068685453842791</v>
      </c>
      <c r="H1551" s="28">
        <v>1.23014851536081</v>
      </c>
      <c r="I1551" s="28">
        <v>1.2602783548951642</v>
      </c>
      <c r="J1551" s="28">
        <v>1.2777736746773223</v>
      </c>
      <c r="K1551" s="28">
        <v>1.2886253805238128</v>
      </c>
      <c r="L1551" s="28">
        <v>1.3010496397979048</v>
      </c>
      <c r="M1551" s="28">
        <v>1.3017460367142764</v>
      </c>
      <c r="N1551" s="28">
        <v>1.3055455389153663</v>
      </c>
      <c r="O1551" s="28">
        <v>1.3080876169042308</v>
      </c>
      <c r="P1551" s="28">
        <v>1.2973215503125828</v>
      </c>
      <c r="Q1551" s="28">
        <v>1.2679542960516423</v>
      </c>
      <c r="R1551" s="28">
        <v>1.2404909413937832</v>
      </c>
      <c r="S1551" s="28">
        <v>1.2207147765622133</v>
      </c>
      <c r="T1551" s="28">
        <v>1.2065223298294114</v>
      </c>
      <c r="U1551" s="28">
        <v>1.194336436636235</v>
      </c>
      <c r="V1551" s="28">
        <v>1.1878259791707857</v>
      </c>
      <c r="W1551" s="28">
        <v>1.1872299400039543</v>
      </c>
      <c r="X1551" s="28">
        <v>1.1928187424037962</v>
      </c>
    </row>
    <row r="1552" spans="1:24" x14ac:dyDescent="0.2">
      <c r="A1552" s="11" t="s">
        <v>156</v>
      </c>
      <c r="B1552" s="11" t="s">
        <v>86</v>
      </c>
      <c r="C1552" s="11" t="s">
        <v>191</v>
      </c>
      <c r="D1552" s="11" t="s">
        <v>183</v>
      </c>
      <c r="E1552" s="28">
        <v>0.12107800000000001</v>
      </c>
      <c r="F1552" s="28">
        <v>9.9240999999999996E-2</v>
      </c>
      <c r="G1552" s="28">
        <v>7.9656000000000005E-2</v>
      </c>
      <c r="H1552" s="28">
        <v>6.7000000000000004E-2</v>
      </c>
      <c r="I1552" s="28">
        <v>6.9000000000000006E-2</v>
      </c>
      <c r="J1552" s="28">
        <v>6.7000000000000004E-2</v>
      </c>
      <c r="K1552" s="28">
        <v>6.5000000000000002E-2</v>
      </c>
      <c r="L1552" s="28">
        <v>6.9000000000000006E-2</v>
      </c>
      <c r="M1552" s="28">
        <v>5.6000000000000001E-2</v>
      </c>
      <c r="N1552" s="28">
        <v>3.9105000000000001E-2</v>
      </c>
      <c r="O1552" s="28">
        <v>4.5823999999999997E-2</v>
      </c>
      <c r="P1552" s="28">
        <v>3.5017000000000006E-2</v>
      </c>
      <c r="Q1552" s="28">
        <v>1.6039000000000001E-2</v>
      </c>
      <c r="R1552" s="28">
        <v>1.8183000000000001E-2</v>
      </c>
      <c r="S1552" s="28">
        <v>2.6121999999999999E-2</v>
      </c>
      <c r="T1552" s="28">
        <v>3.0974000000000002E-2</v>
      </c>
      <c r="U1552" s="28">
        <v>3.6075000000000003E-2</v>
      </c>
      <c r="V1552" s="28">
        <v>4.1263000000000001E-2</v>
      </c>
      <c r="W1552" s="28">
        <v>4.6917E-2</v>
      </c>
      <c r="X1552" s="28">
        <v>5.3078000000000007E-2</v>
      </c>
    </row>
    <row r="1553" spans="1:24" x14ac:dyDescent="0.2">
      <c r="A1553" s="11" t="s">
        <v>156</v>
      </c>
      <c r="B1553" s="11" t="s">
        <v>86</v>
      </c>
      <c r="C1553" s="11" t="s">
        <v>191</v>
      </c>
      <c r="D1553" s="11" t="s">
        <v>184</v>
      </c>
      <c r="E1553" s="28">
        <v>5.2442999999999997E-2</v>
      </c>
      <c r="F1553" s="28">
        <v>4.2606999999999999E-2</v>
      </c>
      <c r="G1553" s="28">
        <v>6.5456E-2</v>
      </c>
      <c r="H1553" s="28">
        <v>7.1999999999999995E-2</v>
      </c>
      <c r="I1553" s="28">
        <v>7.3999999999999996E-2</v>
      </c>
      <c r="J1553" s="28">
        <v>7.8E-2</v>
      </c>
      <c r="K1553" s="28">
        <v>7.8E-2</v>
      </c>
      <c r="L1553" s="28">
        <v>3.5000000000000003E-2</v>
      </c>
      <c r="M1553" s="28">
        <v>3.6000000000000004E-2</v>
      </c>
      <c r="N1553" s="28">
        <v>2.2152000000000002E-2</v>
      </c>
      <c r="O1553" s="28">
        <v>3.9645000000000007E-2</v>
      </c>
      <c r="P1553" s="28">
        <v>4.5761000000000003E-2</v>
      </c>
      <c r="Q1553" s="28">
        <v>4.3525000000000001E-2</v>
      </c>
      <c r="R1553" s="28">
        <v>6.0131999999999998E-2</v>
      </c>
      <c r="S1553" s="28">
        <v>5.6945999999999997E-2</v>
      </c>
      <c r="T1553" s="28">
        <v>6.3067999999999999E-2</v>
      </c>
      <c r="U1553" s="28">
        <v>4.5874000000000005E-2</v>
      </c>
      <c r="V1553" s="28">
        <v>5.0839000000000002E-2</v>
      </c>
      <c r="W1553" s="28">
        <v>4.8119999999999996E-2</v>
      </c>
      <c r="X1553" s="28">
        <v>4.5222000000000005E-2</v>
      </c>
    </row>
    <row r="1554" spans="1:24" x14ac:dyDescent="0.2">
      <c r="A1554" s="11" t="s">
        <v>156</v>
      </c>
      <c r="B1554" s="11" t="s">
        <v>86</v>
      </c>
      <c r="C1554" s="11" t="s">
        <v>191</v>
      </c>
      <c r="D1554" s="11" t="s">
        <v>185</v>
      </c>
      <c r="E1554" s="28">
        <v>0.26221499999999998</v>
      </c>
      <c r="F1554" s="28">
        <v>0.213035</v>
      </c>
      <c r="G1554" s="28">
        <v>0.32728000000000002</v>
      </c>
      <c r="H1554" s="28">
        <v>0.36</v>
      </c>
      <c r="I1554" s="28">
        <v>0.37</v>
      </c>
      <c r="J1554" s="28">
        <v>0.39</v>
      </c>
      <c r="K1554" s="28">
        <v>0.39</v>
      </c>
      <c r="L1554" s="28">
        <v>0.17499999999999999</v>
      </c>
      <c r="M1554" s="28">
        <v>0.18</v>
      </c>
      <c r="N1554" s="28">
        <v>0.11076000000000001</v>
      </c>
      <c r="O1554" s="28">
        <v>0.19822500000000004</v>
      </c>
      <c r="P1554" s="28">
        <v>0.22880500000000001</v>
      </c>
      <c r="Q1554" s="28">
        <v>0.21762500000000001</v>
      </c>
      <c r="R1554" s="28">
        <v>0.30065999999999998</v>
      </c>
      <c r="S1554" s="28">
        <v>0.28472999999999998</v>
      </c>
      <c r="T1554" s="28">
        <v>0.31534000000000001</v>
      </c>
      <c r="U1554" s="28">
        <v>0.22937000000000002</v>
      </c>
      <c r="V1554" s="28">
        <v>0.254195</v>
      </c>
      <c r="W1554" s="28">
        <v>0.24059999999999998</v>
      </c>
      <c r="X1554" s="28">
        <v>0.22611000000000003</v>
      </c>
    </row>
    <row r="1555" spans="1:24" x14ac:dyDescent="0.2">
      <c r="A1555" s="11" t="s">
        <v>156</v>
      </c>
      <c r="B1555" s="11" t="s">
        <v>86</v>
      </c>
      <c r="C1555" s="11" t="s">
        <v>191</v>
      </c>
      <c r="D1555" s="11" t="s">
        <v>186</v>
      </c>
      <c r="E1555" s="28">
        <v>0.47291791691099405</v>
      </c>
      <c r="F1555" s="28">
        <v>0.49987195821953284</v>
      </c>
      <c r="G1555" s="28">
        <v>0.45734592614568104</v>
      </c>
      <c r="H1555" s="28">
        <v>0.47789692460915301</v>
      </c>
      <c r="I1555" s="28">
        <v>0.45849482262983338</v>
      </c>
      <c r="J1555" s="28">
        <v>0.40904888283199597</v>
      </c>
      <c r="K1555" s="28">
        <v>0.40012328168318229</v>
      </c>
      <c r="L1555" s="28">
        <v>0.40418104857449089</v>
      </c>
      <c r="M1555" s="28">
        <v>0.34732391377605343</v>
      </c>
      <c r="N1555" s="28">
        <v>0.34454013152114288</v>
      </c>
      <c r="O1555" s="28">
        <v>0.33655689185354398</v>
      </c>
      <c r="P1555" s="28">
        <v>0.31280934589553927</v>
      </c>
      <c r="Q1555" s="28">
        <v>0.2572697424</v>
      </c>
      <c r="R1555" s="28">
        <v>0.28646035440000001</v>
      </c>
      <c r="S1555" s="28">
        <v>0.30892477091631138</v>
      </c>
      <c r="T1555" s="28">
        <v>0.31803549704687845</v>
      </c>
      <c r="U1555" s="28">
        <v>0.33202552938487334</v>
      </c>
      <c r="V1555" s="28">
        <v>0.34446953395952778</v>
      </c>
      <c r="W1555" s="28">
        <v>0.36804128140122583</v>
      </c>
      <c r="X1555" s="28">
        <v>0.3817019975692148</v>
      </c>
    </row>
    <row r="1556" spans="1:24" x14ac:dyDescent="0.2">
      <c r="A1556" s="11" t="s">
        <v>156</v>
      </c>
      <c r="B1556" s="11" t="s">
        <v>86</v>
      </c>
      <c r="C1556" s="11" t="s">
        <v>191</v>
      </c>
      <c r="D1556" s="11" t="s">
        <v>187</v>
      </c>
      <c r="E1556" s="28">
        <v>0.73513291691099403</v>
      </c>
      <c r="F1556" s="28">
        <v>0.71290695821953287</v>
      </c>
      <c r="G1556" s="28">
        <v>0.78462592614568105</v>
      </c>
      <c r="H1556" s="28">
        <v>0.83789692460915299</v>
      </c>
      <c r="I1556" s="28">
        <v>0.82849482262983343</v>
      </c>
      <c r="J1556" s="28">
        <v>0.79904888283199593</v>
      </c>
      <c r="K1556" s="28">
        <v>0.79012328168318224</v>
      </c>
      <c r="L1556" s="28">
        <v>0.57918104857449093</v>
      </c>
      <c r="M1556" s="28">
        <v>0.52732391377605348</v>
      </c>
      <c r="N1556" s="28">
        <v>0.4553001315211429</v>
      </c>
      <c r="O1556" s="28">
        <v>0.53478189185354408</v>
      </c>
      <c r="P1556" s="28">
        <v>0.54161434589553925</v>
      </c>
      <c r="Q1556" s="28">
        <v>0.47489474240000001</v>
      </c>
      <c r="R1556" s="28">
        <v>0.58712035439999999</v>
      </c>
      <c r="S1556" s="28">
        <v>0.59365477091631136</v>
      </c>
      <c r="T1556" s="28">
        <v>0.63337549704687846</v>
      </c>
      <c r="U1556" s="28">
        <v>0.56139552938487336</v>
      </c>
      <c r="V1556" s="28">
        <v>0.59866453395952779</v>
      </c>
      <c r="W1556" s="28">
        <v>0.60864128140122586</v>
      </c>
      <c r="X1556" s="28">
        <v>0.60781199756921489</v>
      </c>
    </row>
    <row r="1557" spans="1:24" x14ac:dyDescent="0.2">
      <c r="A1557" s="11" t="s">
        <v>156</v>
      </c>
      <c r="B1557" s="11" t="s">
        <v>86</v>
      </c>
      <c r="C1557" s="11" t="s">
        <v>191</v>
      </c>
      <c r="D1557" s="11" t="s">
        <v>188</v>
      </c>
      <c r="E1557" s="28">
        <v>0.48361700000000002</v>
      </c>
      <c r="F1557" s="28">
        <v>0.59052800000000005</v>
      </c>
      <c r="G1557" s="28">
        <v>0.5363</v>
      </c>
      <c r="H1557" s="28">
        <v>0.41049600000000003</v>
      </c>
      <c r="I1557" s="28">
        <v>0.38467000000000001</v>
      </c>
      <c r="J1557" s="28">
        <v>0.36473</v>
      </c>
      <c r="K1557" s="28">
        <v>0.36723699999999998</v>
      </c>
      <c r="L1557" s="28">
        <v>0.45</v>
      </c>
      <c r="M1557" s="28">
        <v>0.48092400000000002</v>
      </c>
      <c r="N1557" s="28">
        <v>0.33129700000000001</v>
      </c>
      <c r="O1557" s="28">
        <v>0.36094300000000001</v>
      </c>
      <c r="P1557" s="28">
        <v>0.40555200000000002</v>
      </c>
      <c r="Q1557" s="28">
        <v>0.28368700000000002</v>
      </c>
      <c r="R1557" s="28">
        <v>0.30312899999999998</v>
      </c>
      <c r="S1557" s="28">
        <v>0.2916505427712599</v>
      </c>
      <c r="T1557" s="28">
        <v>0.32794247650350961</v>
      </c>
      <c r="U1557" s="28">
        <v>0.30402168419157655</v>
      </c>
      <c r="V1557" s="28">
        <v>0.31347497126975082</v>
      </c>
      <c r="W1557" s="28">
        <v>0.32353165472171758</v>
      </c>
      <c r="X1557" s="28">
        <v>0.32736247600136636</v>
      </c>
    </row>
    <row r="1558" spans="1:24" x14ac:dyDescent="0.2">
      <c r="A1558" s="11" t="s">
        <v>156</v>
      </c>
      <c r="B1558" s="11" t="s">
        <v>86</v>
      </c>
      <c r="C1558" s="11" t="s">
        <v>191</v>
      </c>
      <c r="D1558" s="11" t="s">
        <v>189</v>
      </c>
      <c r="E1558" s="28">
        <v>1.8464000000000001E-2</v>
      </c>
      <c r="F1558" s="28">
        <v>1.9522999999999999E-2</v>
      </c>
      <c r="G1558" s="28">
        <v>2.5717E-2</v>
      </c>
      <c r="H1558" s="28">
        <v>1.6767000000000001E-2</v>
      </c>
      <c r="I1558" s="28">
        <v>2.0157000000000001E-2</v>
      </c>
      <c r="J1558" s="28">
        <v>2.3983000000000001E-2</v>
      </c>
      <c r="K1558" s="28">
        <v>6.7408999999999997E-2</v>
      </c>
      <c r="L1558" s="28">
        <v>3.4967999999999999E-2</v>
      </c>
      <c r="M1558" s="28">
        <v>2.1344999999999999E-2</v>
      </c>
      <c r="N1558" s="28">
        <v>7.0310999999999998E-2</v>
      </c>
      <c r="O1558" s="28">
        <v>5.3619E-2</v>
      </c>
      <c r="P1558" s="28">
        <v>0.14610999999999999</v>
      </c>
      <c r="Q1558" s="28">
        <v>0.16861300000000001</v>
      </c>
      <c r="R1558" s="28">
        <v>0.18292700000000001</v>
      </c>
      <c r="S1558" s="28">
        <v>0.17232197568235691</v>
      </c>
      <c r="T1558" s="28">
        <v>0.18537626616363662</v>
      </c>
      <c r="U1558" s="28">
        <v>0.18993308343168203</v>
      </c>
      <c r="V1558" s="28">
        <v>0.1937784908995929</v>
      </c>
      <c r="W1558" s="28">
        <v>0.19598806031804514</v>
      </c>
      <c r="X1558" s="28">
        <v>0.19794794092122564</v>
      </c>
    </row>
    <row r="1559" spans="1:24" x14ac:dyDescent="0.2">
      <c r="A1559" s="11" t="s">
        <v>156</v>
      </c>
      <c r="B1559" s="11" t="s">
        <v>86</v>
      </c>
      <c r="C1559" s="11" t="s">
        <v>191</v>
      </c>
      <c r="D1559" s="11" t="s">
        <v>190</v>
      </c>
      <c r="E1559" s="28">
        <v>0.3</v>
      </c>
      <c r="F1559" s="28">
        <v>0.29699999999999999</v>
      </c>
      <c r="G1559" s="28">
        <v>0.29997000000000001</v>
      </c>
      <c r="H1559" s="28">
        <v>0.38996100000000006</v>
      </c>
      <c r="I1559" s="28">
        <v>0.4094590500000001</v>
      </c>
      <c r="J1559" s="28">
        <v>0.41764823100000009</v>
      </c>
      <c r="K1559" s="28">
        <v>0.42600119562000011</v>
      </c>
      <c r="L1559" s="28">
        <v>0.41322115975140011</v>
      </c>
      <c r="M1559" s="28">
        <v>0.38842789016631607</v>
      </c>
      <c r="N1559" s="28">
        <v>0.33016370664136863</v>
      </c>
      <c r="O1559" s="28">
        <v>0.37</v>
      </c>
      <c r="P1559" s="28">
        <v>0.43</v>
      </c>
      <c r="Q1559" s="28">
        <v>0.40849999999999997</v>
      </c>
      <c r="R1559" s="28">
        <v>0.49019999999999997</v>
      </c>
      <c r="S1559" s="28">
        <v>0.51961199999999996</v>
      </c>
      <c r="T1559" s="28">
        <v>0.53000424000000002</v>
      </c>
      <c r="U1559" s="28">
        <v>0.48760390080000005</v>
      </c>
      <c r="V1559" s="28">
        <v>0.51686013484800009</v>
      </c>
      <c r="W1559" s="28">
        <v>0.50135433080256009</v>
      </c>
      <c r="X1559" s="28">
        <v>0.49383401584052167</v>
      </c>
    </row>
    <row r="1560" spans="1:24" x14ac:dyDescent="0.2">
      <c r="A1560" s="11" t="s">
        <v>156</v>
      </c>
      <c r="B1560" s="11" t="s">
        <v>86</v>
      </c>
      <c r="C1560" s="11" t="s">
        <v>192</v>
      </c>
      <c r="D1560" s="11" t="s">
        <v>182</v>
      </c>
      <c r="E1560" s="28">
        <v>4.2722072989320847E-2</v>
      </c>
      <c r="F1560" s="28">
        <v>4.5593254948609913E-2</v>
      </c>
      <c r="G1560" s="28">
        <v>4.6131454615720942E-2</v>
      </c>
      <c r="H1560" s="28">
        <v>4.4951484639189861E-2</v>
      </c>
      <c r="I1560" s="28">
        <v>4.5421645104835991E-2</v>
      </c>
      <c r="J1560" s="28">
        <v>4.5496325322677646E-2</v>
      </c>
      <c r="K1560" s="28">
        <v>4.6374619476187262E-2</v>
      </c>
      <c r="L1560" s="28">
        <v>4.7050360202095132E-2</v>
      </c>
      <c r="M1560" s="28">
        <v>4.7653963285723647E-2</v>
      </c>
      <c r="N1560" s="28">
        <v>4.6954461084633747E-2</v>
      </c>
      <c r="O1560" s="28">
        <v>4.5794194746297152E-2</v>
      </c>
      <c r="P1560" s="28">
        <v>4.4110775271667443E-2</v>
      </c>
      <c r="Q1560" s="28">
        <v>4.1565143868142362E-2</v>
      </c>
      <c r="R1560" s="28">
        <v>3.9805803761987418E-2</v>
      </c>
      <c r="S1560" s="28">
        <v>3.829119436697874E-2</v>
      </c>
      <c r="T1560" s="28">
        <v>3.6886618958445971E-2</v>
      </c>
      <c r="U1560" s="28">
        <v>3.6334090873016915E-2</v>
      </c>
      <c r="V1560" s="28">
        <v>3.6774340876985057E-2</v>
      </c>
      <c r="W1560" s="28">
        <v>3.8024163380516701E-2</v>
      </c>
      <c r="X1560" s="28">
        <v>3.974950540865986E-2</v>
      </c>
    </row>
    <row r="1561" spans="1:24" x14ac:dyDescent="0.2">
      <c r="A1561" s="11" t="s">
        <v>156</v>
      </c>
      <c r="B1561" s="11" t="s">
        <v>86</v>
      </c>
      <c r="C1561" s="11" t="s">
        <v>192</v>
      </c>
      <c r="D1561" s="11" t="s">
        <v>183</v>
      </c>
      <c r="E1561" s="28">
        <v>8.4439823449722323E-3</v>
      </c>
      <c r="F1561" s="28">
        <v>7.0099999999999997E-3</v>
      </c>
      <c r="G1561" s="28">
        <v>5.091E-3</v>
      </c>
      <c r="H1561" s="28">
        <v>4.0000000000000001E-3</v>
      </c>
      <c r="I1561" s="28">
        <v>5.0000000000000001E-3</v>
      </c>
      <c r="J1561" s="28">
        <v>5.0000000000000001E-3</v>
      </c>
      <c r="K1561" s="28">
        <v>6.0000000000000001E-3</v>
      </c>
      <c r="L1561" s="28">
        <v>6.0000000000000001E-3</v>
      </c>
      <c r="M1561" s="28">
        <v>6.0000000000000001E-3</v>
      </c>
      <c r="N1561" s="28">
        <v>3.6673709255564246E-3</v>
      </c>
      <c r="O1561" s="28">
        <v>3.5351797701267786E-3</v>
      </c>
      <c r="P1561" s="28">
        <v>2.8960000000000001E-3</v>
      </c>
      <c r="Q1561" s="28">
        <v>2.0859999999999997E-3</v>
      </c>
      <c r="R1561" s="28">
        <v>2.6050000000000001E-3</v>
      </c>
      <c r="S1561" s="28">
        <v>2.6650000000000003E-3</v>
      </c>
      <c r="T1561" s="28">
        <v>2.6160000000000003E-3</v>
      </c>
      <c r="U1561" s="28">
        <v>3.5049999999999999E-3</v>
      </c>
      <c r="V1561" s="28">
        <v>4.437E-3</v>
      </c>
      <c r="W1561" s="28">
        <v>5.2950000000000002E-3</v>
      </c>
      <c r="X1561" s="28">
        <v>5.9080000000000001E-3</v>
      </c>
    </row>
    <row r="1562" spans="1:24" x14ac:dyDescent="0.2">
      <c r="A1562" s="11" t="s">
        <v>156</v>
      </c>
      <c r="B1562" s="11" t="s">
        <v>86</v>
      </c>
      <c r="C1562" s="11" t="s">
        <v>192</v>
      </c>
      <c r="D1562" s="11" t="s">
        <v>184</v>
      </c>
      <c r="E1562" s="28">
        <v>4.2320000000000005E-3</v>
      </c>
      <c r="F1562" s="28">
        <v>1.835E-3</v>
      </c>
      <c r="G1562" s="28">
        <v>2.359E-3</v>
      </c>
      <c r="H1562" s="28">
        <v>2E-3</v>
      </c>
      <c r="I1562" s="28">
        <v>2E-3</v>
      </c>
      <c r="J1562" s="28">
        <v>4.0000000000000001E-3</v>
      </c>
      <c r="K1562" s="28">
        <v>5.0000000000000001E-3</v>
      </c>
      <c r="L1562" s="28">
        <v>6.0000000000000001E-3</v>
      </c>
      <c r="M1562" s="28">
        <v>6.0000000000000001E-3</v>
      </c>
      <c r="N1562" s="28">
        <v>2.042E-3</v>
      </c>
      <c r="O1562" s="28">
        <v>4.1020000000000006E-3</v>
      </c>
      <c r="P1562" s="28">
        <v>4.0790000000000002E-3</v>
      </c>
      <c r="Q1562" s="28">
        <v>3.7190000000000001E-3</v>
      </c>
      <c r="R1562" s="28">
        <v>4.4039999999999999E-3</v>
      </c>
      <c r="S1562" s="28">
        <v>3.3E-3</v>
      </c>
      <c r="T1562" s="28">
        <v>3.6779999999999998E-3</v>
      </c>
      <c r="U1562" s="28">
        <v>4.2859999999999999E-3</v>
      </c>
      <c r="V1562" s="28">
        <v>4.7650000000000001E-3</v>
      </c>
      <c r="W1562" s="28">
        <v>5.1580000000000003E-3</v>
      </c>
      <c r="X1562" s="28">
        <v>5.4330000000000003E-3</v>
      </c>
    </row>
    <row r="1563" spans="1:24" x14ac:dyDescent="0.2">
      <c r="A1563" s="11" t="s">
        <v>156</v>
      </c>
      <c r="B1563" s="11" t="s">
        <v>86</v>
      </c>
      <c r="C1563" s="11" t="s">
        <v>192</v>
      </c>
      <c r="D1563" s="11" t="s">
        <v>185</v>
      </c>
      <c r="E1563" s="28">
        <v>3.3856000000000004E-2</v>
      </c>
      <c r="F1563" s="28">
        <v>1.468E-2</v>
      </c>
      <c r="G1563" s="28">
        <v>1.8872E-2</v>
      </c>
      <c r="H1563" s="28">
        <v>1.6E-2</v>
      </c>
      <c r="I1563" s="28">
        <v>1.6E-2</v>
      </c>
      <c r="J1563" s="28">
        <v>3.2000000000000001E-2</v>
      </c>
      <c r="K1563" s="28">
        <v>0.04</v>
      </c>
      <c r="L1563" s="28">
        <v>4.8000000000000001E-2</v>
      </c>
      <c r="M1563" s="28">
        <v>4.8000000000000001E-2</v>
      </c>
      <c r="N1563" s="28">
        <v>1.6336E-2</v>
      </c>
      <c r="O1563" s="28">
        <v>3.2816000000000005E-2</v>
      </c>
      <c r="P1563" s="28">
        <v>3.2632000000000001E-2</v>
      </c>
      <c r="Q1563" s="28">
        <v>2.9752000000000001E-2</v>
      </c>
      <c r="R1563" s="28">
        <v>3.5231999999999999E-2</v>
      </c>
      <c r="S1563" s="28">
        <v>2.64E-2</v>
      </c>
      <c r="T1563" s="28">
        <v>2.9423999999999999E-2</v>
      </c>
      <c r="U1563" s="28">
        <v>3.4287999999999999E-2</v>
      </c>
      <c r="V1563" s="28">
        <v>3.8120000000000001E-2</v>
      </c>
      <c r="W1563" s="28">
        <v>4.1264000000000002E-2</v>
      </c>
      <c r="X1563" s="28">
        <v>4.3464000000000003E-2</v>
      </c>
    </row>
    <row r="1564" spans="1:24" x14ac:dyDescent="0.2">
      <c r="A1564" s="11" t="s">
        <v>156</v>
      </c>
      <c r="B1564" s="11" t="s">
        <v>86</v>
      </c>
      <c r="C1564" s="11" t="s">
        <v>192</v>
      </c>
      <c r="D1564" s="11" t="s">
        <v>186</v>
      </c>
      <c r="E1564" s="28">
        <v>0.27673746951453071</v>
      </c>
      <c r="F1564" s="28">
        <v>0.30197716980754857</v>
      </c>
      <c r="G1564" s="28">
        <v>0.27413119158466642</v>
      </c>
      <c r="H1564" s="28">
        <v>0.28653883393250251</v>
      </c>
      <c r="I1564" s="28">
        <v>0.28666976567623237</v>
      </c>
      <c r="J1564" s="28">
        <v>0.26660178000298712</v>
      </c>
      <c r="K1564" s="28">
        <v>0.25877977416818743</v>
      </c>
      <c r="L1564" s="28">
        <v>0.2633112731209164</v>
      </c>
      <c r="M1564" s="28">
        <v>0.23459778994326214</v>
      </c>
      <c r="N1564" s="28">
        <v>0.22197967924091247</v>
      </c>
      <c r="O1564" s="28">
        <v>0.23636065498007394</v>
      </c>
      <c r="P1564" s="28">
        <v>0.21738254348655475</v>
      </c>
      <c r="Q1564" s="28">
        <v>0.17752429920000004</v>
      </c>
      <c r="R1564" s="28">
        <v>0.18669661739999999</v>
      </c>
      <c r="S1564" s="28">
        <v>0.20160064505995326</v>
      </c>
      <c r="T1564" s="28">
        <v>0.20053300574080782</v>
      </c>
      <c r="U1564" s="28">
        <v>0.20347090888889471</v>
      </c>
      <c r="V1564" s="28">
        <v>0.20593630891111633</v>
      </c>
      <c r="W1564" s="28">
        <v>0.21293531493089352</v>
      </c>
      <c r="X1564" s="28">
        <v>0.22259723028849523</v>
      </c>
    </row>
    <row r="1565" spans="1:24" x14ac:dyDescent="0.2">
      <c r="A1565" s="11" t="s">
        <v>156</v>
      </c>
      <c r="B1565" s="11" t="s">
        <v>86</v>
      </c>
      <c r="C1565" s="11" t="s">
        <v>192</v>
      </c>
      <c r="D1565" s="11" t="s">
        <v>187</v>
      </c>
      <c r="E1565" s="28">
        <v>0.31059346951453071</v>
      </c>
      <c r="F1565" s="28">
        <v>0.3166571698075486</v>
      </c>
      <c r="G1565" s="28">
        <v>0.29300319158466642</v>
      </c>
      <c r="H1565" s="28">
        <v>0.30253883393250253</v>
      </c>
      <c r="I1565" s="28">
        <v>0.30266976567623238</v>
      </c>
      <c r="J1565" s="28">
        <v>0.29860178000298709</v>
      </c>
      <c r="K1565" s="28">
        <v>0.29877977416818741</v>
      </c>
      <c r="L1565" s="28">
        <v>0.31131127312091639</v>
      </c>
      <c r="M1565" s="28">
        <v>0.28259778994326212</v>
      </c>
      <c r="N1565" s="28">
        <v>0.23831567924091246</v>
      </c>
      <c r="O1565" s="28">
        <v>0.26917665498007393</v>
      </c>
      <c r="P1565" s="28">
        <v>0.25001454348655477</v>
      </c>
      <c r="Q1565" s="28">
        <v>0.20727629920000004</v>
      </c>
      <c r="R1565" s="28">
        <v>0.22192861739999997</v>
      </c>
      <c r="S1565" s="28">
        <v>0.22800064505995327</v>
      </c>
      <c r="T1565" s="28">
        <v>0.22995700574080782</v>
      </c>
      <c r="U1565" s="28">
        <v>0.23775890888889473</v>
      </c>
      <c r="V1565" s="28">
        <v>0.24405630891111635</v>
      </c>
      <c r="W1565" s="28">
        <v>0.25419931493089354</v>
      </c>
      <c r="X1565" s="28">
        <v>0.26606123028849527</v>
      </c>
    </row>
    <row r="1566" spans="1:24" x14ac:dyDescent="0.2">
      <c r="A1566" s="11" t="s">
        <v>156</v>
      </c>
      <c r="B1566" s="11" t="s">
        <v>86</v>
      </c>
      <c r="C1566" s="11" t="s">
        <v>192</v>
      </c>
      <c r="D1566" s="11" t="s">
        <v>188</v>
      </c>
      <c r="E1566" s="28">
        <v>0.27685700000000002</v>
      </c>
      <c r="F1566" s="28">
        <v>0.33294099999999999</v>
      </c>
      <c r="G1566" s="28">
        <v>0.30487300000000001</v>
      </c>
      <c r="H1566" s="28">
        <v>0.29668099999999997</v>
      </c>
      <c r="I1566" s="28">
        <v>0.30091200000000001</v>
      </c>
      <c r="J1566" s="28">
        <v>0.30047000000000001</v>
      </c>
      <c r="K1566" s="28">
        <v>0.28761300000000001</v>
      </c>
      <c r="L1566" s="28">
        <v>0.34399999999999997</v>
      </c>
      <c r="M1566" s="28">
        <v>0.30478300000000003</v>
      </c>
      <c r="N1566" s="28">
        <v>0.26425999999999999</v>
      </c>
      <c r="O1566" s="28">
        <v>0.28257500000000002</v>
      </c>
      <c r="P1566" s="28">
        <v>0.25850899999999999</v>
      </c>
      <c r="Q1566" s="28">
        <v>0.202433</v>
      </c>
      <c r="R1566" s="28">
        <v>0.22884199999999999</v>
      </c>
      <c r="S1566" s="28">
        <v>0.27760391051764238</v>
      </c>
      <c r="T1566" s="28">
        <v>0.27506794495076364</v>
      </c>
      <c r="U1566" s="28">
        <v>0.28630501884651088</v>
      </c>
      <c r="V1566" s="28">
        <v>0.28910314035758816</v>
      </c>
      <c r="W1566" s="28">
        <v>0.29902972806314299</v>
      </c>
      <c r="X1566" s="28">
        <v>0.31092474674560455</v>
      </c>
    </row>
    <row r="1567" spans="1:24" x14ac:dyDescent="0.2">
      <c r="A1567" s="11" t="s">
        <v>156</v>
      </c>
      <c r="B1567" s="11" t="s">
        <v>86</v>
      </c>
      <c r="C1567" s="11" t="s">
        <v>192</v>
      </c>
      <c r="D1567" s="11" t="s">
        <v>189</v>
      </c>
      <c r="E1567" s="28">
        <v>9.1240000000000002E-3</v>
      </c>
      <c r="F1567" s="28">
        <v>7.3839999999999999E-3</v>
      </c>
      <c r="G1567" s="28">
        <v>1.1305000000000001E-2</v>
      </c>
      <c r="H1567" s="28">
        <v>7.5139999999999998E-3</v>
      </c>
      <c r="I1567" s="28">
        <v>1.4144E-2</v>
      </c>
      <c r="J1567" s="28">
        <v>7.8729999999999998E-3</v>
      </c>
      <c r="K1567" s="28">
        <v>1.159E-2</v>
      </c>
      <c r="L1567" s="28">
        <v>1.2111E-2</v>
      </c>
      <c r="M1567" s="28">
        <v>1.2019E-2</v>
      </c>
      <c r="N1567" s="28">
        <v>1.8522000000000004E-2</v>
      </c>
      <c r="O1567" s="28">
        <v>2.2006000000000001E-2</v>
      </c>
      <c r="P1567" s="28">
        <v>2.4417999999999999E-2</v>
      </c>
      <c r="Q1567" s="28">
        <v>3.1843999999999997E-2</v>
      </c>
      <c r="R1567" s="28">
        <v>2.6974999999999999E-2</v>
      </c>
      <c r="S1567" s="28">
        <v>2.8057110854358129E-2</v>
      </c>
      <c r="T1567" s="28">
        <v>3.0647390621398936E-2</v>
      </c>
      <c r="U1567" s="28">
        <v>3.2422716090290009E-2</v>
      </c>
      <c r="V1567" s="28">
        <v>3.266521440000001E-2</v>
      </c>
      <c r="W1567" s="28">
        <v>3.266521440000001E-2</v>
      </c>
      <c r="X1567" s="28">
        <v>3.266521440000001E-2</v>
      </c>
    </row>
    <row r="1568" spans="1:24" x14ac:dyDescent="0.2">
      <c r="A1568" s="11" t="s">
        <v>156</v>
      </c>
      <c r="B1568" s="11" t="s">
        <v>86</v>
      </c>
      <c r="C1568" s="11" t="s">
        <v>192</v>
      </c>
      <c r="D1568" s="11" t="s">
        <v>190</v>
      </c>
      <c r="E1568" s="28">
        <v>0</v>
      </c>
      <c r="F1568" s="28">
        <v>0</v>
      </c>
      <c r="G1568" s="28">
        <v>0</v>
      </c>
      <c r="H1568" s="28">
        <v>0</v>
      </c>
      <c r="I1568" s="28">
        <v>0</v>
      </c>
      <c r="J1568" s="28">
        <v>0</v>
      </c>
      <c r="K1568" s="28">
        <v>0</v>
      </c>
      <c r="L1568" s="28">
        <v>0</v>
      </c>
      <c r="M1568" s="28">
        <v>0</v>
      </c>
      <c r="N1568" s="28">
        <v>0</v>
      </c>
      <c r="O1568" s="28">
        <v>0</v>
      </c>
      <c r="P1568" s="28">
        <v>0</v>
      </c>
      <c r="Q1568" s="28">
        <v>0</v>
      </c>
      <c r="R1568" s="28">
        <v>0</v>
      </c>
      <c r="S1568" s="28">
        <v>0</v>
      </c>
      <c r="T1568" s="28">
        <v>0</v>
      </c>
      <c r="U1568" s="28">
        <v>0</v>
      </c>
      <c r="V1568" s="28">
        <v>0</v>
      </c>
      <c r="W1568" s="28">
        <v>0</v>
      </c>
      <c r="X1568" s="28">
        <v>0</v>
      </c>
    </row>
    <row r="1569" spans="1:24" x14ac:dyDescent="0.2">
      <c r="A1569" s="11" t="s">
        <v>157</v>
      </c>
      <c r="B1569" s="11" t="s">
        <v>86</v>
      </c>
      <c r="C1569" s="11" t="s">
        <v>181</v>
      </c>
      <c r="D1569" s="11" t="s">
        <v>182</v>
      </c>
      <c r="E1569" s="28">
        <v>17.449235000000002</v>
      </c>
      <c r="F1569" s="28">
        <v>18.150880000000001</v>
      </c>
      <c r="G1569" s="28">
        <v>18.732632000000002</v>
      </c>
      <c r="H1569" s="28">
        <v>18.688320000000001</v>
      </c>
      <c r="I1569" s="28">
        <v>19.542000000000002</v>
      </c>
      <c r="J1569" s="28">
        <v>20.25</v>
      </c>
      <c r="K1569" s="28">
        <v>20.637</v>
      </c>
      <c r="L1569" s="28">
        <v>21.76</v>
      </c>
      <c r="M1569" s="28">
        <v>22.145</v>
      </c>
      <c r="N1569" s="28">
        <v>21.982999249999999</v>
      </c>
      <c r="O1569" s="28">
        <v>22.146999999999998</v>
      </c>
      <c r="P1569" s="28">
        <v>22.277000000000001</v>
      </c>
      <c r="Q1569" s="28">
        <v>22.248000000000001</v>
      </c>
      <c r="R1569" s="28">
        <v>22.191936999999999</v>
      </c>
      <c r="S1569" s="28">
        <v>22.275235205000001</v>
      </c>
      <c r="T1569" s="28">
        <v>22.425287972825</v>
      </c>
      <c r="U1569" s="28">
        <v>22.529554453911999</v>
      </c>
      <c r="V1569" s="28">
        <v>22.598009503485958</v>
      </c>
      <c r="W1569" s="28">
        <v>22.725665075829092</v>
      </c>
      <c r="X1569" s="28">
        <v>22.830770152189295</v>
      </c>
    </row>
    <row r="1570" spans="1:24" x14ac:dyDescent="0.2">
      <c r="A1570" s="11" t="s">
        <v>157</v>
      </c>
      <c r="B1570" s="11" t="s">
        <v>86</v>
      </c>
      <c r="C1570" s="11" t="s">
        <v>181</v>
      </c>
      <c r="D1570" s="11" t="s">
        <v>183</v>
      </c>
      <c r="E1570" s="28">
        <v>1.462561</v>
      </c>
      <c r="F1570" s="28">
        <v>1.5033699999999999</v>
      </c>
      <c r="G1570" s="28">
        <v>1.4056440000000001</v>
      </c>
      <c r="H1570" s="28">
        <v>1.466</v>
      </c>
      <c r="I1570" s="28">
        <v>1.6160000000000001</v>
      </c>
      <c r="J1570" s="28">
        <v>1.649</v>
      </c>
      <c r="K1570" s="28">
        <v>1.635</v>
      </c>
      <c r="L1570" s="28">
        <v>1.615</v>
      </c>
      <c r="M1570" s="28">
        <v>1.161</v>
      </c>
      <c r="N1570" s="28">
        <v>0.95277200000000006</v>
      </c>
      <c r="O1570" s="28">
        <v>0.98201499999999997</v>
      </c>
      <c r="P1570" s="28">
        <v>0.80802800000000008</v>
      </c>
      <c r="Q1570" s="28">
        <v>0.69259199999999999</v>
      </c>
      <c r="R1570" s="28">
        <v>0.72261699999999995</v>
      </c>
      <c r="S1570" s="28">
        <v>0.860016</v>
      </c>
      <c r="T1570" s="28">
        <v>0.92968600000000001</v>
      </c>
      <c r="U1570" s="28">
        <v>1.0012780000000001</v>
      </c>
      <c r="V1570" s="28">
        <v>1.0822850000000002</v>
      </c>
      <c r="W1570" s="28">
        <v>1.144566</v>
      </c>
      <c r="X1570" s="28">
        <v>1.195937</v>
      </c>
    </row>
    <row r="1571" spans="1:24" x14ac:dyDescent="0.2">
      <c r="A1571" s="11" t="s">
        <v>157</v>
      </c>
      <c r="B1571" s="11" t="s">
        <v>86</v>
      </c>
      <c r="C1571" s="11" t="s">
        <v>181</v>
      </c>
      <c r="D1571" s="11" t="s">
        <v>184</v>
      </c>
      <c r="E1571" s="28">
        <v>2.553366</v>
      </c>
      <c r="F1571" s="28">
        <v>2.3727010000000002</v>
      </c>
      <c r="G1571" s="28">
        <v>2.4039389999999998</v>
      </c>
      <c r="H1571" s="28">
        <v>2.5830000000000002</v>
      </c>
      <c r="I1571" s="28">
        <v>2.585</v>
      </c>
      <c r="J1571" s="28">
        <v>2.2909999999999999</v>
      </c>
      <c r="K1571" s="28">
        <v>2.2650000000000001</v>
      </c>
      <c r="L1571" s="28">
        <v>2.363</v>
      </c>
      <c r="M1571" s="28">
        <v>2.093</v>
      </c>
      <c r="N1571" s="28">
        <v>1.9562090000000001</v>
      </c>
      <c r="O1571" s="28">
        <v>2.0979190000000001</v>
      </c>
      <c r="P1571" s="28">
        <v>2.0178069999999999</v>
      </c>
      <c r="Q1571" s="28">
        <v>1.550894</v>
      </c>
      <c r="R1571" s="28">
        <v>1.757425</v>
      </c>
      <c r="S1571" s="28">
        <v>1.860916</v>
      </c>
      <c r="T1571" s="28">
        <v>1.9546330000000001</v>
      </c>
      <c r="U1571" s="28">
        <v>1.996173</v>
      </c>
      <c r="V1571" s="28">
        <v>2.1487669999999999</v>
      </c>
      <c r="W1571" s="28">
        <v>2.205228</v>
      </c>
      <c r="X1571" s="28">
        <v>2.223322</v>
      </c>
    </row>
    <row r="1572" spans="1:24" x14ac:dyDescent="0.2">
      <c r="A1572" s="11" t="s">
        <v>157</v>
      </c>
      <c r="B1572" s="11" t="s">
        <v>86</v>
      </c>
      <c r="C1572" s="11" t="s">
        <v>181</v>
      </c>
      <c r="D1572" s="11" t="s">
        <v>185</v>
      </c>
      <c r="E1572" s="28">
        <v>12.766830000000001</v>
      </c>
      <c r="F1572" s="28">
        <v>11.863505</v>
      </c>
      <c r="G1572" s="28">
        <v>12.019694999999999</v>
      </c>
      <c r="H1572" s="28">
        <v>12.914999999999999</v>
      </c>
      <c r="I1572" s="28">
        <v>12.925000000000001</v>
      </c>
      <c r="J1572" s="28">
        <v>11.455</v>
      </c>
      <c r="K1572" s="28">
        <v>11.324999999999999</v>
      </c>
      <c r="L1572" s="28">
        <v>11.815</v>
      </c>
      <c r="M1572" s="28">
        <v>10.465</v>
      </c>
      <c r="N1572" s="28">
        <v>9.7810450000000007</v>
      </c>
      <c r="O1572" s="28">
        <v>10.489595000000001</v>
      </c>
      <c r="P1572" s="28">
        <v>10.089035000000001</v>
      </c>
      <c r="Q1572" s="28">
        <v>7.7544699999999986</v>
      </c>
      <c r="R1572" s="28">
        <v>8.7871249999999996</v>
      </c>
      <c r="S1572" s="28">
        <v>9.3045799999999996</v>
      </c>
      <c r="T1572" s="28">
        <v>9.7731650000000005</v>
      </c>
      <c r="U1572" s="28">
        <v>9.9808649999999997</v>
      </c>
      <c r="V1572" s="28">
        <v>10.743834999999999</v>
      </c>
      <c r="W1572" s="28">
        <v>11.02614</v>
      </c>
      <c r="X1572" s="28">
        <v>11.11661</v>
      </c>
    </row>
    <row r="1573" spans="1:24" x14ac:dyDescent="0.2">
      <c r="A1573" s="11" t="s">
        <v>157</v>
      </c>
      <c r="B1573" s="11" t="s">
        <v>86</v>
      </c>
      <c r="C1573" s="11" t="s">
        <v>181</v>
      </c>
      <c r="D1573" s="11" t="s">
        <v>186</v>
      </c>
      <c r="E1573" s="28">
        <v>13.784895650000001</v>
      </c>
      <c r="F1573" s="28">
        <v>14.2</v>
      </c>
      <c r="G1573" s="28">
        <v>15.4</v>
      </c>
      <c r="H1573" s="28">
        <v>15.885072000000003</v>
      </c>
      <c r="I1573" s="28">
        <v>16.161234</v>
      </c>
      <c r="J1573" s="28">
        <v>15.992133427446531</v>
      </c>
      <c r="K1573" s="28">
        <v>17.347993616174385</v>
      </c>
      <c r="L1573" s="28">
        <v>17.915601737687897</v>
      </c>
      <c r="M1573" s="28">
        <v>16.834148363205628</v>
      </c>
      <c r="N1573" s="28">
        <v>17.204464975</v>
      </c>
      <c r="O1573" s="28">
        <v>18.665060450000002</v>
      </c>
      <c r="P1573" s="28">
        <v>17.592720849999999</v>
      </c>
      <c r="Q1573" s="28">
        <v>15.610610550000002</v>
      </c>
      <c r="R1573" s="28">
        <v>17.62246665</v>
      </c>
      <c r="S1573" s="28">
        <v>17.961090129878048</v>
      </c>
      <c r="T1573" s="28">
        <v>18.32800968359842</v>
      </c>
      <c r="U1573" s="28">
        <v>18.699530196746959</v>
      </c>
      <c r="V1573" s="28">
        <v>18.756347887893348</v>
      </c>
      <c r="W1573" s="28">
        <v>18.862302012938144</v>
      </c>
      <c r="X1573" s="28">
        <v>18.949539226317118</v>
      </c>
    </row>
    <row r="1574" spans="1:24" x14ac:dyDescent="0.2">
      <c r="A1574" s="11" t="s">
        <v>157</v>
      </c>
      <c r="B1574" s="11" t="s">
        <v>86</v>
      </c>
      <c r="C1574" s="11" t="s">
        <v>181</v>
      </c>
      <c r="D1574" s="11" t="s">
        <v>187</v>
      </c>
      <c r="E1574" s="28">
        <v>26.551725650000002</v>
      </c>
      <c r="F1574" s="28">
        <v>26.063504999999999</v>
      </c>
      <c r="G1574" s="28">
        <v>27.419694999999997</v>
      </c>
      <c r="H1574" s="28">
        <v>28.800072</v>
      </c>
      <c r="I1574" s="28">
        <v>29.086234000000001</v>
      </c>
      <c r="J1574" s="28">
        <v>27.447133427446531</v>
      </c>
      <c r="K1574" s="28">
        <v>28.672993616174388</v>
      </c>
      <c r="L1574" s="28">
        <v>29.730601737687898</v>
      </c>
      <c r="M1574" s="28">
        <v>27.299148363205628</v>
      </c>
      <c r="N1574" s="28">
        <v>26.985509974999999</v>
      </c>
      <c r="O1574" s="28">
        <v>29.154655450000003</v>
      </c>
      <c r="P1574" s="28">
        <v>27.681755850000002</v>
      </c>
      <c r="Q1574" s="28">
        <v>23.365080550000002</v>
      </c>
      <c r="R1574" s="28">
        <v>26.409591649999999</v>
      </c>
      <c r="S1574" s="28">
        <v>27.265670129878046</v>
      </c>
      <c r="T1574" s="28">
        <v>28.101174683598423</v>
      </c>
      <c r="U1574" s="28">
        <v>28.680395196746957</v>
      </c>
      <c r="V1574" s="28">
        <v>29.500182887893345</v>
      </c>
      <c r="W1574" s="28">
        <v>29.888442012938143</v>
      </c>
      <c r="X1574" s="28">
        <v>30.066149226317116</v>
      </c>
    </row>
    <row r="1575" spans="1:24" x14ac:dyDescent="0.2">
      <c r="A1575" s="11" t="s">
        <v>157</v>
      </c>
      <c r="B1575" s="11" t="s">
        <v>86</v>
      </c>
      <c r="C1575" s="11" t="s">
        <v>181</v>
      </c>
      <c r="D1575" s="11" t="s">
        <v>188</v>
      </c>
      <c r="E1575" s="28">
        <v>20.469764999999999</v>
      </c>
      <c r="F1575" s="28">
        <v>21.017469999999999</v>
      </c>
      <c r="G1575" s="28">
        <v>21.346924999999999</v>
      </c>
      <c r="H1575" s="28">
        <v>22.966999999999999</v>
      </c>
      <c r="I1575" s="28">
        <v>24.97</v>
      </c>
      <c r="J1575" s="28">
        <v>23.657</v>
      </c>
      <c r="K1575" s="28">
        <v>24.164000000000001</v>
      </c>
      <c r="L1575" s="28">
        <v>26.981999999999999</v>
      </c>
      <c r="M1575" s="28">
        <v>25.849</v>
      </c>
      <c r="N1575" s="28">
        <v>26.418712320000001</v>
      </c>
      <c r="O1575" s="28">
        <v>28.229863600000002</v>
      </c>
      <c r="P1575" s="28">
        <v>25.92480827</v>
      </c>
      <c r="Q1575" s="28">
        <v>23.016567999999999</v>
      </c>
      <c r="R1575" s="28">
        <v>26.291542</v>
      </c>
      <c r="S1575" s="28">
        <v>26.901247891636899</v>
      </c>
      <c r="T1575" s="28">
        <v>27.726240973182435</v>
      </c>
      <c r="U1575" s="28">
        <v>28.02478725365987</v>
      </c>
      <c r="V1575" s="28">
        <v>28.227206724406699</v>
      </c>
      <c r="W1575" s="28">
        <v>28.368342758028739</v>
      </c>
      <c r="X1575" s="28">
        <v>28.496005720658786</v>
      </c>
    </row>
    <row r="1576" spans="1:24" x14ac:dyDescent="0.2">
      <c r="A1576" s="11" t="s">
        <v>157</v>
      </c>
      <c r="B1576" s="11" t="s">
        <v>86</v>
      </c>
      <c r="C1576" s="11" t="s">
        <v>181</v>
      </c>
      <c r="D1576" s="11" t="s">
        <v>189</v>
      </c>
      <c r="E1576" s="28">
        <v>20.420235999999999</v>
      </c>
      <c r="F1576" s="28">
        <v>20.580939000000001</v>
      </c>
      <c r="G1576" s="28">
        <v>23.008074000000001</v>
      </c>
      <c r="H1576" s="28">
        <v>22.207373</v>
      </c>
      <c r="I1576" s="28">
        <v>24.385999999999999</v>
      </c>
      <c r="J1576" s="28">
        <v>24.443999999999999</v>
      </c>
      <c r="K1576" s="28">
        <v>25.988</v>
      </c>
      <c r="L1576" s="28">
        <v>26.192</v>
      </c>
      <c r="M1576" s="28">
        <v>23.582773</v>
      </c>
      <c r="N1576" s="28">
        <v>21.862171</v>
      </c>
      <c r="O1576" s="28">
        <v>22.804410699999998</v>
      </c>
      <c r="P1576" s="28">
        <v>23.95983296</v>
      </c>
      <c r="Q1576" s="28">
        <v>21.441489301362004</v>
      </c>
      <c r="R1576" s="28">
        <v>22.667414180000009</v>
      </c>
      <c r="S1576" s="28">
        <v>23.911480111458278</v>
      </c>
      <c r="T1576" s="28">
        <v>24.129689506233092</v>
      </c>
      <c r="U1576" s="28">
        <v>24.316613018707766</v>
      </c>
      <c r="V1576" s="28">
        <v>24.094641230061288</v>
      </c>
      <c r="W1576" s="28">
        <v>23.891406840686351</v>
      </c>
      <c r="X1576" s="28">
        <v>23.652492772279484</v>
      </c>
    </row>
    <row r="1577" spans="1:24" x14ac:dyDescent="0.2">
      <c r="A1577" s="11" t="s">
        <v>157</v>
      </c>
      <c r="B1577" s="11" t="s">
        <v>86</v>
      </c>
      <c r="C1577" s="11" t="s">
        <v>181</v>
      </c>
      <c r="D1577" s="11" t="s">
        <v>190</v>
      </c>
      <c r="E1577" s="28">
        <v>27.574000000000002</v>
      </c>
      <c r="F1577" s="28">
        <v>25.321000000000002</v>
      </c>
      <c r="G1577" s="28">
        <v>26.888999999999999</v>
      </c>
      <c r="H1577" s="28">
        <v>29.297999999999998</v>
      </c>
      <c r="I1577" s="28">
        <v>30.565000000000001</v>
      </c>
      <c r="J1577" s="28">
        <v>29.681000000000001</v>
      </c>
      <c r="K1577" s="28">
        <v>30.09</v>
      </c>
      <c r="L1577" s="28">
        <v>29.88</v>
      </c>
      <c r="M1577" s="28">
        <v>26.898000000000003</v>
      </c>
      <c r="N1577" s="28">
        <v>22.5</v>
      </c>
      <c r="O1577" s="28">
        <v>23</v>
      </c>
      <c r="P1577" s="28">
        <v>26</v>
      </c>
      <c r="Q1577" s="28">
        <v>22.18</v>
      </c>
      <c r="R1577" s="28">
        <v>22.11346</v>
      </c>
      <c r="S1577" s="28">
        <v>23.440267600000002</v>
      </c>
      <c r="T1577" s="28">
        <v>24.612280980000005</v>
      </c>
      <c r="U1577" s="28">
        <v>24.912550807956006</v>
      </c>
      <c r="V1577" s="28">
        <v>25.535364578154908</v>
      </c>
      <c r="W1577" s="28">
        <v>25.535364578154908</v>
      </c>
      <c r="X1577" s="28">
        <v>25.280010932373354</v>
      </c>
    </row>
    <row r="1578" spans="1:24" x14ac:dyDescent="0.2">
      <c r="A1578" s="11" t="s">
        <v>157</v>
      </c>
      <c r="B1578" s="11" t="s">
        <v>86</v>
      </c>
      <c r="C1578" s="11" t="s">
        <v>191</v>
      </c>
      <c r="D1578" s="11" t="s">
        <v>182</v>
      </c>
      <c r="E1578" s="28">
        <v>3.4602750000000002</v>
      </c>
      <c r="F1578" s="28">
        <v>3.6193799999999996</v>
      </c>
      <c r="G1578" s="28">
        <v>3.7527339999999998</v>
      </c>
      <c r="H1578" s="28">
        <v>3.8498219999999996</v>
      </c>
      <c r="I1578" s="28">
        <v>4.0699399999999999</v>
      </c>
      <c r="J1578" s="28">
        <v>4.414148</v>
      </c>
      <c r="K1578" s="28">
        <v>4.6607050000000001</v>
      </c>
      <c r="L1578" s="28">
        <v>4.8840120000000002</v>
      </c>
      <c r="M1578" s="28">
        <v>4.9362587000000007</v>
      </c>
      <c r="N1578" s="28">
        <v>4.8239999999999998</v>
      </c>
      <c r="O1578" s="28">
        <v>4.7990000000000004</v>
      </c>
      <c r="P1578" s="28">
        <v>4.7640000000000002</v>
      </c>
      <c r="Q1578" s="28">
        <v>4.7454310000000008</v>
      </c>
      <c r="R1578" s="28">
        <v>4.7359143800000005</v>
      </c>
      <c r="S1578" s="28">
        <v>4.7531860924</v>
      </c>
      <c r="T1578" s="28">
        <v>4.785852370552</v>
      </c>
      <c r="U1578" s="28">
        <v>4.8362703231409601</v>
      </c>
      <c r="V1578" s="28">
        <v>4.8810315650624361</v>
      </c>
      <c r="W1578" s="28">
        <v>4.9489807759358744</v>
      </c>
      <c r="X1578" s="28">
        <v>5.0409742565374769</v>
      </c>
    </row>
    <row r="1579" spans="1:24" x14ac:dyDescent="0.2">
      <c r="A1579" s="11" t="s">
        <v>157</v>
      </c>
      <c r="B1579" s="11" t="s">
        <v>86</v>
      </c>
      <c r="C1579" s="11" t="s">
        <v>191</v>
      </c>
      <c r="D1579" s="11" t="s">
        <v>183</v>
      </c>
      <c r="E1579" s="28">
        <v>0.20801900000000001</v>
      </c>
      <c r="F1579" s="28">
        <v>0.20604499999999998</v>
      </c>
      <c r="G1579" s="28">
        <v>0.19634399999999999</v>
      </c>
      <c r="H1579" s="28">
        <v>0.214</v>
      </c>
      <c r="I1579" s="28">
        <v>0.23699999999999999</v>
      </c>
      <c r="J1579" s="28">
        <v>0.26800000000000002</v>
      </c>
      <c r="K1579" s="28">
        <v>0.27600000000000002</v>
      </c>
      <c r="L1579" s="28">
        <v>0.27500000000000002</v>
      </c>
      <c r="M1579" s="28">
        <v>0.16600000000000001</v>
      </c>
      <c r="N1579" s="28">
        <v>0.10724800000000001</v>
      </c>
      <c r="O1579" s="28">
        <v>0.11594499999999999</v>
      </c>
      <c r="P1579" s="28">
        <v>0.104214</v>
      </c>
      <c r="Q1579" s="28">
        <v>7.6711000000000001E-2</v>
      </c>
      <c r="R1579" s="28">
        <v>8.5391999999999996E-2</v>
      </c>
      <c r="S1579" s="28">
        <v>0.11198999999999999</v>
      </c>
      <c r="T1579" s="28">
        <v>0.12773000000000001</v>
      </c>
      <c r="U1579" s="28">
        <v>0.14613499999999999</v>
      </c>
      <c r="V1579" s="28">
        <v>0.16566800000000001</v>
      </c>
      <c r="W1579" s="28">
        <v>0.189975</v>
      </c>
      <c r="X1579" s="28">
        <v>0.21571799999999999</v>
      </c>
    </row>
    <row r="1580" spans="1:24" x14ac:dyDescent="0.2">
      <c r="A1580" s="11" t="s">
        <v>157</v>
      </c>
      <c r="B1580" s="11" t="s">
        <v>86</v>
      </c>
      <c r="C1580" s="11" t="s">
        <v>191</v>
      </c>
      <c r="D1580" s="11" t="s">
        <v>184</v>
      </c>
      <c r="E1580" s="28">
        <v>0.41823200000000005</v>
      </c>
      <c r="F1580" s="28">
        <v>0.42317300000000002</v>
      </c>
      <c r="G1580" s="28">
        <v>0.378415</v>
      </c>
      <c r="H1580" s="28">
        <v>0.378</v>
      </c>
      <c r="I1580" s="28">
        <v>0.36399999999999999</v>
      </c>
      <c r="J1580" s="28">
        <v>0.39300000000000002</v>
      </c>
      <c r="K1580" s="28">
        <v>0.442</v>
      </c>
      <c r="L1580" s="28">
        <v>0.52700000000000002</v>
      </c>
      <c r="M1580" s="28">
        <v>0.44</v>
      </c>
      <c r="N1580" s="28">
        <v>0.21928400000000001</v>
      </c>
      <c r="O1580" s="28">
        <v>0.29808100000000004</v>
      </c>
      <c r="P1580" s="28">
        <v>0.34099099999999999</v>
      </c>
      <c r="Q1580" s="28">
        <v>0.39758300000000002</v>
      </c>
      <c r="R1580" s="28">
        <v>0.391484</v>
      </c>
      <c r="S1580" s="28">
        <v>0.475966</v>
      </c>
      <c r="T1580" s="28">
        <v>0.44089400000000001</v>
      </c>
      <c r="U1580" s="28">
        <v>0.53408900000000004</v>
      </c>
      <c r="V1580" s="28">
        <v>0.57804200000000006</v>
      </c>
      <c r="W1580" s="28">
        <v>0.59642499999999998</v>
      </c>
      <c r="X1580" s="28">
        <v>0.59639500000000001</v>
      </c>
    </row>
    <row r="1581" spans="1:24" x14ac:dyDescent="0.2">
      <c r="A1581" s="11" t="s">
        <v>157</v>
      </c>
      <c r="B1581" s="11" t="s">
        <v>86</v>
      </c>
      <c r="C1581" s="11" t="s">
        <v>191</v>
      </c>
      <c r="D1581" s="11" t="s">
        <v>185</v>
      </c>
      <c r="E1581" s="28">
        <v>2.0911600000000004</v>
      </c>
      <c r="F1581" s="28">
        <v>2.1158650000000003</v>
      </c>
      <c r="G1581" s="28">
        <v>1.892075</v>
      </c>
      <c r="H1581" s="28">
        <v>1.89</v>
      </c>
      <c r="I1581" s="28">
        <v>1.82</v>
      </c>
      <c r="J1581" s="28">
        <v>1.9650000000000001</v>
      </c>
      <c r="K1581" s="28">
        <v>2.21</v>
      </c>
      <c r="L1581" s="28">
        <v>2.6349999999999998</v>
      </c>
      <c r="M1581" s="28">
        <v>2.2000000000000002</v>
      </c>
      <c r="N1581" s="28">
        <v>1.09642</v>
      </c>
      <c r="O1581" s="28">
        <v>1.4904050000000002</v>
      </c>
      <c r="P1581" s="28">
        <v>1.704955</v>
      </c>
      <c r="Q1581" s="28">
        <v>1.9879149999999999</v>
      </c>
      <c r="R1581" s="28">
        <v>1.9574199999999999</v>
      </c>
      <c r="S1581" s="28">
        <v>2.3798300000000001</v>
      </c>
      <c r="T1581" s="28">
        <v>2.2044700000000002</v>
      </c>
      <c r="U1581" s="28">
        <v>2.670445</v>
      </c>
      <c r="V1581" s="28">
        <v>2.8902100000000002</v>
      </c>
      <c r="W1581" s="28">
        <v>2.9821249999999999</v>
      </c>
      <c r="X1581" s="28">
        <v>2.9819750000000003</v>
      </c>
    </row>
    <row r="1582" spans="1:24" x14ac:dyDescent="0.2">
      <c r="A1582" s="11" t="s">
        <v>157</v>
      </c>
      <c r="B1582" s="11" t="s">
        <v>86</v>
      </c>
      <c r="C1582" s="11" t="s">
        <v>191</v>
      </c>
      <c r="D1582" s="11" t="s">
        <v>186</v>
      </c>
      <c r="E1582" s="28">
        <v>1.2955645472361819</v>
      </c>
      <c r="F1582" s="28">
        <v>1.3499437164434067</v>
      </c>
      <c r="G1582" s="28">
        <v>1.4504302442338768</v>
      </c>
      <c r="H1582" s="28">
        <v>1.5591779100000001</v>
      </c>
      <c r="I1582" s="28">
        <v>1.6605355199999998</v>
      </c>
      <c r="J1582" s="28">
        <v>1.7083194102187362</v>
      </c>
      <c r="K1582" s="28">
        <v>1.8332807772264395</v>
      </c>
      <c r="L1582" s="28">
        <v>1.978972486281954</v>
      </c>
      <c r="M1582" s="28">
        <v>1.8003030169111396</v>
      </c>
      <c r="N1582" s="28">
        <v>1.61725352</v>
      </c>
      <c r="O1582" s="28">
        <v>1.7559178960000001</v>
      </c>
      <c r="P1582" s="28">
        <v>1.4350153151999998</v>
      </c>
      <c r="Q1582" s="28">
        <v>1.2153815984</v>
      </c>
      <c r="R1582" s="28">
        <v>1.2797408784000002</v>
      </c>
      <c r="S1582" s="28">
        <v>1.3489619966338253</v>
      </c>
      <c r="T1582" s="28">
        <v>1.4131322824909105</v>
      </c>
      <c r="U1582" s="28">
        <v>1.547606503405107</v>
      </c>
      <c r="V1582" s="28">
        <v>1.6595507321212279</v>
      </c>
      <c r="W1582" s="28">
        <v>1.7816330793369144</v>
      </c>
      <c r="X1582" s="28">
        <v>1.8651604749188662</v>
      </c>
    </row>
    <row r="1583" spans="1:24" x14ac:dyDescent="0.2">
      <c r="A1583" s="11" t="s">
        <v>157</v>
      </c>
      <c r="B1583" s="11" t="s">
        <v>86</v>
      </c>
      <c r="C1583" s="11" t="s">
        <v>191</v>
      </c>
      <c r="D1583" s="11" t="s">
        <v>187</v>
      </c>
      <c r="E1583" s="28">
        <v>3.3867245472361822</v>
      </c>
      <c r="F1583" s="28">
        <v>3.4658087164434068</v>
      </c>
      <c r="G1583" s="28">
        <v>3.3425052442338767</v>
      </c>
      <c r="H1583" s="28">
        <v>3.4491779100000004</v>
      </c>
      <c r="I1583" s="28">
        <v>3.4805355199999997</v>
      </c>
      <c r="J1583" s="28">
        <v>3.6733194102187365</v>
      </c>
      <c r="K1583" s="28">
        <v>4.043280777226439</v>
      </c>
      <c r="L1583" s="28">
        <v>4.6139724862819538</v>
      </c>
      <c r="M1583" s="28">
        <v>4.0003030169111398</v>
      </c>
      <c r="N1583" s="28">
        <v>2.71367352</v>
      </c>
      <c r="O1583" s="28">
        <v>3.2463228960000006</v>
      </c>
      <c r="P1583" s="28">
        <v>3.1399703151999998</v>
      </c>
      <c r="Q1583" s="28">
        <v>3.2032965983999997</v>
      </c>
      <c r="R1583" s="28">
        <v>3.2371608784000001</v>
      </c>
      <c r="S1583" s="28">
        <v>3.7287919966338254</v>
      </c>
      <c r="T1583" s="28">
        <v>3.6176022824909104</v>
      </c>
      <c r="U1583" s="28">
        <v>4.2180515034051069</v>
      </c>
      <c r="V1583" s="28">
        <v>4.5497607321212286</v>
      </c>
      <c r="W1583" s="28">
        <v>4.7637580793369141</v>
      </c>
      <c r="X1583" s="28">
        <v>4.8471354749188666</v>
      </c>
    </row>
    <row r="1584" spans="1:24" x14ac:dyDescent="0.2">
      <c r="A1584" s="11" t="s">
        <v>157</v>
      </c>
      <c r="B1584" s="11" t="s">
        <v>86</v>
      </c>
      <c r="C1584" s="11" t="s">
        <v>191</v>
      </c>
      <c r="D1584" s="11" t="s">
        <v>188</v>
      </c>
      <c r="E1584" s="28">
        <v>2.3867880000000001</v>
      </c>
      <c r="F1584" s="28">
        <v>2.2013889999999998</v>
      </c>
      <c r="G1584" s="28">
        <v>2.2621880000000001</v>
      </c>
      <c r="H1584" s="28">
        <v>2.3229839999999999</v>
      </c>
      <c r="I1584" s="28">
        <v>2.7601343784994405</v>
      </c>
      <c r="J1584" s="28">
        <v>2.5350000000000001</v>
      </c>
      <c r="K1584" s="28">
        <v>2.6539999999999999</v>
      </c>
      <c r="L1584" s="28">
        <v>3.0270000000000001</v>
      </c>
      <c r="M1584" s="28">
        <v>2.2963439999999999</v>
      </c>
      <c r="N1584" s="28">
        <v>1.482577</v>
      </c>
      <c r="O1584" s="28">
        <v>1.5678288784600001</v>
      </c>
      <c r="P1584" s="28">
        <v>1.5880397865</v>
      </c>
      <c r="Q1584" s="28">
        <v>1.3923950433000003</v>
      </c>
      <c r="R1584" s="28">
        <v>1.6594325327999999</v>
      </c>
      <c r="S1584" s="28">
        <v>1.6958228136291158</v>
      </c>
      <c r="T1584" s="28">
        <v>2.0490612745563292</v>
      </c>
      <c r="U1584" s="28">
        <v>2.5783708830329037</v>
      </c>
      <c r="V1584" s="28">
        <v>2.8729145081819225</v>
      </c>
      <c r="W1584" s="28">
        <v>3.1266456639016531</v>
      </c>
      <c r="X1584" s="28">
        <v>3.2201576328480157</v>
      </c>
    </row>
    <row r="1585" spans="1:24" x14ac:dyDescent="0.2">
      <c r="A1585" s="11" t="s">
        <v>157</v>
      </c>
      <c r="B1585" s="11" t="s">
        <v>86</v>
      </c>
      <c r="C1585" s="11" t="s">
        <v>191</v>
      </c>
      <c r="D1585" s="11" t="s">
        <v>189</v>
      </c>
      <c r="E1585" s="28">
        <v>1.1202300000000001</v>
      </c>
      <c r="F1585" s="28">
        <v>1.4424699999999999</v>
      </c>
      <c r="G1585" s="28">
        <v>1.579658</v>
      </c>
      <c r="H1585" s="28">
        <v>1.337283</v>
      </c>
      <c r="I1585" s="28">
        <v>1.258</v>
      </c>
      <c r="J1585" s="28">
        <v>1.1160000000000001</v>
      </c>
      <c r="K1585" s="28">
        <v>1.1719999999999999</v>
      </c>
      <c r="L1585" s="28">
        <v>1.163</v>
      </c>
      <c r="M1585" s="28">
        <v>1.008583</v>
      </c>
      <c r="N1585" s="28">
        <v>0.70267500000000005</v>
      </c>
      <c r="O1585" s="28">
        <v>0.60035400000000005</v>
      </c>
      <c r="P1585" s="28">
        <v>0.49124000000000001</v>
      </c>
      <c r="Q1585" s="28">
        <v>0.35080600000000001</v>
      </c>
      <c r="R1585" s="28">
        <v>0.281032</v>
      </c>
      <c r="S1585" s="28">
        <v>0.37231271527563398</v>
      </c>
      <c r="T1585" s="28">
        <v>0.36362082144531011</v>
      </c>
      <c r="U1585" s="28">
        <v>0.37939319999999999</v>
      </c>
      <c r="V1585" s="28">
        <v>0.37939319999999999</v>
      </c>
      <c r="W1585" s="28">
        <v>0.37939319999999999</v>
      </c>
      <c r="X1585" s="28">
        <v>0.37754580524705322</v>
      </c>
    </row>
    <row r="1586" spans="1:24" x14ac:dyDescent="0.2">
      <c r="A1586" s="11" t="s">
        <v>157</v>
      </c>
      <c r="B1586" s="11" t="s">
        <v>86</v>
      </c>
      <c r="C1586" s="11" t="s">
        <v>191</v>
      </c>
      <c r="D1586" s="11" t="s">
        <v>190</v>
      </c>
      <c r="E1586" s="28">
        <v>1.5844196373665405</v>
      </c>
      <c r="F1586" s="28">
        <v>2.3919999999999999</v>
      </c>
      <c r="G1586" s="28">
        <v>2.3340000000000001</v>
      </c>
      <c r="H1586" s="28">
        <v>1.8819999999999999</v>
      </c>
      <c r="I1586" s="28">
        <v>2.0920000000000001</v>
      </c>
      <c r="J1586" s="28">
        <v>2.3959999999999999</v>
      </c>
      <c r="K1586" s="28">
        <v>2.2559999999999998</v>
      </c>
      <c r="L1586" s="28">
        <v>2.1989999999999998</v>
      </c>
      <c r="M1586" s="28">
        <v>2.1989999999999998</v>
      </c>
      <c r="N1586" s="28">
        <v>1.7591999999999999</v>
      </c>
      <c r="O1586" s="28">
        <v>1.9</v>
      </c>
      <c r="P1586" s="28">
        <v>1.7669999999999999</v>
      </c>
      <c r="Q1586" s="28">
        <v>1.6786499999999998</v>
      </c>
      <c r="R1586" s="28">
        <v>1.6282904999999996</v>
      </c>
      <c r="S1586" s="28">
        <v>1.9539485999999995</v>
      </c>
      <c r="T1586" s="28">
        <v>1.8953301419999995</v>
      </c>
      <c r="U1586" s="28">
        <v>1.9900966490999996</v>
      </c>
      <c r="V1586" s="28">
        <v>2.0497995485729996</v>
      </c>
      <c r="W1586" s="28">
        <v>2.0293015530872696</v>
      </c>
      <c r="X1586" s="28">
        <v>2.0049499344502224</v>
      </c>
    </row>
    <row r="1587" spans="1:24" x14ac:dyDescent="0.2">
      <c r="A1587" s="11" t="s">
        <v>157</v>
      </c>
      <c r="B1587" s="11" t="s">
        <v>86</v>
      </c>
      <c r="C1587" s="11" t="s">
        <v>192</v>
      </c>
      <c r="D1587" s="11" t="s">
        <v>182</v>
      </c>
      <c r="E1587" s="28">
        <v>0.26499299999999998</v>
      </c>
      <c r="F1587" s="28">
        <v>0.27347399999999999</v>
      </c>
      <c r="G1587" s="28">
        <v>0.28131299999999998</v>
      </c>
      <c r="H1587" s="28">
        <v>0.28218500000000002</v>
      </c>
      <c r="I1587" s="28">
        <v>0.291103</v>
      </c>
      <c r="J1587" s="28">
        <v>0.29909999999999998</v>
      </c>
      <c r="K1587" s="28">
        <v>0.30993700000000002</v>
      </c>
      <c r="L1587" s="28">
        <v>0.31761299999999998</v>
      </c>
      <c r="M1587" s="28">
        <v>0.32007632520090185</v>
      </c>
      <c r="N1587" s="28">
        <v>0.31325336711623647</v>
      </c>
      <c r="O1587" s="28">
        <v>0.30499999999999999</v>
      </c>
      <c r="P1587" s="28">
        <v>0.29199999999999998</v>
      </c>
      <c r="Q1587" s="28">
        <v>0.28301699999999996</v>
      </c>
      <c r="R1587" s="28">
        <v>0.27425663999999994</v>
      </c>
      <c r="S1587" s="28">
        <v>0.26483641631677357</v>
      </c>
      <c r="T1587" s="28">
        <v>0.25801112184908331</v>
      </c>
      <c r="U1587" s="28">
        <v>0.25317652993191014</v>
      </c>
      <c r="V1587" s="28">
        <v>0.25018865168773746</v>
      </c>
      <c r="W1587" s="28">
        <v>0.24864872977740241</v>
      </c>
      <c r="X1587" s="28">
        <v>0.24836985679966217</v>
      </c>
    </row>
    <row r="1588" spans="1:24" x14ac:dyDescent="0.2">
      <c r="A1588" s="11" t="s">
        <v>157</v>
      </c>
      <c r="B1588" s="11" t="s">
        <v>86</v>
      </c>
      <c r="C1588" s="11" t="s">
        <v>192</v>
      </c>
      <c r="D1588" s="11" t="s">
        <v>183</v>
      </c>
      <c r="E1588" s="28">
        <v>3.4020150417549216E-2</v>
      </c>
      <c r="F1588" s="28">
        <v>3.5406E-2</v>
      </c>
      <c r="G1588" s="28">
        <v>3.3109E-2</v>
      </c>
      <c r="H1588" s="28">
        <v>3.3000000000000002E-2</v>
      </c>
      <c r="I1588" s="28">
        <v>3.7999999999999999E-2</v>
      </c>
      <c r="J1588" s="28">
        <v>4.2000000000000003E-2</v>
      </c>
      <c r="K1588" s="28">
        <v>4.2999999999999997E-2</v>
      </c>
      <c r="L1588" s="28">
        <v>4.7E-2</v>
      </c>
      <c r="M1588" s="28">
        <v>3.3000000000000002E-2</v>
      </c>
      <c r="N1588" s="28">
        <v>1.250217890233497E-2</v>
      </c>
      <c r="O1588" s="28">
        <v>1.2813000000000001E-2</v>
      </c>
      <c r="P1588" s="28">
        <v>1.7007999999999999E-2</v>
      </c>
      <c r="Q1588" s="28">
        <v>1.3500999999999999E-2</v>
      </c>
      <c r="R1588" s="28">
        <v>1.3881000000000001E-2</v>
      </c>
      <c r="S1588" s="28">
        <v>1.3968E-2</v>
      </c>
      <c r="T1588" s="28">
        <v>1.503E-2</v>
      </c>
      <c r="U1588" s="28">
        <v>1.7481000000000003E-2</v>
      </c>
      <c r="V1588" s="28">
        <v>1.9807999999999999E-2</v>
      </c>
      <c r="W1588" s="28">
        <v>2.2228000000000001E-2</v>
      </c>
      <c r="X1588" s="28">
        <v>2.4586E-2</v>
      </c>
    </row>
    <row r="1589" spans="1:24" x14ac:dyDescent="0.2">
      <c r="A1589" s="11" t="s">
        <v>157</v>
      </c>
      <c r="B1589" s="11" t="s">
        <v>86</v>
      </c>
      <c r="C1589" s="11" t="s">
        <v>192</v>
      </c>
      <c r="D1589" s="11" t="s">
        <v>184</v>
      </c>
      <c r="E1589" s="28">
        <v>3.0681999999999997E-2</v>
      </c>
      <c r="F1589" s="28">
        <v>3.1279000000000001E-2</v>
      </c>
      <c r="G1589" s="28">
        <v>2.9829999999999999E-2</v>
      </c>
      <c r="H1589" s="28">
        <v>0.03</v>
      </c>
      <c r="I1589" s="28">
        <v>3.1E-2</v>
      </c>
      <c r="J1589" s="28">
        <v>3.2000000000000001E-2</v>
      </c>
      <c r="K1589" s="28">
        <v>3.2000000000000001E-2</v>
      </c>
      <c r="L1589" s="28">
        <v>3.2000000000000001E-2</v>
      </c>
      <c r="M1589" s="28">
        <v>2.9000000000000001E-2</v>
      </c>
      <c r="N1589" s="28">
        <v>9.8820000000000002E-3</v>
      </c>
      <c r="O1589" s="28">
        <v>1.3763000000000001E-2</v>
      </c>
      <c r="P1589" s="28">
        <v>1.4416999999999999E-2</v>
      </c>
      <c r="Q1589" s="28">
        <v>1.3813000000000001E-2</v>
      </c>
      <c r="R1589" s="28">
        <v>2.1253000000000001E-2</v>
      </c>
      <c r="S1589" s="28">
        <v>1.9574000000000001E-2</v>
      </c>
      <c r="T1589" s="28">
        <v>2.1742000000000001E-2</v>
      </c>
      <c r="U1589" s="28">
        <v>2.4922999999999997E-2</v>
      </c>
      <c r="V1589" s="28">
        <v>2.7734000000000002E-2</v>
      </c>
      <c r="W1589" s="28">
        <v>3.0190000000000002E-2</v>
      </c>
      <c r="X1589" s="28">
        <v>3.2389000000000001E-2</v>
      </c>
    </row>
    <row r="1590" spans="1:24" x14ac:dyDescent="0.2">
      <c r="A1590" s="11" t="s">
        <v>157</v>
      </c>
      <c r="B1590" s="11" t="s">
        <v>86</v>
      </c>
      <c r="C1590" s="11" t="s">
        <v>192</v>
      </c>
      <c r="D1590" s="11" t="s">
        <v>185</v>
      </c>
      <c r="E1590" s="28">
        <v>0.24545599999999998</v>
      </c>
      <c r="F1590" s="28">
        <v>0.25023200000000001</v>
      </c>
      <c r="G1590" s="28">
        <v>0.23863999999999999</v>
      </c>
      <c r="H1590" s="28">
        <v>0.24</v>
      </c>
      <c r="I1590" s="28">
        <v>0.248</v>
      </c>
      <c r="J1590" s="28">
        <v>0.25600000000000001</v>
      </c>
      <c r="K1590" s="28">
        <v>0.25600000000000001</v>
      </c>
      <c r="L1590" s="28">
        <v>0.25600000000000001</v>
      </c>
      <c r="M1590" s="28">
        <v>0.23200000000000001</v>
      </c>
      <c r="N1590" s="28">
        <v>7.9056000000000001E-2</v>
      </c>
      <c r="O1590" s="28">
        <v>0.11010400000000002</v>
      </c>
      <c r="P1590" s="28">
        <v>0.11533599999999999</v>
      </c>
      <c r="Q1590" s="28">
        <v>0.110504</v>
      </c>
      <c r="R1590" s="28">
        <v>0.17002400000000001</v>
      </c>
      <c r="S1590" s="28">
        <v>0.15659200000000001</v>
      </c>
      <c r="T1590" s="28">
        <v>0.17393600000000001</v>
      </c>
      <c r="U1590" s="28">
        <v>0.19938399999999998</v>
      </c>
      <c r="V1590" s="28">
        <v>0.22187200000000001</v>
      </c>
      <c r="W1590" s="28">
        <v>0.24152000000000001</v>
      </c>
      <c r="X1590" s="28">
        <v>0.25911200000000001</v>
      </c>
    </row>
    <row r="1591" spans="1:24" x14ac:dyDescent="0.2">
      <c r="A1591" s="11" t="s">
        <v>157</v>
      </c>
      <c r="B1591" s="11" t="s">
        <v>86</v>
      </c>
      <c r="C1591" s="11" t="s">
        <v>192</v>
      </c>
      <c r="D1591" s="11" t="s">
        <v>186</v>
      </c>
      <c r="E1591" s="28">
        <v>1.1890000000000001</v>
      </c>
      <c r="F1591" s="28">
        <v>1.2609999999999999</v>
      </c>
      <c r="G1591" s="28">
        <v>1.292</v>
      </c>
      <c r="H1591" s="28">
        <v>1.337</v>
      </c>
      <c r="I1591" s="28">
        <v>1.355</v>
      </c>
      <c r="J1591" s="28">
        <v>1.4194278</v>
      </c>
      <c r="K1591" s="28">
        <v>1.4259608000000001</v>
      </c>
      <c r="L1591" s="28">
        <v>1.4518939499999999</v>
      </c>
      <c r="M1591" s="28">
        <v>1.1713648999999999</v>
      </c>
      <c r="N1591" s="28">
        <v>1.0561033999999998</v>
      </c>
      <c r="O1591" s="28">
        <v>1.2051106999999999</v>
      </c>
      <c r="P1591" s="28">
        <v>1.11344968</v>
      </c>
      <c r="Q1591" s="28">
        <v>0.81769141999999995</v>
      </c>
      <c r="R1591" s="28">
        <v>0.95214657999999996</v>
      </c>
      <c r="S1591" s="28">
        <v>1.1113519149522197</v>
      </c>
      <c r="T1591" s="28">
        <v>1.1160284276679049</v>
      </c>
      <c r="U1591" s="28">
        <v>1.1063814358024473</v>
      </c>
      <c r="V1591" s="28">
        <v>1.1008300674260449</v>
      </c>
      <c r="W1591" s="28">
        <v>1.094054411020571</v>
      </c>
      <c r="X1591" s="28">
        <v>1.0928273699185138</v>
      </c>
    </row>
    <row r="1592" spans="1:24" x14ac:dyDescent="0.2">
      <c r="A1592" s="11" t="s">
        <v>157</v>
      </c>
      <c r="B1592" s="11" t="s">
        <v>86</v>
      </c>
      <c r="C1592" s="11" t="s">
        <v>192</v>
      </c>
      <c r="D1592" s="11" t="s">
        <v>187</v>
      </c>
      <c r="E1592" s="28">
        <v>1.434456</v>
      </c>
      <c r="F1592" s="28">
        <v>1.5112319999999999</v>
      </c>
      <c r="G1592" s="28">
        <v>1.53064</v>
      </c>
      <c r="H1592" s="28">
        <v>1.577</v>
      </c>
      <c r="I1592" s="28">
        <v>1.603</v>
      </c>
      <c r="J1592" s="28">
        <v>1.6754278</v>
      </c>
      <c r="K1592" s="28">
        <v>1.6819608000000001</v>
      </c>
      <c r="L1592" s="28">
        <v>1.7078939499999999</v>
      </c>
      <c r="M1592" s="28">
        <v>1.4033648999999999</v>
      </c>
      <c r="N1592" s="28">
        <v>1.1351593999999998</v>
      </c>
      <c r="O1592" s="28">
        <v>1.3152146999999998</v>
      </c>
      <c r="P1592" s="28">
        <v>1.2287856800000001</v>
      </c>
      <c r="Q1592" s="28">
        <v>0.92819541999999999</v>
      </c>
      <c r="R1592" s="28">
        <v>1.1221705799999999</v>
      </c>
      <c r="S1592" s="28">
        <v>1.2679439149522198</v>
      </c>
      <c r="T1592" s="28">
        <v>1.289964427667905</v>
      </c>
      <c r="U1592" s="28">
        <v>1.3057654358024473</v>
      </c>
      <c r="V1592" s="28">
        <v>1.322702067426045</v>
      </c>
      <c r="W1592" s="28">
        <v>1.335574411020571</v>
      </c>
      <c r="X1592" s="28">
        <v>1.3519393699185138</v>
      </c>
    </row>
    <row r="1593" spans="1:24" x14ac:dyDescent="0.2">
      <c r="A1593" s="11" t="s">
        <v>157</v>
      </c>
      <c r="B1593" s="11" t="s">
        <v>86</v>
      </c>
      <c r="C1593" s="11" t="s">
        <v>192</v>
      </c>
      <c r="D1593" s="11" t="s">
        <v>188</v>
      </c>
      <c r="E1593" s="28">
        <v>0.95538299999999998</v>
      </c>
      <c r="F1593" s="28">
        <v>1.6584129999999999</v>
      </c>
      <c r="G1593" s="28">
        <v>1.112725</v>
      </c>
      <c r="H1593" s="28">
        <v>1.1751069999999999</v>
      </c>
      <c r="I1593" s="28">
        <v>1.3045268533034713</v>
      </c>
      <c r="J1593" s="28">
        <v>1.23</v>
      </c>
      <c r="K1593" s="28">
        <v>1.37</v>
      </c>
      <c r="L1593" s="28">
        <v>1.6180000000000001</v>
      </c>
      <c r="M1593" s="28">
        <v>1.24</v>
      </c>
      <c r="N1593" s="28">
        <v>0.92961099999999997</v>
      </c>
      <c r="O1593" s="28">
        <v>1.1208100020899998</v>
      </c>
      <c r="P1593" s="28">
        <v>1.2094732159999999</v>
      </c>
      <c r="Q1593" s="28">
        <v>0.84730329600000009</v>
      </c>
      <c r="R1593" s="28">
        <v>1.0001555199999999</v>
      </c>
      <c r="S1593" s="28">
        <v>1.1385252567333848</v>
      </c>
      <c r="T1593" s="28">
        <v>1.1670359915535853</v>
      </c>
      <c r="U1593" s="28">
        <v>1.2108443115791583</v>
      </c>
      <c r="V1593" s="28">
        <v>1.2548847234246114</v>
      </c>
      <c r="W1593" s="28">
        <v>1.2842098908219397</v>
      </c>
      <c r="X1593" s="28">
        <v>1.3092851453032599</v>
      </c>
    </row>
    <row r="1594" spans="1:24" x14ac:dyDescent="0.2">
      <c r="A1594" s="11" t="s">
        <v>157</v>
      </c>
      <c r="B1594" s="11" t="s">
        <v>86</v>
      </c>
      <c r="C1594" s="11" t="s">
        <v>192</v>
      </c>
      <c r="D1594" s="11" t="s">
        <v>189</v>
      </c>
      <c r="E1594" s="28">
        <v>2.649899</v>
      </c>
      <c r="F1594" s="28">
        <v>2.6717610000000001</v>
      </c>
      <c r="G1594" s="28">
        <v>2.7853289999999999</v>
      </c>
      <c r="H1594" s="28">
        <v>3.4292020000000001</v>
      </c>
      <c r="I1594" s="28">
        <v>3.0379999999999998</v>
      </c>
      <c r="J1594" s="28">
        <v>2.99</v>
      </c>
      <c r="K1594" s="28">
        <v>3.64</v>
      </c>
      <c r="L1594" s="28">
        <v>3.44</v>
      </c>
      <c r="M1594" s="28">
        <v>3.33</v>
      </c>
      <c r="N1594" s="28">
        <v>2.4909300000000001</v>
      </c>
      <c r="O1594" s="28">
        <v>3.2853588250000003</v>
      </c>
      <c r="P1594" s="28">
        <v>3.4108378780000002</v>
      </c>
      <c r="Q1594" s="28">
        <v>2.984112187</v>
      </c>
      <c r="R1594" s="28">
        <v>3.073774137</v>
      </c>
      <c r="S1594" s="28">
        <v>3.0346352240304415</v>
      </c>
      <c r="T1594" s="28">
        <v>3.276029043186151</v>
      </c>
      <c r="U1594" s="28">
        <v>3.3254893806206569</v>
      </c>
      <c r="V1594" s="28">
        <v>3.3753717213299668</v>
      </c>
      <c r="W1594" s="28">
        <v>3.4252954223661582</v>
      </c>
      <c r="X1594" s="28">
        <v>3.4707806773713856</v>
      </c>
    </row>
    <row r="1595" spans="1:24" x14ac:dyDescent="0.2">
      <c r="A1595" s="11" t="s">
        <v>157</v>
      </c>
      <c r="B1595" s="11" t="s">
        <v>86</v>
      </c>
      <c r="C1595" s="11" t="s">
        <v>192</v>
      </c>
      <c r="D1595" s="11" t="s">
        <v>190</v>
      </c>
      <c r="E1595" s="28">
        <v>3.2183003626334603</v>
      </c>
      <c r="F1595" s="28">
        <v>2.9740000000000002</v>
      </c>
      <c r="G1595" s="28">
        <v>3.15</v>
      </c>
      <c r="H1595" s="28">
        <v>3.6</v>
      </c>
      <c r="I1595" s="28">
        <v>3.198</v>
      </c>
      <c r="J1595" s="28">
        <v>3.2919809999999998</v>
      </c>
      <c r="K1595" s="28">
        <v>3.71</v>
      </c>
      <c r="L1595" s="28">
        <v>3.63</v>
      </c>
      <c r="M1595" s="28">
        <v>3.37</v>
      </c>
      <c r="N1595" s="28">
        <v>2.7</v>
      </c>
      <c r="O1595" s="28">
        <v>3.48</v>
      </c>
      <c r="P1595" s="28">
        <v>3.5</v>
      </c>
      <c r="Q1595" s="28">
        <v>3.08</v>
      </c>
      <c r="R1595" s="28">
        <v>3.1785600000000001</v>
      </c>
      <c r="S1595" s="28">
        <v>3.2103456000000001</v>
      </c>
      <c r="T1595" s="28">
        <v>3.338759424</v>
      </c>
      <c r="U1595" s="28">
        <v>3.4055346124799994</v>
      </c>
      <c r="V1595" s="28">
        <v>3.4395899586047998</v>
      </c>
      <c r="W1595" s="28">
        <v>3.4739858581908476</v>
      </c>
      <c r="X1595" s="28">
        <v>3.5156736884891377</v>
      </c>
    </row>
    <row r="1596" spans="1:24" x14ac:dyDescent="0.2">
      <c r="A1596" s="11" t="s">
        <v>158</v>
      </c>
      <c r="B1596" s="11" t="s">
        <v>86</v>
      </c>
      <c r="C1596" s="11" t="s">
        <v>181</v>
      </c>
      <c r="D1596" s="11" t="s">
        <v>182</v>
      </c>
      <c r="E1596" s="28">
        <v>3.9986139999999999</v>
      </c>
      <c r="F1596" s="28">
        <v>4.0185329999999997</v>
      </c>
      <c r="G1596" s="28">
        <v>4.0427919999999995</v>
      </c>
      <c r="H1596" s="28">
        <v>4.0754140000000003</v>
      </c>
      <c r="I1596" s="28">
        <v>4.1130000000000004</v>
      </c>
      <c r="J1596" s="28">
        <v>4.1539999999999999</v>
      </c>
      <c r="K1596" s="28">
        <v>4.202</v>
      </c>
      <c r="L1596" s="28">
        <v>4.2584629999999999</v>
      </c>
      <c r="M1596" s="28">
        <v>4.2789950000000001</v>
      </c>
      <c r="N1596" s="28">
        <v>4.3007520000000001</v>
      </c>
      <c r="O1596" s="28">
        <v>4.3351819999999996</v>
      </c>
      <c r="P1596" s="28">
        <v>4.4009999999999998</v>
      </c>
      <c r="Q1596" s="28">
        <v>4.447165</v>
      </c>
      <c r="R1596" s="28">
        <v>4.4954729999999996</v>
      </c>
      <c r="S1596" s="28">
        <v>4.5590394579999991</v>
      </c>
      <c r="T1596" s="28">
        <v>4.611498287809999</v>
      </c>
      <c r="U1596" s="28">
        <v>4.6520708854048287</v>
      </c>
      <c r="V1596" s="28">
        <v>4.6914528449367534</v>
      </c>
      <c r="W1596" s="28">
        <v>4.7293980327753582</v>
      </c>
      <c r="X1596" s="28">
        <v>4.7635403449071623</v>
      </c>
    </row>
    <row r="1597" spans="1:24" x14ac:dyDescent="0.2">
      <c r="A1597" s="11" t="s">
        <v>158</v>
      </c>
      <c r="B1597" s="11" t="s">
        <v>86</v>
      </c>
      <c r="C1597" s="11" t="s">
        <v>181</v>
      </c>
      <c r="D1597" s="11" t="s">
        <v>183</v>
      </c>
      <c r="E1597" s="28">
        <v>0.29052999999999995</v>
      </c>
      <c r="F1597" s="28">
        <v>0.24658099999999999</v>
      </c>
      <c r="G1597" s="28">
        <v>0.25458900000000001</v>
      </c>
      <c r="H1597" s="28">
        <v>0.26100000000000001</v>
      </c>
      <c r="I1597" s="28">
        <v>0.26400000000000001</v>
      </c>
      <c r="J1597" s="28">
        <v>0.27400000000000002</v>
      </c>
      <c r="K1597" s="28">
        <v>0.28299999999999997</v>
      </c>
      <c r="L1597" s="28">
        <v>0.307</v>
      </c>
      <c r="M1597" s="28">
        <v>0.254</v>
      </c>
      <c r="N1597" s="28">
        <v>0.21340799999999999</v>
      </c>
      <c r="O1597" s="28">
        <v>0.28968400000000005</v>
      </c>
      <c r="P1597" s="28">
        <v>0.30499599999999999</v>
      </c>
      <c r="Q1597" s="28">
        <v>0.27947500000000003</v>
      </c>
      <c r="R1597" s="28">
        <v>0.26902300000000001</v>
      </c>
      <c r="S1597" s="28">
        <v>0.30632199999999998</v>
      </c>
      <c r="T1597" s="28">
        <v>0.30320600000000003</v>
      </c>
      <c r="U1597" s="28">
        <v>0.30342800000000003</v>
      </c>
      <c r="V1597" s="28">
        <v>0.30455000000000004</v>
      </c>
      <c r="W1597" s="28">
        <v>0.30535800000000002</v>
      </c>
      <c r="X1597" s="28">
        <v>0.30371800000000004</v>
      </c>
    </row>
    <row r="1598" spans="1:24" x14ac:dyDescent="0.2">
      <c r="A1598" s="11" t="s">
        <v>158</v>
      </c>
      <c r="B1598" s="11" t="s">
        <v>86</v>
      </c>
      <c r="C1598" s="11" t="s">
        <v>181</v>
      </c>
      <c r="D1598" s="11" t="s">
        <v>184</v>
      </c>
      <c r="E1598" s="28">
        <v>0.26358599999999999</v>
      </c>
      <c r="F1598" s="28">
        <v>0.24870500000000001</v>
      </c>
      <c r="G1598" s="28">
        <v>0.24028899999999997</v>
      </c>
      <c r="H1598" s="28">
        <v>0.28999999999999998</v>
      </c>
      <c r="I1598" s="28">
        <v>0.29499999999999998</v>
      </c>
      <c r="J1598" s="28">
        <v>0.28899999999999998</v>
      </c>
      <c r="K1598" s="28">
        <v>0.28899999999999998</v>
      </c>
      <c r="L1598" s="28">
        <v>0.317</v>
      </c>
      <c r="M1598" s="28">
        <v>0.254</v>
      </c>
      <c r="N1598" s="28">
        <v>0.12946700000000003</v>
      </c>
      <c r="O1598" s="28">
        <v>0.17793899999999999</v>
      </c>
      <c r="P1598" s="28">
        <v>0.18532800000000002</v>
      </c>
      <c r="Q1598" s="28">
        <v>0.16593100000000002</v>
      </c>
      <c r="R1598" s="28">
        <v>0.161106</v>
      </c>
      <c r="S1598" s="28">
        <v>0.15990700000000002</v>
      </c>
      <c r="T1598" s="28">
        <v>0.18437200000000001</v>
      </c>
      <c r="U1598" s="28">
        <v>0.22476599999999999</v>
      </c>
      <c r="V1598" s="28">
        <v>0.22515399999999999</v>
      </c>
      <c r="W1598" s="28">
        <v>0.22489400000000001</v>
      </c>
      <c r="X1598" s="28">
        <v>0.22140799999999999</v>
      </c>
    </row>
    <row r="1599" spans="1:24" x14ac:dyDescent="0.2">
      <c r="A1599" s="11" t="s">
        <v>158</v>
      </c>
      <c r="B1599" s="11" t="s">
        <v>86</v>
      </c>
      <c r="C1599" s="11" t="s">
        <v>181</v>
      </c>
      <c r="D1599" s="11" t="s">
        <v>185</v>
      </c>
      <c r="E1599" s="28">
        <v>1.31793</v>
      </c>
      <c r="F1599" s="28">
        <v>1.243525</v>
      </c>
      <c r="G1599" s="28">
        <v>1.2014449999999999</v>
      </c>
      <c r="H1599" s="28">
        <v>1.45</v>
      </c>
      <c r="I1599" s="28">
        <v>1.4750000000000001</v>
      </c>
      <c r="J1599" s="28">
        <v>1.4450000000000001</v>
      </c>
      <c r="K1599" s="28">
        <v>1.4450000000000001</v>
      </c>
      <c r="L1599" s="28">
        <v>1.585</v>
      </c>
      <c r="M1599" s="28">
        <v>1.27</v>
      </c>
      <c r="N1599" s="28">
        <v>0.6473350000000001</v>
      </c>
      <c r="O1599" s="28">
        <v>0.8896949999999999</v>
      </c>
      <c r="P1599" s="28">
        <v>0.92664000000000024</v>
      </c>
      <c r="Q1599" s="28">
        <v>0.82965500000000014</v>
      </c>
      <c r="R1599" s="28">
        <v>0.80552999999999997</v>
      </c>
      <c r="S1599" s="28">
        <v>0.79953500000000011</v>
      </c>
      <c r="T1599" s="28">
        <v>0.92186000000000001</v>
      </c>
      <c r="U1599" s="28">
        <v>1.1238300000000001</v>
      </c>
      <c r="V1599" s="28">
        <v>1.1257699999999999</v>
      </c>
      <c r="W1599" s="28">
        <v>1.1244700000000001</v>
      </c>
      <c r="X1599" s="28">
        <v>1.10704</v>
      </c>
    </row>
    <row r="1600" spans="1:24" x14ac:dyDescent="0.2">
      <c r="A1600" s="11" t="s">
        <v>158</v>
      </c>
      <c r="B1600" s="11" t="s">
        <v>86</v>
      </c>
      <c r="C1600" s="11" t="s">
        <v>181</v>
      </c>
      <c r="D1600" s="11" t="s">
        <v>186</v>
      </c>
      <c r="E1600" s="28">
        <v>4.0785862799999997</v>
      </c>
      <c r="F1600" s="28">
        <v>3.8176063499999997</v>
      </c>
      <c r="G1600" s="28">
        <v>3.9417221999999996</v>
      </c>
      <c r="H1600" s="28">
        <v>4.1976764200000005</v>
      </c>
      <c r="I1600" s="28">
        <v>4.6429999999999998</v>
      </c>
      <c r="J1600" s="28">
        <v>5.0580893700000003</v>
      </c>
      <c r="K1600" s="28">
        <v>4.9823908430000001</v>
      </c>
      <c r="L1600" s="28">
        <v>4.7012476909999998</v>
      </c>
      <c r="M1600" s="28">
        <v>4.6391057874999992</v>
      </c>
      <c r="N1600" s="28">
        <v>4.5356879087499991</v>
      </c>
      <c r="O1600" s="28">
        <v>5.2514120662499995</v>
      </c>
      <c r="P1600" s="28">
        <v>4.9576323324999985</v>
      </c>
      <c r="Q1600" s="28">
        <v>4.5446124699999997</v>
      </c>
      <c r="R1600" s="28">
        <v>4.6005745712500001</v>
      </c>
      <c r="S1600" s="28">
        <v>4.6605373363482565</v>
      </c>
      <c r="T1600" s="28">
        <v>4.7876854391721073</v>
      </c>
      <c r="U1600" s="28">
        <v>4.9311951385291168</v>
      </c>
      <c r="V1600" s="28">
        <v>5.1136836009810605</v>
      </c>
      <c r="W1600" s="28">
        <v>5.1550438557251397</v>
      </c>
      <c r="X1600" s="28">
        <v>5.1922589759488069</v>
      </c>
    </row>
    <row r="1601" spans="1:24" x14ac:dyDescent="0.2">
      <c r="A1601" s="11" t="s">
        <v>158</v>
      </c>
      <c r="B1601" s="11" t="s">
        <v>86</v>
      </c>
      <c r="C1601" s="11" t="s">
        <v>181</v>
      </c>
      <c r="D1601" s="11" t="s">
        <v>187</v>
      </c>
      <c r="E1601" s="28">
        <v>5.3965162800000002</v>
      </c>
      <c r="F1601" s="28">
        <v>5.0611313500000001</v>
      </c>
      <c r="G1601" s="28">
        <v>5.1431671999999997</v>
      </c>
      <c r="H1601" s="28">
        <v>5.6476764200000007</v>
      </c>
      <c r="I1601" s="28">
        <v>6.1179999999999994</v>
      </c>
      <c r="J1601" s="28">
        <v>6.5030893699999996</v>
      </c>
      <c r="K1601" s="28">
        <v>6.4273908429999995</v>
      </c>
      <c r="L1601" s="28">
        <v>6.2862476909999998</v>
      </c>
      <c r="M1601" s="28">
        <v>5.9091057874999997</v>
      </c>
      <c r="N1601" s="28">
        <v>5.183022908749999</v>
      </c>
      <c r="O1601" s="28">
        <v>6.1411070662499991</v>
      </c>
      <c r="P1601" s="28">
        <v>5.8842723324999984</v>
      </c>
      <c r="Q1601" s="28">
        <v>5.3742674699999995</v>
      </c>
      <c r="R1601" s="28">
        <v>5.4061045712500002</v>
      </c>
      <c r="S1601" s="28">
        <v>5.4600723363482562</v>
      </c>
      <c r="T1601" s="28">
        <v>5.709545439172107</v>
      </c>
      <c r="U1601" s="28">
        <v>6.0550251385291167</v>
      </c>
      <c r="V1601" s="28">
        <v>6.2394536009810606</v>
      </c>
      <c r="W1601" s="28">
        <v>6.2795138557251402</v>
      </c>
      <c r="X1601" s="28">
        <v>6.2992989759488065</v>
      </c>
    </row>
    <row r="1602" spans="1:24" x14ac:dyDescent="0.2">
      <c r="A1602" s="11" t="s">
        <v>158</v>
      </c>
      <c r="B1602" s="11" t="s">
        <v>86</v>
      </c>
      <c r="C1602" s="11" t="s">
        <v>181</v>
      </c>
      <c r="D1602" s="11" t="s">
        <v>188</v>
      </c>
      <c r="E1602" s="28">
        <v>6.5153290000000004</v>
      </c>
      <c r="F1602" s="28">
        <v>6.3693619999999997</v>
      </c>
      <c r="G1602" s="28">
        <v>7.6272770000000003</v>
      </c>
      <c r="H1602" s="28">
        <v>8.9188919999999996</v>
      </c>
      <c r="I1602" s="28">
        <v>7.5679780000000001</v>
      </c>
      <c r="J1602" s="28">
        <v>8.9260000000000002</v>
      </c>
      <c r="K1602" s="28">
        <v>8.391</v>
      </c>
      <c r="L1602" s="28">
        <v>8.3510000000000009</v>
      </c>
      <c r="M1602" s="28">
        <v>7.8000509999999998</v>
      </c>
      <c r="N1602" s="28">
        <v>6.6879229999999996</v>
      </c>
      <c r="O1602" s="28">
        <v>7.5026529999999996</v>
      </c>
      <c r="P1602" s="28">
        <v>7.1689059999999998</v>
      </c>
      <c r="Q1602" s="28">
        <v>6.8950399999999998</v>
      </c>
      <c r="R1602" s="28">
        <v>7.0231870000000001</v>
      </c>
      <c r="S1602" s="28">
        <v>7.3354644812604572</v>
      </c>
      <c r="T1602" s="28">
        <v>6.7632802578765494</v>
      </c>
      <c r="U1602" s="28">
        <v>7.3382885734344576</v>
      </c>
      <c r="V1602" s="28">
        <v>7.571852685472189</v>
      </c>
      <c r="W1602" s="28">
        <v>7.6333779259784151</v>
      </c>
      <c r="X1602" s="28">
        <v>7.6602198919194953</v>
      </c>
    </row>
    <row r="1603" spans="1:24" x14ac:dyDescent="0.2">
      <c r="A1603" s="11" t="s">
        <v>158</v>
      </c>
      <c r="B1603" s="11" t="s">
        <v>86</v>
      </c>
      <c r="C1603" s="11" t="s">
        <v>181</v>
      </c>
      <c r="D1603" s="11" t="s">
        <v>189</v>
      </c>
      <c r="E1603" s="28">
        <v>5.070246</v>
      </c>
      <c r="F1603" s="28">
        <v>5.3364140000000004</v>
      </c>
      <c r="G1603" s="28">
        <v>4.0273490000000001</v>
      </c>
      <c r="H1603" s="28">
        <v>2.8918409999999999</v>
      </c>
      <c r="I1603" s="28">
        <v>1.8009999999999999</v>
      </c>
      <c r="J1603" s="28">
        <v>2.3149999999999999</v>
      </c>
      <c r="K1603" s="28">
        <v>1.833</v>
      </c>
      <c r="L1603" s="28">
        <v>1.5740000000000001</v>
      </c>
      <c r="M1603" s="28">
        <v>2.3291200000000001</v>
      </c>
      <c r="N1603" s="28">
        <v>1.648585</v>
      </c>
      <c r="O1603" s="28">
        <v>1.5825819999999999</v>
      </c>
      <c r="P1603" s="28">
        <v>1.299858</v>
      </c>
      <c r="Q1603" s="28">
        <v>1.361272</v>
      </c>
      <c r="R1603" s="28">
        <v>1.3856040000000001</v>
      </c>
      <c r="S1603" s="28">
        <v>1.2904478101125754</v>
      </c>
      <c r="T1603" s="28">
        <v>1.3312133987282795</v>
      </c>
      <c r="U1603" s="28">
        <v>1.33251458274</v>
      </c>
      <c r="V1603" s="28">
        <v>1.33251458274</v>
      </c>
      <c r="W1603" s="28">
        <v>1.33251458274</v>
      </c>
      <c r="X1603" s="28">
        <v>1.33251458274</v>
      </c>
    </row>
    <row r="1604" spans="1:24" x14ac:dyDescent="0.2">
      <c r="A1604" s="11" t="s">
        <v>158</v>
      </c>
      <c r="B1604" s="11" t="s">
        <v>86</v>
      </c>
      <c r="C1604" s="11" t="s">
        <v>181</v>
      </c>
      <c r="D1604" s="11" t="s">
        <v>190</v>
      </c>
      <c r="E1604" s="28">
        <v>4.5</v>
      </c>
      <c r="F1604" s="28">
        <v>3.6</v>
      </c>
      <c r="G1604" s="28">
        <v>1.1000000000000001</v>
      </c>
      <c r="H1604" s="28">
        <v>0</v>
      </c>
      <c r="I1604" s="28">
        <v>0</v>
      </c>
      <c r="J1604" s="28">
        <v>0</v>
      </c>
      <c r="K1604" s="28">
        <v>0</v>
      </c>
      <c r="L1604" s="28">
        <v>0</v>
      </c>
      <c r="M1604" s="28">
        <v>0</v>
      </c>
      <c r="N1604" s="28">
        <v>0</v>
      </c>
      <c r="O1604" s="28">
        <v>0</v>
      </c>
      <c r="P1604" s="28">
        <v>0</v>
      </c>
      <c r="Q1604" s="28">
        <v>0</v>
      </c>
      <c r="R1604" s="28">
        <v>0</v>
      </c>
      <c r="S1604" s="28">
        <v>0</v>
      </c>
      <c r="T1604" s="28">
        <v>0</v>
      </c>
      <c r="U1604" s="28">
        <v>0</v>
      </c>
      <c r="V1604" s="28">
        <v>0</v>
      </c>
      <c r="W1604" s="28">
        <v>0</v>
      </c>
      <c r="X1604" s="28">
        <v>0</v>
      </c>
    </row>
    <row r="1605" spans="1:24" x14ac:dyDescent="0.2">
      <c r="A1605" s="11" t="s">
        <v>158</v>
      </c>
      <c r="B1605" s="11" t="s">
        <v>86</v>
      </c>
      <c r="C1605" s="11" t="s">
        <v>191</v>
      </c>
      <c r="D1605" s="11" t="s">
        <v>182</v>
      </c>
      <c r="E1605" s="28">
        <v>0.31510869721976764</v>
      </c>
      <c r="F1605" s="28">
        <v>0.31858600000000004</v>
      </c>
      <c r="G1605" s="28">
        <v>0.33277699999999999</v>
      </c>
      <c r="H1605" s="28">
        <v>0.34640499999999996</v>
      </c>
      <c r="I1605" s="28">
        <v>0.36450499999999997</v>
      </c>
      <c r="J1605" s="28">
        <v>0.38477600000000001</v>
      </c>
      <c r="K1605" s="28">
        <v>0.401111</v>
      </c>
      <c r="L1605" s="28">
        <v>0.42392000000000002</v>
      </c>
      <c r="M1605" s="28">
        <v>0.43088700000000002</v>
      </c>
      <c r="N1605" s="28">
        <v>0.43633300000000003</v>
      </c>
      <c r="O1605" s="28">
        <v>0.44751799999999997</v>
      </c>
      <c r="P1605" s="28">
        <v>0.46700000000000003</v>
      </c>
      <c r="Q1605" s="28">
        <v>0.47709400000000002</v>
      </c>
      <c r="R1605" s="28">
        <v>0.48599999999999999</v>
      </c>
      <c r="S1605" s="28">
        <v>0.49918799999999997</v>
      </c>
      <c r="T1605" s="28">
        <v>0.51254571999999998</v>
      </c>
      <c r="U1605" s="28">
        <v>0.5277649767999999</v>
      </c>
      <c r="V1605" s="28">
        <v>0.54387707819199993</v>
      </c>
      <c r="W1605" s="28">
        <v>0.56028945350047987</v>
      </c>
      <c r="X1605" s="28">
        <v>0.57696408629045104</v>
      </c>
    </row>
    <row r="1606" spans="1:24" x14ac:dyDescent="0.2">
      <c r="A1606" s="11" t="s">
        <v>158</v>
      </c>
      <c r="B1606" s="11" t="s">
        <v>86</v>
      </c>
      <c r="C1606" s="11" t="s">
        <v>191</v>
      </c>
      <c r="D1606" s="11" t="s">
        <v>183</v>
      </c>
      <c r="E1606" s="28">
        <v>3.1906999999999998E-2</v>
      </c>
      <c r="F1606" s="28">
        <v>2.9132999999999999E-2</v>
      </c>
      <c r="G1606" s="28">
        <v>2.8877E-2</v>
      </c>
      <c r="H1606" s="28">
        <v>2.9000000000000001E-2</v>
      </c>
      <c r="I1606" s="28">
        <v>3.1E-2</v>
      </c>
      <c r="J1606" s="28">
        <v>3.5000000000000003E-2</v>
      </c>
      <c r="K1606" s="28">
        <v>0.04</v>
      </c>
      <c r="L1606" s="28">
        <v>4.4999999999999998E-2</v>
      </c>
      <c r="M1606" s="28">
        <v>0.04</v>
      </c>
      <c r="N1606" s="28">
        <v>2.7799000000000001E-2</v>
      </c>
      <c r="O1606" s="28">
        <v>3.8329999999999996E-2</v>
      </c>
      <c r="P1606" s="28">
        <v>4.6740000000000004E-2</v>
      </c>
      <c r="Q1606" s="28">
        <v>3.9777E-2</v>
      </c>
      <c r="R1606" s="28">
        <v>3.7656000000000002E-2</v>
      </c>
      <c r="S1606" s="28">
        <v>4.2347999999999997E-2</v>
      </c>
      <c r="T1606" s="28">
        <v>4.3309E-2</v>
      </c>
      <c r="U1606" s="28">
        <v>4.5971999999999999E-2</v>
      </c>
      <c r="V1606" s="28">
        <v>4.7778000000000001E-2</v>
      </c>
      <c r="W1606" s="28">
        <v>4.9045000000000005E-2</v>
      </c>
      <c r="X1606" s="28">
        <v>5.0292000000000003E-2</v>
      </c>
    </row>
    <row r="1607" spans="1:24" x14ac:dyDescent="0.2">
      <c r="A1607" s="11" t="s">
        <v>158</v>
      </c>
      <c r="B1607" s="11" t="s">
        <v>86</v>
      </c>
      <c r="C1607" s="11" t="s">
        <v>191</v>
      </c>
      <c r="D1607" s="11" t="s">
        <v>184</v>
      </c>
      <c r="E1607" s="28">
        <v>0</v>
      </c>
      <c r="F1607" s="28">
        <v>0</v>
      </c>
      <c r="G1607" s="28">
        <v>0</v>
      </c>
      <c r="H1607" s="28">
        <v>0</v>
      </c>
      <c r="I1607" s="28">
        <v>0</v>
      </c>
      <c r="J1607" s="28">
        <v>0</v>
      </c>
      <c r="K1607" s="28">
        <v>0</v>
      </c>
      <c r="L1607" s="28">
        <v>0</v>
      </c>
      <c r="M1607" s="28">
        <v>0</v>
      </c>
      <c r="N1607" s="28">
        <v>0</v>
      </c>
      <c r="O1607" s="28">
        <v>0</v>
      </c>
      <c r="P1607" s="28">
        <v>0</v>
      </c>
      <c r="Q1607" s="28">
        <v>0</v>
      </c>
      <c r="R1607" s="28">
        <v>0</v>
      </c>
      <c r="S1607" s="28">
        <v>0</v>
      </c>
      <c r="T1607" s="28">
        <v>0</v>
      </c>
      <c r="U1607" s="28">
        <v>0</v>
      </c>
      <c r="V1607" s="28">
        <v>0</v>
      </c>
      <c r="W1607" s="28">
        <v>0</v>
      </c>
      <c r="X1607" s="28">
        <v>0</v>
      </c>
    </row>
    <row r="1608" spans="1:24" x14ac:dyDescent="0.2">
      <c r="A1608" s="11" t="s">
        <v>158</v>
      </c>
      <c r="B1608" s="11" t="s">
        <v>86</v>
      </c>
      <c r="C1608" s="11" t="s">
        <v>191</v>
      </c>
      <c r="D1608" s="11" t="s">
        <v>185</v>
      </c>
      <c r="E1608" s="28">
        <v>0</v>
      </c>
      <c r="F1608" s="28">
        <v>0</v>
      </c>
      <c r="G1608" s="28">
        <v>0</v>
      </c>
      <c r="H1608" s="28">
        <v>0</v>
      </c>
      <c r="I1608" s="28">
        <v>0</v>
      </c>
      <c r="J1608" s="28">
        <v>0</v>
      </c>
      <c r="K1608" s="28">
        <v>0</v>
      </c>
      <c r="L1608" s="28">
        <v>0</v>
      </c>
      <c r="M1608" s="28">
        <v>0</v>
      </c>
      <c r="N1608" s="28">
        <v>0</v>
      </c>
      <c r="O1608" s="28">
        <v>0</v>
      </c>
      <c r="P1608" s="28">
        <v>0</v>
      </c>
      <c r="Q1608" s="28">
        <v>0</v>
      </c>
      <c r="R1608" s="28">
        <v>0</v>
      </c>
      <c r="S1608" s="28">
        <v>0</v>
      </c>
      <c r="T1608" s="28">
        <v>0</v>
      </c>
      <c r="U1608" s="28">
        <v>0</v>
      </c>
      <c r="V1608" s="28">
        <v>0</v>
      </c>
      <c r="W1608" s="28">
        <v>0</v>
      </c>
      <c r="X1608" s="28">
        <v>0</v>
      </c>
    </row>
    <row r="1609" spans="1:24" x14ac:dyDescent="0.2">
      <c r="A1609" s="11" t="s">
        <v>158</v>
      </c>
      <c r="B1609" s="11" t="s">
        <v>86</v>
      </c>
      <c r="C1609" s="11" t="s">
        <v>191</v>
      </c>
      <c r="D1609" s="11" t="s">
        <v>186</v>
      </c>
      <c r="E1609" s="28">
        <v>0.22807291088674897</v>
      </c>
      <c r="F1609" s="28">
        <v>0.24103682331305851</v>
      </c>
      <c r="G1609" s="28">
        <v>0.24709888393243476</v>
      </c>
      <c r="H1609" s="28">
        <v>0.29444644068222153</v>
      </c>
      <c r="I1609" s="28">
        <v>0.31833391951832574</v>
      </c>
      <c r="J1609" s="28">
        <v>0.32254749999999999</v>
      </c>
      <c r="K1609" s="28">
        <v>0.33680300000000002</v>
      </c>
      <c r="L1609" s="28">
        <v>0.39248379999999994</v>
      </c>
      <c r="M1609" s="28">
        <v>0.35368240000000001</v>
      </c>
      <c r="N1609" s="28">
        <v>0.32033670000000003</v>
      </c>
      <c r="O1609" s="28">
        <v>0.34384909999999996</v>
      </c>
      <c r="P1609" s="28">
        <v>0.36997380000000002</v>
      </c>
      <c r="Q1609" s="28">
        <v>0.34132656</v>
      </c>
      <c r="R1609" s="28">
        <v>0.28327797999999998</v>
      </c>
      <c r="S1609" s="28">
        <v>0.338750965313249</v>
      </c>
      <c r="T1609" s="28">
        <v>0.35617989214699231</v>
      </c>
      <c r="U1609" s="28">
        <v>0.36943548375999991</v>
      </c>
      <c r="V1609" s="28">
        <v>0.39703026708015993</v>
      </c>
      <c r="W1609" s="28">
        <v>0.43142287919536959</v>
      </c>
      <c r="X1609" s="28">
        <v>0.46157126903236084</v>
      </c>
    </row>
    <row r="1610" spans="1:24" x14ac:dyDescent="0.2">
      <c r="A1610" s="11" t="s">
        <v>158</v>
      </c>
      <c r="B1610" s="11" t="s">
        <v>86</v>
      </c>
      <c r="C1610" s="11" t="s">
        <v>191</v>
      </c>
      <c r="D1610" s="11" t="s">
        <v>187</v>
      </c>
      <c r="E1610" s="28">
        <v>0.22807291088674897</v>
      </c>
      <c r="F1610" s="28">
        <v>0.24103682331305851</v>
      </c>
      <c r="G1610" s="28">
        <v>0.24709888393243476</v>
      </c>
      <c r="H1610" s="28">
        <v>0.29444644068222153</v>
      </c>
      <c r="I1610" s="28">
        <v>0.31833391951832574</v>
      </c>
      <c r="J1610" s="28">
        <v>0.32254749999999999</v>
      </c>
      <c r="K1610" s="28">
        <v>0.33680300000000002</v>
      </c>
      <c r="L1610" s="28">
        <v>0.39248379999999994</v>
      </c>
      <c r="M1610" s="28">
        <v>0.35368240000000001</v>
      </c>
      <c r="N1610" s="28">
        <v>0.32033670000000003</v>
      </c>
      <c r="O1610" s="28">
        <v>0.34384909999999996</v>
      </c>
      <c r="P1610" s="28">
        <v>0.36997380000000002</v>
      </c>
      <c r="Q1610" s="28">
        <v>0.34132656</v>
      </c>
      <c r="R1610" s="28">
        <v>0.28327797999999998</v>
      </c>
      <c r="S1610" s="28">
        <v>0.338750965313249</v>
      </c>
      <c r="T1610" s="28">
        <v>0.35617989214699231</v>
      </c>
      <c r="U1610" s="28">
        <v>0.36943548375999991</v>
      </c>
      <c r="V1610" s="28">
        <v>0.39703026708015993</v>
      </c>
      <c r="W1610" s="28">
        <v>0.43142287919536959</v>
      </c>
      <c r="X1610" s="28">
        <v>0.46157126903236084</v>
      </c>
    </row>
    <row r="1611" spans="1:24" x14ac:dyDescent="0.2">
      <c r="A1611" s="11" t="s">
        <v>158</v>
      </c>
      <c r="B1611" s="11" t="s">
        <v>86</v>
      </c>
      <c r="C1611" s="11" t="s">
        <v>191</v>
      </c>
      <c r="D1611" s="11" t="s">
        <v>188</v>
      </c>
      <c r="E1611" s="28">
        <v>0.463756</v>
      </c>
      <c r="F1611" s="28">
        <v>0.57489599999999996</v>
      </c>
      <c r="G1611" s="28">
        <v>0.47847299999999998</v>
      </c>
      <c r="H1611" s="28">
        <v>0.51024999999999998</v>
      </c>
      <c r="I1611" s="28">
        <v>0.45629500000000001</v>
      </c>
      <c r="J1611" s="28">
        <v>0.60266600000000004</v>
      </c>
      <c r="K1611" s="28">
        <v>0.57920199999999999</v>
      </c>
      <c r="L1611" s="28">
        <v>0.48499999999999999</v>
      </c>
      <c r="M1611" s="28">
        <v>0.464862</v>
      </c>
      <c r="N1611" s="28">
        <v>0.38801400000000003</v>
      </c>
      <c r="O1611" s="28">
        <v>0.40950399999999998</v>
      </c>
      <c r="P1611" s="28">
        <v>0.409111</v>
      </c>
      <c r="Q1611" s="28">
        <v>0.42533700000000002</v>
      </c>
      <c r="R1611" s="28">
        <v>0.36033399999999999</v>
      </c>
      <c r="S1611" s="28">
        <v>0.46325178871238915</v>
      </c>
      <c r="T1611" s="28">
        <v>0.45573253578009065</v>
      </c>
      <c r="U1611" s="28">
        <v>0.47930313087889553</v>
      </c>
      <c r="V1611" s="28">
        <v>0.50533379579974969</v>
      </c>
      <c r="W1611" s="28">
        <v>0.53511749025169197</v>
      </c>
      <c r="X1611" s="28">
        <v>0.5616532592793273</v>
      </c>
    </row>
    <row r="1612" spans="1:24" x14ac:dyDescent="0.2">
      <c r="A1612" s="11" t="s">
        <v>158</v>
      </c>
      <c r="B1612" s="11" t="s">
        <v>86</v>
      </c>
      <c r="C1612" s="11" t="s">
        <v>191</v>
      </c>
      <c r="D1612" s="11" t="s">
        <v>189</v>
      </c>
      <c r="E1612" s="28">
        <v>0.189333</v>
      </c>
      <c r="F1612" s="28">
        <v>0.18354699999999999</v>
      </c>
      <c r="G1612" s="28">
        <v>0.15087900000000001</v>
      </c>
      <c r="H1612" s="28">
        <v>0.195824</v>
      </c>
      <c r="I1612" s="28">
        <v>0.14390900000000001</v>
      </c>
      <c r="J1612" s="28">
        <v>0.19090699999999999</v>
      </c>
      <c r="K1612" s="28">
        <v>0.16431899999999999</v>
      </c>
      <c r="L1612" s="28">
        <v>8.0106999999999998E-2</v>
      </c>
      <c r="M1612" s="28">
        <v>8.5902999999999993E-2</v>
      </c>
      <c r="N1612" s="28">
        <v>0.116088</v>
      </c>
      <c r="O1612" s="28">
        <v>0.102572</v>
      </c>
      <c r="P1612" s="28">
        <v>9.3110999999999999E-2</v>
      </c>
      <c r="Q1612" s="28">
        <v>0.10687199999999999</v>
      </c>
      <c r="R1612" s="28">
        <v>0.11792800000000001</v>
      </c>
      <c r="S1612" s="28">
        <v>0.10873105624746142</v>
      </c>
      <c r="T1612" s="28">
        <v>0.10613520000000004</v>
      </c>
      <c r="U1612" s="28">
        <v>0.10613520000000004</v>
      </c>
      <c r="V1612" s="28">
        <v>0.10613520000000004</v>
      </c>
      <c r="W1612" s="28">
        <v>0.10613520000000004</v>
      </c>
      <c r="X1612" s="28">
        <v>0.10613520000000004</v>
      </c>
    </row>
    <row r="1613" spans="1:24" x14ac:dyDescent="0.2">
      <c r="A1613" s="11" t="s">
        <v>158</v>
      </c>
      <c r="B1613" s="11" t="s">
        <v>86</v>
      </c>
      <c r="C1613" s="11" t="s">
        <v>191</v>
      </c>
      <c r="D1613" s="11" t="s">
        <v>190</v>
      </c>
      <c r="E1613" s="28">
        <v>0</v>
      </c>
      <c r="F1613" s="28">
        <v>0</v>
      </c>
      <c r="G1613" s="28">
        <v>0</v>
      </c>
      <c r="H1613" s="28">
        <v>0</v>
      </c>
      <c r="I1613" s="28">
        <v>0</v>
      </c>
      <c r="J1613" s="28">
        <v>0</v>
      </c>
      <c r="K1613" s="28">
        <v>0</v>
      </c>
      <c r="L1613" s="28">
        <v>0</v>
      </c>
      <c r="M1613" s="28">
        <v>0</v>
      </c>
      <c r="N1613" s="28">
        <v>0</v>
      </c>
      <c r="O1613" s="28">
        <v>0</v>
      </c>
      <c r="P1613" s="28">
        <v>0</v>
      </c>
      <c r="Q1613" s="28">
        <v>0</v>
      </c>
      <c r="R1613" s="28">
        <v>0</v>
      </c>
      <c r="S1613" s="28">
        <v>0</v>
      </c>
      <c r="T1613" s="28">
        <v>0</v>
      </c>
      <c r="U1613" s="28">
        <v>0</v>
      </c>
      <c r="V1613" s="28">
        <v>0</v>
      </c>
      <c r="W1613" s="28">
        <v>0</v>
      </c>
      <c r="X1613" s="28">
        <v>0</v>
      </c>
    </row>
    <row r="1614" spans="1:24" x14ac:dyDescent="0.2">
      <c r="A1614" s="11" t="s">
        <v>158</v>
      </c>
      <c r="B1614" s="11" t="s">
        <v>86</v>
      </c>
      <c r="C1614" s="11" t="s">
        <v>192</v>
      </c>
      <c r="D1614" s="11" t="s">
        <v>182</v>
      </c>
      <c r="E1614" s="28">
        <v>7.3545302780232372E-2</v>
      </c>
      <c r="F1614" s="28">
        <v>9.7906999999999994E-2</v>
      </c>
      <c r="G1614" s="28">
        <v>9.6863000000000005E-2</v>
      </c>
      <c r="H1614" s="28">
        <v>9.5556000000000016E-2</v>
      </c>
      <c r="I1614" s="28">
        <v>9.5880000000000007E-2</v>
      </c>
      <c r="J1614" s="28">
        <v>9.7085000000000005E-2</v>
      </c>
      <c r="K1614" s="28">
        <v>0.10008300000000001</v>
      </c>
      <c r="L1614" s="28">
        <v>0.10186500000000001</v>
      </c>
      <c r="M1614" s="28">
        <v>0.101312</v>
      </c>
      <c r="N1614" s="28">
        <v>9.9242999999999998E-2</v>
      </c>
      <c r="O1614" s="28">
        <v>0.10100000000000001</v>
      </c>
      <c r="P1614" s="28">
        <v>0.10299999999999999</v>
      </c>
      <c r="Q1614" s="28">
        <v>0.10199999999999999</v>
      </c>
      <c r="R1614" s="28">
        <v>0.10100000000000001</v>
      </c>
      <c r="S1614" s="28">
        <v>9.9790000000000004E-2</v>
      </c>
      <c r="T1614" s="28">
        <v>9.902770000000001E-2</v>
      </c>
      <c r="U1614" s="28">
        <v>9.8752760999999994E-2</v>
      </c>
      <c r="V1614" s="28">
        <v>9.8845067729999986E-2</v>
      </c>
      <c r="W1614" s="28">
        <v>9.924491298889998E-2</v>
      </c>
      <c r="X1614" s="28">
        <v>9.9900769079676974E-2</v>
      </c>
    </row>
    <row r="1615" spans="1:24" x14ac:dyDescent="0.2">
      <c r="A1615" s="11" t="s">
        <v>158</v>
      </c>
      <c r="B1615" s="11" t="s">
        <v>86</v>
      </c>
      <c r="C1615" s="11" t="s">
        <v>192</v>
      </c>
      <c r="D1615" s="11" t="s">
        <v>183</v>
      </c>
      <c r="E1615" s="28">
        <v>6.9878120788158041E-3</v>
      </c>
      <c r="F1615" s="28">
        <v>6.0260000000000001E-3</v>
      </c>
      <c r="G1615" s="28">
        <v>5.6969999999999998E-3</v>
      </c>
      <c r="H1615" s="28">
        <v>5.0000000000000001E-3</v>
      </c>
      <c r="I1615" s="28">
        <v>6.0000000000000001E-3</v>
      </c>
      <c r="J1615" s="28">
        <v>7.0000000000000001E-3</v>
      </c>
      <c r="K1615" s="28">
        <v>8.0000000000000002E-3</v>
      </c>
      <c r="L1615" s="28">
        <v>8.0000000000000002E-3</v>
      </c>
      <c r="M1615" s="28">
        <v>8.0000000000000002E-3</v>
      </c>
      <c r="N1615" s="28">
        <v>6.4521351267183783E-3</v>
      </c>
      <c r="O1615" s="28">
        <v>5.9509930887982551E-3</v>
      </c>
      <c r="P1615" s="28">
        <v>6.4420000000000007E-3</v>
      </c>
      <c r="Q1615" s="28">
        <v>5.927E-3</v>
      </c>
      <c r="R1615" s="28">
        <v>5.1780000000000003E-3</v>
      </c>
      <c r="S1615" s="28">
        <v>5.8600000000000006E-3</v>
      </c>
      <c r="T1615" s="28">
        <v>6.2230000000000002E-3</v>
      </c>
      <c r="U1615" s="28">
        <v>6.6570000000000006E-3</v>
      </c>
      <c r="V1615" s="28">
        <v>7.0049999999999999E-3</v>
      </c>
      <c r="W1615" s="28">
        <v>7.319E-3</v>
      </c>
      <c r="X1615" s="28">
        <v>7.6029999999999995E-3</v>
      </c>
    </row>
    <row r="1616" spans="1:24" x14ac:dyDescent="0.2">
      <c r="A1616" s="11" t="s">
        <v>158</v>
      </c>
      <c r="B1616" s="11" t="s">
        <v>86</v>
      </c>
      <c r="C1616" s="11" t="s">
        <v>192</v>
      </c>
      <c r="D1616" s="11" t="s">
        <v>184</v>
      </c>
      <c r="E1616" s="28">
        <v>4.3324000000000001E-2</v>
      </c>
      <c r="F1616" s="28">
        <v>3.8975999999999997E-2</v>
      </c>
      <c r="G1616" s="28">
        <v>3.8084E-2</v>
      </c>
      <c r="H1616" s="28">
        <v>4.1000000000000002E-2</v>
      </c>
      <c r="I1616" s="28">
        <v>3.5000000000000003E-2</v>
      </c>
      <c r="J1616" s="28">
        <v>3.5000000000000003E-2</v>
      </c>
      <c r="K1616" s="28">
        <v>3.9E-2</v>
      </c>
      <c r="L1616" s="28">
        <v>4.3999999999999997E-2</v>
      </c>
      <c r="M1616" s="28">
        <v>4.5999999999999999E-2</v>
      </c>
      <c r="N1616" s="28">
        <v>2.3278E-2</v>
      </c>
      <c r="O1616" s="28">
        <v>3.1753000000000003E-2</v>
      </c>
      <c r="P1616" s="28">
        <v>4.2874000000000002E-2</v>
      </c>
      <c r="Q1616" s="28">
        <v>3.8664000000000004E-2</v>
      </c>
      <c r="R1616" s="28">
        <v>4.2983E-2</v>
      </c>
      <c r="S1616" s="28">
        <v>4.0274000000000004E-2</v>
      </c>
      <c r="T1616" s="28">
        <v>4.2218000000000006E-2</v>
      </c>
      <c r="U1616" s="28">
        <v>4.5142000000000002E-2</v>
      </c>
      <c r="V1616" s="28">
        <v>4.7999E-2</v>
      </c>
      <c r="W1616" s="28">
        <v>5.0570000000000004E-2</v>
      </c>
      <c r="X1616" s="28">
        <v>5.2915999999999998E-2</v>
      </c>
    </row>
    <row r="1617" spans="1:24" x14ac:dyDescent="0.2">
      <c r="A1617" s="11" t="s">
        <v>158</v>
      </c>
      <c r="B1617" s="11" t="s">
        <v>86</v>
      </c>
      <c r="C1617" s="11" t="s">
        <v>192</v>
      </c>
      <c r="D1617" s="11" t="s">
        <v>185</v>
      </c>
      <c r="E1617" s="28">
        <v>0.34659200000000001</v>
      </c>
      <c r="F1617" s="28">
        <v>0.31180799999999997</v>
      </c>
      <c r="G1617" s="28">
        <v>0.304672</v>
      </c>
      <c r="H1617" s="28">
        <v>0.32800000000000001</v>
      </c>
      <c r="I1617" s="28">
        <v>0.28000000000000003</v>
      </c>
      <c r="J1617" s="28">
        <v>0.28000000000000003</v>
      </c>
      <c r="K1617" s="28">
        <v>0.312</v>
      </c>
      <c r="L1617" s="28">
        <v>0.35199999999999998</v>
      </c>
      <c r="M1617" s="28">
        <v>0.36799999999999999</v>
      </c>
      <c r="N1617" s="28">
        <v>0.186224</v>
      </c>
      <c r="O1617" s="28">
        <v>0.25402400000000003</v>
      </c>
      <c r="P1617" s="28">
        <v>0.34299200000000002</v>
      </c>
      <c r="Q1617" s="28">
        <v>0.30931200000000003</v>
      </c>
      <c r="R1617" s="28">
        <v>0.343864</v>
      </c>
      <c r="S1617" s="28">
        <v>0.32219200000000003</v>
      </c>
      <c r="T1617" s="28">
        <v>0.33774400000000004</v>
      </c>
      <c r="U1617" s="28">
        <v>0.36113600000000001</v>
      </c>
      <c r="V1617" s="28">
        <v>0.383992</v>
      </c>
      <c r="W1617" s="28">
        <v>0.40456000000000003</v>
      </c>
      <c r="X1617" s="28">
        <v>0.42332799999999998</v>
      </c>
    </row>
    <row r="1618" spans="1:24" x14ac:dyDescent="0.2">
      <c r="A1618" s="11" t="s">
        <v>158</v>
      </c>
      <c r="B1618" s="11" t="s">
        <v>86</v>
      </c>
      <c r="C1618" s="11" t="s">
        <v>192</v>
      </c>
      <c r="D1618" s="11" t="s">
        <v>186</v>
      </c>
      <c r="E1618" s="28">
        <v>0.19415959933981347</v>
      </c>
      <c r="F1618" s="28">
        <v>0.17923565531277827</v>
      </c>
      <c r="G1618" s="28">
        <v>0.17428119112371387</v>
      </c>
      <c r="H1618" s="28">
        <v>0.16811487286805762</v>
      </c>
      <c r="I1618" s="28">
        <v>0.17640245100350152</v>
      </c>
      <c r="J1618" s="28">
        <v>0.25089919999999999</v>
      </c>
      <c r="K1618" s="28">
        <v>0.25066630000000001</v>
      </c>
      <c r="L1618" s="28">
        <v>0.28140700000000002</v>
      </c>
      <c r="M1618" s="28">
        <v>0.26812980000000003</v>
      </c>
      <c r="N1618" s="28">
        <v>0.22143969999999999</v>
      </c>
      <c r="O1618" s="28">
        <v>0.22326850000000001</v>
      </c>
      <c r="P1618" s="28">
        <v>0.26892569999999993</v>
      </c>
      <c r="Q1618" s="28">
        <v>0.24209123999999999</v>
      </c>
      <c r="R1618" s="28">
        <v>0.23606906</v>
      </c>
      <c r="S1618" s="28">
        <v>0.27605176822968702</v>
      </c>
      <c r="T1618" s="28">
        <v>0.25662362060518373</v>
      </c>
      <c r="U1618" s="28">
        <v>0.25675717859999997</v>
      </c>
      <c r="V1618" s="28">
        <v>0.25699717609799999</v>
      </c>
      <c r="W1618" s="28">
        <v>0.25803677377113998</v>
      </c>
      <c r="X1618" s="28">
        <v>0.25974199960716016</v>
      </c>
    </row>
    <row r="1619" spans="1:24" x14ac:dyDescent="0.2">
      <c r="A1619" s="11" t="s">
        <v>158</v>
      </c>
      <c r="B1619" s="11" t="s">
        <v>86</v>
      </c>
      <c r="C1619" s="11" t="s">
        <v>192</v>
      </c>
      <c r="D1619" s="11" t="s">
        <v>187</v>
      </c>
      <c r="E1619" s="28">
        <v>0.54075159933981354</v>
      </c>
      <c r="F1619" s="28">
        <v>0.49104365531277827</v>
      </c>
      <c r="G1619" s="28">
        <v>0.47895319112371387</v>
      </c>
      <c r="H1619" s="28">
        <v>0.49611487286805767</v>
      </c>
      <c r="I1619" s="28">
        <v>0.45640245100350152</v>
      </c>
      <c r="J1619" s="28">
        <v>0.53089920000000002</v>
      </c>
      <c r="K1619" s="28">
        <v>0.56266630000000006</v>
      </c>
      <c r="L1619" s="28">
        <v>0.63340700000000005</v>
      </c>
      <c r="M1619" s="28">
        <v>0.63612979999999997</v>
      </c>
      <c r="N1619" s="28">
        <v>0.40766369999999996</v>
      </c>
      <c r="O1619" s="28">
        <v>0.47729250000000001</v>
      </c>
      <c r="P1619" s="28">
        <v>0.61191770000000001</v>
      </c>
      <c r="Q1619" s="28">
        <v>0.55140323999999996</v>
      </c>
      <c r="R1619" s="28">
        <v>0.57993306</v>
      </c>
      <c r="S1619" s="28">
        <v>0.59824376822968706</v>
      </c>
      <c r="T1619" s="28">
        <v>0.59436762060518378</v>
      </c>
      <c r="U1619" s="28">
        <v>0.61789317859999993</v>
      </c>
      <c r="V1619" s="28">
        <v>0.64098917609799999</v>
      </c>
      <c r="W1619" s="28">
        <v>0.66259677377114001</v>
      </c>
      <c r="X1619" s="28">
        <v>0.68306999960716008</v>
      </c>
    </row>
    <row r="1620" spans="1:24" x14ac:dyDescent="0.2">
      <c r="A1620" s="11" t="s">
        <v>158</v>
      </c>
      <c r="B1620" s="11" t="s">
        <v>86</v>
      </c>
      <c r="C1620" s="11" t="s">
        <v>192</v>
      </c>
      <c r="D1620" s="11" t="s">
        <v>188</v>
      </c>
      <c r="E1620" s="28">
        <v>0.66600999999999999</v>
      </c>
      <c r="F1620" s="28">
        <v>0.61741199999999996</v>
      </c>
      <c r="G1620" s="28">
        <v>0.62916799999999995</v>
      </c>
      <c r="H1620" s="28">
        <v>0.64456100000000005</v>
      </c>
      <c r="I1620" s="28">
        <v>0.68720599999999998</v>
      </c>
      <c r="J1620" s="28">
        <v>0.79108699999999998</v>
      </c>
      <c r="K1620" s="28">
        <v>0.85599999999999998</v>
      </c>
      <c r="L1620" s="28">
        <v>0.86099999999999999</v>
      </c>
      <c r="M1620" s="28">
        <v>0.86300100000000002</v>
      </c>
      <c r="N1620" s="28">
        <v>0.52198800000000001</v>
      </c>
      <c r="O1620" s="28">
        <v>0.66686299999999998</v>
      </c>
      <c r="P1620" s="28">
        <v>0.73545499999999997</v>
      </c>
      <c r="Q1620" s="28">
        <v>0.60435499999999998</v>
      </c>
      <c r="R1620" s="28">
        <v>0.54681400000000002</v>
      </c>
      <c r="S1620" s="28">
        <v>0.64636185374157074</v>
      </c>
      <c r="T1620" s="28">
        <v>0.66387061891525123</v>
      </c>
      <c r="U1620" s="28">
        <v>0.69015947779496767</v>
      </c>
      <c r="V1620" s="28">
        <v>0.71535082090900382</v>
      </c>
      <c r="W1620" s="28">
        <v>0.73643527197332848</v>
      </c>
      <c r="X1620" s="28">
        <v>0.75645454345801388</v>
      </c>
    </row>
    <row r="1621" spans="1:24" x14ac:dyDescent="0.2">
      <c r="A1621" s="11" t="s">
        <v>158</v>
      </c>
      <c r="B1621" s="11" t="s">
        <v>86</v>
      </c>
      <c r="C1621" s="11" t="s">
        <v>192</v>
      </c>
      <c r="D1621" s="11" t="s">
        <v>189</v>
      </c>
      <c r="E1621" s="28">
        <v>0.18539800000000001</v>
      </c>
      <c r="F1621" s="28">
        <v>0.12242</v>
      </c>
      <c r="G1621" s="28">
        <v>0.12099799999999999</v>
      </c>
      <c r="H1621" s="28">
        <v>0.118579</v>
      </c>
      <c r="I1621" s="28">
        <v>0.12539500000000001</v>
      </c>
      <c r="J1621" s="28">
        <v>0.140593</v>
      </c>
      <c r="K1621" s="28">
        <v>0.11823500000000001</v>
      </c>
      <c r="L1621" s="28">
        <v>8.8051000000000004E-2</v>
      </c>
      <c r="M1621" s="28">
        <v>5.9428000000000002E-2</v>
      </c>
      <c r="N1621" s="28">
        <v>5.2935000000000003E-2</v>
      </c>
      <c r="O1621" s="28">
        <v>6.8356E-2</v>
      </c>
      <c r="P1621" s="28">
        <v>6.0852999999999997E-2</v>
      </c>
      <c r="Q1621" s="28">
        <v>6.6757999999999998E-2</v>
      </c>
      <c r="R1621" s="28">
        <v>7.3764999999999997E-2</v>
      </c>
      <c r="S1621" s="28">
        <v>8.1706375096545519E-2</v>
      </c>
      <c r="T1621" s="28">
        <v>7.3886872932561853E-2</v>
      </c>
      <c r="U1621" s="28">
        <v>7.3735493999999985E-2</v>
      </c>
      <c r="V1621" s="28">
        <v>7.3735493999999985E-2</v>
      </c>
      <c r="W1621" s="28">
        <v>7.3735493999999985E-2</v>
      </c>
      <c r="X1621" s="28">
        <v>7.3735493999999985E-2</v>
      </c>
    </row>
    <row r="1622" spans="1:24" x14ac:dyDescent="0.2">
      <c r="A1622" s="11" t="s">
        <v>158</v>
      </c>
      <c r="B1622" s="11" t="s">
        <v>86</v>
      </c>
      <c r="C1622" s="11" t="s">
        <v>192</v>
      </c>
      <c r="D1622" s="11" t="s">
        <v>190</v>
      </c>
      <c r="E1622" s="28">
        <v>0</v>
      </c>
      <c r="F1622" s="28">
        <v>0</v>
      </c>
      <c r="G1622" s="28">
        <v>0</v>
      </c>
      <c r="H1622" s="28">
        <v>0</v>
      </c>
      <c r="I1622" s="28">
        <v>0</v>
      </c>
      <c r="J1622" s="28">
        <v>0</v>
      </c>
      <c r="K1622" s="28">
        <v>0</v>
      </c>
      <c r="L1622" s="28">
        <v>0</v>
      </c>
      <c r="M1622" s="28">
        <v>0</v>
      </c>
      <c r="N1622" s="28">
        <v>0</v>
      </c>
      <c r="O1622" s="28">
        <v>0</v>
      </c>
      <c r="P1622" s="28">
        <v>0</v>
      </c>
      <c r="Q1622" s="28">
        <v>0</v>
      </c>
      <c r="R1622" s="28">
        <v>0</v>
      </c>
      <c r="S1622" s="28">
        <v>0</v>
      </c>
      <c r="T1622" s="28">
        <v>0</v>
      </c>
      <c r="U1622" s="28">
        <v>0</v>
      </c>
      <c r="V1622" s="28">
        <v>0</v>
      </c>
      <c r="W1622" s="28">
        <v>0</v>
      </c>
      <c r="X1622" s="28">
        <v>0</v>
      </c>
    </row>
    <row r="1623" spans="1:24" x14ac:dyDescent="0.2">
      <c r="A1623" s="11" t="s">
        <v>159</v>
      </c>
      <c r="B1623" s="11" t="s">
        <v>86</v>
      </c>
      <c r="C1623" s="11" t="s">
        <v>181</v>
      </c>
      <c r="D1623" s="11" t="s">
        <v>182</v>
      </c>
      <c r="E1623" s="28">
        <v>27.224325</v>
      </c>
      <c r="F1623" s="28">
        <v>27.790025</v>
      </c>
      <c r="G1623" s="28">
        <v>28.483961000000001</v>
      </c>
      <c r="H1623" s="28">
        <v>29.007819999999999</v>
      </c>
      <c r="I1623" s="28">
        <v>29.378</v>
      </c>
      <c r="J1623" s="28">
        <v>29.748000000000001</v>
      </c>
      <c r="K1623" s="28">
        <v>29.88</v>
      </c>
      <c r="L1623" s="28">
        <v>30.178000000000001</v>
      </c>
      <c r="M1623" s="28">
        <v>30.428999999999998</v>
      </c>
      <c r="N1623" s="28">
        <v>30.503</v>
      </c>
      <c r="O1623" s="28">
        <v>30.691339878257352</v>
      </c>
      <c r="P1623" s="28">
        <v>30.791100485561913</v>
      </c>
      <c r="Q1623" s="28">
        <v>30.988227456428195</v>
      </c>
      <c r="R1623" s="28">
        <v>31.331709354129647</v>
      </c>
      <c r="S1623" s="28">
        <v>31.796247955465347</v>
      </c>
      <c r="T1623" s="28">
        <v>32.199829590404633</v>
      </c>
      <c r="U1623" s="28">
        <v>32.502202178257114</v>
      </c>
      <c r="V1623" s="28">
        <v>32.710370025779113</v>
      </c>
      <c r="W1623" s="28">
        <v>32.906242123974572</v>
      </c>
      <c r="X1623" s="28">
        <v>33.090113175296352</v>
      </c>
    </row>
    <row r="1624" spans="1:24" x14ac:dyDescent="0.2">
      <c r="A1624" s="11" t="s">
        <v>159</v>
      </c>
      <c r="B1624" s="11" t="s">
        <v>86</v>
      </c>
      <c r="C1624" s="11" t="s">
        <v>181</v>
      </c>
      <c r="D1624" s="11" t="s">
        <v>183</v>
      </c>
      <c r="E1624" s="28">
        <v>2.302689</v>
      </c>
      <c r="F1624" s="28">
        <v>2.5487609999999998</v>
      </c>
      <c r="G1624" s="28">
        <v>2.640625</v>
      </c>
      <c r="H1624" s="28">
        <v>2.6040000000000001</v>
      </c>
      <c r="I1624" s="28">
        <v>2.5670000000000002</v>
      </c>
      <c r="J1624" s="28">
        <v>2.44</v>
      </c>
      <c r="K1624" s="28">
        <v>2.3450000000000002</v>
      </c>
      <c r="L1624" s="28">
        <v>2.4039999999999999</v>
      </c>
      <c r="M1624" s="28">
        <v>2.1320000000000001</v>
      </c>
      <c r="N1624" s="28">
        <v>1.994999</v>
      </c>
      <c r="O1624" s="28">
        <v>2.0308459999999999</v>
      </c>
      <c r="P1624" s="28">
        <v>1.941241</v>
      </c>
      <c r="Q1624" s="28">
        <v>2.0445930000000003</v>
      </c>
      <c r="R1624" s="28">
        <v>2.2647520000000001</v>
      </c>
      <c r="S1624" s="28">
        <v>2.4697680000000002</v>
      </c>
      <c r="T1624" s="28">
        <v>2.5021339999999999</v>
      </c>
      <c r="U1624" s="28">
        <v>2.4919609999999999</v>
      </c>
      <c r="V1624" s="28">
        <v>2.4833220000000003</v>
      </c>
      <c r="W1624" s="28">
        <v>2.485598</v>
      </c>
      <c r="X1624" s="28">
        <v>2.4873080000000001</v>
      </c>
    </row>
    <row r="1625" spans="1:24" x14ac:dyDescent="0.2">
      <c r="A1625" s="11" t="s">
        <v>159</v>
      </c>
      <c r="B1625" s="11" t="s">
        <v>86</v>
      </c>
      <c r="C1625" s="11" t="s">
        <v>181</v>
      </c>
      <c r="D1625" s="11" t="s">
        <v>184</v>
      </c>
      <c r="E1625" s="28">
        <v>1.6413530000000001</v>
      </c>
      <c r="F1625" s="28">
        <v>1.4923649999999999</v>
      </c>
      <c r="G1625" s="28">
        <v>1.627982</v>
      </c>
      <c r="H1625" s="28">
        <v>1.657</v>
      </c>
      <c r="I1625" s="28">
        <v>1.647</v>
      </c>
      <c r="J1625" s="28">
        <v>1.5960000000000001</v>
      </c>
      <c r="K1625" s="28">
        <v>1.448</v>
      </c>
      <c r="L1625" s="28">
        <v>1.534</v>
      </c>
      <c r="M1625" s="28">
        <v>1.446</v>
      </c>
      <c r="N1625" s="28">
        <v>0.99943300000000002</v>
      </c>
      <c r="O1625" s="28">
        <v>1.2706379999999999</v>
      </c>
      <c r="P1625" s="28">
        <v>1.3437999999999999</v>
      </c>
      <c r="Q1625" s="28">
        <v>1.4652880000000001</v>
      </c>
      <c r="R1625" s="28">
        <v>1.5101330000000002</v>
      </c>
      <c r="S1625" s="28">
        <v>1.522993</v>
      </c>
      <c r="T1625" s="28">
        <v>1.5474600000000001</v>
      </c>
      <c r="U1625" s="28">
        <v>1.6206230000000001</v>
      </c>
      <c r="V1625" s="28">
        <v>1.6788540000000001</v>
      </c>
      <c r="W1625" s="28">
        <v>1.7215440000000002</v>
      </c>
      <c r="X1625" s="28">
        <v>1.795588</v>
      </c>
    </row>
    <row r="1626" spans="1:24" x14ac:dyDescent="0.2">
      <c r="A1626" s="11" t="s">
        <v>159</v>
      </c>
      <c r="B1626" s="11" t="s">
        <v>86</v>
      </c>
      <c r="C1626" s="11" t="s">
        <v>181</v>
      </c>
      <c r="D1626" s="11" t="s">
        <v>185</v>
      </c>
      <c r="E1626" s="28">
        <v>8.2067650000000008</v>
      </c>
      <c r="F1626" s="28">
        <v>7.4618249999999993</v>
      </c>
      <c r="G1626" s="28">
        <v>8.1399100000000004</v>
      </c>
      <c r="H1626" s="28">
        <v>8.2850000000000001</v>
      </c>
      <c r="I1626" s="28">
        <v>8.2349999999999994</v>
      </c>
      <c r="J1626" s="28">
        <v>7.98</v>
      </c>
      <c r="K1626" s="28">
        <v>7.24</v>
      </c>
      <c r="L1626" s="28">
        <v>7.67</v>
      </c>
      <c r="M1626" s="28">
        <v>7.0853999999999999</v>
      </c>
      <c r="N1626" s="28">
        <v>4.8672387100000005</v>
      </c>
      <c r="O1626" s="28">
        <v>6.0990623999999993</v>
      </c>
      <c r="P1626" s="28">
        <v>6.3158599999999998</v>
      </c>
      <c r="Q1626" s="28">
        <v>6.8135892000000009</v>
      </c>
      <c r="R1626" s="28">
        <v>6.9919157900000002</v>
      </c>
      <c r="S1626" s="28">
        <v>7.0057677999999992</v>
      </c>
      <c r="T1626" s="28">
        <v>7.0873668000000007</v>
      </c>
      <c r="U1626" s="28">
        <v>7.37383465</v>
      </c>
      <c r="V1626" s="28">
        <v>7.554843</v>
      </c>
      <c r="W1626" s="28">
        <v>7.7469480000000006</v>
      </c>
      <c r="X1626" s="28">
        <v>8.0801459999999992</v>
      </c>
    </row>
    <row r="1627" spans="1:24" x14ac:dyDescent="0.2">
      <c r="A1627" s="11" t="s">
        <v>159</v>
      </c>
      <c r="B1627" s="11" t="s">
        <v>86</v>
      </c>
      <c r="C1627" s="11" t="s">
        <v>181</v>
      </c>
      <c r="D1627" s="11" t="s">
        <v>186</v>
      </c>
      <c r="E1627" s="28">
        <v>24.229649250000001</v>
      </c>
      <c r="F1627" s="28">
        <v>24.872072375000005</v>
      </c>
      <c r="G1627" s="28">
        <v>23.64168763</v>
      </c>
      <c r="H1627" s="28">
        <v>25.120772119999998</v>
      </c>
      <c r="I1627" s="28">
        <v>24.677519999999998</v>
      </c>
      <c r="J1627" s="28">
        <v>23.240124962454868</v>
      </c>
      <c r="K1627" s="28">
        <v>25.942511751719973</v>
      </c>
      <c r="L1627" s="28">
        <v>27.859433832298848</v>
      </c>
      <c r="M1627" s="28">
        <v>28.900832500000003</v>
      </c>
      <c r="N1627" s="28">
        <v>29.893936599999996</v>
      </c>
      <c r="O1627" s="28">
        <v>30.560734449999998</v>
      </c>
      <c r="P1627" s="28">
        <v>31.015853522500002</v>
      </c>
      <c r="Q1627" s="28">
        <v>29.137545275000001</v>
      </c>
      <c r="R1627" s="28">
        <v>30.386132950000004</v>
      </c>
      <c r="S1627" s="28">
        <v>32.024972649311408</v>
      </c>
      <c r="T1627" s="28">
        <v>31.594772533646953</v>
      </c>
      <c r="U1627" s="28">
        <v>31.852158134691972</v>
      </c>
      <c r="V1627" s="28">
        <v>32.056162625263532</v>
      </c>
      <c r="W1627" s="28">
        <v>32.248117281495077</v>
      </c>
      <c r="X1627" s="28">
        <v>32.428310911790426</v>
      </c>
    </row>
    <row r="1628" spans="1:24" x14ac:dyDescent="0.2">
      <c r="A1628" s="11" t="s">
        <v>159</v>
      </c>
      <c r="B1628" s="11" t="s">
        <v>86</v>
      </c>
      <c r="C1628" s="11" t="s">
        <v>181</v>
      </c>
      <c r="D1628" s="11" t="s">
        <v>187</v>
      </c>
      <c r="E1628" s="28">
        <v>32.436414249999999</v>
      </c>
      <c r="F1628" s="28">
        <v>32.333897375000006</v>
      </c>
      <c r="G1628" s="28">
        <v>31.78159763</v>
      </c>
      <c r="H1628" s="28">
        <v>33.405772119999995</v>
      </c>
      <c r="I1628" s="28">
        <v>32.912520000000001</v>
      </c>
      <c r="J1628" s="28">
        <v>31.220124962454868</v>
      </c>
      <c r="K1628" s="28">
        <v>33.182511751719971</v>
      </c>
      <c r="L1628" s="28">
        <v>35.529433832298849</v>
      </c>
      <c r="M1628" s="28">
        <v>35.9862325</v>
      </c>
      <c r="N1628" s="28">
        <v>34.761175309999999</v>
      </c>
      <c r="O1628" s="28">
        <v>36.659796849999999</v>
      </c>
      <c r="P1628" s="28">
        <v>37.331713522500003</v>
      </c>
      <c r="Q1628" s="28">
        <v>35.951134475000003</v>
      </c>
      <c r="R1628" s="28">
        <v>37.378048740000004</v>
      </c>
      <c r="S1628" s="28">
        <v>39.030740449311409</v>
      </c>
      <c r="T1628" s="28">
        <v>38.682139333646951</v>
      </c>
      <c r="U1628" s="28">
        <v>39.225992784691975</v>
      </c>
      <c r="V1628" s="28">
        <v>39.61100562526353</v>
      </c>
      <c r="W1628" s="28">
        <v>39.99506528149508</v>
      </c>
      <c r="X1628" s="28">
        <v>40.508456911790425</v>
      </c>
    </row>
    <row r="1629" spans="1:24" x14ac:dyDescent="0.2">
      <c r="A1629" s="11" t="s">
        <v>159</v>
      </c>
      <c r="B1629" s="11" t="s">
        <v>86</v>
      </c>
      <c r="C1629" s="11" t="s">
        <v>181</v>
      </c>
      <c r="D1629" s="11" t="s">
        <v>188</v>
      </c>
      <c r="E1629" s="28">
        <v>29.688130000000001</v>
      </c>
      <c r="F1629" s="28">
        <v>31.517993000000001</v>
      </c>
      <c r="G1629" s="28">
        <v>34.565595999999999</v>
      </c>
      <c r="H1629" s="28">
        <v>36.420648999999997</v>
      </c>
      <c r="I1629" s="28">
        <v>38.432000000000002</v>
      </c>
      <c r="J1629" s="28">
        <v>37.036000000000001</v>
      </c>
      <c r="K1629" s="28">
        <v>37.719000000000001</v>
      </c>
      <c r="L1629" s="28">
        <v>41.650070999999997</v>
      </c>
      <c r="M1629" s="28">
        <v>43.199269999999999</v>
      </c>
      <c r="N1629" s="28">
        <v>39.068941000000002</v>
      </c>
      <c r="O1629" s="28">
        <v>41.150249000000002</v>
      </c>
      <c r="P1629" s="28">
        <v>42.685617000000001</v>
      </c>
      <c r="Q1629" s="28">
        <v>38.125250999999999</v>
      </c>
      <c r="R1629" s="28">
        <v>39.722903000000002</v>
      </c>
      <c r="S1629" s="28">
        <v>40.377501863189451</v>
      </c>
      <c r="T1629" s="28">
        <v>41.257930174384001</v>
      </c>
      <c r="U1629" s="28">
        <v>41.520094047775409</v>
      </c>
      <c r="V1629" s="28">
        <v>41.978600028752076</v>
      </c>
      <c r="W1629" s="28">
        <v>42.404485832998567</v>
      </c>
      <c r="X1629" s="28">
        <v>42.811219480825649</v>
      </c>
    </row>
    <row r="1630" spans="1:24" x14ac:dyDescent="0.2">
      <c r="A1630" s="11" t="s">
        <v>159</v>
      </c>
      <c r="B1630" s="11" t="s">
        <v>86</v>
      </c>
      <c r="C1630" s="11" t="s">
        <v>181</v>
      </c>
      <c r="D1630" s="11" t="s">
        <v>189</v>
      </c>
      <c r="E1630" s="28">
        <v>15.611608</v>
      </c>
      <c r="F1630" s="28">
        <v>14.953037999999999</v>
      </c>
      <c r="G1630" s="28">
        <v>15.896858999999999</v>
      </c>
      <c r="H1630" s="28">
        <v>15.702854</v>
      </c>
      <c r="I1630" s="28">
        <v>14.294</v>
      </c>
      <c r="J1630" s="28">
        <v>14.332000000000001</v>
      </c>
      <c r="K1630" s="28">
        <v>12.772</v>
      </c>
      <c r="L1630" s="28">
        <v>11.856202</v>
      </c>
      <c r="M1630" s="28">
        <v>12.794708999999999</v>
      </c>
      <c r="N1630" s="28">
        <v>11.934633</v>
      </c>
      <c r="O1630" s="28">
        <v>12.257676</v>
      </c>
      <c r="P1630" s="28">
        <v>12.485535</v>
      </c>
      <c r="Q1630" s="28">
        <v>10.242979</v>
      </c>
      <c r="R1630" s="28">
        <v>11.038192</v>
      </c>
      <c r="S1630" s="28">
        <v>9.5295987170421679</v>
      </c>
      <c r="T1630" s="28">
        <v>9.4370272565342166</v>
      </c>
      <c r="U1630" s="28">
        <v>9.177064851303582</v>
      </c>
      <c r="V1630" s="28">
        <v>9.1559461918353922</v>
      </c>
      <c r="W1630" s="28">
        <v>9.1370823674026003</v>
      </c>
      <c r="X1630" s="28">
        <v>9.1188082026677968</v>
      </c>
    </row>
    <row r="1631" spans="1:24" x14ac:dyDescent="0.2">
      <c r="A1631" s="11" t="s">
        <v>159</v>
      </c>
      <c r="B1631" s="11" t="s">
        <v>86</v>
      </c>
      <c r="C1631" s="11" t="s">
        <v>181</v>
      </c>
      <c r="D1631" s="11" t="s">
        <v>190</v>
      </c>
      <c r="E1631" s="28">
        <v>21.8</v>
      </c>
      <c r="F1631" s="28">
        <v>19.399999999999999</v>
      </c>
      <c r="G1631" s="28">
        <v>15.5</v>
      </c>
      <c r="H1631" s="28">
        <v>11.782965156000913</v>
      </c>
      <c r="I1631" s="28">
        <v>8.8372238670006844</v>
      </c>
      <c r="J1631" s="28">
        <v>8.8372238670006844</v>
      </c>
      <c r="K1631" s="28">
        <v>7.9535014803006163</v>
      </c>
      <c r="L1631" s="28">
        <v>7.1581513322705552</v>
      </c>
      <c r="M1631" s="28">
        <v>6.0844286324299715</v>
      </c>
      <c r="N1631" s="28">
        <v>5.4759857691869742</v>
      </c>
      <c r="O1631" s="28">
        <v>6.7</v>
      </c>
      <c r="P1631" s="28">
        <v>7.1</v>
      </c>
      <c r="Q1631" s="28">
        <v>6.8159999999999998</v>
      </c>
      <c r="R1631" s="28">
        <v>8.2473599999999987</v>
      </c>
      <c r="S1631" s="28">
        <v>7.834991999999998</v>
      </c>
      <c r="T1631" s="28">
        <v>7.4432423999999981</v>
      </c>
      <c r="U1631" s="28">
        <v>7.4060261879999985</v>
      </c>
      <c r="V1631" s="28">
        <v>7.3689960570599986</v>
      </c>
      <c r="W1631" s="28">
        <v>7.3321510767746982</v>
      </c>
      <c r="X1631" s="28">
        <v>7.2954903213908251</v>
      </c>
    </row>
    <row r="1632" spans="1:24" x14ac:dyDescent="0.2">
      <c r="A1632" s="11" t="s">
        <v>159</v>
      </c>
      <c r="B1632" s="11" t="s">
        <v>86</v>
      </c>
      <c r="C1632" s="11" t="s">
        <v>191</v>
      </c>
      <c r="D1632" s="11" t="s">
        <v>182</v>
      </c>
      <c r="E1632" s="28">
        <v>2.9395284444444445</v>
      </c>
      <c r="F1632" s="28">
        <v>2.9878178750406397</v>
      </c>
      <c r="G1632" s="28">
        <v>3.0339992917885836</v>
      </c>
      <c r="H1632" s="28">
        <v>3.0780726946882786</v>
      </c>
      <c r="I1632" s="28">
        <v>3.1110000000000002</v>
      </c>
      <c r="J1632" s="28">
        <v>3.14595</v>
      </c>
      <c r="K1632" s="28">
        <v>3.1809000000000003</v>
      </c>
      <c r="L1632" s="28">
        <v>3.197851</v>
      </c>
      <c r="M1632" s="28">
        <v>3.2415749999999997</v>
      </c>
      <c r="N1632" s="28">
        <v>3.235519</v>
      </c>
      <c r="O1632" s="28">
        <v>3.2589930000000003</v>
      </c>
      <c r="P1632" s="28">
        <v>3.2966224900000003</v>
      </c>
      <c r="Q1632" s="28">
        <v>3.3291970281500003</v>
      </c>
      <c r="R1632" s="28">
        <v>3.3756282174884324</v>
      </c>
      <c r="S1632" s="28">
        <v>3.4358261569036501</v>
      </c>
      <c r="T1632" s="28">
        <v>3.4975044005928901</v>
      </c>
      <c r="U1632" s="28">
        <v>3.5680388054184458</v>
      </c>
      <c r="V1632" s="28">
        <v>3.6435341679696167</v>
      </c>
      <c r="W1632" s="28">
        <v>3.7225975822774835</v>
      </c>
      <c r="X1632" s="28">
        <v>3.8005247692109991</v>
      </c>
    </row>
    <row r="1633" spans="1:24" x14ac:dyDescent="0.2">
      <c r="A1633" s="11" t="s">
        <v>159</v>
      </c>
      <c r="B1633" s="11" t="s">
        <v>86</v>
      </c>
      <c r="C1633" s="11" t="s">
        <v>191</v>
      </c>
      <c r="D1633" s="11" t="s">
        <v>183</v>
      </c>
      <c r="E1633" s="28">
        <v>0.24307699999999999</v>
      </c>
      <c r="F1633" s="28">
        <v>0.25800499999999998</v>
      </c>
      <c r="G1633" s="28">
        <v>0.270646</v>
      </c>
      <c r="H1633" s="28">
        <v>0.308</v>
      </c>
      <c r="I1633" s="28">
        <v>0.33500000000000002</v>
      </c>
      <c r="J1633" s="28">
        <v>0.32900000000000001</v>
      </c>
      <c r="K1633" s="28">
        <v>0.33200000000000002</v>
      </c>
      <c r="L1633" s="28">
        <v>0.34600000000000003</v>
      </c>
      <c r="M1633" s="28">
        <v>0.29799999999999999</v>
      </c>
      <c r="N1633" s="28">
        <v>0.19711200000000001</v>
      </c>
      <c r="O1633" s="28">
        <v>0.23003499999999999</v>
      </c>
      <c r="P1633" s="28">
        <v>0.26575900000000002</v>
      </c>
      <c r="Q1633" s="28">
        <v>0.24685499999999999</v>
      </c>
      <c r="R1633" s="28">
        <v>0.27792099999999997</v>
      </c>
      <c r="S1633" s="28">
        <v>0.321044</v>
      </c>
      <c r="T1633" s="28">
        <v>0.32717599999999997</v>
      </c>
      <c r="U1633" s="28">
        <v>0.34002399999999999</v>
      </c>
      <c r="V1633" s="28">
        <v>0.35003300000000004</v>
      </c>
      <c r="W1633" s="28">
        <v>0.35942000000000002</v>
      </c>
      <c r="X1633" s="28">
        <v>0.36478100000000002</v>
      </c>
    </row>
    <row r="1634" spans="1:24" x14ac:dyDescent="0.2">
      <c r="A1634" s="11" t="s">
        <v>159</v>
      </c>
      <c r="B1634" s="11" t="s">
        <v>86</v>
      </c>
      <c r="C1634" s="11" t="s">
        <v>191</v>
      </c>
      <c r="D1634" s="11" t="s">
        <v>184</v>
      </c>
      <c r="E1634" s="28">
        <v>0.15062200000000001</v>
      </c>
      <c r="F1634" s="28">
        <v>0.172546</v>
      </c>
      <c r="G1634" s="28">
        <v>0.173434</v>
      </c>
      <c r="H1634" s="28">
        <v>0.17199999999999999</v>
      </c>
      <c r="I1634" s="28">
        <v>0.19</v>
      </c>
      <c r="J1634" s="28">
        <v>0.186</v>
      </c>
      <c r="K1634" s="28">
        <v>0.187</v>
      </c>
      <c r="L1634" s="28">
        <v>0.19600000000000001</v>
      </c>
      <c r="M1634" s="28">
        <v>0.17499999999999999</v>
      </c>
      <c r="N1634" s="28">
        <v>8.0206E-2</v>
      </c>
      <c r="O1634" s="28">
        <v>0.11139499999999999</v>
      </c>
      <c r="P1634" s="28">
        <v>0.10301399999999999</v>
      </c>
      <c r="Q1634" s="28">
        <v>9.4036000000000008E-2</v>
      </c>
      <c r="R1634" s="28">
        <v>6.8825000000000011E-2</v>
      </c>
      <c r="S1634" s="28">
        <v>5.2802999999999996E-2</v>
      </c>
      <c r="T1634" s="28">
        <v>6.2609999999999999E-2</v>
      </c>
      <c r="U1634" s="28">
        <v>6.0559000000000002E-2</v>
      </c>
      <c r="V1634" s="28">
        <v>6.0472999999999999E-2</v>
      </c>
      <c r="W1634" s="28">
        <v>6.0380000000000003E-2</v>
      </c>
      <c r="X1634" s="28">
        <v>5.9551E-2</v>
      </c>
    </row>
    <row r="1635" spans="1:24" x14ac:dyDescent="0.2">
      <c r="A1635" s="11" t="s">
        <v>159</v>
      </c>
      <c r="B1635" s="11" t="s">
        <v>86</v>
      </c>
      <c r="C1635" s="11" t="s">
        <v>191</v>
      </c>
      <c r="D1635" s="11" t="s">
        <v>185</v>
      </c>
      <c r="E1635" s="28">
        <v>0.63577431760622838</v>
      </c>
      <c r="F1635" s="28">
        <v>0.728315355032361</v>
      </c>
      <c r="G1635" s="28">
        <v>0.73206359628552675</v>
      </c>
      <c r="H1635" s="28">
        <v>0.72601069318075229</v>
      </c>
      <c r="I1635" s="28">
        <v>0.80198855642059852</v>
      </c>
      <c r="J1635" s="28">
        <v>0.78510458681174378</v>
      </c>
      <c r="K1635" s="28">
        <v>0.78932557921395752</v>
      </c>
      <c r="L1635" s="28">
        <v>0.82731451083388063</v>
      </c>
      <c r="M1635" s="28">
        <v>0.7386736703873934</v>
      </c>
      <c r="N1635" s="28">
        <v>0.33854891661195013</v>
      </c>
      <c r="O1635" s="28">
        <v>0.47019744864459245</v>
      </c>
      <c r="P1635" s="28">
        <v>0.43482131132163965</v>
      </c>
      <c r="Q1635" s="28">
        <v>0.39692524153456532</v>
      </c>
      <c r="R1635" s="28">
        <v>0.29050980208235638</v>
      </c>
      <c r="S1635" s="28">
        <v>0.22288106181408873</v>
      </c>
      <c r="T1635" s="28">
        <v>0.26427633430259828</v>
      </c>
      <c r="U1635" s="28">
        <v>0.25561907888565805</v>
      </c>
      <c r="V1635" s="28">
        <v>0.25525607353906765</v>
      </c>
      <c r="W1635" s="28">
        <v>0.25486352124566181</v>
      </c>
      <c r="X1635" s="28">
        <v>0.25136431854422664</v>
      </c>
    </row>
    <row r="1636" spans="1:24" x14ac:dyDescent="0.2">
      <c r="A1636" s="11" t="s">
        <v>159</v>
      </c>
      <c r="B1636" s="11" t="s">
        <v>86</v>
      </c>
      <c r="C1636" s="11" t="s">
        <v>191</v>
      </c>
      <c r="D1636" s="11" t="s">
        <v>186</v>
      </c>
      <c r="E1636" s="28">
        <v>2.0641455534668034</v>
      </c>
      <c r="F1636" s="28">
        <v>2.2353773046736864</v>
      </c>
      <c r="G1636" s="28">
        <v>2.1959146730554866</v>
      </c>
      <c r="H1636" s="28">
        <v>2.2278136363745822</v>
      </c>
      <c r="I1636" s="28">
        <v>2.2554750000000001</v>
      </c>
      <c r="J1636" s="28">
        <v>2.5551940074553658</v>
      </c>
      <c r="K1636" s="28">
        <v>2.4905774718820624</v>
      </c>
      <c r="L1636" s="28">
        <v>2.5401814765838049</v>
      </c>
      <c r="M1636" s="28">
        <v>2.6495076071474162</v>
      </c>
      <c r="N1636" s="28">
        <v>2.4677069814682504</v>
      </c>
      <c r="O1636" s="28">
        <v>2.7283869931878901</v>
      </c>
      <c r="P1636" s="28">
        <v>2.623337801319892</v>
      </c>
      <c r="Q1636" s="28">
        <v>2.4443519271999996</v>
      </c>
      <c r="R1636" s="28">
        <v>2.2230799392000002</v>
      </c>
      <c r="S1636" s="28">
        <v>2.1938025304235218</v>
      </c>
      <c r="T1636" s="28">
        <v>2.3158248667813996</v>
      </c>
      <c r="U1636" s="28">
        <v>2.4976271637929122</v>
      </c>
      <c r="V1636" s="28">
        <v>2.6962152842975167</v>
      </c>
      <c r="W1636" s="28">
        <v>2.9036261141764372</v>
      </c>
      <c r="X1636" s="28">
        <v>2.96440931998458</v>
      </c>
    </row>
    <row r="1637" spans="1:24" x14ac:dyDescent="0.2">
      <c r="A1637" s="11" t="s">
        <v>159</v>
      </c>
      <c r="B1637" s="11" t="s">
        <v>86</v>
      </c>
      <c r="C1637" s="11" t="s">
        <v>191</v>
      </c>
      <c r="D1637" s="11" t="s">
        <v>187</v>
      </c>
      <c r="E1637" s="28">
        <v>2.6999198710730319</v>
      </c>
      <c r="F1637" s="28">
        <v>2.9636926597060476</v>
      </c>
      <c r="G1637" s="28">
        <v>2.9279782693410135</v>
      </c>
      <c r="H1637" s="28">
        <v>2.9538243295553346</v>
      </c>
      <c r="I1637" s="28">
        <v>3.0574635564205987</v>
      </c>
      <c r="J1637" s="28">
        <v>3.3402985942671095</v>
      </c>
      <c r="K1637" s="28">
        <v>3.2799030510960199</v>
      </c>
      <c r="L1637" s="28">
        <v>3.3674959874176853</v>
      </c>
      <c r="M1637" s="28">
        <v>3.3881812775348097</v>
      </c>
      <c r="N1637" s="28">
        <v>2.8062558980802006</v>
      </c>
      <c r="O1637" s="28">
        <v>3.1985844418324825</v>
      </c>
      <c r="P1637" s="28">
        <v>3.0581591126415315</v>
      </c>
      <c r="Q1637" s="28">
        <v>2.8412771687345648</v>
      </c>
      <c r="R1637" s="28">
        <v>2.5135897412823565</v>
      </c>
      <c r="S1637" s="28">
        <v>2.4166835922376104</v>
      </c>
      <c r="T1637" s="28">
        <v>2.5801012010839979</v>
      </c>
      <c r="U1637" s="28">
        <v>2.7532462426785704</v>
      </c>
      <c r="V1637" s="28">
        <v>2.9514713578365841</v>
      </c>
      <c r="W1637" s="28">
        <v>3.1584896354220993</v>
      </c>
      <c r="X1637" s="28">
        <v>3.2157736385288067</v>
      </c>
    </row>
    <row r="1638" spans="1:24" x14ac:dyDescent="0.2">
      <c r="A1638" s="11" t="s">
        <v>159</v>
      </c>
      <c r="B1638" s="11" t="s">
        <v>86</v>
      </c>
      <c r="C1638" s="11" t="s">
        <v>191</v>
      </c>
      <c r="D1638" s="11" t="s">
        <v>188</v>
      </c>
      <c r="E1638" s="28">
        <v>1.886155</v>
      </c>
      <c r="F1638" s="28">
        <v>1.578087</v>
      </c>
      <c r="G1638" s="28">
        <v>1.811183</v>
      </c>
      <c r="H1638" s="28">
        <v>1.7220800000000001</v>
      </c>
      <c r="I1638" s="28">
        <v>1.9838960000000001</v>
      </c>
      <c r="J1638" s="28">
        <v>1.7341089999999999</v>
      </c>
      <c r="K1638" s="28">
        <v>1.665</v>
      </c>
      <c r="L1638" s="28">
        <v>1.545356</v>
      </c>
      <c r="M1638" s="28">
        <v>1.528969</v>
      </c>
      <c r="N1638" s="28">
        <v>1.292073</v>
      </c>
      <c r="O1638" s="28">
        <v>1.486197</v>
      </c>
      <c r="P1638" s="28">
        <v>1.856508</v>
      </c>
      <c r="Q1638" s="28">
        <v>1.99715</v>
      </c>
      <c r="R1638" s="28">
        <v>1.5951420000000001</v>
      </c>
      <c r="S1638" s="28">
        <v>1.2883720462060728</v>
      </c>
      <c r="T1638" s="28">
        <v>1.4035496862731083</v>
      </c>
      <c r="U1638" s="28">
        <v>1.4880470093066136</v>
      </c>
      <c r="V1638" s="28">
        <v>1.6246311853540452</v>
      </c>
      <c r="W1638" s="28">
        <v>1.7153048021252155</v>
      </c>
      <c r="X1638" s="28">
        <v>1.7837166126979958</v>
      </c>
    </row>
    <row r="1639" spans="1:24" x14ac:dyDescent="0.2">
      <c r="A1639" s="11" t="s">
        <v>159</v>
      </c>
      <c r="B1639" s="11" t="s">
        <v>86</v>
      </c>
      <c r="C1639" s="11" t="s">
        <v>191</v>
      </c>
      <c r="D1639" s="11" t="s">
        <v>189</v>
      </c>
      <c r="E1639" s="28">
        <v>1.890668</v>
      </c>
      <c r="F1639" s="28">
        <v>1.4965189999999999</v>
      </c>
      <c r="G1639" s="28">
        <v>1.35755</v>
      </c>
      <c r="H1639" s="28">
        <v>1.2826059999999999</v>
      </c>
      <c r="I1639" s="28">
        <v>1.281596</v>
      </c>
      <c r="J1639" s="28">
        <v>1.6019890000000001</v>
      </c>
      <c r="K1639" s="28">
        <v>1.9710000000000001</v>
      </c>
      <c r="L1639" s="28">
        <v>2.242</v>
      </c>
      <c r="M1639" s="28">
        <v>1.0084949999999999</v>
      </c>
      <c r="N1639" s="28">
        <v>1.2621640000000001</v>
      </c>
      <c r="O1639" s="28">
        <v>1.709835</v>
      </c>
      <c r="P1639" s="28">
        <v>2.0429629999999999</v>
      </c>
      <c r="Q1639" s="28">
        <v>2.1117409999999999</v>
      </c>
      <c r="R1639" s="28">
        <v>1.858911</v>
      </c>
      <c r="S1639" s="28">
        <v>1.7313003631417681</v>
      </c>
      <c r="T1639" s="28">
        <v>1.8433775612025887</v>
      </c>
      <c r="U1639" s="28">
        <v>1.8622815445836209</v>
      </c>
      <c r="V1639" s="28">
        <v>1.8635350411124993</v>
      </c>
      <c r="W1639" s="28">
        <v>1.8614207203389033</v>
      </c>
      <c r="X1639" s="28">
        <v>1.8453260411585606</v>
      </c>
    </row>
    <row r="1640" spans="1:24" x14ac:dyDescent="0.2">
      <c r="A1640" s="11" t="s">
        <v>159</v>
      </c>
      <c r="B1640" s="11" t="s">
        <v>86</v>
      </c>
      <c r="C1640" s="11" t="s">
        <v>191</v>
      </c>
      <c r="D1640" s="11" t="s">
        <v>190</v>
      </c>
      <c r="E1640" s="28">
        <v>3.278</v>
      </c>
      <c r="F1640" s="28">
        <v>2.6240000000000001</v>
      </c>
      <c r="G1640" s="28">
        <v>2.0992000000000002</v>
      </c>
      <c r="H1640" s="28">
        <v>2.3091200000000005</v>
      </c>
      <c r="I1640" s="28">
        <v>2.3091200000000005</v>
      </c>
      <c r="J1640" s="28">
        <v>3.001856000000001</v>
      </c>
      <c r="K1640" s="28">
        <v>3.6022272000000011</v>
      </c>
      <c r="L1640" s="28">
        <v>4.1425612800000007</v>
      </c>
      <c r="M1640" s="28">
        <v>3.3140490240000005</v>
      </c>
      <c r="N1640" s="28">
        <v>2.9826441216000008</v>
      </c>
      <c r="O1640" s="28">
        <v>3.4598671810560009</v>
      </c>
      <c r="P1640" s="28">
        <v>3.19</v>
      </c>
      <c r="Q1640" s="28">
        <v>2.8591000000000002</v>
      </c>
      <c r="R1640" s="28">
        <v>2.9305775000000001</v>
      </c>
      <c r="S1640" s="28">
        <v>3.0184948250000003</v>
      </c>
      <c r="T1640" s="28">
        <v>3.0486797732500004</v>
      </c>
      <c r="U1640" s="28">
        <v>3.1401401664475004</v>
      </c>
      <c r="V1640" s="28">
        <v>3.2029429697764509</v>
      </c>
      <c r="W1640" s="28">
        <v>3.2990312588697437</v>
      </c>
      <c r="X1640" s="28">
        <v>3.2825361025753952</v>
      </c>
    </row>
    <row r="1641" spans="1:24" x14ac:dyDescent="0.2">
      <c r="A1641" s="11" t="s">
        <v>159</v>
      </c>
      <c r="B1641" s="11" t="s">
        <v>86</v>
      </c>
      <c r="C1641" s="11" t="s">
        <v>192</v>
      </c>
      <c r="D1641" s="11" t="s">
        <v>182</v>
      </c>
      <c r="E1641" s="28">
        <v>0.60339599999999993</v>
      </c>
      <c r="F1641" s="28">
        <v>0.60932600000000003</v>
      </c>
      <c r="G1641" s="28">
        <v>0.61843100000000006</v>
      </c>
      <c r="H1641" s="28">
        <v>0.62423600000000001</v>
      </c>
      <c r="I1641" s="28">
        <v>0.63924199999999998</v>
      </c>
      <c r="J1641" s="28">
        <v>0.64060799999999996</v>
      </c>
      <c r="K1641" s="28">
        <v>0.63812400000000002</v>
      </c>
      <c r="L1641" s="28">
        <v>0.63880100000000006</v>
      </c>
      <c r="M1641" s="28">
        <v>0.62119399999999991</v>
      </c>
      <c r="N1641" s="28">
        <v>0.60053899999999993</v>
      </c>
      <c r="O1641" s="28">
        <v>0.5901289999999999</v>
      </c>
      <c r="P1641" s="28">
        <v>0.59116622799999996</v>
      </c>
      <c r="Q1641" s="28">
        <v>0.59222959203999992</v>
      </c>
      <c r="R1641" s="28">
        <v>0.602177372637</v>
      </c>
      <c r="S1641" s="28">
        <v>0.59188289231658808</v>
      </c>
      <c r="T1641" s="28">
        <v>0.58911102671589421</v>
      </c>
      <c r="U1641" s="28">
        <v>0.58972025560533858</v>
      </c>
      <c r="V1641" s="28">
        <v>0.59218863515691145</v>
      </c>
      <c r="W1641" s="28">
        <v>0.59615354434435863</v>
      </c>
      <c r="X1641" s="28">
        <v>0.60120526079681003</v>
      </c>
    </row>
    <row r="1642" spans="1:24" x14ac:dyDescent="0.2">
      <c r="A1642" s="11" t="s">
        <v>159</v>
      </c>
      <c r="B1642" s="11" t="s">
        <v>86</v>
      </c>
      <c r="C1642" s="11" t="s">
        <v>192</v>
      </c>
      <c r="D1642" s="11" t="s">
        <v>183</v>
      </c>
      <c r="E1642" s="28">
        <v>5.5713921982037548E-2</v>
      </c>
      <c r="F1642" s="28">
        <v>5.5138E-2</v>
      </c>
      <c r="G1642" s="28">
        <v>5.1823000000000001E-2</v>
      </c>
      <c r="H1642" s="28">
        <v>5.1999999999999998E-2</v>
      </c>
      <c r="I1642" s="28">
        <v>5.6000000000000001E-2</v>
      </c>
      <c r="J1642" s="28">
        <v>5.8000000000000003E-2</v>
      </c>
      <c r="K1642" s="28">
        <v>5.6000000000000001E-2</v>
      </c>
      <c r="L1642" s="28">
        <v>4.8000000000000001E-2</v>
      </c>
      <c r="M1642" s="28">
        <v>5.2999999999999999E-2</v>
      </c>
      <c r="N1642" s="28">
        <v>3.086925260323603E-2</v>
      </c>
      <c r="O1642" s="28">
        <v>3.0902556371026731E-2</v>
      </c>
      <c r="P1642" s="28">
        <v>4.1165999999999994E-2</v>
      </c>
      <c r="Q1642" s="28">
        <v>4.2445000000000004E-2</v>
      </c>
      <c r="R1642" s="28">
        <v>5.4365000000000004E-2</v>
      </c>
      <c r="S1642" s="28">
        <v>3.5470999999999996E-2</v>
      </c>
      <c r="T1642" s="28">
        <v>4.3395000000000003E-2</v>
      </c>
      <c r="U1642" s="28">
        <v>4.7149000000000003E-2</v>
      </c>
      <c r="V1642" s="28">
        <v>4.9646000000000003E-2</v>
      </c>
      <c r="W1642" s="28">
        <v>5.1340000000000004E-2</v>
      </c>
      <c r="X1642" s="28">
        <v>5.2743999999999999E-2</v>
      </c>
    </row>
    <row r="1643" spans="1:24" x14ac:dyDescent="0.2">
      <c r="A1643" s="11" t="s">
        <v>159</v>
      </c>
      <c r="B1643" s="11" t="s">
        <v>86</v>
      </c>
      <c r="C1643" s="11" t="s">
        <v>192</v>
      </c>
      <c r="D1643" s="11" t="s">
        <v>184</v>
      </c>
      <c r="E1643" s="28">
        <v>1.9318999999999999E-2</v>
      </c>
      <c r="F1643" s="28">
        <v>1.9827999999999998E-2</v>
      </c>
      <c r="G1643" s="28">
        <v>1.9367000000000002E-2</v>
      </c>
      <c r="H1643" s="28">
        <v>1.6E-2</v>
      </c>
      <c r="I1643" s="28">
        <v>1.7999999999999999E-2</v>
      </c>
      <c r="J1643" s="28">
        <v>0.02</v>
      </c>
      <c r="K1643" s="28">
        <v>0.02</v>
      </c>
      <c r="L1643" s="28">
        <v>2.1000000000000001E-2</v>
      </c>
      <c r="M1643" s="28">
        <v>2.8000000000000001E-2</v>
      </c>
      <c r="N1643" s="28">
        <v>1.1444000000000001E-2</v>
      </c>
      <c r="O1643" s="28">
        <v>1.4354E-2</v>
      </c>
      <c r="P1643" s="28">
        <v>1.7879000000000003E-2</v>
      </c>
      <c r="Q1643" s="28">
        <v>1.8271000000000003E-2</v>
      </c>
      <c r="R1643" s="28">
        <v>1.9056E-2</v>
      </c>
      <c r="S1643" s="28">
        <v>1.7347000000000001E-2</v>
      </c>
      <c r="T1643" s="28">
        <v>2.0795999999999999E-2</v>
      </c>
      <c r="U1643" s="28">
        <v>2.2678E-2</v>
      </c>
      <c r="V1643" s="28">
        <v>2.4341999999999999E-2</v>
      </c>
      <c r="W1643" s="28">
        <v>2.5638000000000001E-2</v>
      </c>
      <c r="X1643" s="28">
        <v>2.6702000000000004E-2</v>
      </c>
    </row>
    <row r="1644" spans="1:24" x14ac:dyDescent="0.2">
      <c r="A1644" s="11" t="s">
        <v>159</v>
      </c>
      <c r="B1644" s="11" t="s">
        <v>86</v>
      </c>
      <c r="C1644" s="11" t="s">
        <v>192</v>
      </c>
      <c r="D1644" s="11" t="s">
        <v>185</v>
      </c>
      <c r="E1644" s="28">
        <v>0.15455199999999999</v>
      </c>
      <c r="F1644" s="28">
        <v>0.15862399999999999</v>
      </c>
      <c r="G1644" s="28">
        <v>0.15493600000000002</v>
      </c>
      <c r="H1644" s="28">
        <v>0.128</v>
      </c>
      <c r="I1644" s="28">
        <v>0.14399999999999999</v>
      </c>
      <c r="J1644" s="28">
        <v>0.16</v>
      </c>
      <c r="K1644" s="28">
        <v>0.16</v>
      </c>
      <c r="L1644" s="28">
        <v>0.16800000000000001</v>
      </c>
      <c r="M1644" s="28">
        <v>0.224</v>
      </c>
      <c r="N1644" s="28">
        <v>9.1552000000000008E-2</v>
      </c>
      <c r="O1644" s="28">
        <v>0.114832</v>
      </c>
      <c r="P1644" s="28">
        <v>0.14303200000000002</v>
      </c>
      <c r="Q1644" s="28">
        <v>0.14616800000000002</v>
      </c>
      <c r="R1644" s="28">
        <v>0.152448</v>
      </c>
      <c r="S1644" s="28">
        <v>0.13877600000000001</v>
      </c>
      <c r="T1644" s="28">
        <v>0.16636799999999999</v>
      </c>
      <c r="U1644" s="28">
        <v>0.181424</v>
      </c>
      <c r="V1644" s="28">
        <v>0.19473599999999999</v>
      </c>
      <c r="W1644" s="28">
        <v>0.20510400000000001</v>
      </c>
      <c r="X1644" s="28">
        <v>0.21361600000000003</v>
      </c>
    </row>
    <row r="1645" spans="1:24" x14ac:dyDescent="0.2">
      <c r="A1645" s="11" t="s">
        <v>159</v>
      </c>
      <c r="B1645" s="11" t="s">
        <v>86</v>
      </c>
      <c r="C1645" s="11" t="s">
        <v>192</v>
      </c>
      <c r="D1645" s="11" t="s">
        <v>186</v>
      </c>
      <c r="E1645" s="28">
        <v>1.4060398107985494</v>
      </c>
      <c r="F1645" s="28">
        <v>1.4096489785738808</v>
      </c>
      <c r="G1645" s="28">
        <v>1.4072457026803242</v>
      </c>
      <c r="H1645" s="28">
        <v>1.4296500000000001</v>
      </c>
      <c r="I1645" s="28">
        <v>1.3116400000000001</v>
      </c>
      <c r="J1645" s="28">
        <v>1.2769558000000001</v>
      </c>
      <c r="K1645" s="28">
        <v>1.3024271999999999</v>
      </c>
      <c r="L1645" s="28">
        <v>1.3729785999999999</v>
      </c>
      <c r="M1645" s="28">
        <v>1.3543934000000002</v>
      </c>
      <c r="N1645" s="28">
        <v>1.2024969000000001</v>
      </c>
      <c r="O1645" s="28">
        <v>1.2319987999999997</v>
      </c>
      <c r="P1645" s="28">
        <v>1.2706137399999999</v>
      </c>
      <c r="Q1645" s="28">
        <v>1.03426716</v>
      </c>
      <c r="R1645" s="28">
        <v>1.3669510999999999</v>
      </c>
      <c r="S1645" s="28">
        <v>1.6260952475608901</v>
      </c>
      <c r="T1645" s="28">
        <v>1.5487463501571694</v>
      </c>
      <c r="U1645" s="28">
        <v>1.5332726645738803</v>
      </c>
      <c r="V1645" s="28">
        <v>1.5396904514079699</v>
      </c>
      <c r="W1645" s="28">
        <v>1.5499992152953324</v>
      </c>
      <c r="X1645" s="28">
        <v>1.563133678071706</v>
      </c>
    </row>
    <row r="1646" spans="1:24" x14ac:dyDescent="0.2">
      <c r="A1646" s="11" t="s">
        <v>159</v>
      </c>
      <c r="B1646" s="11" t="s">
        <v>86</v>
      </c>
      <c r="C1646" s="11" t="s">
        <v>192</v>
      </c>
      <c r="D1646" s="11" t="s">
        <v>187</v>
      </c>
      <c r="E1646" s="28">
        <v>1.5605918107985495</v>
      </c>
      <c r="F1646" s="28">
        <v>1.5682729785738809</v>
      </c>
      <c r="G1646" s="28">
        <v>1.5621817026803242</v>
      </c>
      <c r="H1646" s="28">
        <v>1.5576500000000002</v>
      </c>
      <c r="I1646" s="28">
        <v>1.45564</v>
      </c>
      <c r="J1646" s="28">
        <v>1.4369558</v>
      </c>
      <c r="K1646" s="28">
        <v>1.4624271999999998</v>
      </c>
      <c r="L1646" s="28">
        <v>1.5409785999999999</v>
      </c>
      <c r="M1646" s="28">
        <v>1.5783934000000002</v>
      </c>
      <c r="N1646" s="28">
        <v>1.2940489000000002</v>
      </c>
      <c r="O1646" s="28">
        <v>1.3468307999999998</v>
      </c>
      <c r="P1646" s="28">
        <v>1.41364574</v>
      </c>
      <c r="Q1646" s="28">
        <v>1.18043516</v>
      </c>
      <c r="R1646" s="28">
        <v>1.5193990999999998</v>
      </c>
      <c r="S1646" s="28">
        <v>1.7648712475608901</v>
      </c>
      <c r="T1646" s="28">
        <v>1.7151143501571695</v>
      </c>
      <c r="U1646" s="28">
        <v>1.7146966645738804</v>
      </c>
      <c r="V1646" s="28">
        <v>1.7344264514079699</v>
      </c>
      <c r="W1646" s="28">
        <v>1.7551032152953323</v>
      </c>
      <c r="X1646" s="28">
        <v>1.776749678071706</v>
      </c>
    </row>
    <row r="1647" spans="1:24" x14ac:dyDescent="0.2">
      <c r="A1647" s="11" t="s">
        <v>159</v>
      </c>
      <c r="B1647" s="11" t="s">
        <v>86</v>
      </c>
      <c r="C1647" s="11" t="s">
        <v>192</v>
      </c>
      <c r="D1647" s="11" t="s">
        <v>188</v>
      </c>
      <c r="E1647" s="28">
        <v>1.2124740000000001</v>
      </c>
      <c r="F1647" s="28">
        <v>1.2450049999999999</v>
      </c>
      <c r="G1647" s="28">
        <v>1.4879990000000001</v>
      </c>
      <c r="H1647" s="28">
        <v>1.6445620000000001</v>
      </c>
      <c r="I1647" s="28">
        <v>1.6870000000000001</v>
      </c>
      <c r="J1647" s="28">
        <v>1.6066959999999999</v>
      </c>
      <c r="K1647" s="28">
        <v>1.6220000000000001</v>
      </c>
      <c r="L1647" s="28">
        <v>1.921</v>
      </c>
      <c r="M1647" s="28">
        <v>1.765523</v>
      </c>
      <c r="N1647" s="28">
        <v>1.296556</v>
      </c>
      <c r="O1647" s="28">
        <v>1.301067</v>
      </c>
      <c r="P1647" s="28">
        <v>1.319302</v>
      </c>
      <c r="Q1647" s="28">
        <v>1.0093218500000001</v>
      </c>
      <c r="R1647" s="28">
        <v>1.4916649254822953</v>
      </c>
      <c r="S1647" s="28">
        <v>1.4736246617583293</v>
      </c>
      <c r="T1647" s="28">
        <v>1.4754116305653682</v>
      </c>
      <c r="U1647" s="28">
        <v>1.4764368761165558</v>
      </c>
      <c r="V1647" s="28">
        <v>1.4945110989146744</v>
      </c>
      <c r="W1647" s="28">
        <v>1.5109507210027358</v>
      </c>
      <c r="X1647" s="28">
        <v>1.5275711789337658</v>
      </c>
    </row>
    <row r="1648" spans="1:24" x14ac:dyDescent="0.2">
      <c r="A1648" s="11" t="s">
        <v>159</v>
      </c>
      <c r="B1648" s="11" t="s">
        <v>86</v>
      </c>
      <c r="C1648" s="11" t="s">
        <v>192</v>
      </c>
      <c r="D1648" s="11" t="s">
        <v>189</v>
      </c>
      <c r="E1648" s="28">
        <v>1.766494</v>
      </c>
      <c r="F1648" s="28">
        <v>1.6023419999999999</v>
      </c>
      <c r="G1648" s="28">
        <v>1.1915789999999999</v>
      </c>
      <c r="H1648" s="28">
        <v>1.4195500000000001</v>
      </c>
      <c r="I1648" s="28">
        <v>1.6315120000000001</v>
      </c>
      <c r="J1648" s="28">
        <v>1.444</v>
      </c>
      <c r="K1648" s="28">
        <v>1.5680000000000001</v>
      </c>
      <c r="L1648" s="28">
        <v>1.1144160000000001</v>
      </c>
      <c r="M1648" s="28">
        <v>1.022194</v>
      </c>
      <c r="N1648" s="28">
        <v>1.020772</v>
      </c>
      <c r="O1648" s="28">
        <v>1.3216760000000001</v>
      </c>
      <c r="P1648" s="28">
        <v>1.3664350000000001</v>
      </c>
      <c r="Q1648" s="28">
        <v>1.0644899999999999</v>
      </c>
      <c r="R1648" s="28">
        <v>1.1644589999999999</v>
      </c>
      <c r="S1648" s="28">
        <v>1.139336196862631</v>
      </c>
      <c r="T1648" s="28">
        <v>1.1709797704059537</v>
      </c>
      <c r="U1648" s="28">
        <v>1.1574107717708926</v>
      </c>
      <c r="V1648" s="28">
        <v>1.1542665000829184</v>
      </c>
      <c r="W1648" s="28">
        <v>1.150573351394282</v>
      </c>
      <c r="X1648" s="28">
        <v>1.1451471344060213</v>
      </c>
    </row>
    <row r="1649" spans="1:24" x14ac:dyDescent="0.2">
      <c r="A1649" s="11" t="s">
        <v>159</v>
      </c>
      <c r="B1649" s="11" t="s">
        <v>86</v>
      </c>
      <c r="C1649" s="11" t="s">
        <v>192</v>
      </c>
      <c r="D1649" s="11" t="s">
        <v>190</v>
      </c>
      <c r="E1649" s="28">
        <v>2.3809999999999998</v>
      </c>
      <c r="F1649" s="28">
        <v>1.71</v>
      </c>
      <c r="G1649" s="28">
        <v>1.3680000000000001</v>
      </c>
      <c r="H1649" s="28">
        <v>1.48</v>
      </c>
      <c r="I1649" s="28">
        <v>1.51</v>
      </c>
      <c r="J1649" s="28">
        <v>1.3257219599999999</v>
      </c>
      <c r="K1649" s="28">
        <v>1.3389791795999999</v>
      </c>
      <c r="L1649" s="28">
        <v>0.93728542571999984</v>
      </c>
      <c r="M1649" s="28">
        <v>0.7966926118619998</v>
      </c>
      <c r="N1649" s="28">
        <v>0.75685798126889969</v>
      </c>
      <c r="O1649" s="28">
        <v>1.3</v>
      </c>
      <c r="P1649" s="28">
        <v>1.35</v>
      </c>
      <c r="Q1649" s="28">
        <v>1.2150000000000001</v>
      </c>
      <c r="R1649" s="28">
        <v>1.2514500000000002</v>
      </c>
      <c r="S1649" s="28">
        <v>1.3765950000000002</v>
      </c>
      <c r="T1649" s="28">
        <v>1.4137630650000002</v>
      </c>
      <c r="U1649" s="28">
        <v>1.3996254343500001</v>
      </c>
      <c r="V1649" s="28">
        <v>1.3996254343500001</v>
      </c>
      <c r="W1649" s="28">
        <v>1.3996254343500001</v>
      </c>
      <c r="X1649" s="28">
        <v>1.3982258089156501</v>
      </c>
    </row>
  </sheetData>
  <phoneticPr fontId="4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21"/>
  <sheetViews>
    <sheetView zoomScale="70" zoomScaleNormal="70" workbookViewId="0">
      <selection activeCell="G1" sqref="G1"/>
    </sheetView>
  </sheetViews>
  <sheetFormatPr defaultRowHeight="16.5" x14ac:dyDescent="0.3"/>
  <cols>
    <col min="1" max="1" width="3.625" customWidth="1"/>
    <col min="2" max="3" width="3.625" style="1" customWidth="1"/>
    <col min="4" max="4" width="3.625" customWidth="1"/>
    <col min="5" max="5" width="22.875" customWidth="1"/>
  </cols>
  <sheetData>
    <row r="2" spans="2:2" s="3" customFormat="1" x14ac:dyDescent="0.3">
      <c r="B2" s="3" t="s">
        <v>21</v>
      </c>
    </row>
    <row r="95" spans="2:2" s="3" customFormat="1" x14ac:dyDescent="0.3">
      <c r="B95" s="3" t="s">
        <v>20</v>
      </c>
    </row>
    <row r="97" spans="2:4" x14ac:dyDescent="0.3">
      <c r="B97" s="1">
        <v>1</v>
      </c>
      <c r="C97" s="1" t="s">
        <v>0</v>
      </c>
    </row>
    <row r="99" spans="2:4" x14ac:dyDescent="0.3">
      <c r="B99" s="1">
        <v>2</v>
      </c>
      <c r="C99" s="1" t="s">
        <v>1</v>
      </c>
    </row>
    <row r="101" spans="2:4" x14ac:dyDescent="0.3">
      <c r="B101" s="1">
        <v>3</v>
      </c>
      <c r="C101" s="1" t="s">
        <v>2</v>
      </c>
    </row>
    <row r="102" spans="2:4" x14ac:dyDescent="0.3">
      <c r="D102" s="1" t="s">
        <v>3</v>
      </c>
    </row>
    <row r="103" spans="2:4" x14ac:dyDescent="0.3">
      <c r="D103" s="1" t="s">
        <v>4</v>
      </c>
    </row>
    <row r="105" spans="2:4" x14ac:dyDescent="0.3">
      <c r="B105" s="1">
        <v>4</v>
      </c>
      <c r="C105" s="1" t="s">
        <v>5</v>
      </c>
    </row>
    <row r="107" spans="2:4" x14ac:dyDescent="0.3">
      <c r="C107" s="2" t="s">
        <v>7</v>
      </c>
    </row>
    <row r="108" spans="2:4" x14ac:dyDescent="0.3">
      <c r="C108" s="2" t="s">
        <v>6</v>
      </c>
    </row>
    <row r="109" spans="2:4" x14ac:dyDescent="0.3">
      <c r="C109" s="2" t="s">
        <v>8</v>
      </c>
    </row>
    <row r="110" spans="2:4" x14ac:dyDescent="0.3">
      <c r="C110" s="2" t="s">
        <v>9</v>
      </c>
    </row>
    <row r="111" spans="2:4" x14ac:dyDescent="0.3">
      <c r="C111" s="2" t="s">
        <v>10</v>
      </c>
    </row>
    <row r="112" spans="2:4" x14ac:dyDescent="0.3">
      <c r="C112" s="2" t="s">
        <v>11</v>
      </c>
    </row>
    <row r="113" spans="3:4" x14ac:dyDescent="0.3">
      <c r="C113" s="1" t="s">
        <v>12</v>
      </c>
    </row>
    <row r="114" spans="3:4" x14ac:dyDescent="0.3">
      <c r="C114" s="1" t="s">
        <v>13</v>
      </c>
    </row>
    <row r="115" spans="3:4" x14ac:dyDescent="0.3">
      <c r="C115" s="1" t="s">
        <v>14</v>
      </c>
    </row>
    <row r="116" spans="3:4" x14ac:dyDescent="0.3">
      <c r="C116" s="1" t="s">
        <v>15</v>
      </c>
    </row>
    <row r="117" spans="3:4" x14ac:dyDescent="0.3">
      <c r="C117" s="1" t="s">
        <v>16</v>
      </c>
    </row>
    <row r="119" spans="3:4" x14ac:dyDescent="0.3">
      <c r="D119" t="s">
        <v>17</v>
      </c>
    </row>
    <row r="120" spans="3:4" x14ac:dyDescent="0.3">
      <c r="D120" t="s">
        <v>18</v>
      </c>
    </row>
    <row r="121" spans="3:4" x14ac:dyDescent="0.3">
      <c r="D121" t="s">
        <v>19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AP10508"/>
  <sheetViews>
    <sheetView showGridLines="0" topLeftCell="A64" zoomScale="85" zoomScaleNormal="85" workbookViewId="0">
      <selection activeCell="G316" sqref="G316"/>
    </sheetView>
  </sheetViews>
  <sheetFormatPr defaultRowHeight="13.5" x14ac:dyDescent="0.3"/>
  <cols>
    <col min="1" max="3" width="2.625" style="67" customWidth="1"/>
    <col min="4" max="4" width="13.875" style="67" customWidth="1"/>
    <col min="5" max="8" width="13.875" style="68" customWidth="1"/>
    <col min="9" max="9" width="16.375" style="68" customWidth="1"/>
    <col min="10" max="11" width="11.875" style="68" customWidth="1"/>
    <col min="12" max="17" width="13.875" style="68" customWidth="1"/>
    <col min="18" max="18" width="10.75" style="68" customWidth="1"/>
    <col min="19" max="19" width="10.75" style="67" customWidth="1"/>
    <col min="20" max="20" width="9.625" style="67" customWidth="1"/>
    <col min="21" max="21" width="6.75" style="67" customWidth="1"/>
    <col min="22" max="23" width="10.75" style="67" customWidth="1"/>
    <col min="24" max="24" width="7.875" style="67" customWidth="1"/>
    <col min="25" max="25" width="10.75" style="67" customWidth="1"/>
    <col min="26" max="26" width="12" style="67" customWidth="1"/>
    <col min="27" max="27" width="8.875" style="67" customWidth="1"/>
    <col min="28" max="28" width="11.25" style="67" customWidth="1"/>
    <col min="29" max="29" width="8.875" style="67" customWidth="1"/>
    <col min="30" max="30" width="11.25" style="67" customWidth="1"/>
    <col min="31" max="31" width="8.875" style="67" customWidth="1"/>
    <col min="32" max="32" width="11.25" style="67" customWidth="1"/>
    <col min="33" max="33" width="8.875" style="67" customWidth="1"/>
    <col min="34" max="34" width="11.25" style="67" customWidth="1"/>
    <col min="35" max="35" width="8.875" style="67" customWidth="1"/>
    <col min="36" max="36" width="11.25" style="67" customWidth="1"/>
    <col min="37" max="37" width="8.875" style="67" customWidth="1"/>
    <col min="38" max="38" width="11.25" style="67" customWidth="1"/>
    <col min="39" max="39" width="8.875" style="67" customWidth="1"/>
    <col min="40" max="40" width="11.25" style="67" customWidth="1"/>
    <col min="41" max="41" width="10" style="67" customWidth="1"/>
    <col min="42" max="42" width="12.5" style="67" customWidth="1"/>
    <col min="43" max="43" width="10" style="67" customWidth="1"/>
    <col min="44" max="44" width="12.5" style="67" bestFit="1" customWidth="1"/>
    <col min="45" max="46" width="7.375" style="67" customWidth="1"/>
    <col min="47" max="700" width="9" style="67"/>
    <col min="701" max="701" width="0" style="67" hidden="1" customWidth="1"/>
    <col min="702" max="718" width="9" style="67" hidden="1" customWidth="1"/>
    <col min="719" max="16384" width="9" style="67"/>
  </cols>
  <sheetData>
    <row r="2" spans="4:26" x14ac:dyDescent="0.3">
      <c r="D2" s="67" t="s">
        <v>278</v>
      </c>
    </row>
    <row r="3" spans="4:26" s="81" customFormat="1" x14ac:dyDescent="0.3">
      <c r="D3" s="81" t="s">
        <v>277</v>
      </c>
      <c r="E3" s="85"/>
      <c r="F3" s="85"/>
      <c r="G3" s="85"/>
      <c r="H3" s="85"/>
      <c r="I3" s="85"/>
      <c r="J3" s="85"/>
      <c r="K3" s="85"/>
      <c r="L3" s="85"/>
    </row>
    <row r="4" spans="4:26" s="81" customFormat="1" x14ac:dyDescent="0.3">
      <c r="D4" s="74" t="s">
        <v>265</v>
      </c>
      <c r="E4" s="74" t="s">
        <v>261</v>
      </c>
      <c r="F4" s="74" t="s">
        <v>275</v>
      </c>
      <c r="G4" s="75" t="s">
        <v>274</v>
      </c>
      <c r="H4" s="75"/>
      <c r="I4" s="75"/>
      <c r="J4" s="75" t="s">
        <v>273</v>
      </c>
      <c r="K4" s="75"/>
      <c r="L4" s="75"/>
      <c r="M4" s="75" t="s">
        <v>272</v>
      </c>
      <c r="N4" s="75"/>
      <c r="O4" s="75"/>
      <c r="P4" s="75" t="s">
        <v>271</v>
      </c>
      <c r="Q4" s="75"/>
      <c r="R4" s="75"/>
      <c r="S4" s="75" t="s">
        <v>270</v>
      </c>
      <c r="T4" s="75"/>
      <c r="U4" s="75"/>
      <c r="V4" s="75" t="s">
        <v>233</v>
      </c>
      <c r="W4" s="75"/>
    </row>
    <row r="5" spans="4:26" s="81" customFormat="1" x14ac:dyDescent="0.3">
      <c r="D5" s="74" t="s">
        <v>264</v>
      </c>
      <c r="E5" s="74" t="s">
        <v>232</v>
      </c>
      <c r="F5" s="74" t="s">
        <v>239</v>
      </c>
      <c r="G5" s="74" t="s">
        <v>232</v>
      </c>
      <c r="H5" s="74" t="s">
        <v>239</v>
      </c>
      <c r="I5" s="74" t="s">
        <v>269</v>
      </c>
      <c r="J5" s="74" t="s">
        <v>232</v>
      </c>
      <c r="K5" s="74" t="s">
        <v>239</v>
      </c>
      <c r="L5" s="74" t="s">
        <v>269</v>
      </c>
      <c r="M5" s="74" t="s">
        <v>232</v>
      </c>
      <c r="N5" s="74" t="s">
        <v>239</v>
      </c>
      <c r="O5" s="74" t="s">
        <v>269</v>
      </c>
      <c r="P5" s="74" t="s">
        <v>232</v>
      </c>
      <c r="Q5" s="74" t="s">
        <v>239</v>
      </c>
      <c r="R5" s="74" t="s">
        <v>269</v>
      </c>
      <c r="S5" s="74" t="s">
        <v>232</v>
      </c>
      <c r="T5" s="74" t="s">
        <v>239</v>
      </c>
      <c r="U5" s="74" t="s">
        <v>269</v>
      </c>
      <c r="V5" s="74" t="s">
        <v>232</v>
      </c>
      <c r="W5" s="74" t="s">
        <v>269</v>
      </c>
    </row>
    <row r="6" spans="4:26" x14ac:dyDescent="0.3">
      <c r="D6" s="80" t="s">
        <v>266</v>
      </c>
      <c r="E6" s="79">
        <v>13251</v>
      </c>
      <c r="F6" s="79">
        <v>12502.14</v>
      </c>
      <c r="G6" s="79">
        <v>4008.8280000000004</v>
      </c>
      <c r="H6" s="79">
        <v>2488.5029999999997</v>
      </c>
      <c r="I6" s="79">
        <v>1484</v>
      </c>
      <c r="J6" s="79">
        <v>4452.6499999999996</v>
      </c>
      <c r="K6" s="79">
        <v>3413.3039999999996</v>
      </c>
      <c r="L6" s="79">
        <v>44</v>
      </c>
      <c r="M6" s="79">
        <v>1154.3389999999999</v>
      </c>
      <c r="N6" s="79">
        <v>861.92500000000007</v>
      </c>
      <c r="O6" s="79">
        <v>718</v>
      </c>
      <c r="P6" s="79">
        <v>1968.373</v>
      </c>
      <c r="Q6" s="88">
        <v>441.73199999999997</v>
      </c>
      <c r="R6" s="88">
        <v>427</v>
      </c>
      <c r="S6" s="79">
        <v>520.33400000000006</v>
      </c>
      <c r="T6" s="79">
        <v>313.30699999999996</v>
      </c>
      <c r="U6" s="79">
        <v>405</v>
      </c>
      <c r="V6" s="79">
        <v>1658.877</v>
      </c>
      <c r="W6" s="79">
        <v>469</v>
      </c>
    </row>
    <row r="7" spans="4:26" x14ac:dyDescent="0.3">
      <c r="D7" s="83"/>
      <c r="G7" s="82"/>
      <c r="H7" s="82"/>
    </row>
    <row r="8" spans="4:26" s="81" customFormat="1" x14ac:dyDescent="0.3">
      <c r="D8" s="74" t="s">
        <v>264</v>
      </c>
      <c r="E8" s="74" t="s">
        <v>232</v>
      </c>
      <c r="F8" s="74" t="s">
        <v>239</v>
      </c>
      <c r="G8" s="74" t="s">
        <v>269</v>
      </c>
      <c r="H8" s="74" t="s">
        <v>268</v>
      </c>
      <c r="I8" s="74" t="s">
        <v>267</v>
      </c>
    </row>
    <row r="9" spans="4:26" x14ac:dyDescent="0.3">
      <c r="D9" s="80" t="s">
        <v>266</v>
      </c>
      <c r="E9" s="79">
        <v>27014.400999999998</v>
      </c>
      <c r="F9" s="79">
        <v>20020.911</v>
      </c>
      <c r="G9" s="79">
        <v>3546.5250000000001</v>
      </c>
      <c r="H9" s="79">
        <v>0</v>
      </c>
      <c r="I9" s="79">
        <v>50581.837</v>
      </c>
      <c r="L9" s="87"/>
      <c r="M9" s="87"/>
    </row>
    <row r="10" spans="4:26" x14ac:dyDescent="0.3">
      <c r="E10" s="78">
        <f>SUMIF($E$5:$W$5,E8,$E$6:$W$6)</f>
        <v>27014.401000000002</v>
      </c>
      <c r="F10" s="78">
        <f>SUMIF($E$5:$W$5,F8,$E$6:$W$6)</f>
        <v>20020.911</v>
      </c>
      <c r="G10" s="78">
        <f>SUMIF($E$5:$W$5,G8,$E$6:$W$6)</f>
        <v>3547</v>
      </c>
      <c r="H10" s="78">
        <f>SUMIF($E$5:$W$5,H8,$E$6:$W$6)</f>
        <v>0</v>
      </c>
      <c r="I10" s="87">
        <f>SUM(E6:W6)</f>
        <v>50582.312000000013</v>
      </c>
    </row>
    <row r="11" spans="4:26" s="81" customFormat="1" x14ac:dyDescent="0.3">
      <c r="D11" s="81" t="s">
        <v>276</v>
      </c>
      <c r="E11" s="86"/>
      <c r="F11" s="85"/>
      <c r="G11" s="85"/>
      <c r="H11" s="85"/>
      <c r="I11" s="85"/>
      <c r="J11" s="85"/>
    </row>
    <row r="12" spans="4:26" x14ac:dyDescent="0.3">
      <c r="D12" s="74" t="s">
        <v>265</v>
      </c>
      <c r="E12" s="74" t="s">
        <v>261</v>
      </c>
      <c r="F12" s="74" t="s">
        <v>275</v>
      </c>
      <c r="G12" s="75" t="s">
        <v>274</v>
      </c>
      <c r="H12" s="75"/>
      <c r="I12" s="75"/>
      <c r="J12" s="75"/>
      <c r="K12" s="75" t="s">
        <v>273</v>
      </c>
      <c r="L12" s="75"/>
      <c r="M12" s="75"/>
      <c r="N12" s="75" t="s">
        <v>272</v>
      </c>
      <c r="O12" s="75"/>
      <c r="P12" s="75"/>
      <c r="Q12" s="75" t="s">
        <v>271</v>
      </c>
      <c r="R12" s="75"/>
      <c r="S12" s="75"/>
      <c r="T12" s="75" t="s">
        <v>270</v>
      </c>
      <c r="U12" s="75"/>
      <c r="V12" s="75"/>
      <c r="W12" s="75" t="s">
        <v>233</v>
      </c>
      <c r="X12" s="75"/>
      <c r="Y12" s="75"/>
      <c r="Z12" s="68"/>
    </row>
    <row r="13" spans="4:26" x14ac:dyDescent="0.3">
      <c r="D13" s="74" t="s">
        <v>264</v>
      </c>
      <c r="E13" s="74" t="s">
        <v>232</v>
      </c>
      <c r="F13" s="74" t="s">
        <v>239</v>
      </c>
      <c r="G13" s="74" t="s">
        <v>232</v>
      </c>
      <c r="H13" s="74" t="s">
        <v>239</v>
      </c>
      <c r="I13" s="77" t="s">
        <v>268</v>
      </c>
      <c r="J13" s="74" t="s">
        <v>269</v>
      </c>
      <c r="K13" s="74" t="s">
        <v>232</v>
      </c>
      <c r="L13" s="74" t="s">
        <v>239</v>
      </c>
      <c r="M13" s="74" t="s">
        <v>269</v>
      </c>
      <c r="N13" s="74" t="s">
        <v>232</v>
      </c>
      <c r="O13" s="74" t="s">
        <v>239</v>
      </c>
      <c r="P13" s="74" t="s">
        <v>269</v>
      </c>
      <c r="Q13" s="74" t="s">
        <v>232</v>
      </c>
      <c r="R13" s="74" t="s">
        <v>239</v>
      </c>
      <c r="S13" s="74" t="s">
        <v>269</v>
      </c>
      <c r="T13" s="74" t="s">
        <v>232</v>
      </c>
      <c r="U13" s="74" t="s">
        <v>239</v>
      </c>
      <c r="V13" s="74" t="s">
        <v>269</v>
      </c>
      <c r="W13" s="74" t="s">
        <v>232</v>
      </c>
      <c r="X13" s="74" t="s">
        <v>239</v>
      </c>
      <c r="Y13" s="74" t="s">
        <v>269</v>
      </c>
      <c r="Z13" s="68"/>
    </row>
    <row r="14" spans="4:26" x14ac:dyDescent="0.3">
      <c r="D14" s="80" t="s">
        <v>266</v>
      </c>
      <c r="E14" s="79">
        <v>14174</v>
      </c>
      <c r="F14" s="79">
        <v>16608.161200000002</v>
      </c>
      <c r="G14" s="79">
        <v>6146.9539893414103</v>
      </c>
      <c r="H14" s="79">
        <v>253.04700000000003</v>
      </c>
      <c r="I14" s="84">
        <v>4000</v>
      </c>
      <c r="J14" s="79">
        <v>1217</v>
      </c>
      <c r="K14" s="79">
        <v>3620.5244946692919</v>
      </c>
      <c r="L14" s="79">
        <v>4885.5065385395083</v>
      </c>
      <c r="M14" s="79">
        <v>1054</v>
      </c>
      <c r="N14" s="79">
        <v>1454.0709730326394</v>
      </c>
      <c r="O14" s="79">
        <v>1061.9564917528915</v>
      </c>
      <c r="P14" s="79">
        <v>820</v>
      </c>
      <c r="Q14" s="79">
        <v>1780.6987316435398</v>
      </c>
      <c r="R14" s="79">
        <v>423.30657202777417</v>
      </c>
      <c r="S14" s="79">
        <v>349</v>
      </c>
      <c r="T14" s="79">
        <v>556.30825103087614</v>
      </c>
      <c r="U14" s="79">
        <v>272.6557204853774</v>
      </c>
      <c r="V14" s="79">
        <v>487</v>
      </c>
      <c r="W14" s="79">
        <v>1667.0722838098486</v>
      </c>
      <c r="X14" s="79">
        <v>737.79399682725352</v>
      </c>
      <c r="Y14" s="79">
        <v>473</v>
      </c>
      <c r="Z14" s="68"/>
    </row>
    <row r="15" spans="4:26" x14ac:dyDescent="0.3">
      <c r="D15" s="83"/>
      <c r="G15" s="82"/>
    </row>
    <row r="16" spans="4:26" s="81" customFormat="1" x14ac:dyDescent="0.3">
      <c r="D16" s="74" t="s">
        <v>264</v>
      </c>
      <c r="E16" s="74" t="s">
        <v>232</v>
      </c>
      <c r="F16" s="74" t="s">
        <v>239</v>
      </c>
      <c r="G16" s="74" t="s">
        <v>269</v>
      </c>
      <c r="H16" s="74" t="s">
        <v>268</v>
      </c>
      <c r="I16" s="74" t="s">
        <v>267</v>
      </c>
    </row>
    <row r="17" spans="4:13" s="67" customFormat="1" x14ac:dyDescent="0.3">
      <c r="D17" s="80" t="s">
        <v>266</v>
      </c>
      <c r="E17" s="79">
        <v>29400.000000000004</v>
      </c>
      <c r="F17" s="79">
        <v>17137.378620139581</v>
      </c>
      <c r="G17" s="79">
        <v>4400</v>
      </c>
      <c r="H17" s="79">
        <v>4000</v>
      </c>
      <c r="I17" s="79">
        <f>SUM(E17:H17)</f>
        <v>54937.378620139585</v>
      </c>
      <c r="J17" s="68"/>
      <c r="K17" s="68"/>
      <c r="L17" s="68"/>
      <c r="M17" s="68"/>
    </row>
    <row r="18" spans="4:13" s="67" customFormat="1" x14ac:dyDescent="0.3">
      <c r="E18" s="78">
        <f>SUMIF($E$13:$Z$13,E16,$E$14:$Z$14)</f>
        <v>29399.628723527607</v>
      </c>
      <c r="F18" s="78">
        <f>SUMIF($E$13:$Z$13,F16,$E$14:$Z$14)</f>
        <v>24242.427519632805</v>
      </c>
      <c r="G18" s="78">
        <f>SUMIF($E$13:$Z$13,G16,$E$14:$Z$14)</f>
        <v>4400</v>
      </c>
      <c r="H18" s="78">
        <f>SUMIF($E$13:$Z$13,H16,$E$14:$Z$14)</f>
        <v>4000</v>
      </c>
      <c r="I18" s="68"/>
      <c r="J18" s="68"/>
      <c r="K18" s="68"/>
      <c r="L18" s="68"/>
      <c r="M18" s="68"/>
    </row>
    <row r="21" spans="4:13" s="67" customFormat="1" ht="12.75" customHeight="1" x14ac:dyDescent="0.3">
      <c r="D21" s="89" t="s">
        <v>280</v>
      </c>
      <c r="E21" s="68"/>
      <c r="F21" s="68"/>
      <c r="G21" s="68"/>
      <c r="H21" s="68"/>
      <c r="I21" s="89" t="s">
        <v>279</v>
      </c>
      <c r="J21" s="68"/>
      <c r="K21" s="68"/>
      <c r="L21" s="68"/>
      <c r="M21" s="68"/>
    </row>
    <row r="22" spans="4:13" s="67" customFormat="1" x14ac:dyDescent="0.3">
      <c r="D22" s="74" t="s">
        <v>265</v>
      </c>
      <c r="E22" s="74" t="s">
        <v>264</v>
      </c>
      <c r="F22" s="74">
        <v>2014</v>
      </c>
      <c r="G22" s="74">
        <v>2017</v>
      </c>
      <c r="I22" s="74" t="s">
        <v>263</v>
      </c>
      <c r="J22" s="74" t="s">
        <v>262</v>
      </c>
      <c r="K22" s="74">
        <v>2014</v>
      </c>
      <c r="L22" s="74">
        <v>2017</v>
      </c>
    </row>
    <row r="23" spans="4:13" s="67" customFormat="1" x14ac:dyDescent="0.3">
      <c r="D23" s="74" t="s">
        <v>261</v>
      </c>
      <c r="E23" s="74" t="s">
        <v>232</v>
      </c>
      <c r="F23" s="73">
        <f>E6</f>
        <v>13251</v>
      </c>
      <c r="G23" s="73">
        <f>E14</f>
        <v>14174</v>
      </c>
      <c r="I23" s="74" t="s">
        <v>223</v>
      </c>
      <c r="J23" s="74" t="s">
        <v>222</v>
      </c>
      <c r="K23" s="73">
        <f t="shared" ref="K23:K44" si="0">F23</f>
        <v>13251</v>
      </c>
      <c r="L23" s="73">
        <f t="shared" ref="L23:L44" si="1">G23</f>
        <v>14174</v>
      </c>
    </row>
    <row r="24" spans="4:13" s="67" customFormat="1" x14ac:dyDescent="0.3">
      <c r="D24" s="74" t="s">
        <v>260</v>
      </c>
      <c r="E24" s="74" t="s">
        <v>239</v>
      </c>
      <c r="F24" s="73">
        <f>F6</f>
        <v>12502.14</v>
      </c>
      <c r="G24" s="73">
        <f>F14</f>
        <v>16608.161200000002</v>
      </c>
      <c r="I24" s="74" t="s">
        <v>54</v>
      </c>
      <c r="J24" s="74" t="s">
        <v>226</v>
      </c>
      <c r="K24" s="73">
        <f t="shared" si="0"/>
        <v>12502.14</v>
      </c>
      <c r="L24" s="73">
        <f t="shared" si="1"/>
        <v>16608.161200000002</v>
      </c>
    </row>
    <row r="25" spans="4:13" s="67" customFormat="1" x14ac:dyDescent="0.3">
      <c r="D25" s="75" t="s">
        <v>259</v>
      </c>
      <c r="E25" s="74" t="s">
        <v>246</v>
      </c>
      <c r="F25" s="73">
        <f>G6</f>
        <v>4008.8280000000004</v>
      </c>
      <c r="G25" s="73">
        <f>G14</f>
        <v>6146.9539893414103</v>
      </c>
      <c r="I25" s="75" t="s">
        <v>60</v>
      </c>
      <c r="J25" s="74" t="s">
        <v>222</v>
      </c>
      <c r="K25" s="73">
        <f t="shared" si="0"/>
        <v>4008.8280000000004</v>
      </c>
      <c r="L25" s="73">
        <f t="shared" si="1"/>
        <v>6146.9539893414103</v>
      </c>
    </row>
    <row r="26" spans="4:13" s="67" customFormat="1" x14ac:dyDescent="0.3">
      <c r="D26" s="75"/>
      <c r="E26" s="74" t="s">
        <v>258</v>
      </c>
      <c r="F26" s="73">
        <f>H6</f>
        <v>2488.5029999999997</v>
      </c>
      <c r="G26" s="73">
        <f>H14</f>
        <v>253.04700000000003</v>
      </c>
      <c r="I26" s="75" t="s">
        <v>257</v>
      </c>
      <c r="J26" s="74" t="s">
        <v>226</v>
      </c>
      <c r="K26" s="73">
        <f t="shared" si="0"/>
        <v>2488.5029999999997</v>
      </c>
      <c r="L26" s="73">
        <f t="shared" si="1"/>
        <v>253.04700000000003</v>
      </c>
    </row>
    <row r="27" spans="4:13" s="67" customFormat="1" x14ac:dyDescent="0.3">
      <c r="D27" s="75"/>
      <c r="E27" s="74" t="s">
        <v>256</v>
      </c>
      <c r="F27" s="73">
        <f>I6</f>
        <v>1484</v>
      </c>
      <c r="G27" s="73">
        <f>J14</f>
        <v>1217</v>
      </c>
      <c r="I27" s="75" t="s">
        <v>255</v>
      </c>
      <c r="J27" s="74" t="s">
        <v>224</v>
      </c>
      <c r="K27" s="73">
        <f t="shared" si="0"/>
        <v>1484</v>
      </c>
      <c r="L27" s="73">
        <f t="shared" si="1"/>
        <v>1217</v>
      </c>
    </row>
    <row r="28" spans="4:13" s="67" customFormat="1" x14ac:dyDescent="0.3">
      <c r="D28" s="75"/>
      <c r="E28" s="77" t="s">
        <v>254</v>
      </c>
      <c r="F28" s="76"/>
      <c r="G28" s="76">
        <f>I14</f>
        <v>4000</v>
      </c>
      <c r="I28" s="75" t="s">
        <v>253</v>
      </c>
      <c r="J28" s="77" t="s">
        <v>130</v>
      </c>
      <c r="K28" s="76">
        <f t="shared" si="0"/>
        <v>0</v>
      </c>
      <c r="L28" s="76">
        <f t="shared" si="1"/>
        <v>4000</v>
      </c>
    </row>
    <row r="29" spans="4:13" s="67" customFormat="1" x14ac:dyDescent="0.3">
      <c r="D29" s="75" t="s">
        <v>252</v>
      </c>
      <c r="E29" s="74" t="s">
        <v>251</v>
      </c>
      <c r="F29" s="73">
        <f>J6</f>
        <v>4452.6499999999996</v>
      </c>
      <c r="G29" s="73">
        <f>K14</f>
        <v>3620.5244946692919</v>
      </c>
      <c r="I29" s="75" t="s">
        <v>195</v>
      </c>
      <c r="J29" s="74" t="s">
        <v>222</v>
      </c>
      <c r="K29" s="73">
        <f t="shared" si="0"/>
        <v>4452.6499999999996</v>
      </c>
      <c r="L29" s="73">
        <f t="shared" si="1"/>
        <v>3620.5244946692919</v>
      </c>
    </row>
    <row r="30" spans="4:13" s="67" customFormat="1" x14ac:dyDescent="0.3">
      <c r="D30" s="75"/>
      <c r="E30" s="74" t="s">
        <v>235</v>
      </c>
      <c r="F30" s="73">
        <f>K6</f>
        <v>3413.3039999999996</v>
      </c>
      <c r="G30" s="73">
        <f>L14</f>
        <v>4885.5065385395083</v>
      </c>
      <c r="I30" s="75" t="s">
        <v>250</v>
      </c>
      <c r="J30" s="74" t="s">
        <v>226</v>
      </c>
      <c r="K30" s="73">
        <f t="shared" si="0"/>
        <v>3413.3039999999996</v>
      </c>
      <c r="L30" s="73">
        <f t="shared" si="1"/>
        <v>4885.5065385395083</v>
      </c>
    </row>
    <row r="31" spans="4:13" s="67" customFormat="1" x14ac:dyDescent="0.3">
      <c r="D31" s="75"/>
      <c r="E31" s="74" t="s">
        <v>249</v>
      </c>
      <c r="F31" s="73">
        <f>L6</f>
        <v>44</v>
      </c>
      <c r="G31" s="73">
        <f>M14</f>
        <v>1054</v>
      </c>
      <c r="I31" s="75" t="s">
        <v>248</v>
      </c>
      <c r="J31" s="74" t="s">
        <v>224</v>
      </c>
      <c r="K31" s="73">
        <f t="shared" si="0"/>
        <v>44</v>
      </c>
      <c r="L31" s="73">
        <f t="shared" si="1"/>
        <v>1054</v>
      </c>
    </row>
    <row r="32" spans="4:13" s="67" customFormat="1" x14ac:dyDescent="0.3">
      <c r="D32" s="75" t="s">
        <v>247</v>
      </c>
      <c r="E32" s="74" t="s">
        <v>246</v>
      </c>
      <c r="F32" s="73">
        <f>M6</f>
        <v>1154.3389999999999</v>
      </c>
      <c r="G32" s="73">
        <f>N14</f>
        <v>1454.0709730326394</v>
      </c>
      <c r="I32" s="75" t="s">
        <v>225</v>
      </c>
      <c r="J32" s="74" t="s">
        <v>222</v>
      </c>
      <c r="K32" s="73">
        <f t="shared" si="0"/>
        <v>1154.3389999999999</v>
      </c>
      <c r="L32" s="73">
        <f t="shared" si="1"/>
        <v>1454.0709730326394</v>
      </c>
    </row>
    <row r="33" spans="3:46" x14ac:dyDescent="0.3">
      <c r="D33" s="75"/>
      <c r="E33" s="74" t="s">
        <v>245</v>
      </c>
      <c r="F33" s="73">
        <f>N6</f>
        <v>861.92500000000007</v>
      </c>
      <c r="G33" s="73">
        <f>O14</f>
        <v>1061.9564917528915</v>
      </c>
      <c r="H33" s="67"/>
      <c r="I33" s="75" t="s">
        <v>244</v>
      </c>
      <c r="J33" s="74" t="s">
        <v>226</v>
      </c>
      <c r="K33" s="73">
        <f t="shared" si="0"/>
        <v>861.92500000000007</v>
      </c>
      <c r="L33" s="73">
        <f t="shared" si="1"/>
        <v>1061.9564917528915</v>
      </c>
      <c r="M33" s="67"/>
    </row>
    <row r="34" spans="3:46" x14ac:dyDescent="0.3">
      <c r="D34" s="75"/>
      <c r="E34" s="74" t="s">
        <v>243</v>
      </c>
      <c r="F34" s="73">
        <f>O6</f>
        <v>718</v>
      </c>
      <c r="G34" s="73">
        <f>P14</f>
        <v>820</v>
      </c>
      <c r="H34" s="67"/>
      <c r="I34" s="75" t="s">
        <v>242</v>
      </c>
      <c r="J34" s="74" t="s">
        <v>224</v>
      </c>
      <c r="K34" s="73">
        <f t="shared" si="0"/>
        <v>718</v>
      </c>
      <c r="L34" s="73">
        <f t="shared" si="1"/>
        <v>820</v>
      </c>
      <c r="M34" s="67"/>
    </row>
    <row r="35" spans="3:46" x14ac:dyDescent="0.3">
      <c r="D35" s="75" t="s">
        <v>241</v>
      </c>
      <c r="E35" s="74" t="s">
        <v>240</v>
      </c>
      <c r="F35" s="73">
        <f>P6</f>
        <v>1968.373</v>
      </c>
      <c r="G35" s="73">
        <f>Q14</f>
        <v>1780.6987316435398</v>
      </c>
      <c r="H35" s="67"/>
      <c r="I35" s="75" t="s">
        <v>58</v>
      </c>
      <c r="J35" s="74" t="s">
        <v>222</v>
      </c>
      <c r="K35" s="73">
        <f t="shared" si="0"/>
        <v>1968.373</v>
      </c>
      <c r="L35" s="73">
        <f t="shared" si="1"/>
        <v>1780.6987316435398</v>
      </c>
      <c r="M35" s="67"/>
    </row>
    <row r="36" spans="3:46" x14ac:dyDescent="0.3">
      <c r="D36" s="75"/>
      <c r="E36" s="74" t="s">
        <v>239</v>
      </c>
      <c r="F36" s="73">
        <f>Q6</f>
        <v>441.73199999999997</v>
      </c>
      <c r="G36" s="73">
        <f>R14</f>
        <v>423.30657202777417</v>
      </c>
      <c r="H36" s="67"/>
      <c r="I36" s="75" t="s">
        <v>58</v>
      </c>
      <c r="J36" s="74" t="s">
        <v>226</v>
      </c>
      <c r="K36" s="73">
        <f t="shared" si="0"/>
        <v>441.73199999999997</v>
      </c>
      <c r="L36" s="73">
        <f t="shared" si="1"/>
        <v>423.30657202777417</v>
      </c>
      <c r="M36" s="67"/>
    </row>
    <row r="37" spans="3:46" x14ac:dyDescent="0.3">
      <c r="D37" s="75"/>
      <c r="E37" s="74" t="s">
        <v>238</v>
      </c>
      <c r="F37" s="73">
        <f>R6</f>
        <v>427</v>
      </c>
      <c r="G37" s="73">
        <f>S14</f>
        <v>349</v>
      </c>
      <c r="H37" s="67"/>
      <c r="I37" s="75" t="s">
        <v>58</v>
      </c>
      <c r="J37" s="74" t="s">
        <v>224</v>
      </c>
      <c r="K37" s="73">
        <f t="shared" si="0"/>
        <v>427</v>
      </c>
      <c r="L37" s="73">
        <f t="shared" si="1"/>
        <v>349</v>
      </c>
      <c r="M37" s="67"/>
    </row>
    <row r="38" spans="3:46" x14ac:dyDescent="0.3">
      <c r="D38" s="75" t="s">
        <v>237</v>
      </c>
      <c r="E38" s="74" t="s">
        <v>236</v>
      </c>
      <c r="F38" s="73">
        <f>S6</f>
        <v>520.33400000000006</v>
      </c>
      <c r="G38" s="73">
        <f>T14</f>
        <v>556.30825103087614</v>
      </c>
      <c r="H38" s="67"/>
      <c r="I38" s="75" t="s">
        <v>51</v>
      </c>
      <c r="J38" s="74" t="s">
        <v>222</v>
      </c>
      <c r="K38" s="73">
        <f t="shared" si="0"/>
        <v>520.33400000000006</v>
      </c>
      <c r="L38" s="73">
        <f t="shared" si="1"/>
        <v>556.30825103087614</v>
      </c>
      <c r="M38" s="67"/>
    </row>
    <row r="39" spans="3:46" x14ac:dyDescent="0.3">
      <c r="D39" s="75"/>
      <c r="E39" s="74" t="s">
        <v>235</v>
      </c>
      <c r="F39" s="73">
        <f>T6</f>
        <v>313.30699999999996</v>
      </c>
      <c r="G39" s="73">
        <f>U14</f>
        <v>272.6557204853774</v>
      </c>
      <c r="H39" s="67"/>
      <c r="I39" s="75" t="s">
        <v>51</v>
      </c>
      <c r="J39" s="74" t="s">
        <v>226</v>
      </c>
      <c r="K39" s="73">
        <f t="shared" si="0"/>
        <v>313.30699999999996</v>
      </c>
      <c r="L39" s="73">
        <f t="shared" si="1"/>
        <v>272.6557204853774</v>
      </c>
      <c r="M39" s="67"/>
    </row>
    <row r="40" spans="3:46" x14ac:dyDescent="0.3">
      <c r="D40" s="75"/>
      <c r="E40" s="74" t="s">
        <v>234</v>
      </c>
      <c r="F40" s="73">
        <f>U6</f>
        <v>405</v>
      </c>
      <c r="G40" s="73">
        <f>V14</f>
        <v>487</v>
      </c>
      <c r="H40" s="67"/>
      <c r="I40" s="75" t="s">
        <v>51</v>
      </c>
      <c r="J40" s="74" t="s">
        <v>224</v>
      </c>
      <c r="K40" s="73">
        <f t="shared" si="0"/>
        <v>405</v>
      </c>
      <c r="L40" s="73">
        <f t="shared" si="1"/>
        <v>487</v>
      </c>
      <c r="M40" s="67"/>
    </row>
    <row r="41" spans="3:46" x14ac:dyDescent="0.3">
      <c r="D41" s="75" t="s">
        <v>233</v>
      </c>
      <c r="E41" s="74" t="s">
        <v>232</v>
      </c>
      <c r="F41" s="73">
        <f>V6</f>
        <v>1658.877</v>
      </c>
      <c r="G41" s="73">
        <f>W14</f>
        <v>1667.0722838098486</v>
      </c>
      <c r="H41" s="67"/>
      <c r="I41" s="75" t="s">
        <v>227</v>
      </c>
      <c r="J41" s="74" t="s">
        <v>222</v>
      </c>
      <c r="K41" s="73">
        <f t="shared" si="0"/>
        <v>1658.877</v>
      </c>
      <c r="L41" s="73">
        <f t="shared" si="1"/>
        <v>1667.0722838098486</v>
      </c>
      <c r="M41" s="67"/>
    </row>
    <row r="42" spans="3:46" x14ac:dyDescent="0.3">
      <c r="D42" s="75"/>
      <c r="E42" s="74" t="s">
        <v>235</v>
      </c>
      <c r="F42" s="73"/>
      <c r="G42" s="73">
        <f>X14</f>
        <v>737.79399682725352</v>
      </c>
      <c r="H42" s="67"/>
      <c r="I42" s="75" t="s">
        <v>227</v>
      </c>
      <c r="J42" s="74" t="s">
        <v>235</v>
      </c>
      <c r="K42" s="73">
        <f t="shared" si="0"/>
        <v>0</v>
      </c>
      <c r="L42" s="73">
        <f t="shared" si="1"/>
        <v>737.79399682725352</v>
      </c>
      <c r="M42" s="67"/>
    </row>
    <row r="43" spans="3:46" x14ac:dyDescent="0.3">
      <c r="D43" s="75"/>
      <c r="E43" s="74" t="s">
        <v>231</v>
      </c>
      <c r="F43" s="73">
        <f>W6</f>
        <v>469</v>
      </c>
      <c r="G43" s="73">
        <f>Y14</f>
        <v>473</v>
      </c>
      <c r="H43" s="67"/>
      <c r="I43" s="75" t="s">
        <v>227</v>
      </c>
      <c r="J43" s="74" t="s">
        <v>224</v>
      </c>
      <c r="K43" s="73">
        <f t="shared" si="0"/>
        <v>469</v>
      </c>
      <c r="L43" s="73">
        <f t="shared" si="1"/>
        <v>473</v>
      </c>
      <c r="M43" s="67"/>
    </row>
    <row r="44" spans="3:46" x14ac:dyDescent="0.3">
      <c r="D44" s="75" t="s">
        <v>230</v>
      </c>
      <c r="E44" s="74"/>
      <c r="F44" s="73">
        <f>SUM(F23:F43)</f>
        <v>50582.312000000013</v>
      </c>
      <c r="G44" s="73">
        <f>SUM(G23:G43)</f>
        <v>62042.056243160412</v>
      </c>
      <c r="H44" s="67"/>
      <c r="I44" s="75" t="s">
        <v>229</v>
      </c>
      <c r="J44" s="74"/>
      <c r="K44" s="73">
        <f t="shared" si="0"/>
        <v>50582.312000000013</v>
      </c>
      <c r="L44" s="73">
        <f t="shared" si="1"/>
        <v>62042.056243160412</v>
      </c>
      <c r="M44" s="67"/>
    </row>
    <row r="45" spans="3:46" x14ac:dyDescent="0.3">
      <c r="D45" s="68"/>
      <c r="F45" s="72" t="b">
        <f>F44=SUM(E6:W6)</f>
        <v>1</v>
      </c>
      <c r="G45" s="72" t="b">
        <f>G44=SUM(E14:Y14)</f>
        <v>1</v>
      </c>
      <c r="H45" s="67"/>
    </row>
    <row r="46" spans="3:46" ht="16.5" x14ac:dyDescent="0.3">
      <c r="E46" s="69"/>
      <c r="F46" s="69"/>
    </row>
    <row r="47" spans="3:46" x14ac:dyDescent="0.3">
      <c r="C47" s="89" t="s">
        <v>282</v>
      </c>
      <c r="D47" s="68"/>
      <c r="H47" s="89" t="s">
        <v>281</v>
      </c>
    </row>
    <row r="48" spans="3:46" ht="16.5" x14ac:dyDescent="0.3">
      <c r="D48" s="69"/>
      <c r="E48" s="69"/>
      <c r="F48" s="69"/>
      <c r="G48" s="67"/>
      <c r="H48" s="69"/>
      <c r="I48" s="69"/>
      <c r="J48" s="69"/>
      <c r="K48" s="67"/>
      <c r="L48" s="67"/>
      <c r="M48" s="67"/>
      <c r="N48" s="67"/>
      <c r="O48" s="67"/>
      <c r="P48" s="67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</row>
    <row r="49" spans="4:46" ht="16.5" x14ac:dyDescent="0.3">
      <c r="D49" s="91" t="s">
        <v>228</v>
      </c>
      <c r="E49" s="90" t="s">
        <v>44</v>
      </c>
      <c r="F49" s="90" t="s">
        <v>47</v>
      </c>
      <c r="G49"/>
      <c r="H49"/>
      <c r="I49" s="91" t="s">
        <v>228</v>
      </c>
      <c r="J49" s="90" t="s">
        <v>44</v>
      </c>
      <c r="K49" s="90" t="s">
        <v>47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s="69"/>
    </row>
    <row r="50" spans="4:46" ht="16.5" x14ac:dyDescent="0.3">
      <c r="D50" s="92" t="s">
        <v>226</v>
      </c>
      <c r="E50" s="90">
        <v>20020.911</v>
      </c>
      <c r="F50" s="90">
        <v>24242.427519632809</v>
      </c>
      <c r="G50"/>
      <c r="H50"/>
      <c r="I50" s="92" t="s">
        <v>60</v>
      </c>
      <c r="J50" s="90">
        <v>7981.3310000000001</v>
      </c>
      <c r="K50" s="90">
        <v>11617.00098934141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s="69"/>
    </row>
    <row r="51" spans="4:46" ht="16.5" x14ac:dyDescent="0.3">
      <c r="D51" s="93" t="s">
        <v>60</v>
      </c>
      <c r="E51" s="90">
        <v>2488.5029999999997</v>
      </c>
      <c r="F51" s="90">
        <v>253.04700000000003</v>
      </c>
      <c r="G51"/>
      <c r="H51"/>
      <c r="I51" s="93" t="s">
        <v>226</v>
      </c>
      <c r="J51" s="90">
        <v>2488.5029999999997</v>
      </c>
      <c r="K51" s="90">
        <v>253.04700000000003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</row>
    <row r="52" spans="4:46" ht="16.5" x14ac:dyDescent="0.3">
      <c r="D52" s="93" t="s">
        <v>227</v>
      </c>
      <c r="E52" s="90">
        <v>0</v>
      </c>
      <c r="F52" s="90">
        <v>737.79399682725352</v>
      </c>
      <c r="G52" s="67"/>
      <c r="H52" s="71"/>
      <c r="I52" s="93" t="s">
        <v>222</v>
      </c>
      <c r="J52" s="90">
        <v>4008.8280000000004</v>
      </c>
      <c r="K52" s="90">
        <v>6146.9539893414103</v>
      </c>
      <c r="L52" s="67"/>
      <c r="M52" s="67"/>
      <c r="N52" s="67"/>
      <c r="O52" s="67"/>
      <c r="P52" s="67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</row>
    <row r="53" spans="4:46" ht="16.5" x14ac:dyDescent="0.3">
      <c r="D53" s="93" t="s">
        <v>51</v>
      </c>
      <c r="E53" s="90">
        <v>313.30699999999996</v>
      </c>
      <c r="F53" s="90">
        <v>272.6557204853774</v>
      </c>
      <c r="G53" s="67"/>
      <c r="H53" s="71"/>
      <c r="I53" s="93" t="s">
        <v>130</v>
      </c>
      <c r="J53" s="90">
        <v>0</v>
      </c>
      <c r="K53" s="90">
        <v>4000</v>
      </c>
      <c r="L53" s="67"/>
      <c r="M53" s="67"/>
      <c r="N53" s="67"/>
      <c r="O53" s="67"/>
      <c r="P53" s="67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</row>
    <row r="54" spans="4:46" ht="16.5" x14ac:dyDescent="0.3">
      <c r="D54" s="93" t="s">
        <v>195</v>
      </c>
      <c r="E54" s="90">
        <v>3413.3039999999996</v>
      </c>
      <c r="F54" s="90">
        <v>4885.5065385395083</v>
      </c>
      <c r="G54" s="67"/>
      <c r="H54" s="70"/>
      <c r="I54" s="93" t="s">
        <v>224</v>
      </c>
      <c r="J54" s="90">
        <v>1484</v>
      </c>
      <c r="K54" s="90">
        <v>1217</v>
      </c>
      <c r="L54" s="67"/>
      <c r="M54" s="67"/>
      <c r="N54" s="67"/>
      <c r="O54" s="67"/>
      <c r="P54" s="67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</row>
    <row r="55" spans="4:46" ht="16.5" x14ac:dyDescent="0.3">
      <c r="D55" s="93" t="s">
        <v>54</v>
      </c>
      <c r="E55" s="90">
        <v>12502.14</v>
      </c>
      <c r="F55" s="90">
        <v>16608.161200000002</v>
      </c>
      <c r="G55" s="67"/>
      <c r="H55" s="71"/>
      <c r="I55" s="92" t="s">
        <v>227</v>
      </c>
      <c r="J55" s="90">
        <v>2127.877</v>
      </c>
      <c r="K55" s="90">
        <v>2877.8662806371021</v>
      </c>
      <c r="L55" s="67"/>
      <c r="M55" s="67"/>
      <c r="N55" s="67"/>
      <c r="O55" s="67"/>
      <c r="P55" s="67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</row>
    <row r="56" spans="4:46" ht="16.5" x14ac:dyDescent="0.3">
      <c r="D56" s="93" t="s">
        <v>225</v>
      </c>
      <c r="E56" s="90">
        <v>861.92500000000007</v>
      </c>
      <c r="F56" s="90">
        <v>1061.9564917528915</v>
      </c>
      <c r="G56" s="67"/>
      <c r="H56" s="71"/>
      <c r="I56" s="93" t="s">
        <v>226</v>
      </c>
      <c r="J56" s="90">
        <v>0</v>
      </c>
      <c r="K56" s="90">
        <v>737.79399682725352</v>
      </c>
      <c r="L56" s="67"/>
      <c r="M56" s="67"/>
      <c r="N56" s="67"/>
      <c r="O56" s="67"/>
      <c r="P56" s="67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</row>
    <row r="57" spans="4:46" ht="16.5" x14ac:dyDescent="0.3">
      <c r="D57" s="93" t="s">
        <v>58</v>
      </c>
      <c r="E57" s="90">
        <v>441.73199999999997</v>
      </c>
      <c r="F57" s="90">
        <v>423.30657202777417</v>
      </c>
      <c r="G57" s="67"/>
      <c r="H57" s="71"/>
      <c r="I57" s="93" t="s">
        <v>222</v>
      </c>
      <c r="J57" s="90">
        <v>1658.877</v>
      </c>
      <c r="K57" s="90">
        <v>1667.0722838098486</v>
      </c>
      <c r="L57" s="67"/>
      <c r="M57" s="67"/>
      <c r="N57" s="67"/>
      <c r="O57" s="67"/>
      <c r="P57" s="67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</row>
    <row r="58" spans="4:46" ht="16.5" x14ac:dyDescent="0.3">
      <c r="D58" s="92" t="s">
        <v>222</v>
      </c>
      <c r="E58" s="90">
        <v>27014.400999999998</v>
      </c>
      <c r="F58" s="90">
        <v>29399.628723527607</v>
      </c>
      <c r="G58" s="67"/>
      <c r="H58" s="70"/>
      <c r="I58" s="93" t="s">
        <v>224</v>
      </c>
      <c r="J58" s="90">
        <v>469</v>
      </c>
      <c r="K58" s="90">
        <v>473</v>
      </c>
      <c r="L58" s="67"/>
      <c r="M58" s="67"/>
      <c r="N58" s="67"/>
      <c r="O58" s="67"/>
      <c r="P58" s="67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</row>
    <row r="59" spans="4:46" ht="16.5" x14ac:dyDescent="0.3">
      <c r="D59" s="93" t="s">
        <v>60</v>
      </c>
      <c r="E59" s="90">
        <v>4008.8280000000004</v>
      </c>
      <c r="F59" s="90">
        <v>6146.9539893414103</v>
      </c>
      <c r="G59" s="67"/>
      <c r="H59" s="71"/>
      <c r="I59" s="92" t="s">
        <v>51</v>
      </c>
      <c r="J59" s="90">
        <v>1238.6410000000001</v>
      </c>
      <c r="K59" s="90">
        <v>1315.9639715162534</v>
      </c>
      <c r="L59" s="67"/>
      <c r="M59" s="67"/>
      <c r="N59" s="67"/>
      <c r="O59" s="67"/>
      <c r="P59" s="67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</row>
    <row r="60" spans="4:46" ht="16.5" x14ac:dyDescent="0.3">
      <c r="D60" s="93" t="s">
        <v>227</v>
      </c>
      <c r="E60" s="90">
        <v>1658.877</v>
      </c>
      <c r="F60" s="90">
        <v>1667.0722838098486</v>
      </c>
      <c r="G60" s="67"/>
      <c r="H60" s="71"/>
      <c r="I60" s="93" t="s">
        <v>226</v>
      </c>
      <c r="J60" s="90">
        <v>313.30699999999996</v>
      </c>
      <c r="K60" s="90">
        <v>272.6557204853774</v>
      </c>
      <c r="L60" s="67"/>
      <c r="M60" s="67"/>
      <c r="N60" s="67"/>
      <c r="O60" s="67"/>
      <c r="P60" s="67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</row>
    <row r="61" spans="4:46" ht="16.5" x14ac:dyDescent="0.3">
      <c r="D61" s="93" t="s">
        <v>51</v>
      </c>
      <c r="E61" s="90">
        <v>520.33400000000006</v>
      </c>
      <c r="F61" s="90">
        <v>556.30825103087614</v>
      </c>
      <c r="G61" s="67"/>
      <c r="H61" s="71"/>
      <c r="I61" s="93" t="s">
        <v>222</v>
      </c>
      <c r="J61" s="90">
        <v>520.33400000000006</v>
      </c>
      <c r="K61" s="90">
        <v>556.30825103087614</v>
      </c>
      <c r="L61" s="67"/>
      <c r="M61" s="67"/>
      <c r="N61" s="67"/>
      <c r="O61" s="67"/>
      <c r="P61" s="67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</row>
    <row r="62" spans="4:46" ht="16.5" x14ac:dyDescent="0.3">
      <c r="D62" s="93" t="s">
        <v>195</v>
      </c>
      <c r="E62" s="90">
        <v>4452.6499999999996</v>
      </c>
      <c r="F62" s="90">
        <v>3620.5244946692919</v>
      </c>
      <c r="G62" s="67"/>
      <c r="H62" s="70"/>
      <c r="I62" s="93" t="s">
        <v>224</v>
      </c>
      <c r="J62" s="90">
        <v>405</v>
      </c>
      <c r="K62" s="90">
        <v>487</v>
      </c>
      <c r="L62" s="67"/>
      <c r="M62" s="67"/>
      <c r="N62" s="67"/>
      <c r="O62" s="67"/>
      <c r="P62" s="67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</row>
    <row r="63" spans="4:46" ht="16.5" x14ac:dyDescent="0.3">
      <c r="D63" s="93" t="s">
        <v>225</v>
      </c>
      <c r="E63" s="90">
        <v>1154.3389999999999</v>
      </c>
      <c r="F63" s="90">
        <v>1454.0709730326394</v>
      </c>
      <c r="G63" s="67"/>
      <c r="H63" s="71"/>
      <c r="I63" s="92" t="s">
        <v>195</v>
      </c>
      <c r="J63" s="90">
        <v>7909.9539999999997</v>
      </c>
      <c r="K63" s="90">
        <v>9560.0310332088011</v>
      </c>
      <c r="L63" s="67"/>
      <c r="M63" s="67"/>
      <c r="N63" s="67"/>
      <c r="O63" s="67"/>
      <c r="P63" s="67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</row>
    <row r="64" spans="4:46" ht="16.5" x14ac:dyDescent="0.3">
      <c r="D64" s="93" t="s">
        <v>58</v>
      </c>
      <c r="E64" s="90">
        <v>1968.373</v>
      </c>
      <c r="F64" s="90">
        <v>1780.6987316435398</v>
      </c>
      <c r="G64" s="67"/>
      <c r="H64" s="71"/>
      <c r="I64" s="93" t="s">
        <v>226</v>
      </c>
      <c r="J64" s="90">
        <v>3413.3039999999996</v>
      </c>
      <c r="K64" s="90">
        <v>4885.5065385395083</v>
      </c>
      <c r="L64" s="67"/>
      <c r="M64" s="67"/>
      <c r="N64" s="67"/>
      <c r="O64" s="67"/>
      <c r="P64" s="67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</row>
    <row r="65" spans="3:27" ht="16.5" x14ac:dyDescent="0.3">
      <c r="D65" s="93" t="s">
        <v>223</v>
      </c>
      <c r="E65" s="90">
        <v>13251</v>
      </c>
      <c r="F65" s="90">
        <v>14174</v>
      </c>
      <c r="G65" s="67"/>
      <c r="H65" s="71"/>
      <c r="I65" s="93" t="s">
        <v>222</v>
      </c>
      <c r="J65" s="90">
        <v>4452.6499999999996</v>
      </c>
      <c r="K65" s="90">
        <v>3620.5244946692919</v>
      </c>
      <c r="L65" s="67"/>
      <c r="M65" s="67"/>
      <c r="N65" s="67"/>
      <c r="O65" s="67"/>
      <c r="P65" s="67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</row>
    <row r="66" spans="3:27" ht="16.5" x14ac:dyDescent="0.3">
      <c r="D66" s="92" t="s">
        <v>130</v>
      </c>
      <c r="E66" s="90">
        <v>0</v>
      </c>
      <c r="F66" s="90">
        <v>4000</v>
      </c>
      <c r="G66" s="67"/>
      <c r="H66" s="70"/>
      <c r="I66" s="93" t="s">
        <v>224</v>
      </c>
      <c r="J66" s="90">
        <v>44</v>
      </c>
      <c r="K66" s="90">
        <v>1054</v>
      </c>
      <c r="L66" s="67"/>
      <c r="M66" s="67"/>
      <c r="N66" s="67"/>
      <c r="O66" s="67"/>
      <c r="P66" s="67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</row>
    <row r="67" spans="3:27" ht="16.5" x14ac:dyDescent="0.3">
      <c r="D67" s="93" t="s">
        <v>60</v>
      </c>
      <c r="E67" s="90">
        <v>0</v>
      </c>
      <c r="F67" s="90">
        <v>4000</v>
      </c>
      <c r="G67" s="67"/>
      <c r="H67" s="71"/>
      <c r="I67" s="92" t="s">
        <v>54</v>
      </c>
      <c r="J67" s="90">
        <v>12502.14</v>
      </c>
      <c r="K67" s="90">
        <v>16608.161200000002</v>
      </c>
      <c r="L67" s="67"/>
      <c r="M67" s="67"/>
      <c r="N67" s="67"/>
      <c r="O67" s="67"/>
      <c r="P67" s="67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</row>
    <row r="68" spans="3:27" ht="16.5" x14ac:dyDescent="0.3">
      <c r="D68" s="92" t="s">
        <v>224</v>
      </c>
      <c r="E68" s="90">
        <v>3547</v>
      </c>
      <c r="F68" s="90">
        <v>4400</v>
      </c>
      <c r="G68" s="67"/>
      <c r="H68" s="70"/>
      <c r="I68" s="93" t="s">
        <v>226</v>
      </c>
      <c r="J68" s="90">
        <v>12502.14</v>
      </c>
      <c r="K68" s="90">
        <v>16608.161200000002</v>
      </c>
      <c r="L68" s="67"/>
      <c r="M68" s="67"/>
      <c r="N68" s="67"/>
      <c r="O68" s="67"/>
      <c r="P68" s="67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</row>
    <row r="69" spans="3:27" ht="16.5" x14ac:dyDescent="0.3">
      <c r="D69" s="93" t="s">
        <v>60</v>
      </c>
      <c r="E69" s="90">
        <v>1484</v>
      </c>
      <c r="F69" s="90">
        <v>1217</v>
      </c>
      <c r="G69" s="67"/>
      <c r="H69" s="71"/>
      <c r="I69" s="92" t="s">
        <v>225</v>
      </c>
      <c r="J69" s="90">
        <v>2734.2640000000001</v>
      </c>
      <c r="K69" s="90">
        <v>3336.0274647855308</v>
      </c>
      <c r="L69" s="67"/>
      <c r="M69" s="67"/>
      <c r="N69" s="67"/>
      <c r="O69" s="67"/>
      <c r="P69" s="67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</row>
    <row r="70" spans="3:27" ht="16.5" x14ac:dyDescent="0.3">
      <c r="D70" s="93" t="s">
        <v>227</v>
      </c>
      <c r="E70" s="90">
        <v>469</v>
      </c>
      <c r="F70" s="90">
        <v>473</v>
      </c>
      <c r="G70" s="67"/>
      <c r="H70" s="71"/>
      <c r="I70" s="93" t="s">
        <v>226</v>
      </c>
      <c r="J70" s="90">
        <v>861.92500000000007</v>
      </c>
      <c r="K70" s="90">
        <v>1061.9564917528915</v>
      </c>
      <c r="L70" s="67"/>
      <c r="M70" s="67"/>
      <c r="N70" s="67"/>
      <c r="O70" s="67"/>
      <c r="P70" s="67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</row>
    <row r="71" spans="3:27" ht="16.5" x14ac:dyDescent="0.3">
      <c r="D71" s="93" t="s">
        <v>51</v>
      </c>
      <c r="E71" s="90">
        <v>405</v>
      </c>
      <c r="F71" s="90">
        <v>487</v>
      </c>
      <c r="G71" s="67"/>
      <c r="H71" s="71"/>
      <c r="I71" s="93" t="s">
        <v>222</v>
      </c>
      <c r="J71" s="90">
        <v>1154.3389999999999</v>
      </c>
      <c r="K71" s="90">
        <v>1454.0709730326394</v>
      </c>
      <c r="L71" s="67"/>
      <c r="M71" s="67"/>
      <c r="N71" s="67"/>
      <c r="O71" s="67"/>
      <c r="P71" s="67"/>
    </row>
    <row r="72" spans="3:27" ht="16.5" x14ac:dyDescent="0.3">
      <c r="D72" s="93" t="s">
        <v>195</v>
      </c>
      <c r="E72" s="90">
        <v>44</v>
      </c>
      <c r="F72" s="90">
        <v>1054</v>
      </c>
      <c r="G72" s="67"/>
      <c r="H72" s="70"/>
      <c r="I72" s="93" t="s">
        <v>224</v>
      </c>
      <c r="J72" s="90">
        <v>718</v>
      </c>
      <c r="K72" s="90">
        <v>820</v>
      </c>
      <c r="L72" s="67"/>
      <c r="M72" s="67"/>
      <c r="N72" s="67"/>
      <c r="O72" s="67"/>
      <c r="P72" s="67"/>
    </row>
    <row r="73" spans="3:27" ht="16.5" x14ac:dyDescent="0.3">
      <c r="D73" s="93" t="s">
        <v>225</v>
      </c>
      <c r="E73" s="90">
        <v>718</v>
      </c>
      <c r="F73" s="90">
        <v>820</v>
      </c>
      <c r="G73" s="67"/>
      <c r="H73" s="71"/>
      <c r="I73" s="92" t="s">
        <v>58</v>
      </c>
      <c r="J73" s="90">
        <v>2837.105</v>
      </c>
      <c r="K73" s="90">
        <v>2553.0053036713139</v>
      </c>
      <c r="L73" s="67"/>
      <c r="M73" s="67"/>
      <c r="N73" s="67"/>
      <c r="O73" s="67"/>
      <c r="P73" s="67"/>
    </row>
    <row r="74" spans="3:27" ht="16.5" x14ac:dyDescent="0.3">
      <c r="D74" s="93" t="s">
        <v>58</v>
      </c>
      <c r="E74" s="90">
        <v>427</v>
      </c>
      <c r="F74" s="90">
        <v>349</v>
      </c>
      <c r="G74" s="67"/>
      <c r="H74" s="71"/>
      <c r="I74" s="93" t="s">
        <v>226</v>
      </c>
      <c r="J74" s="90">
        <v>441.73199999999997</v>
      </c>
      <c r="K74" s="90">
        <v>423.30657202777417</v>
      </c>
      <c r="L74" s="67"/>
      <c r="M74" s="67"/>
      <c r="N74" s="67"/>
      <c r="O74" s="67"/>
      <c r="P74" s="67"/>
    </row>
    <row r="75" spans="3:27" ht="16.5" x14ac:dyDescent="0.3">
      <c r="D75" s="92" t="s">
        <v>69</v>
      </c>
      <c r="E75" s="90">
        <v>50582.311999999998</v>
      </c>
      <c r="F75" s="90">
        <v>62042.056243160419</v>
      </c>
      <c r="G75" s="67"/>
      <c r="H75" s="71"/>
      <c r="I75" s="93" t="s">
        <v>222</v>
      </c>
      <c r="J75" s="90">
        <v>1968.373</v>
      </c>
      <c r="K75" s="90">
        <v>1780.6987316435398</v>
      </c>
      <c r="L75" s="67"/>
      <c r="M75" s="67"/>
      <c r="N75" s="67"/>
      <c r="O75" s="67"/>
      <c r="P75" s="67"/>
    </row>
    <row r="76" spans="3:27" ht="16.5" x14ac:dyDescent="0.3">
      <c r="C76" s="69"/>
      <c r="D76"/>
      <c r="E76"/>
      <c r="F76"/>
      <c r="G76" s="67"/>
      <c r="H76" s="70"/>
      <c r="I76" s="93" t="s">
        <v>224</v>
      </c>
      <c r="J76" s="90">
        <v>427</v>
      </c>
      <c r="K76" s="90">
        <v>349</v>
      </c>
      <c r="L76" s="67"/>
      <c r="M76" s="67"/>
      <c r="N76" s="67"/>
      <c r="O76" s="67"/>
      <c r="P76" s="67"/>
    </row>
    <row r="77" spans="3:27" ht="16.5" x14ac:dyDescent="0.3">
      <c r="C77" s="69"/>
      <c r="D77"/>
      <c r="E77"/>
      <c r="F77"/>
      <c r="G77" s="67"/>
      <c r="H77" s="71"/>
      <c r="I77" s="92" t="s">
        <v>223</v>
      </c>
      <c r="J77" s="90">
        <v>13251</v>
      </c>
      <c r="K77" s="90">
        <v>14174</v>
      </c>
      <c r="L77" s="67"/>
      <c r="M77" s="67"/>
      <c r="N77" s="67"/>
      <c r="O77" s="67"/>
      <c r="P77" s="67"/>
    </row>
    <row r="78" spans="3:27" ht="16.5" x14ac:dyDescent="0.3">
      <c r="C78" s="69"/>
      <c r="D78"/>
      <c r="E78"/>
      <c r="F78"/>
      <c r="G78" s="67"/>
      <c r="H78" s="70"/>
      <c r="I78" s="93" t="s">
        <v>222</v>
      </c>
      <c r="J78" s="90">
        <v>13251</v>
      </c>
      <c r="K78" s="90">
        <v>14174</v>
      </c>
      <c r="L78" s="67"/>
      <c r="M78" s="67"/>
      <c r="N78" s="67"/>
      <c r="O78" s="67"/>
      <c r="P78" s="67"/>
    </row>
    <row r="79" spans="3:27" ht="16.5" x14ac:dyDescent="0.3">
      <c r="D79"/>
      <c r="E79"/>
      <c r="F79"/>
      <c r="G79" s="69"/>
      <c r="H79" s="69"/>
      <c r="I79" s="92" t="s">
        <v>69</v>
      </c>
      <c r="J79" s="90">
        <v>50582.311999999998</v>
      </c>
      <c r="K79" s="90">
        <v>62042.056243160412</v>
      </c>
      <c r="L79" s="69"/>
      <c r="M79" s="69"/>
      <c r="N79" s="69"/>
    </row>
    <row r="80" spans="3:27" ht="16.5" x14ac:dyDescent="0.3">
      <c r="E80" s="69"/>
      <c r="F80" s="69"/>
      <c r="G80" s="69"/>
      <c r="H80" s="69"/>
      <c r="I80" s="69"/>
      <c r="J80" s="69"/>
      <c r="K80" s="69"/>
      <c r="L80" s="69"/>
      <c r="M80" s="69"/>
      <c r="N80" s="69"/>
    </row>
    <row r="81" spans="3:18" ht="16.5" x14ac:dyDescent="0.3"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7"/>
      <c r="P81" s="67"/>
      <c r="Q81" s="67"/>
      <c r="R81" s="67"/>
    </row>
    <row r="82" spans="3:18" ht="16.5" x14ac:dyDescent="0.3">
      <c r="C82" s="89" t="s">
        <v>282</v>
      </c>
      <c r="D82" s="68"/>
      <c r="G82" s="69"/>
      <c r="H82" s="69"/>
      <c r="I82" s="69"/>
      <c r="J82" s="69"/>
      <c r="K82" s="69"/>
      <c r="L82" s="69"/>
      <c r="M82" s="69"/>
      <c r="N82" s="69"/>
      <c r="O82" s="67"/>
      <c r="P82" s="67"/>
      <c r="Q82" s="67"/>
      <c r="R82" s="67"/>
    </row>
    <row r="83" spans="3:18" ht="16.5" x14ac:dyDescent="0.3">
      <c r="D83" s="94" t="s">
        <v>284</v>
      </c>
      <c r="E83" s="94" t="s">
        <v>289</v>
      </c>
      <c r="F83" s="95">
        <v>2014</v>
      </c>
      <c r="G83" s="95">
        <v>2017</v>
      </c>
      <c r="H83" s="69"/>
      <c r="I83" s="69"/>
      <c r="J83" s="69"/>
      <c r="K83" s="69"/>
      <c r="L83" s="69"/>
      <c r="M83" s="69"/>
      <c r="N83" s="69"/>
      <c r="O83" s="67"/>
      <c r="P83" s="67"/>
      <c r="Q83" s="67"/>
      <c r="R83" s="67"/>
    </row>
    <row r="84" spans="3:18" ht="16.5" x14ac:dyDescent="0.3">
      <c r="D84" s="398" t="s">
        <v>283</v>
      </c>
      <c r="E84" s="97" t="s">
        <v>60</v>
      </c>
      <c r="F84" s="96">
        <v>2488.5029999999997</v>
      </c>
      <c r="G84" s="96">
        <v>253.04700000000003</v>
      </c>
      <c r="H84" s="69"/>
      <c r="I84" s="105" t="s">
        <v>293</v>
      </c>
      <c r="J84" s="69">
        <v>100</v>
      </c>
      <c r="K84" s="69"/>
      <c r="L84" s="69"/>
      <c r="M84" s="69"/>
      <c r="N84" s="69"/>
      <c r="O84" s="67"/>
      <c r="P84" s="67"/>
      <c r="Q84" s="67"/>
      <c r="R84" s="67"/>
    </row>
    <row r="85" spans="3:18" ht="16.5" x14ac:dyDescent="0.3">
      <c r="D85" s="398"/>
      <c r="E85" s="97" t="s">
        <v>227</v>
      </c>
      <c r="F85" s="96">
        <v>0</v>
      </c>
      <c r="G85" s="96">
        <v>737.79399682725352</v>
      </c>
      <c r="H85" s="69"/>
      <c r="I85" s="105" t="s">
        <v>294</v>
      </c>
      <c r="J85" s="69">
        <v>200</v>
      </c>
      <c r="K85" s="69"/>
      <c r="L85" s="69"/>
      <c r="M85" s="69"/>
      <c r="N85" s="69"/>
      <c r="O85" s="67"/>
      <c r="P85" s="67"/>
      <c r="Q85" s="67"/>
      <c r="R85" s="67"/>
    </row>
    <row r="86" spans="3:18" ht="16.5" x14ac:dyDescent="0.3">
      <c r="D86" s="398"/>
      <c r="E86" s="97" t="s">
        <v>51</v>
      </c>
      <c r="F86" s="96">
        <v>313.30699999999996</v>
      </c>
      <c r="G86" s="96">
        <v>272.6557204853774</v>
      </c>
      <c r="H86" s="69"/>
      <c r="I86" s="105" t="s">
        <v>295</v>
      </c>
      <c r="J86" s="69">
        <v>300</v>
      </c>
      <c r="K86" s="69"/>
      <c r="L86" s="69"/>
      <c r="M86" s="69"/>
      <c r="N86" s="69"/>
      <c r="O86" s="67"/>
      <c r="P86" s="67"/>
      <c r="Q86" s="67"/>
      <c r="R86" s="67"/>
    </row>
    <row r="87" spans="3:18" ht="16.5" x14ac:dyDescent="0.3">
      <c r="D87" s="398"/>
      <c r="E87" s="97" t="s">
        <v>195</v>
      </c>
      <c r="F87" s="96">
        <v>3413.3039999999996</v>
      </c>
      <c r="G87" s="96">
        <v>4885.5065385395083</v>
      </c>
      <c r="H87" s="69"/>
      <c r="I87" s="105" t="s">
        <v>296</v>
      </c>
      <c r="J87" s="69">
        <v>-250</v>
      </c>
      <c r="K87" s="69"/>
      <c r="L87" s="69"/>
      <c r="M87" s="69"/>
      <c r="N87" s="69"/>
      <c r="O87" s="67"/>
      <c r="P87" s="67"/>
      <c r="Q87" s="67"/>
      <c r="R87" s="67"/>
    </row>
    <row r="88" spans="3:18" ht="16.5" x14ac:dyDescent="0.3">
      <c r="D88" s="398"/>
      <c r="E88" s="97" t="s">
        <v>54</v>
      </c>
      <c r="F88" s="96">
        <v>12502.14</v>
      </c>
      <c r="G88" s="96">
        <v>16608.161200000002</v>
      </c>
      <c r="H88" s="69"/>
      <c r="I88" s="69"/>
      <c r="J88" s="69"/>
      <c r="K88" s="69"/>
      <c r="L88" s="69"/>
      <c r="M88" s="69"/>
      <c r="N88" s="69"/>
      <c r="O88" s="67"/>
      <c r="P88" s="67"/>
      <c r="Q88" s="67"/>
      <c r="R88" s="67"/>
    </row>
    <row r="89" spans="3:18" ht="16.5" x14ac:dyDescent="0.3">
      <c r="D89" s="398"/>
      <c r="E89" s="97" t="s">
        <v>225</v>
      </c>
      <c r="F89" s="96">
        <v>861.92500000000007</v>
      </c>
      <c r="G89" s="96">
        <v>1061.9564917528915</v>
      </c>
      <c r="H89" s="69"/>
      <c r="I89" s="69"/>
      <c r="J89" s="69"/>
      <c r="K89" s="69"/>
      <c r="L89" s="69"/>
      <c r="M89" s="69"/>
      <c r="N89" s="69"/>
      <c r="O89" s="67"/>
      <c r="P89" s="67"/>
      <c r="Q89" s="67"/>
      <c r="R89" s="67"/>
    </row>
    <row r="90" spans="3:18" ht="16.5" x14ac:dyDescent="0.3">
      <c r="D90" s="398"/>
      <c r="E90" s="97" t="s">
        <v>58</v>
      </c>
      <c r="F90" s="96">
        <v>441.73199999999997</v>
      </c>
      <c r="G90" s="96">
        <v>423.30657202777417</v>
      </c>
      <c r="H90" s="69"/>
      <c r="I90" s="69"/>
      <c r="J90" s="69"/>
      <c r="K90" s="69"/>
      <c r="L90" s="69"/>
      <c r="M90" s="69"/>
      <c r="N90" s="69"/>
      <c r="O90" s="67"/>
      <c r="P90" s="67"/>
      <c r="Q90" s="67"/>
      <c r="R90" s="67"/>
    </row>
    <row r="91" spans="3:18" ht="16.5" x14ac:dyDescent="0.3">
      <c r="D91" s="102"/>
      <c r="E91" s="101" t="s">
        <v>288</v>
      </c>
      <c r="F91" s="98">
        <v>20020.911</v>
      </c>
      <c r="G91" s="98">
        <v>24242.427519632809</v>
      </c>
      <c r="H91" s="69"/>
      <c r="I91" s="69"/>
      <c r="J91" s="69"/>
      <c r="K91" s="69"/>
      <c r="L91" s="69"/>
      <c r="M91" s="69"/>
      <c r="N91" s="69"/>
      <c r="O91" s="67"/>
      <c r="P91" s="67"/>
      <c r="Q91" s="67"/>
      <c r="R91" s="67"/>
    </row>
    <row r="92" spans="3:18" ht="16.5" x14ac:dyDescent="0.3">
      <c r="D92" s="398" t="s">
        <v>290</v>
      </c>
      <c r="E92" s="97" t="s">
        <v>60</v>
      </c>
      <c r="F92" s="96">
        <v>4008.8280000000004</v>
      </c>
      <c r="G92" s="96">
        <v>6146.9539893414103</v>
      </c>
      <c r="O92" s="67"/>
      <c r="P92" s="67"/>
      <c r="Q92" s="67"/>
      <c r="R92" s="67"/>
    </row>
    <row r="93" spans="3:18" ht="16.5" x14ac:dyDescent="0.3">
      <c r="D93" s="398"/>
      <c r="E93" s="97" t="s">
        <v>227</v>
      </c>
      <c r="F93" s="96">
        <v>1658.877</v>
      </c>
      <c r="G93" s="96">
        <v>1667.0722838098486</v>
      </c>
      <c r="O93" s="67"/>
      <c r="P93" s="67"/>
      <c r="Q93" s="67"/>
      <c r="R93" s="67"/>
    </row>
    <row r="94" spans="3:18" ht="16.5" x14ac:dyDescent="0.3">
      <c r="D94" s="398"/>
      <c r="E94" s="97" t="s">
        <v>51</v>
      </c>
      <c r="F94" s="96">
        <v>520.33400000000006</v>
      </c>
      <c r="G94" s="96">
        <v>556.30825103087614</v>
      </c>
      <c r="O94" s="67"/>
      <c r="P94" s="67"/>
      <c r="Q94" s="67"/>
      <c r="R94" s="67"/>
    </row>
    <row r="95" spans="3:18" ht="16.5" x14ac:dyDescent="0.3">
      <c r="D95" s="398"/>
      <c r="E95" s="97" t="s">
        <v>195</v>
      </c>
      <c r="F95" s="96">
        <v>4452.6499999999996</v>
      </c>
      <c r="G95" s="96">
        <v>3620.5244946692919</v>
      </c>
      <c r="O95" s="67"/>
      <c r="P95" s="67"/>
      <c r="Q95" s="67"/>
      <c r="R95" s="67"/>
    </row>
    <row r="96" spans="3:18" ht="16.5" x14ac:dyDescent="0.3">
      <c r="D96" s="398"/>
      <c r="E96" s="97" t="s">
        <v>225</v>
      </c>
      <c r="F96" s="96">
        <v>1154.3389999999999</v>
      </c>
      <c r="G96" s="96">
        <v>1454.0709730326394</v>
      </c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</row>
    <row r="97" spans="4:18" ht="16.5" x14ac:dyDescent="0.3">
      <c r="D97" s="398"/>
      <c r="E97" s="97" t="s">
        <v>58</v>
      </c>
      <c r="F97" s="96">
        <v>1968.373</v>
      </c>
      <c r="G97" s="96">
        <v>1780.6987316435398</v>
      </c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</row>
    <row r="98" spans="4:18" ht="16.5" x14ac:dyDescent="0.3">
      <c r="D98" s="398"/>
      <c r="E98" s="97" t="s">
        <v>223</v>
      </c>
      <c r="F98" s="96">
        <v>13251</v>
      </c>
      <c r="G98" s="96">
        <v>14174</v>
      </c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</row>
    <row r="99" spans="4:18" ht="16.5" x14ac:dyDescent="0.3">
      <c r="D99" s="102"/>
      <c r="E99" s="101" t="s">
        <v>287</v>
      </c>
      <c r="F99" s="98">
        <v>27014.400999999998</v>
      </c>
      <c r="G99" s="100">
        <v>29399.628723527607</v>
      </c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</row>
    <row r="100" spans="4:18" ht="16.5" x14ac:dyDescent="0.3">
      <c r="D100" s="399" t="s">
        <v>291</v>
      </c>
      <c r="E100" s="103" t="s">
        <v>60</v>
      </c>
      <c r="F100" s="96">
        <v>0</v>
      </c>
      <c r="G100" s="96">
        <v>4000</v>
      </c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</row>
    <row r="101" spans="4:18" ht="16.5" x14ac:dyDescent="0.3">
      <c r="D101" s="400"/>
      <c r="E101" s="102" t="s">
        <v>286</v>
      </c>
      <c r="F101" s="98">
        <v>0</v>
      </c>
      <c r="G101" s="98">
        <v>4000</v>
      </c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</row>
    <row r="102" spans="4:18" ht="16.5" x14ac:dyDescent="0.3">
      <c r="D102" s="398" t="s">
        <v>292</v>
      </c>
      <c r="E102" s="97" t="s">
        <v>60</v>
      </c>
      <c r="F102" s="96">
        <v>1484</v>
      </c>
      <c r="G102" s="96">
        <v>1217</v>
      </c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</row>
    <row r="103" spans="4:18" ht="16.5" x14ac:dyDescent="0.3">
      <c r="D103" s="398"/>
      <c r="E103" s="97" t="s">
        <v>227</v>
      </c>
      <c r="F103" s="96">
        <v>469</v>
      </c>
      <c r="G103" s="96">
        <v>473</v>
      </c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</row>
    <row r="104" spans="4:18" ht="16.5" x14ac:dyDescent="0.3">
      <c r="D104" s="398"/>
      <c r="E104" s="97" t="s">
        <v>51</v>
      </c>
      <c r="F104" s="96">
        <v>405</v>
      </c>
      <c r="G104" s="96">
        <v>487</v>
      </c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</row>
    <row r="105" spans="4:18" ht="16.5" x14ac:dyDescent="0.3">
      <c r="D105" s="398"/>
      <c r="E105" s="97" t="s">
        <v>195</v>
      </c>
      <c r="F105" s="96">
        <v>44</v>
      </c>
      <c r="G105" s="96">
        <v>1054</v>
      </c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</row>
    <row r="106" spans="4:18" ht="16.5" x14ac:dyDescent="0.3">
      <c r="D106" s="398"/>
      <c r="E106" s="97" t="s">
        <v>225</v>
      </c>
      <c r="F106" s="96">
        <v>718</v>
      </c>
      <c r="G106" s="96">
        <v>820</v>
      </c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</row>
    <row r="107" spans="4:18" ht="16.5" x14ac:dyDescent="0.3">
      <c r="D107" s="398"/>
      <c r="E107" s="97" t="s">
        <v>58</v>
      </c>
      <c r="F107" s="96">
        <v>427</v>
      </c>
      <c r="G107" s="96">
        <v>349</v>
      </c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</row>
    <row r="108" spans="4:18" ht="16.5" x14ac:dyDescent="0.3">
      <c r="D108" s="102"/>
      <c r="E108" s="101" t="s">
        <v>285</v>
      </c>
      <c r="F108" s="98">
        <v>3547</v>
      </c>
      <c r="G108" s="98">
        <v>4400</v>
      </c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</row>
    <row r="109" spans="4:18" ht="17.25" thickBot="1" x14ac:dyDescent="0.35">
      <c r="D109" s="397" t="s">
        <v>69</v>
      </c>
      <c r="E109" s="397"/>
      <c r="F109" s="99">
        <v>50582.311999999998</v>
      </c>
      <c r="G109" s="99">
        <v>62042.056243160419</v>
      </c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</row>
    <row r="110" spans="4:18" ht="16.5" x14ac:dyDescent="0.3">
      <c r="E110" s="69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</row>
    <row r="10000" spans="703:716" hidden="1" x14ac:dyDescent="0.3">
      <c r="AAA10000" s="106" t="s">
        <v>312</v>
      </c>
      <c r="AAB10000" s="107"/>
      <c r="AAC10000" s="107"/>
      <c r="AAD10000" s="107"/>
      <c r="AAE10000" s="107"/>
      <c r="AAF10000" s="107"/>
      <c r="AAG10000" s="107"/>
      <c r="AAH10000" s="107"/>
      <c r="AAI10000" s="107"/>
      <c r="AAJ10000" s="107"/>
      <c r="AAK10000" s="107"/>
      <c r="AAL10000" s="108"/>
      <c r="AAM10000" s="107"/>
      <c r="AAN10000" s="108"/>
    </row>
    <row r="10001" spans="703:716" hidden="1" x14ac:dyDescent="0.3">
      <c r="AAA10001" s="109"/>
      <c r="AAB10001" s="110" t="s">
        <v>298</v>
      </c>
      <c r="AAC10001" s="110" t="s">
        <v>299</v>
      </c>
      <c r="AAD10001" s="110" t="s">
        <v>300</v>
      </c>
      <c r="AAE10001" s="110" t="s">
        <v>301</v>
      </c>
      <c r="AAF10001" s="110" t="s">
        <v>302</v>
      </c>
      <c r="AAG10001" s="110" t="s">
        <v>303</v>
      </c>
      <c r="AAH10001" s="110" t="s">
        <v>304</v>
      </c>
      <c r="AAI10001" s="110" t="s">
        <v>305</v>
      </c>
      <c r="AAJ10001" s="110" t="s">
        <v>306</v>
      </c>
      <c r="AAK10001" s="110" t="s">
        <v>307</v>
      </c>
      <c r="AAL10001" s="111" t="s">
        <v>308</v>
      </c>
      <c r="AAM10001" s="110"/>
      <c r="AAN10001" s="111"/>
    </row>
    <row r="10002" spans="703:716" hidden="1" x14ac:dyDescent="0.3">
      <c r="AAA10002" s="112" t="str">
        <f t="shared" ref="AAA10002:AAB10005" si="2">I84</f>
        <v>ㅁ</v>
      </c>
      <c r="AAB10002" s="113">
        <f t="shared" si="2"/>
        <v>100</v>
      </c>
      <c r="AAC10002" s="110">
        <f>SUM(AAB$10002:AAB10002)</f>
        <v>100</v>
      </c>
      <c r="AAD10002" s="110">
        <f>AAC10002</f>
        <v>100</v>
      </c>
      <c r="AAE10002" s="110"/>
      <c r="AAF10002" s="110"/>
      <c r="AAG10002" s="110"/>
      <c r="AAH10002" s="110"/>
      <c r="AAI10002" s="110"/>
      <c r="AAJ10002" s="110"/>
      <c r="AAK10002" s="113">
        <f>MAX(0,AAD10002)</f>
        <v>100</v>
      </c>
      <c r="AAL10002" s="119" t="str">
        <f>IF(ISBLANK(AAB10002),IF(AAK10002&lt;0,CHAR(10),"")&amp;TEXT(AAD10002,IF(LEN($AAN$10003)&gt;0,$AAN$10003,$AAN$10005))&amp;IF(AAK10002&gt;=0,CHAR(10),""),TEXT(AAB10002,IF(LEN($AAN$10003)&gt;0,$AAN$10003,$AAN$10005))&amp;CHAR(10))</f>
        <v xml:space="preserve"> 100 
</v>
      </c>
      <c r="AAM10002" s="110"/>
      <c r="AAN10002" s="111" t="s">
        <v>309</v>
      </c>
    </row>
    <row r="10003" spans="703:716" hidden="1" x14ac:dyDescent="0.3">
      <c r="AAA10003" s="112" t="str">
        <f t="shared" si="2"/>
        <v>ㄴ</v>
      </c>
      <c r="AAB10003" s="113">
        <f t="shared" si="2"/>
        <v>200</v>
      </c>
      <c r="AAC10003" s="110">
        <f>SUM(AAB$10002:AAB10003)</f>
        <v>300</v>
      </c>
      <c r="AAD10003" s="110">
        <f ca="1">IF(LEN(AAB10003)=0,OFFSET(AAC10003,-1,0),0)</f>
        <v>0</v>
      </c>
      <c r="AAE10003" s="110">
        <f ca="1">IF(AND(AAC10003&lt;0,OFFSET(AAC10003,-1,0)&lt;0,AAD10003=0),MAX(OFFSET(AAC10003,-1,0,2,1)),0)</f>
        <v>0</v>
      </c>
      <c r="AAF10003" s="110">
        <f>IF(AND(AAC10003&lt;0,AAB10003&lt;0),MAX(AAB10003,AAC10003),0)</f>
        <v>0</v>
      </c>
      <c r="AAG10003" s="110">
        <f ca="1">IF(AND(OFFSET(AAC10003,-1,0)&lt;0,AAB10003&gt;0),MAX(-AAB10003,OFFSET(AAC10003,-1,0)),0)</f>
        <v>0</v>
      </c>
      <c r="AAH10003" s="110">
        <f ca="1">IF(AND(AAC10003&gt;0,OFFSET(AAC10003,-1,0)&gt;0,AAD10003=0),MIN(OFFSET(AAC10003,-1,0,2,1)),0)</f>
        <v>100</v>
      </c>
      <c r="AAI10003" s="110">
        <f ca="1">IF(AND(OFFSET(AAC10003,-1,0)&gt;0,AAB10003&lt;0),MIN(-AAB10003,OFFSET(AAC10003,-1,0)),0)</f>
        <v>0</v>
      </c>
      <c r="AAJ10003" s="110">
        <f>IF(AND(AAC10003&gt;0,AAB10003&gt;0),MIN(AAB10003,AAC10003),0)</f>
        <v>200</v>
      </c>
      <c r="AAK10003" s="113">
        <f ca="1">MAX(IF(AAD10003&gt;0,0,OFFSET(AAC10003,-1,0)),AAC10003)</f>
        <v>300</v>
      </c>
      <c r="AAL10003" s="119" t="str">
        <f>IF(ISBLANK(AAB10003),IF(AAK10003&lt;0,CHAR(10),"")&amp;TEXT(AAD10003,IF(LEN($AAN$10003)&gt;0,$AAN$10003,$AAN$10005))&amp;IF(AAK10003&gt;=0,CHAR(10),""),TEXT(AAB10003,IF(LEN($AAN$10003)&gt;0,$AAN$10003,$AAN$10005))&amp;CHAR(10))</f>
        <v xml:space="preserve"> 200 
</v>
      </c>
      <c r="AAM10003" s="110"/>
      <c r="AAN10003" s="114"/>
    </row>
    <row r="10004" spans="703:716" hidden="1" x14ac:dyDescent="0.3">
      <c r="AAA10004" s="112" t="str">
        <f t="shared" si="2"/>
        <v>ㅇ</v>
      </c>
      <c r="AAB10004" s="113">
        <f t="shared" si="2"/>
        <v>300</v>
      </c>
      <c r="AAC10004" s="110">
        <f>SUM(AAB$10002:AAB10004)</f>
        <v>600</v>
      </c>
      <c r="AAD10004" s="110">
        <f ca="1">IF(LEN(AAB10004)=0,OFFSET(AAC10004,-1,0),0)</f>
        <v>0</v>
      </c>
      <c r="AAE10004" s="110">
        <f ca="1">IF(AND(AAC10004&lt;0,OFFSET(AAC10004,-1,0)&lt;0,AAD10004=0),MAX(OFFSET(AAC10004,-1,0,2,1)),0)</f>
        <v>0</v>
      </c>
      <c r="AAF10004" s="110">
        <f>IF(AND(AAC10004&lt;0,AAB10004&lt;0),MAX(AAB10004,AAC10004),0)</f>
        <v>0</v>
      </c>
      <c r="AAG10004" s="110">
        <f ca="1">IF(AND(OFFSET(AAC10004,-1,0)&lt;0,AAB10004&gt;0),MAX(-AAB10004,OFFSET(AAC10004,-1,0)),0)</f>
        <v>0</v>
      </c>
      <c r="AAH10004" s="110">
        <f ca="1">IF(AND(AAC10004&gt;0,OFFSET(AAC10004,-1,0)&gt;0,AAD10004=0),MIN(OFFSET(AAC10004,-1,0,2,1)),0)</f>
        <v>300</v>
      </c>
      <c r="AAI10004" s="110">
        <f ca="1">IF(AND(OFFSET(AAC10004,-1,0)&gt;0,AAB10004&lt;0),MIN(-AAB10004,OFFSET(AAC10004,-1,0)),0)</f>
        <v>0</v>
      </c>
      <c r="AAJ10004" s="110">
        <f>IF(AND(AAC10004&gt;0,AAB10004&gt;0),MIN(AAB10004,AAC10004),0)</f>
        <v>300</v>
      </c>
      <c r="AAK10004" s="113">
        <f ca="1">MAX(IF(AAD10004&gt;0,0,OFFSET(AAC10004,-1,0)),AAC10004)</f>
        <v>600</v>
      </c>
      <c r="AAL10004" s="119" t="str">
        <f>IF(ISBLANK(AAB10004),IF(AAK10004&lt;0,CHAR(10),"")&amp;TEXT(AAD10004,IF(LEN($AAN$10003)&gt;0,$AAN$10003,$AAN$10005))&amp;IF(AAK10004&gt;=0,CHAR(10),""),TEXT(AAB10004,IF(LEN($AAN$10003)&gt;0,$AAN$10003,$AAN$10005))&amp;CHAR(10))</f>
        <v xml:space="preserve"> 300 
</v>
      </c>
      <c r="AAM10004" s="110"/>
      <c r="AAN10004" s="111" t="s">
        <v>310</v>
      </c>
    </row>
    <row r="10005" spans="703:716" hidden="1" x14ac:dyDescent="0.3">
      <c r="AAA10005" s="112" t="str">
        <f t="shared" si="2"/>
        <v>ㄹ</v>
      </c>
      <c r="AAB10005" s="113">
        <f t="shared" si="2"/>
        <v>-250</v>
      </c>
      <c r="AAC10005" s="110">
        <f>SUM(AAB$10002:AAB10005)</f>
        <v>350</v>
      </c>
      <c r="AAD10005" s="110">
        <f ca="1">IF(LEN(AAB10005)=0,OFFSET(AAC10005,-1,0),0)</f>
        <v>0</v>
      </c>
      <c r="AAE10005" s="110">
        <f ca="1">IF(AND(AAC10005&lt;0,OFFSET(AAC10005,-1,0)&lt;0,AAD10005=0),MAX(OFFSET(AAC10005,-1,0,2,1)),0)</f>
        <v>0</v>
      </c>
      <c r="AAF10005" s="110">
        <f>IF(AND(AAC10005&lt;0,AAB10005&lt;0),MAX(AAB10005,AAC10005),0)</f>
        <v>0</v>
      </c>
      <c r="AAG10005" s="110">
        <f ca="1">IF(AND(OFFSET(AAC10005,-1,0)&lt;0,AAB10005&gt;0),MAX(-AAB10005,OFFSET(AAC10005,-1,0)),0)</f>
        <v>0</v>
      </c>
      <c r="AAH10005" s="110">
        <f ca="1">IF(AND(AAC10005&gt;0,OFFSET(AAC10005,-1,0)&gt;0,AAD10005=0),MIN(OFFSET(AAC10005,-1,0,2,1)),0)</f>
        <v>350</v>
      </c>
      <c r="AAI10005" s="110">
        <f ca="1">IF(AND(OFFSET(AAC10005,-1,0)&gt;0,AAB10005&lt;0),MIN(-AAB10005,OFFSET(AAC10005,-1,0)),0)</f>
        <v>250</v>
      </c>
      <c r="AAJ10005" s="110">
        <f>IF(AND(AAC10005&gt;0,AAB10005&gt;0),MIN(AAB10005,AAC10005),0)</f>
        <v>0</v>
      </c>
      <c r="AAK10005" s="113">
        <f ca="1">MAX(IF(AAD10005&gt;0,0,OFFSET(AAC10005,-1,0)),AAC10005)</f>
        <v>600</v>
      </c>
      <c r="AAL10005" s="119" t="str">
        <f>IF(ISBLANK(AAB10005),IF(AAK10005&lt;0,CHAR(10),"")&amp;TEXT(AAD10005,IF(LEN($AAN$10003)&gt;0,$AAN$10003,$AAN$10005))&amp;IF(AAK10005&gt;=0,CHAR(10),""),TEXT(AAB10005,IF(LEN($AAN$10003)&gt;0,$AAN$10003,$AAN$10005))&amp;CHAR(10))</f>
        <v xml:space="preserve"> (250)
</v>
      </c>
      <c r="AAM10005" s="110"/>
      <c r="AAN10005" s="111" t="s">
        <v>311</v>
      </c>
    </row>
    <row r="10006" spans="703:716" hidden="1" x14ac:dyDescent="0.3">
      <c r="AAA10006" s="115" t="s">
        <v>297</v>
      </c>
      <c r="AAB10006" s="113"/>
      <c r="AAC10006" s="110">
        <f>SUM(AAB$10002:AAB10006)</f>
        <v>350</v>
      </c>
      <c r="AAD10006" s="110">
        <f ca="1">IF(LEN(AAB10006)=0,OFFSET(AAC10006,-1,0),0)</f>
        <v>350</v>
      </c>
      <c r="AAE10006" s="110">
        <f ca="1">IF(AND(AAC10006&lt;0,OFFSET(AAC10006,-1,0)&lt;0,AAD10006=0),MAX(OFFSET(AAC10006,-1,0,2,1)),0)</f>
        <v>0</v>
      </c>
      <c r="AAF10006" s="110">
        <f>IF(AND(AAC10006&lt;0,AAB10006&lt;0),MAX(AAB10006,AAC10006),0)</f>
        <v>0</v>
      </c>
      <c r="AAG10006" s="110">
        <f ca="1">IF(AND(OFFSET(AAC10006,-1,0)&lt;0,AAB10006&gt;0),MAX(-AAB10006,OFFSET(AAC10006,-1,0)),0)</f>
        <v>0</v>
      </c>
      <c r="AAH10006" s="110">
        <f ca="1">IF(AND(AAC10006&gt;0,OFFSET(AAC10006,-1,0)&gt;0,AAD10006=0),MIN(OFFSET(AAC10006,-1,0,2,1)),0)</f>
        <v>0</v>
      </c>
      <c r="AAI10006" s="110">
        <f ca="1">IF(AND(OFFSET(AAC10006,-1,0)&gt;0,AAB10006&lt;0),MIN(-AAB10006,OFFSET(AAC10006,-1,0)),0)</f>
        <v>0</v>
      </c>
      <c r="AAJ10006" s="110">
        <f>IF(AND(AAC10006&gt;0,AAB10006&gt;0),MIN(AAB10006,AAC10006),0)</f>
        <v>0</v>
      </c>
      <c r="AAK10006" s="113">
        <f ca="1">MAX(IF(AAD10006&gt;0,0,OFFSET(AAC10006,-1,0)),AAC10006)</f>
        <v>350</v>
      </c>
      <c r="AAL10006" s="119" t="str">
        <f ca="1">IF(ISBLANK(AAB10006),IF(AAK10006&lt;0,CHAR(10),"")&amp;TEXT(AAD10006,IF(LEN($AAN$10003)&gt;0,$AAN$10003,$AAN$10005))&amp;IF(AAK10006&gt;=0,CHAR(10),""),TEXT(AAB10006,IF(LEN($AAN$10003)&gt;0,$AAN$10003,$AAN$10005))&amp;CHAR(10))</f>
        <v xml:space="preserve"> 350 
</v>
      </c>
      <c r="AAM10006" s="110"/>
      <c r="AAN10006" s="111" t="str">
        <f ca="1">CELL("format",AAB10002)</f>
        <v>,0</v>
      </c>
    </row>
    <row r="10007" spans="703:716" ht="14.25" hidden="1" thickBot="1" x14ac:dyDescent="0.35">
      <c r="AAA10007" s="116"/>
      <c r="AAB10007" s="117"/>
      <c r="AAC10007" s="117"/>
      <c r="AAD10007" s="117"/>
      <c r="AAE10007" s="117"/>
      <c r="AAF10007" s="117"/>
      <c r="AAG10007" s="117"/>
      <c r="AAH10007" s="117"/>
      <c r="AAI10007" s="117"/>
      <c r="AAJ10007" s="117"/>
      <c r="AAK10007" s="117"/>
      <c r="AAL10007" s="118"/>
      <c r="AAM10007" s="117"/>
      <c r="AAN10007" s="118"/>
    </row>
    <row r="10008" spans="703:716" hidden="1" x14ac:dyDescent="0.3"/>
    <row r="10500" spans="703:716" hidden="1" x14ac:dyDescent="0.3">
      <c r="AAA10500" s="106" t="s">
        <v>312</v>
      </c>
      <c r="AAB10500" s="107"/>
      <c r="AAC10500" s="107"/>
      <c r="AAD10500" s="107"/>
      <c r="AAE10500" s="107"/>
      <c r="AAF10500" s="107"/>
      <c r="AAG10500" s="107"/>
      <c r="AAH10500" s="107"/>
      <c r="AAI10500" s="107"/>
      <c r="AAJ10500" s="107"/>
      <c r="AAK10500" s="107"/>
      <c r="AAL10500" s="108"/>
      <c r="AAM10500" s="107"/>
      <c r="AAN10500" s="108"/>
    </row>
    <row r="10501" spans="703:716" hidden="1" x14ac:dyDescent="0.3">
      <c r="AAA10501" s="109"/>
      <c r="AAB10501" s="110" t="s">
        <v>298</v>
      </c>
      <c r="AAC10501" s="110" t="s">
        <v>299</v>
      </c>
      <c r="AAD10501" s="110" t="s">
        <v>300</v>
      </c>
      <c r="AAE10501" s="110" t="s">
        <v>301</v>
      </c>
      <c r="AAF10501" s="110" t="s">
        <v>302</v>
      </c>
      <c r="AAG10501" s="110" t="s">
        <v>303</v>
      </c>
      <c r="AAH10501" s="110" t="s">
        <v>304</v>
      </c>
      <c r="AAI10501" s="110" t="s">
        <v>305</v>
      </c>
      <c r="AAJ10501" s="110" t="s">
        <v>306</v>
      </c>
      <c r="AAK10501" s="110" t="s">
        <v>307</v>
      </c>
      <c r="AAL10501" s="111" t="s">
        <v>308</v>
      </c>
      <c r="AAM10501" s="110"/>
      <c r="AAN10501" s="111"/>
    </row>
    <row r="10502" spans="703:716" hidden="1" x14ac:dyDescent="0.3">
      <c r="AAA10502" s="112" t="str">
        <f t="shared" ref="AAA10502:AAB10505" si="3">I84</f>
        <v>ㅁ</v>
      </c>
      <c r="AAB10502" s="113">
        <f t="shared" si="3"/>
        <v>100</v>
      </c>
      <c r="AAC10502" s="110">
        <f>SUM(AAB$10502:AAB10502)</f>
        <v>100</v>
      </c>
      <c r="AAD10502" s="110">
        <f>AAC10502</f>
        <v>100</v>
      </c>
      <c r="AAE10502" s="110"/>
      <c r="AAF10502" s="110"/>
      <c r="AAG10502" s="110"/>
      <c r="AAH10502" s="110"/>
      <c r="AAI10502" s="110"/>
      <c r="AAJ10502" s="110"/>
      <c r="AAK10502" s="113">
        <f>MAX(0,AAD10502)</f>
        <v>100</v>
      </c>
      <c r="AAL10502" s="119" t="str">
        <f>IF(ISBLANK(AAB10502),IF(AAK10502&lt;0,CHAR(10),"")&amp;TEXT(AAD10502,IF(LEN($AAN$10503)&gt;0,$AAN$10503,$AAN$10505))&amp;IF(AAK10502&gt;=0,CHAR(10),""),TEXT(AAB10502,IF(LEN($AAN$10503)&gt;0,$AAN$10503,$AAN$10505))&amp;CHAR(10))</f>
        <v xml:space="preserve"> 100 
</v>
      </c>
      <c r="AAM10502" s="110"/>
      <c r="AAN10502" s="111" t="s">
        <v>309</v>
      </c>
    </row>
    <row r="10503" spans="703:716" hidden="1" x14ac:dyDescent="0.3">
      <c r="AAA10503" s="112" t="str">
        <f t="shared" si="3"/>
        <v>ㄴ</v>
      </c>
      <c r="AAB10503" s="113">
        <f t="shared" si="3"/>
        <v>200</v>
      </c>
      <c r="AAC10503" s="110">
        <f>SUM(AAB$10502:AAB10503)</f>
        <v>300</v>
      </c>
      <c r="AAD10503" s="110">
        <f ca="1">IF(LEN(AAB10503)=0,OFFSET(AAC10503,-1,0),0)</f>
        <v>0</v>
      </c>
      <c r="AAE10503" s="110">
        <f ca="1">IF(AND(AAC10503&lt;0,OFFSET(AAC10503,-1,0)&lt;0,AAD10503=0),MAX(OFFSET(AAC10503,-1,0,2,1)),0)</f>
        <v>0</v>
      </c>
      <c r="AAF10503" s="110">
        <f>IF(AND(AAC10503&lt;0,AAB10503&lt;0),MAX(AAB10503,AAC10503),0)</f>
        <v>0</v>
      </c>
      <c r="AAG10503" s="110">
        <f ca="1">IF(AND(OFFSET(AAC10503,-1,0)&lt;0,AAB10503&gt;0),MAX(-AAB10503,OFFSET(AAC10503,-1,0)),0)</f>
        <v>0</v>
      </c>
      <c r="AAH10503" s="110">
        <f ca="1">IF(AND(AAC10503&gt;0,OFFSET(AAC10503,-1,0)&gt;0,AAD10503=0),MIN(OFFSET(AAC10503,-1,0,2,1)),0)</f>
        <v>100</v>
      </c>
      <c r="AAI10503" s="110">
        <f ca="1">IF(AND(OFFSET(AAC10503,-1,0)&gt;0,AAB10503&lt;0),MIN(-AAB10503,OFFSET(AAC10503,-1,0)),0)</f>
        <v>0</v>
      </c>
      <c r="AAJ10503" s="110">
        <f>IF(AND(AAC10503&gt;0,AAB10503&gt;0),MIN(AAB10503,AAC10503),0)</f>
        <v>200</v>
      </c>
      <c r="AAK10503" s="113">
        <f ca="1">MAX(IF(AAD10503&gt;0,0,OFFSET(AAC10503,-1,0)),AAC10503)</f>
        <v>300</v>
      </c>
      <c r="AAL10503" s="119" t="str">
        <f>IF(ISBLANK(AAB10503),IF(AAK10503&lt;0,CHAR(10),"")&amp;TEXT(AAD10503,IF(LEN($AAN$10503)&gt;0,$AAN$10503,$AAN$10505))&amp;IF(AAK10503&gt;=0,CHAR(10),""),TEXT(AAB10503,IF(LEN($AAN$10503)&gt;0,$AAN$10503,$AAN$10505))&amp;CHAR(10))</f>
        <v xml:space="preserve"> 200 
</v>
      </c>
      <c r="AAM10503" s="110"/>
      <c r="AAN10503" s="114"/>
    </row>
    <row r="10504" spans="703:716" hidden="1" x14ac:dyDescent="0.3">
      <c r="AAA10504" s="112" t="str">
        <f t="shared" si="3"/>
        <v>ㅇ</v>
      </c>
      <c r="AAB10504" s="113">
        <f t="shared" si="3"/>
        <v>300</v>
      </c>
      <c r="AAC10504" s="110">
        <f>SUM(AAB$10502:AAB10504)</f>
        <v>600</v>
      </c>
      <c r="AAD10504" s="110">
        <f ca="1">IF(LEN(AAB10504)=0,OFFSET(AAC10504,-1,0),0)</f>
        <v>0</v>
      </c>
      <c r="AAE10504" s="110">
        <f ca="1">IF(AND(AAC10504&lt;0,OFFSET(AAC10504,-1,0)&lt;0,AAD10504=0),MAX(OFFSET(AAC10504,-1,0,2,1)),0)</f>
        <v>0</v>
      </c>
      <c r="AAF10504" s="110">
        <f>IF(AND(AAC10504&lt;0,AAB10504&lt;0),MAX(AAB10504,AAC10504),0)</f>
        <v>0</v>
      </c>
      <c r="AAG10504" s="110">
        <f ca="1">IF(AND(OFFSET(AAC10504,-1,0)&lt;0,AAB10504&gt;0),MAX(-AAB10504,OFFSET(AAC10504,-1,0)),0)</f>
        <v>0</v>
      </c>
      <c r="AAH10504" s="110">
        <f ca="1">IF(AND(AAC10504&gt;0,OFFSET(AAC10504,-1,0)&gt;0,AAD10504=0),MIN(OFFSET(AAC10504,-1,0,2,1)),0)</f>
        <v>300</v>
      </c>
      <c r="AAI10504" s="110">
        <f ca="1">IF(AND(OFFSET(AAC10504,-1,0)&gt;0,AAB10504&lt;0),MIN(-AAB10504,OFFSET(AAC10504,-1,0)),0)</f>
        <v>0</v>
      </c>
      <c r="AAJ10504" s="110">
        <f>IF(AND(AAC10504&gt;0,AAB10504&gt;0),MIN(AAB10504,AAC10504),0)</f>
        <v>300</v>
      </c>
      <c r="AAK10504" s="113">
        <f ca="1">MAX(IF(AAD10504&gt;0,0,OFFSET(AAC10504,-1,0)),AAC10504)</f>
        <v>600</v>
      </c>
      <c r="AAL10504" s="119" t="str">
        <f>IF(ISBLANK(AAB10504),IF(AAK10504&lt;0,CHAR(10),"")&amp;TEXT(AAD10504,IF(LEN($AAN$10503)&gt;0,$AAN$10503,$AAN$10505))&amp;IF(AAK10504&gt;=0,CHAR(10),""),TEXT(AAB10504,IF(LEN($AAN$10503)&gt;0,$AAN$10503,$AAN$10505))&amp;CHAR(10))</f>
        <v xml:space="preserve"> 300 
</v>
      </c>
      <c r="AAM10504" s="110"/>
      <c r="AAN10504" s="111" t="s">
        <v>310</v>
      </c>
    </row>
    <row r="10505" spans="703:716" hidden="1" x14ac:dyDescent="0.3">
      <c r="AAA10505" s="112" t="str">
        <f t="shared" si="3"/>
        <v>ㄹ</v>
      </c>
      <c r="AAB10505" s="113">
        <f t="shared" si="3"/>
        <v>-250</v>
      </c>
      <c r="AAC10505" s="110">
        <f>SUM(AAB$10502:AAB10505)</f>
        <v>350</v>
      </c>
      <c r="AAD10505" s="110">
        <f ca="1">IF(LEN(AAB10505)=0,OFFSET(AAC10505,-1,0),0)</f>
        <v>0</v>
      </c>
      <c r="AAE10505" s="110">
        <f ca="1">IF(AND(AAC10505&lt;0,OFFSET(AAC10505,-1,0)&lt;0,AAD10505=0),MAX(OFFSET(AAC10505,-1,0,2,1)),0)</f>
        <v>0</v>
      </c>
      <c r="AAF10505" s="110">
        <f>IF(AND(AAC10505&lt;0,AAB10505&lt;0),MAX(AAB10505,AAC10505),0)</f>
        <v>0</v>
      </c>
      <c r="AAG10505" s="110">
        <f ca="1">IF(AND(OFFSET(AAC10505,-1,0)&lt;0,AAB10505&gt;0),MAX(-AAB10505,OFFSET(AAC10505,-1,0)),0)</f>
        <v>0</v>
      </c>
      <c r="AAH10505" s="110">
        <f ca="1">IF(AND(AAC10505&gt;0,OFFSET(AAC10505,-1,0)&gt;0,AAD10505=0),MIN(OFFSET(AAC10505,-1,0,2,1)),0)</f>
        <v>350</v>
      </c>
      <c r="AAI10505" s="110">
        <f ca="1">IF(AND(OFFSET(AAC10505,-1,0)&gt;0,AAB10505&lt;0),MIN(-AAB10505,OFFSET(AAC10505,-1,0)),0)</f>
        <v>250</v>
      </c>
      <c r="AAJ10505" s="110">
        <f>IF(AND(AAC10505&gt;0,AAB10505&gt;0),MIN(AAB10505,AAC10505),0)</f>
        <v>0</v>
      </c>
      <c r="AAK10505" s="113">
        <f ca="1">MAX(IF(AAD10505&gt;0,0,OFFSET(AAC10505,-1,0)),AAC10505)</f>
        <v>600</v>
      </c>
      <c r="AAL10505" s="119" t="str">
        <f>IF(ISBLANK(AAB10505),IF(AAK10505&lt;0,CHAR(10),"")&amp;TEXT(AAD10505,IF(LEN($AAN$10503)&gt;0,$AAN$10503,$AAN$10505))&amp;IF(AAK10505&gt;=0,CHAR(10),""),TEXT(AAB10505,IF(LEN($AAN$10503)&gt;0,$AAN$10503,$AAN$10505))&amp;CHAR(10))</f>
        <v xml:space="preserve"> (250)
</v>
      </c>
      <c r="AAM10505" s="110"/>
      <c r="AAN10505" s="111" t="s">
        <v>313</v>
      </c>
    </row>
    <row r="10506" spans="703:716" hidden="1" x14ac:dyDescent="0.3">
      <c r="AAA10506" s="115" t="s">
        <v>297</v>
      </c>
      <c r="AAB10506" s="113"/>
      <c r="AAC10506" s="110">
        <f>SUM(AAB$10502:AAB10506)</f>
        <v>350</v>
      </c>
      <c r="AAD10506" s="110">
        <f ca="1">IF(LEN(AAB10506)=0,OFFSET(AAC10506,-1,0),0)</f>
        <v>350</v>
      </c>
      <c r="AAE10506" s="110">
        <f ca="1">IF(AND(AAC10506&lt;0,OFFSET(AAC10506,-1,0)&lt;0,AAD10506=0),MAX(OFFSET(AAC10506,-1,0,2,1)),0)</f>
        <v>0</v>
      </c>
      <c r="AAF10506" s="110">
        <f>IF(AND(AAC10506&lt;0,AAB10506&lt;0),MAX(AAB10506,AAC10506),0)</f>
        <v>0</v>
      </c>
      <c r="AAG10506" s="110">
        <f ca="1">IF(AND(OFFSET(AAC10506,-1,0)&lt;0,AAB10506&gt;0),MAX(-AAB10506,OFFSET(AAC10506,-1,0)),0)</f>
        <v>0</v>
      </c>
      <c r="AAH10506" s="110">
        <f ca="1">IF(AND(AAC10506&gt;0,OFFSET(AAC10506,-1,0)&gt;0,AAD10506=0),MIN(OFFSET(AAC10506,-1,0,2,1)),0)</f>
        <v>0</v>
      </c>
      <c r="AAI10506" s="110">
        <f ca="1">IF(AND(OFFSET(AAC10506,-1,0)&gt;0,AAB10506&lt;0),MIN(-AAB10506,OFFSET(AAC10506,-1,0)),0)</f>
        <v>0</v>
      </c>
      <c r="AAJ10506" s="110">
        <f>IF(AND(AAC10506&gt;0,AAB10506&gt;0),MIN(AAB10506,AAC10506),0)</f>
        <v>0</v>
      </c>
      <c r="AAK10506" s="113">
        <f ca="1">MAX(IF(AAD10506&gt;0,0,OFFSET(AAC10506,-1,0)),AAC10506)</f>
        <v>350</v>
      </c>
      <c r="AAL10506" s="119" t="str">
        <f ca="1">IF(ISBLANK(AAB10506),IF(AAK10506&lt;0,CHAR(10),"")&amp;TEXT(AAD10506,IF(LEN($AAN$10503)&gt;0,$AAN$10503,$AAN$10505))&amp;IF(AAK10506&gt;=0,CHAR(10),""),TEXT(AAB10506,IF(LEN($AAN$10503)&gt;0,$AAN$10503,$AAN$10505))&amp;CHAR(10))</f>
        <v xml:space="preserve"> 350 
</v>
      </c>
      <c r="AAM10506" s="110"/>
      <c r="AAN10506" s="111" t="str">
        <f ca="1">CELL("format",AAB10502)</f>
        <v>,0</v>
      </c>
    </row>
    <row r="10507" spans="703:716" ht="14.25" hidden="1" thickBot="1" x14ac:dyDescent="0.35">
      <c r="AAA10507" s="116"/>
      <c r="AAB10507" s="117"/>
      <c r="AAC10507" s="117"/>
      <c r="AAD10507" s="117"/>
      <c r="AAE10507" s="117"/>
      <c r="AAF10507" s="117"/>
      <c r="AAG10507" s="117"/>
      <c r="AAH10507" s="117"/>
      <c r="AAI10507" s="117"/>
      <c r="AAJ10507" s="117"/>
      <c r="AAK10507" s="117"/>
      <c r="AAL10507" s="118"/>
      <c r="AAM10507" s="117"/>
      <c r="AAN10507" s="118"/>
    </row>
    <row r="10508" spans="703:716" hidden="1" x14ac:dyDescent="0.3"/>
  </sheetData>
  <mergeCells count="5">
    <mergeCell ref="D109:E109"/>
    <mergeCell ref="D84:D90"/>
    <mergeCell ref="D92:D98"/>
    <mergeCell ref="D102:D107"/>
    <mergeCell ref="D100:D101"/>
  </mergeCells>
  <phoneticPr fontId="4" type="noConversion"/>
  <pageMargins left="0.7" right="0.7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3:M83"/>
  <sheetViews>
    <sheetView showGridLines="0" zoomScale="115" zoomScaleNormal="115" workbookViewId="0">
      <selection activeCell="G24" sqref="G24"/>
    </sheetView>
  </sheetViews>
  <sheetFormatPr defaultRowHeight="12" x14ac:dyDescent="0.2"/>
  <cols>
    <col min="1" max="3" width="1.75" style="218" customWidth="1"/>
    <col min="4" max="16384" width="9" style="218"/>
  </cols>
  <sheetData>
    <row r="3" spans="3:7" x14ac:dyDescent="0.2">
      <c r="D3" s="219"/>
      <c r="E3" s="219" t="s">
        <v>361</v>
      </c>
      <c r="F3" s="219" t="s">
        <v>360</v>
      </c>
      <c r="G3" s="219" t="s">
        <v>350</v>
      </c>
    </row>
    <row r="4" spans="3:7" x14ac:dyDescent="0.2">
      <c r="D4" s="220" t="s">
        <v>411</v>
      </c>
      <c r="E4" s="219">
        <v>3015</v>
      </c>
      <c r="F4" s="219">
        <v>3029</v>
      </c>
      <c r="G4" s="218">
        <v>95.53</v>
      </c>
    </row>
    <row r="5" spans="3:7" x14ac:dyDescent="0.2">
      <c r="D5" s="221" t="s">
        <v>412</v>
      </c>
      <c r="E5" s="219">
        <v>3071</v>
      </c>
      <c r="F5" s="219">
        <v>2945</v>
      </c>
      <c r="G5" s="218">
        <v>97.91</v>
      </c>
    </row>
    <row r="6" spans="3:7" x14ac:dyDescent="0.2">
      <c r="D6" s="221" t="s">
        <v>413</v>
      </c>
      <c r="E6" s="219">
        <v>2801</v>
      </c>
      <c r="F6" s="219">
        <v>2635</v>
      </c>
      <c r="G6" s="218">
        <v>91.8</v>
      </c>
    </row>
    <row r="7" spans="3:7" x14ac:dyDescent="0.2">
      <c r="D7" s="221" t="s">
        <v>414</v>
      </c>
      <c r="E7" s="219">
        <v>2553</v>
      </c>
      <c r="F7" s="219">
        <v>2570</v>
      </c>
      <c r="G7" s="218">
        <v>52.72</v>
      </c>
    </row>
    <row r="8" spans="3:7" x14ac:dyDescent="0.2">
      <c r="D8" s="221" t="s">
        <v>415</v>
      </c>
      <c r="E8" s="219">
        <v>2478</v>
      </c>
      <c r="F8" s="219">
        <v>2537</v>
      </c>
      <c r="G8" s="218">
        <v>67.28</v>
      </c>
    </row>
    <row r="9" spans="3:7" x14ac:dyDescent="0.2">
      <c r="D9" s="221" t="s">
        <v>416</v>
      </c>
      <c r="E9" s="219">
        <v>2208</v>
      </c>
      <c r="F9" s="219">
        <v>2405</v>
      </c>
      <c r="G9" s="218">
        <v>70.06</v>
      </c>
    </row>
    <row r="10" spans="3:7" x14ac:dyDescent="0.2">
      <c r="D10" s="221" t="s">
        <v>417</v>
      </c>
      <c r="E10" s="219">
        <v>1925</v>
      </c>
      <c r="F10" s="219">
        <v>2431</v>
      </c>
      <c r="G10" s="218">
        <v>70.06</v>
      </c>
    </row>
    <row r="11" spans="3:7" x14ac:dyDescent="0.2">
      <c r="D11" s="221" t="s">
        <v>418</v>
      </c>
      <c r="E11" s="219">
        <v>1808</v>
      </c>
      <c r="F11" s="219">
        <v>2463</v>
      </c>
      <c r="G11" s="218">
        <v>71.5</v>
      </c>
    </row>
    <row r="12" spans="3:7" x14ac:dyDescent="0.2">
      <c r="D12" s="221" t="s">
        <v>419</v>
      </c>
      <c r="E12" s="219">
        <v>1794</v>
      </c>
      <c r="F12" s="219">
        <v>2502</v>
      </c>
      <c r="G12" s="218">
        <v>72.959999999999994</v>
      </c>
    </row>
    <row r="16" spans="3:7" x14ac:dyDescent="0.2">
      <c r="C16" s="222" t="s">
        <v>409</v>
      </c>
      <c r="F16" s="218">
        <v>100</v>
      </c>
    </row>
    <row r="17" spans="4:13" x14ac:dyDescent="0.2">
      <c r="D17" s="218" t="s">
        <v>359</v>
      </c>
      <c r="E17" s="223">
        <v>0.25600000000000001</v>
      </c>
    </row>
    <row r="18" spans="4:13" x14ac:dyDescent="0.2">
      <c r="D18" s="218" t="s">
        <v>358</v>
      </c>
      <c r="E18" s="223">
        <v>0.252</v>
      </c>
    </row>
    <row r="19" spans="4:13" x14ac:dyDescent="0.2">
      <c r="D19" s="218" t="s">
        <v>357</v>
      </c>
      <c r="E19" s="223">
        <v>0.154</v>
      </c>
    </row>
    <row r="20" spans="4:13" x14ac:dyDescent="0.2">
      <c r="D20" s="218" t="s">
        <v>356</v>
      </c>
      <c r="E20" s="223">
        <v>9.4E-2</v>
      </c>
    </row>
    <row r="21" spans="4:13" x14ac:dyDescent="0.2">
      <c r="D21" s="218" t="s">
        <v>355</v>
      </c>
      <c r="E21" s="223">
        <v>7.5999999999999998E-2</v>
      </c>
    </row>
    <row r="22" spans="4:13" x14ac:dyDescent="0.2">
      <c r="D22" s="218" t="s">
        <v>354</v>
      </c>
      <c r="E22" s="223">
        <v>0.16800000000000001</v>
      </c>
    </row>
    <row r="24" spans="4:13" x14ac:dyDescent="0.2">
      <c r="D24" s="218" t="s">
        <v>410</v>
      </c>
      <c r="E24" s="218">
        <f>SUM(E17:E22)</f>
        <v>1</v>
      </c>
    </row>
    <row r="30" spans="4:13" x14ac:dyDescent="0.2">
      <c r="D30" s="218" t="s">
        <v>440</v>
      </c>
    </row>
    <row r="32" spans="4:13" x14ac:dyDescent="0.2">
      <c r="E32" s="224">
        <v>12</v>
      </c>
      <c r="F32" s="224">
        <v>13</v>
      </c>
      <c r="G32" s="224">
        <v>14</v>
      </c>
      <c r="H32" s="224" t="s">
        <v>420</v>
      </c>
      <c r="I32" s="224" t="s">
        <v>421</v>
      </c>
      <c r="J32" s="224" t="s">
        <v>422</v>
      </c>
      <c r="K32" s="224" t="s">
        <v>423</v>
      </c>
      <c r="L32" s="224" t="s">
        <v>424</v>
      </c>
      <c r="M32" s="224" t="s">
        <v>425</v>
      </c>
    </row>
    <row r="33" spans="4:13" x14ac:dyDescent="0.2">
      <c r="D33" s="218" t="s">
        <v>351</v>
      </c>
      <c r="E33" s="218">
        <v>113.31</v>
      </c>
      <c r="F33" s="218">
        <v>108.64</v>
      </c>
      <c r="G33" s="218">
        <v>97.47</v>
      </c>
      <c r="H33" s="218">
        <v>55.62</v>
      </c>
      <c r="I33" s="218">
        <v>71.069999999999993</v>
      </c>
      <c r="J33" s="218">
        <v>76.349999999999994</v>
      </c>
      <c r="K33" s="218">
        <v>76.25</v>
      </c>
      <c r="L33" s="218">
        <v>77.69</v>
      </c>
      <c r="M33" s="218">
        <v>79.13</v>
      </c>
    </row>
    <row r="34" spans="4:13" x14ac:dyDescent="0.2">
      <c r="D34" s="218" t="s">
        <v>350</v>
      </c>
      <c r="E34" s="218">
        <v>95.53</v>
      </c>
      <c r="F34" s="218">
        <v>97.91</v>
      </c>
      <c r="G34" s="218">
        <v>91.8</v>
      </c>
      <c r="H34" s="218">
        <v>52.72</v>
      </c>
      <c r="I34" s="218">
        <v>67.28</v>
      </c>
      <c r="J34" s="218">
        <v>70.14</v>
      </c>
      <c r="K34" s="218">
        <v>70.06</v>
      </c>
      <c r="L34" s="218">
        <v>71.5</v>
      </c>
      <c r="M34" s="218">
        <v>72.959999999999994</v>
      </c>
    </row>
    <row r="35" spans="4:13" x14ac:dyDescent="0.2">
      <c r="D35" s="218" t="s">
        <v>349</v>
      </c>
      <c r="E35" s="218">
        <v>102.59</v>
      </c>
      <c r="F35" s="218">
        <v>98.12</v>
      </c>
      <c r="G35" s="218">
        <v>87.7</v>
      </c>
      <c r="H35" s="218">
        <v>49.51</v>
      </c>
      <c r="I35" s="218">
        <v>63.97</v>
      </c>
      <c r="J35" s="218">
        <v>68.13</v>
      </c>
      <c r="K35" s="218">
        <v>67.88</v>
      </c>
      <c r="L35" s="218">
        <v>69.12</v>
      </c>
      <c r="M35" s="218">
        <v>70.5</v>
      </c>
    </row>
    <row r="79" spans="4:13" ht="16.5" customHeight="1" x14ac:dyDescent="0.2">
      <c r="D79" s="401" t="s">
        <v>441</v>
      </c>
      <c r="E79" s="401"/>
      <c r="F79" s="401" t="s">
        <v>446</v>
      </c>
      <c r="G79" s="403" t="s">
        <v>447</v>
      </c>
      <c r="H79" s="403"/>
      <c r="I79" s="403"/>
      <c r="J79" s="403"/>
      <c r="K79" s="403"/>
      <c r="L79" s="403"/>
      <c r="M79" s="403"/>
    </row>
    <row r="80" spans="4:13" ht="17.25" customHeight="1" thickBot="1" x14ac:dyDescent="0.25">
      <c r="D80" s="402"/>
      <c r="E80" s="402"/>
      <c r="F80" s="402"/>
      <c r="G80" s="226" t="s">
        <v>448</v>
      </c>
      <c r="H80" s="226" t="s">
        <v>449</v>
      </c>
      <c r="I80" s="226" t="s">
        <v>450</v>
      </c>
      <c r="J80" s="226" t="s">
        <v>451</v>
      </c>
      <c r="K80" s="226" t="s">
        <v>452</v>
      </c>
      <c r="L80" s="226" t="s">
        <v>453</v>
      </c>
      <c r="M80" s="226" t="s">
        <v>454</v>
      </c>
    </row>
    <row r="81" spans="4:13" ht="24" x14ac:dyDescent="0.2">
      <c r="D81" s="404" t="s">
        <v>442</v>
      </c>
      <c r="E81" s="227" t="s">
        <v>443</v>
      </c>
      <c r="F81" s="227" t="s">
        <v>451</v>
      </c>
      <c r="G81" s="228" t="s">
        <v>457</v>
      </c>
      <c r="H81" s="227"/>
      <c r="I81" s="227"/>
      <c r="J81" s="228" t="s">
        <v>455</v>
      </c>
      <c r="K81" s="228" t="s">
        <v>458</v>
      </c>
      <c r="L81" s="228" t="s">
        <v>459</v>
      </c>
      <c r="M81" s="228" t="s">
        <v>460</v>
      </c>
    </row>
    <row r="82" spans="4:13" ht="24.75" thickBot="1" x14ac:dyDescent="0.25">
      <c r="D82" s="405"/>
      <c r="E82" s="229" t="s">
        <v>444</v>
      </c>
      <c r="F82" s="229" t="s">
        <v>451</v>
      </c>
      <c r="G82" s="230" t="s">
        <v>457</v>
      </c>
      <c r="H82" s="229"/>
      <c r="I82" s="230" t="s">
        <v>456</v>
      </c>
      <c r="J82" s="230" t="s">
        <v>456</v>
      </c>
      <c r="K82" s="230" t="s">
        <v>461</v>
      </c>
      <c r="L82" s="230" t="s">
        <v>458</v>
      </c>
      <c r="M82" s="230" t="s">
        <v>462</v>
      </c>
    </row>
    <row r="83" spans="4:13" x14ac:dyDescent="0.2">
      <c r="D83" s="231" t="s">
        <v>445</v>
      </c>
      <c r="E83" s="225"/>
      <c r="F83" s="225"/>
      <c r="G83" s="225"/>
      <c r="H83" s="225"/>
      <c r="I83" s="225"/>
      <c r="J83" s="225"/>
      <c r="K83" s="225"/>
      <c r="L83" s="225"/>
      <c r="M83" s="225"/>
    </row>
  </sheetData>
  <mergeCells count="4">
    <mergeCell ref="F79:F80"/>
    <mergeCell ref="D79:E80"/>
    <mergeCell ref="G79:M79"/>
    <mergeCell ref="D81:D82"/>
  </mergeCells>
  <phoneticPr fontId="4" type="noConversion"/>
  <pageMargins left="0.6" right="0.6" top="1" bottom="1" header="0.5" footer="0.5"/>
  <pageSetup paperSize="9" scale="53" orientation="landscape" r:id="rId1"/>
  <headerFooter>
    <oddHeader>&amp;R&amp;7Draft - Work in Progress</oddHeader>
    <oddFooter>&amp;L&amp;7&amp;F
PwC&amp;C&amp;7
&amp;A&amp;R&amp;7&amp;D
Page &amp;P of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0"/>
  <sheetViews>
    <sheetView showGridLines="0" zoomScale="85" zoomScaleNormal="85" workbookViewId="0">
      <selection activeCell="C3" sqref="C3"/>
    </sheetView>
  </sheetViews>
  <sheetFormatPr defaultRowHeight="16.5" x14ac:dyDescent="0.3"/>
  <cols>
    <col min="1" max="1" width="9" style="236"/>
    <col min="2" max="2" width="17.5" style="234" customWidth="1"/>
    <col min="3" max="3" width="79.625" style="234" customWidth="1"/>
    <col min="4" max="16384" width="9" style="234"/>
  </cols>
  <sheetData>
    <row r="2" spans="1:3" ht="18" thickBot="1" x14ac:dyDescent="0.35">
      <c r="B2" s="235" t="s">
        <v>463</v>
      </c>
      <c r="C2" s="235" t="s">
        <v>464</v>
      </c>
    </row>
    <row r="3" spans="1:3" x14ac:dyDescent="0.3">
      <c r="A3" s="236">
        <v>1</v>
      </c>
      <c r="B3" s="232" t="s">
        <v>472</v>
      </c>
      <c r="C3" s="233" t="s">
        <v>473</v>
      </c>
    </row>
    <row r="4" spans="1:3" x14ac:dyDescent="0.3">
      <c r="A4" s="236">
        <f>A3+1</f>
        <v>2</v>
      </c>
      <c r="B4" s="232" t="s">
        <v>715</v>
      </c>
      <c r="C4" s="233" t="s">
        <v>465</v>
      </c>
    </row>
    <row r="5" spans="1:3" x14ac:dyDescent="0.3">
      <c r="A5" s="236">
        <f t="shared" ref="A5:A20" si="0">A4+1</f>
        <v>3</v>
      </c>
      <c r="B5" s="232" t="s">
        <v>486</v>
      </c>
      <c r="C5" s="233" t="s">
        <v>487</v>
      </c>
    </row>
    <row r="6" spans="1:3" x14ac:dyDescent="0.3">
      <c r="A6" s="236">
        <f t="shared" si="0"/>
        <v>4</v>
      </c>
      <c r="B6" s="232" t="s">
        <v>490</v>
      </c>
      <c r="C6" s="233" t="s">
        <v>491</v>
      </c>
    </row>
    <row r="7" spans="1:3" x14ac:dyDescent="0.3">
      <c r="A7" s="236">
        <f t="shared" si="0"/>
        <v>5</v>
      </c>
      <c r="B7" s="232" t="s">
        <v>492</v>
      </c>
      <c r="C7" s="233" t="s">
        <v>493</v>
      </c>
    </row>
    <row r="8" spans="1:3" x14ac:dyDescent="0.3">
      <c r="A8" s="236">
        <f t="shared" si="0"/>
        <v>6</v>
      </c>
      <c r="B8" s="232" t="s">
        <v>717</v>
      </c>
      <c r="C8" s="233" t="s">
        <v>718</v>
      </c>
    </row>
    <row r="9" spans="1:3" x14ac:dyDescent="0.3">
      <c r="A9" s="236">
        <f t="shared" si="0"/>
        <v>7</v>
      </c>
      <c r="B9" s="232" t="s">
        <v>714</v>
      </c>
      <c r="C9" s="233" t="s">
        <v>716</v>
      </c>
    </row>
    <row r="10" spans="1:3" x14ac:dyDescent="0.3">
      <c r="A10" s="236">
        <f t="shared" si="0"/>
        <v>8</v>
      </c>
      <c r="B10" s="232" t="s">
        <v>488</v>
      </c>
      <c r="C10" s="233" t="s">
        <v>489</v>
      </c>
    </row>
    <row r="11" spans="1:3" x14ac:dyDescent="0.3">
      <c r="A11" s="236">
        <f t="shared" si="0"/>
        <v>9</v>
      </c>
      <c r="B11" s="232" t="s">
        <v>478</v>
      </c>
      <c r="C11" s="233" t="s">
        <v>479</v>
      </c>
    </row>
    <row r="12" spans="1:3" x14ac:dyDescent="0.3">
      <c r="A12" s="236">
        <f t="shared" si="0"/>
        <v>10</v>
      </c>
      <c r="B12" s="232" t="s">
        <v>480</v>
      </c>
      <c r="C12" s="233" t="s">
        <v>481</v>
      </c>
    </row>
    <row r="13" spans="1:3" x14ac:dyDescent="0.3">
      <c r="A13" s="236">
        <f t="shared" si="0"/>
        <v>11</v>
      </c>
      <c r="B13" s="232" t="s">
        <v>332</v>
      </c>
      <c r="C13" s="233" t="s">
        <v>468</v>
      </c>
    </row>
    <row r="14" spans="1:3" x14ac:dyDescent="0.3">
      <c r="A14" s="236">
        <f t="shared" si="0"/>
        <v>12</v>
      </c>
      <c r="B14" s="232" t="s">
        <v>466</v>
      </c>
      <c r="C14" s="233" t="s">
        <v>467</v>
      </c>
    </row>
    <row r="15" spans="1:3" x14ac:dyDescent="0.3">
      <c r="A15" s="236">
        <f t="shared" si="0"/>
        <v>13</v>
      </c>
      <c r="B15" s="232" t="s">
        <v>476</v>
      </c>
      <c r="C15" s="233" t="s">
        <v>477</v>
      </c>
    </row>
    <row r="16" spans="1:3" x14ac:dyDescent="0.3">
      <c r="A16" s="236">
        <f t="shared" si="0"/>
        <v>14</v>
      </c>
      <c r="B16" s="232" t="s">
        <v>474</v>
      </c>
      <c r="C16" s="233" t="s">
        <v>475</v>
      </c>
    </row>
    <row r="17" spans="1:3" x14ac:dyDescent="0.3">
      <c r="A17" s="236">
        <f t="shared" si="0"/>
        <v>15</v>
      </c>
      <c r="B17" s="232" t="s">
        <v>333</v>
      </c>
      <c r="C17" s="233" t="s">
        <v>469</v>
      </c>
    </row>
    <row r="18" spans="1:3" x14ac:dyDescent="0.3">
      <c r="A18" s="236">
        <f t="shared" si="0"/>
        <v>16</v>
      </c>
      <c r="B18" s="232" t="s">
        <v>482</v>
      </c>
      <c r="C18" s="233" t="s">
        <v>483</v>
      </c>
    </row>
    <row r="19" spans="1:3" x14ac:dyDescent="0.3">
      <c r="A19" s="236">
        <f t="shared" si="0"/>
        <v>17</v>
      </c>
      <c r="B19" s="232" t="s">
        <v>470</v>
      </c>
      <c r="C19" s="233" t="s">
        <v>471</v>
      </c>
    </row>
    <row r="20" spans="1:3" x14ac:dyDescent="0.3">
      <c r="A20" s="236">
        <f t="shared" si="0"/>
        <v>18</v>
      </c>
      <c r="B20" s="232" t="s">
        <v>484</v>
      </c>
      <c r="C20" s="233" t="s">
        <v>485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43"/>
  <sheetViews>
    <sheetView showGridLines="0" topLeftCell="A117" zoomScale="85" zoomScaleNormal="85" workbookViewId="0">
      <selection activeCell="I135" sqref="I135"/>
    </sheetView>
  </sheetViews>
  <sheetFormatPr defaultRowHeight="16.5" x14ac:dyDescent="0.3"/>
  <cols>
    <col min="1" max="1" width="2.625" style="90" customWidth="1"/>
    <col min="2" max="3" width="2.625" style="282" customWidth="1"/>
    <col min="4" max="4" width="2.625" style="284" customWidth="1"/>
    <col min="5" max="5" width="9.25" style="90" customWidth="1"/>
    <col min="6" max="6" width="10" style="90" bestFit="1" customWidth="1"/>
    <col min="7" max="7" width="28.375" style="90" customWidth="1"/>
    <col min="8" max="12" width="14.125" style="90" customWidth="1"/>
    <col min="13" max="16384" width="9" style="90"/>
  </cols>
  <sheetData>
    <row r="2" spans="1:11" s="241" customFormat="1" x14ac:dyDescent="0.3">
      <c r="A2" s="241" t="s">
        <v>561</v>
      </c>
      <c r="B2" s="283"/>
      <c r="C2" s="283"/>
      <c r="D2" s="285"/>
    </row>
    <row r="4" spans="1:11" x14ac:dyDescent="0.3">
      <c r="E4" s="426" t="s">
        <v>509</v>
      </c>
      <c r="F4" s="426"/>
      <c r="G4" s="242" t="s">
        <v>510</v>
      </c>
      <c r="H4" s="287" t="s">
        <v>556</v>
      </c>
      <c r="I4" s="287" t="s">
        <v>557</v>
      </c>
      <c r="J4" s="287" t="s">
        <v>558</v>
      </c>
      <c r="K4" s="287" t="s">
        <v>559</v>
      </c>
    </row>
    <row r="5" spans="1:11" x14ac:dyDescent="0.3">
      <c r="E5" s="243" t="s">
        <v>511</v>
      </c>
      <c r="F5" s="244"/>
      <c r="G5" s="245" t="s">
        <v>512</v>
      </c>
      <c r="H5" s="281">
        <v>3044766</v>
      </c>
      <c r="I5" s="281">
        <v>2810125</v>
      </c>
      <c r="J5" s="281">
        <v>2616166</v>
      </c>
      <c r="K5" s="281">
        <v>1210020</v>
      </c>
    </row>
    <row r="6" spans="1:11" x14ac:dyDescent="0.3">
      <c r="E6" s="247"/>
      <c r="F6" s="248"/>
      <c r="G6" s="245" t="s">
        <v>513</v>
      </c>
      <c r="H6" s="281">
        <v>425109</v>
      </c>
      <c r="I6" s="281">
        <v>444756</v>
      </c>
      <c r="J6" s="281">
        <v>496784</v>
      </c>
      <c r="K6" s="281">
        <v>254649</v>
      </c>
    </row>
    <row r="7" spans="1:11" x14ac:dyDescent="0.3">
      <c r="E7" s="247"/>
      <c r="F7" s="248"/>
      <c r="G7" s="245" t="s">
        <v>514</v>
      </c>
      <c r="H7" s="281">
        <v>2426053</v>
      </c>
      <c r="I7" s="281">
        <v>2370053</v>
      </c>
      <c r="J7" s="281">
        <v>2618490</v>
      </c>
      <c r="K7" s="281">
        <v>1392160</v>
      </c>
    </row>
    <row r="8" spans="1:11" x14ac:dyDescent="0.3">
      <c r="E8" s="247"/>
      <c r="F8" s="248"/>
      <c r="G8" s="245" t="s">
        <v>515</v>
      </c>
      <c r="H8" s="246">
        <v>204190</v>
      </c>
      <c r="I8" s="246">
        <v>250873</v>
      </c>
      <c r="J8" s="246">
        <v>72480</v>
      </c>
      <c r="K8" s="246">
        <v>9900</v>
      </c>
    </row>
    <row r="9" spans="1:11" x14ac:dyDescent="0.3">
      <c r="E9" s="247"/>
      <c r="F9" s="248"/>
      <c r="G9" s="245" t="s">
        <v>516</v>
      </c>
      <c r="H9" s="281">
        <v>1656490</v>
      </c>
      <c r="I9" s="281">
        <v>1510169</v>
      </c>
      <c r="J9" s="281">
        <v>1124832</v>
      </c>
      <c r="K9" s="281">
        <v>482739</v>
      </c>
    </row>
    <row r="10" spans="1:11" x14ac:dyDescent="0.3">
      <c r="E10" s="247"/>
      <c r="F10" s="248"/>
      <c r="G10" s="245" t="s">
        <v>517</v>
      </c>
      <c r="H10" s="281">
        <v>384510</v>
      </c>
      <c r="I10" s="281">
        <v>316430</v>
      </c>
      <c r="J10" s="281">
        <v>516783</v>
      </c>
      <c r="K10" s="281">
        <v>438226</v>
      </c>
    </row>
    <row r="11" spans="1:11" x14ac:dyDescent="0.3">
      <c r="E11" s="247"/>
      <c r="F11" s="248"/>
      <c r="G11" s="245" t="s">
        <v>518</v>
      </c>
      <c r="H11" s="281">
        <v>210038</v>
      </c>
      <c r="I11" s="281">
        <v>277206</v>
      </c>
      <c r="J11" s="281">
        <v>277764</v>
      </c>
      <c r="K11" s="281">
        <v>128146</v>
      </c>
    </row>
    <row r="12" spans="1:11" x14ac:dyDescent="0.3">
      <c r="E12" s="247"/>
      <c r="F12" s="248"/>
      <c r="G12" s="245" t="s">
        <v>519</v>
      </c>
      <c r="H12" s="246">
        <v>11102</v>
      </c>
      <c r="I12" s="246">
        <v>13127</v>
      </c>
      <c r="J12" s="246">
        <v>10416</v>
      </c>
      <c r="K12" s="246">
        <v>4407</v>
      </c>
    </row>
    <row r="13" spans="1:11" x14ac:dyDescent="0.3">
      <c r="E13" s="247"/>
      <c r="F13" s="248"/>
      <c r="G13" s="245" t="s">
        <v>520</v>
      </c>
      <c r="H13" s="246">
        <v>44281</v>
      </c>
      <c r="I13" s="246">
        <v>55104</v>
      </c>
      <c r="J13" s="246">
        <v>56840</v>
      </c>
      <c r="K13" s="246">
        <v>34714</v>
      </c>
    </row>
    <row r="14" spans="1:11" x14ac:dyDescent="0.3">
      <c r="E14" s="247"/>
      <c r="F14" s="248"/>
      <c r="G14" s="245" t="s">
        <v>521</v>
      </c>
      <c r="H14" s="246">
        <v>12545</v>
      </c>
      <c r="I14" s="246">
        <v>14115</v>
      </c>
      <c r="J14" s="246">
        <v>10201</v>
      </c>
      <c r="K14" s="246">
        <v>6327</v>
      </c>
    </row>
    <row r="15" spans="1:11" x14ac:dyDescent="0.3">
      <c r="E15" s="247"/>
      <c r="F15" s="248"/>
      <c r="G15" s="245" t="s">
        <v>522</v>
      </c>
      <c r="H15" s="246">
        <v>39510</v>
      </c>
      <c r="I15" s="246">
        <v>32067</v>
      </c>
      <c r="J15" s="246">
        <v>34546</v>
      </c>
      <c r="K15" s="246">
        <v>18867</v>
      </c>
    </row>
    <row r="16" spans="1:11" x14ac:dyDescent="0.3">
      <c r="E16" s="247"/>
      <c r="F16" s="248"/>
      <c r="G16" s="245" t="s">
        <v>523</v>
      </c>
      <c r="H16" s="246">
        <v>34929</v>
      </c>
      <c r="I16" s="246">
        <v>30188</v>
      </c>
      <c r="J16" s="246">
        <v>24752</v>
      </c>
      <c r="K16" s="246">
        <v>13170</v>
      </c>
    </row>
    <row r="17" spans="5:11" x14ac:dyDescent="0.3">
      <c r="E17" s="247"/>
      <c r="F17" s="248"/>
      <c r="G17" s="245" t="s">
        <v>524</v>
      </c>
      <c r="H17" s="246">
        <v>669</v>
      </c>
      <c r="I17" s="246">
        <v>460</v>
      </c>
      <c r="J17" s="246">
        <v>1513</v>
      </c>
      <c r="K17" s="246">
        <v>101</v>
      </c>
    </row>
    <row r="18" spans="5:11" x14ac:dyDescent="0.3">
      <c r="E18" s="247"/>
      <c r="F18" s="248"/>
      <c r="G18" s="245" t="s">
        <v>525</v>
      </c>
      <c r="H18" s="246">
        <v>23989</v>
      </c>
      <c r="I18" s="246">
        <v>24210</v>
      </c>
      <c r="J18" s="246">
        <v>5791</v>
      </c>
      <c r="K18" s="246">
        <v>2000</v>
      </c>
    </row>
    <row r="19" spans="5:11" x14ac:dyDescent="0.3">
      <c r="E19" s="247"/>
      <c r="F19" s="248"/>
      <c r="G19" s="245" t="s">
        <v>526</v>
      </c>
      <c r="H19" s="246">
        <v>6160</v>
      </c>
      <c r="I19" s="246">
        <v>0</v>
      </c>
      <c r="J19" s="246">
        <v>0</v>
      </c>
      <c r="K19" s="246">
        <v>0</v>
      </c>
    </row>
    <row r="20" spans="5:11" x14ac:dyDescent="0.3">
      <c r="E20" s="247"/>
      <c r="F20" s="248"/>
      <c r="G20" s="245" t="s">
        <v>527</v>
      </c>
      <c r="H20" s="246">
        <v>4838</v>
      </c>
      <c r="I20" s="246">
        <v>1529</v>
      </c>
      <c r="J20" s="246">
        <v>60</v>
      </c>
      <c r="K20" s="246">
        <v>0</v>
      </c>
    </row>
    <row r="21" spans="5:11" x14ac:dyDescent="0.3">
      <c r="E21" s="247"/>
      <c r="F21" s="248"/>
      <c r="G21" s="245" t="s">
        <v>528</v>
      </c>
      <c r="H21" s="246">
        <v>160</v>
      </c>
      <c r="I21" s="246">
        <v>240</v>
      </c>
      <c r="J21" s="246">
        <v>340</v>
      </c>
      <c r="K21" s="246">
        <v>0</v>
      </c>
    </row>
    <row r="22" spans="5:11" x14ac:dyDescent="0.3">
      <c r="E22" s="247"/>
      <c r="F22" s="248"/>
      <c r="G22" s="245" t="s">
        <v>529</v>
      </c>
      <c r="H22" s="246">
        <v>0</v>
      </c>
      <c r="I22" s="246">
        <v>250</v>
      </c>
      <c r="J22" s="246">
        <v>80</v>
      </c>
      <c r="K22" s="246">
        <v>200</v>
      </c>
    </row>
    <row r="23" spans="5:11" x14ac:dyDescent="0.3">
      <c r="E23" s="247"/>
      <c r="F23" s="248"/>
      <c r="G23" s="245" t="s">
        <v>530</v>
      </c>
      <c r="H23" s="246">
        <v>568</v>
      </c>
      <c r="I23" s="246">
        <v>340</v>
      </c>
      <c r="J23" s="246">
        <v>0</v>
      </c>
      <c r="K23" s="246">
        <v>0</v>
      </c>
    </row>
    <row r="24" spans="5:11" x14ac:dyDescent="0.3">
      <c r="E24" s="427" t="s">
        <v>531</v>
      </c>
      <c r="F24" s="428"/>
      <c r="G24" s="429"/>
      <c r="H24" s="256">
        <f>SUM(H5:H23)</f>
        <v>8529907</v>
      </c>
      <c r="I24" s="256">
        <f t="shared" ref="I24:K24" si="0">SUM(I5:I23)</f>
        <v>8151242</v>
      </c>
      <c r="J24" s="256">
        <f t="shared" si="0"/>
        <v>7867838</v>
      </c>
      <c r="K24" s="256">
        <f t="shared" si="0"/>
        <v>3995626</v>
      </c>
    </row>
    <row r="25" spans="5:11" x14ac:dyDescent="0.3">
      <c r="E25" s="249" t="s">
        <v>532</v>
      </c>
      <c r="F25" s="250" t="s">
        <v>533</v>
      </c>
      <c r="G25" s="245" t="s">
        <v>534</v>
      </c>
      <c r="H25" s="251">
        <v>8510</v>
      </c>
      <c r="I25" s="251">
        <v>3616</v>
      </c>
      <c r="J25" s="251">
        <v>31726</v>
      </c>
      <c r="K25" s="252">
        <v>17379</v>
      </c>
    </row>
    <row r="26" spans="5:11" x14ac:dyDescent="0.3">
      <c r="E26" s="253"/>
      <c r="F26" s="254"/>
      <c r="G26" s="245" t="s">
        <v>535</v>
      </c>
      <c r="H26" s="251">
        <v>261937</v>
      </c>
      <c r="I26" s="251">
        <v>264037</v>
      </c>
      <c r="J26" s="251">
        <v>211029</v>
      </c>
      <c r="K26" s="252">
        <v>50927</v>
      </c>
    </row>
    <row r="27" spans="5:11" x14ac:dyDescent="0.3">
      <c r="E27" s="253"/>
      <c r="F27" s="254"/>
      <c r="G27" s="245" t="s">
        <v>536</v>
      </c>
      <c r="H27" s="251"/>
      <c r="I27" s="251"/>
      <c r="J27" s="251">
        <v>11480</v>
      </c>
      <c r="K27" s="252">
        <v>66067</v>
      </c>
    </row>
    <row r="28" spans="5:11" x14ac:dyDescent="0.3">
      <c r="E28" s="253"/>
      <c r="F28" s="255"/>
      <c r="G28" s="245" t="s">
        <v>537</v>
      </c>
      <c r="H28" s="251">
        <v>96900</v>
      </c>
      <c r="I28" s="251">
        <v>103700</v>
      </c>
      <c r="J28" s="251">
        <v>186589</v>
      </c>
      <c r="K28" s="252">
        <v>164950</v>
      </c>
    </row>
    <row r="29" spans="5:11" x14ac:dyDescent="0.3">
      <c r="E29" s="253"/>
      <c r="F29" s="250" t="s">
        <v>538</v>
      </c>
      <c r="G29" s="245" t="s">
        <v>539</v>
      </c>
      <c r="H29" s="251">
        <v>1666489</v>
      </c>
      <c r="I29" s="251">
        <v>1772240</v>
      </c>
      <c r="J29" s="251">
        <v>2046125</v>
      </c>
      <c r="K29" s="252">
        <v>1069171</v>
      </c>
    </row>
    <row r="30" spans="5:11" x14ac:dyDescent="0.3">
      <c r="E30" s="253"/>
      <c r="F30" s="254"/>
      <c r="G30" s="245" t="s">
        <v>540</v>
      </c>
      <c r="H30" s="251">
        <v>248643</v>
      </c>
      <c r="I30" s="251">
        <v>39520</v>
      </c>
      <c r="J30" s="251"/>
      <c r="K30" s="252"/>
    </row>
    <row r="31" spans="5:11" x14ac:dyDescent="0.3">
      <c r="E31" s="253"/>
      <c r="F31" s="255"/>
      <c r="G31" s="245" t="s">
        <v>541</v>
      </c>
      <c r="H31" s="251">
        <v>1527528</v>
      </c>
      <c r="I31" s="251">
        <v>1664273</v>
      </c>
      <c r="J31" s="251">
        <v>1583094</v>
      </c>
      <c r="K31" s="252">
        <v>661179</v>
      </c>
    </row>
    <row r="32" spans="5:11" x14ac:dyDescent="0.3">
      <c r="E32" s="253"/>
      <c r="F32" s="250" t="s">
        <v>542</v>
      </c>
      <c r="G32" s="245" t="s">
        <v>543</v>
      </c>
      <c r="H32" s="251">
        <v>73000</v>
      </c>
      <c r="I32" s="251">
        <v>33284</v>
      </c>
      <c r="J32" s="251">
        <v>69560</v>
      </c>
      <c r="K32" s="252">
        <v>28480</v>
      </c>
    </row>
    <row r="33" spans="1:11" x14ac:dyDescent="0.3">
      <c r="E33" s="253"/>
      <c r="F33" s="255"/>
      <c r="G33" s="245" t="s">
        <v>544</v>
      </c>
      <c r="H33" s="251">
        <v>41820</v>
      </c>
      <c r="I33" s="251">
        <v>100040</v>
      </c>
      <c r="J33" s="251">
        <v>26700</v>
      </c>
      <c r="K33" s="252">
        <v>25900</v>
      </c>
    </row>
    <row r="34" spans="1:11" x14ac:dyDescent="0.3">
      <c r="E34" s="253"/>
      <c r="F34" s="245" t="s">
        <v>545</v>
      </c>
      <c r="G34" s="245" t="s">
        <v>546</v>
      </c>
      <c r="H34" s="251"/>
      <c r="I34" s="251"/>
      <c r="J34" s="251">
        <v>2916</v>
      </c>
      <c r="K34" s="252"/>
    </row>
    <row r="35" spans="1:11" x14ac:dyDescent="0.3">
      <c r="E35" s="253"/>
      <c r="F35" s="245" t="s">
        <v>547</v>
      </c>
      <c r="G35" s="245" t="s">
        <v>548</v>
      </c>
      <c r="H35" s="251"/>
      <c r="I35" s="251">
        <v>4762</v>
      </c>
      <c r="J35" s="251">
        <v>110580</v>
      </c>
      <c r="K35" s="252">
        <v>69768</v>
      </c>
    </row>
    <row r="36" spans="1:11" x14ac:dyDescent="0.3">
      <c r="E36" s="253"/>
      <c r="F36" s="250" t="s">
        <v>549</v>
      </c>
      <c r="G36" s="245" t="s">
        <v>550</v>
      </c>
      <c r="H36" s="251">
        <v>21100</v>
      </c>
      <c r="I36" s="251">
        <v>14150</v>
      </c>
      <c r="J36" s="251">
        <v>4870</v>
      </c>
      <c r="K36" s="252">
        <v>2365</v>
      </c>
    </row>
    <row r="37" spans="1:11" x14ac:dyDescent="0.3">
      <c r="E37" s="253"/>
      <c r="F37" s="255"/>
      <c r="G37" s="245" t="s">
        <v>551</v>
      </c>
      <c r="H37" s="251">
        <v>359195</v>
      </c>
      <c r="I37" s="251">
        <v>291656</v>
      </c>
      <c r="J37" s="251">
        <v>90960</v>
      </c>
      <c r="K37" s="252">
        <v>43560</v>
      </c>
    </row>
    <row r="38" spans="1:11" x14ac:dyDescent="0.3">
      <c r="E38" s="430" t="s">
        <v>552</v>
      </c>
      <c r="F38" s="431"/>
      <c r="G38" s="432"/>
      <c r="H38" s="257">
        <v>4305122</v>
      </c>
      <c r="I38" s="257">
        <v>4291278</v>
      </c>
      <c r="J38" s="257">
        <v>4375629</v>
      </c>
      <c r="K38" s="257">
        <f>SUM(K25:K37)</f>
        <v>2199746</v>
      </c>
    </row>
    <row r="39" spans="1:11" x14ac:dyDescent="0.3">
      <c r="E39" s="433" t="s">
        <v>553</v>
      </c>
      <c r="F39" s="434"/>
      <c r="G39" s="435"/>
      <c r="H39" s="258">
        <f>+H24+H38</f>
        <v>12835029</v>
      </c>
      <c r="I39" s="258">
        <f t="shared" ref="I39:K39" si="1">+I24+I38</f>
        <v>12442520</v>
      </c>
      <c r="J39" s="258">
        <f t="shared" si="1"/>
        <v>12243467</v>
      </c>
      <c r="K39" s="258">
        <f t="shared" si="1"/>
        <v>6195372</v>
      </c>
    </row>
    <row r="42" spans="1:11" s="241" customFormat="1" x14ac:dyDescent="0.3">
      <c r="A42" s="241" t="s">
        <v>562</v>
      </c>
      <c r="B42" s="283"/>
      <c r="C42" s="283"/>
      <c r="D42" s="285"/>
    </row>
    <row r="44" spans="1:11" x14ac:dyDescent="0.3">
      <c r="D44" s="284" t="s">
        <v>554</v>
      </c>
    </row>
    <row r="45" spans="1:11" x14ac:dyDescent="0.3">
      <c r="E45" s="436" t="s">
        <v>509</v>
      </c>
      <c r="F45" s="436"/>
      <c r="G45" s="259" t="str">
        <f t="shared" ref="G45:K45" si="2">G4</f>
        <v>C/M</v>
      </c>
      <c r="H45" s="270" t="str">
        <f t="shared" si="2"/>
        <v>'12</v>
      </c>
      <c r="I45" s="270" t="str">
        <f t="shared" si="2"/>
        <v>'13</v>
      </c>
      <c r="J45" s="270" t="str">
        <f t="shared" si="2"/>
        <v>'14</v>
      </c>
      <c r="K45" s="270" t="str">
        <f t="shared" si="2"/>
        <v>'15상반기</v>
      </c>
    </row>
    <row r="46" spans="1:11" x14ac:dyDescent="0.3">
      <c r="E46" s="260" t="s">
        <v>511</v>
      </c>
      <c r="F46" s="261"/>
      <c r="G46" s="262" t="str">
        <f t="shared" ref="G46" si="3">G5</f>
        <v>현대</v>
      </c>
      <c r="H46" s="281">
        <f>H5</f>
        <v>3044766</v>
      </c>
      <c r="I46" s="281">
        <f t="shared" ref="I46:K46" si="4">I5</f>
        <v>2810125</v>
      </c>
      <c r="J46" s="281">
        <f t="shared" si="4"/>
        <v>2616166</v>
      </c>
      <c r="K46" s="281">
        <f t="shared" si="4"/>
        <v>1210020</v>
      </c>
    </row>
    <row r="47" spans="1:11" x14ac:dyDescent="0.3">
      <c r="E47" s="263"/>
      <c r="F47" s="264"/>
      <c r="G47" s="262" t="str">
        <f t="shared" ref="G47:K47" si="5">G6</f>
        <v>기아</v>
      </c>
      <c r="H47" s="281">
        <f t="shared" si="5"/>
        <v>425109</v>
      </c>
      <c r="I47" s="281">
        <f t="shared" si="5"/>
        <v>444756</v>
      </c>
      <c r="J47" s="281">
        <f t="shared" si="5"/>
        <v>496784</v>
      </c>
      <c r="K47" s="281">
        <f t="shared" si="5"/>
        <v>254649</v>
      </c>
    </row>
    <row r="48" spans="1:11" x14ac:dyDescent="0.3">
      <c r="E48" s="263"/>
      <c r="F48" s="264"/>
      <c r="G48" s="262" t="str">
        <f t="shared" ref="G48:K48" si="6">G7</f>
        <v>현대위아</v>
      </c>
      <c r="H48" s="281">
        <f t="shared" si="6"/>
        <v>2426053</v>
      </c>
      <c r="I48" s="281">
        <f t="shared" si="6"/>
        <v>2370053</v>
      </c>
      <c r="J48" s="281">
        <f t="shared" si="6"/>
        <v>2618490</v>
      </c>
      <c r="K48" s="281">
        <f t="shared" si="6"/>
        <v>1392160</v>
      </c>
    </row>
    <row r="49" spans="5:12" x14ac:dyDescent="0.3">
      <c r="E49" s="263"/>
      <c r="F49" s="264"/>
      <c r="G49" s="262" t="str">
        <f t="shared" ref="G49:K49" si="7">G9</f>
        <v>한국GM</v>
      </c>
      <c r="H49" s="281">
        <f t="shared" si="7"/>
        <v>1656490</v>
      </c>
      <c r="I49" s="281">
        <f t="shared" si="7"/>
        <v>1510169</v>
      </c>
      <c r="J49" s="281">
        <f t="shared" si="7"/>
        <v>1124832</v>
      </c>
      <c r="K49" s="281">
        <f t="shared" si="7"/>
        <v>482739</v>
      </c>
    </row>
    <row r="50" spans="5:12" x14ac:dyDescent="0.3">
      <c r="E50" s="263"/>
      <c r="F50" s="264"/>
      <c r="G50" s="262" t="str">
        <f t="shared" ref="G50:K50" si="8">G10</f>
        <v>르노삼성</v>
      </c>
      <c r="H50" s="281">
        <f t="shared" si="8"/>
        <v>384510</v>
      </c>
      <c r="I50" s="281">
        <f t="shared" si="8"/>
        <v>316430</v>
      </c>
      <c r="J50" s="281">
        <f t="shared" si="8"/>
        <v>516783</v>
      </c>
      <c r="K50" s="281">
        <f t="shared" si="8"/>
        <v>438226</v>
      </c>
    </row>
    <row r="51" spans="5:12" x14ac:dyDescent="0.3">
      <c r="E51" s="263"/>
      <c r="F51" s="264"/>
      <c r="G51" s="262" t="str">
        <f t="shared" ref="G51:K51" si="9">G11</f>
        <v>쌍용</v>
      </c>
      <c r="H51" s="281">
        <f t="shared" si="9"/>
        <v>210038</v>
      </c>
      <c r="I51" s="281">
        <f t="shared" si="9"/>
        <v>277206</v>
      </c>
      <c r="J51" s="281">
        <f t="shared" si="9"/>
        <v>277764</v>
      </c>
      <c r="K51" s="281">
        <f t="shared" si="9"/>
        <v>128146</v>
      </c>
    </row>
    <row r="52" spans="5:12" x14ac:dyDescent="0.3">
      <c r="E52" s="263"/>
      <c r="F52" s="264"/>
      <c r="G52" s="262" t="s">
        <v>354</v>
      </c>
      <c r="H52" s="246">
        <f>SUM(H8,H12:H23)</f>
        <v>382941</v>
      </c>
      <c r="I52" s="246">
        <f t="shared" ref="I52:K52" si="10">SUM(I8,I12:I23)</f>
        <v>422503</v>
      </c>
      <c r="J52" s="246">
        <f t="shared" si="10"/>
        <v>217019</v>
      </c>
      <c r="K52" s="246">
        <f t="shared" si="10"/>
        <v>89686</v>
      </c>
    </row>
    <row r="53" spans="5:12" x14ac:dyDescent="0.3">
      <c r="E53" s="271" t="s">
        <v>531</v>
      </c>
      <c r="F53" s="272"/>
      <c r="G53" s="273"/>
      <c r="H53" s="256">
        <f>SUM(H46:H52)</f>
        <v>8529907</v>
      </c>
      <c r="I53" s="256">
        <f t="shared" ref="I53:K53" si="11">SUM(I46:I52)</f>
        <v>8151242</v>
      </c>
      <c r="J53" s="256">
        <f t="shared" si="11"/>
        <v>7867838</v>
      </c>
      <c r="K53" s="256">
        <f t="shared" si="11"/>
        <v>3995626</v>
      </c>
      <c r="L53" s="280" t="b">
        <f>SUM(H53:K53)=SUM(H24:K24)</f>
        <v>1</v>
      </c>
    </row>
    <row r="54" spans="5:12" x14ac:dyDescent="0.3">
      <c r="E54" s="265" t="s">
        <v>532</v>
      </c>
      <c r="F54" s="266" t="s">
        <v>533</v>
      </c>
      <c r="G54" s="262" t="str">
        <f t="shared" ref="G54:K66" si="12">G25</f>
        <v>BMW</v>
      </c>
      <c r="H54" s="251">
        <f t="shared" si="12"/>
        <v>8510</v>
      </c>
      <c r="I54" s="251">
        <f t="shared" si="12"/>
        <v>3616</v>
      </c>
      <c r="J54" s="251">
        <f t="shared" si="12"/>
        <v>31726</v>
      </c>
      <c r="K54" s="252">
        <f t="shared" si="12"/>
        <v>17379</v>
      </c>
    </row>
    <row r="55" spans="5:12" x14ac:dyDescent="0.3">
      <c r="E55" s="267"/>
      <c r="F55" s="268"/>
      <c r="G55" s="262" t="str">
        <f t="shared" si="12"/>
        <v>Daimler</v>
      </c>
      <c r="H55" s="251">
        <f t="shared" si="12"/>
        <v>261937</v>
      </c>
      <c r="I55" s="251">
        <f t="shared" si="12"/>
        <v>264037</v>
      </c>
      <c r="J55" s="251">
        <f t="shared" si="12"/>
        <v>211029</v>
      </c>
      <c r="K55" s="252">
        <f t="shared" si="12"/>
        <v>50927</v>
      </c>
    </row>
    <row r="56" spans="5:12" x14ac:dyDescent="0.3">
      <c r="E56" s="267"/>
      <c r="F56" s="268"/>
      <c r="G56" s="262" t="str">
        <f t="shared" si="12"/>
        <v>FIAT</v>
      </c>
      <c r="H56" s="251">
        <f t="shared" si="12"/>
        <v>0</v>
      </c>
      <c r="I56" s="251">
        <f t="shared" si="12"/>
        <v>0</v>
      </c>
      <c r="J56" s="251">
        <f t="shared" si="12"/>
        <v>11480</v>
      </c>
      <c r="K56" s="252">
        <f t="shared" si="12"/>
        <v>66067</v>
      </c>
    </row>
    <row r="57" spans="5:12" x14ac:dyDescent="0.3">
      <c r="E57" s="267"/>
      <c r="F57" s="269"/>
      <c r="G57" s="262" t="str">
        <f t="shared" si="12"/>
        <v>Volkswagen</v>
      </c>
      <c r="H57" s="251">
        <f t="shared" si="12"/>
        <v>96900</v>
      </c>
      <c r="I57" s="251">
        <f t="shared" si="12"/>
        <v>103700</v>
      </c>
      <c r="J57" s="251">
        <f t="shared" si="12"/>
        <v>186589</v>
      </c>
      <c r="K57" s="252">
        <f t="shared" si="12"/>
        <v>164950</v>
      </c>
    </row>
    <row r="58" spans="5:12" x14ac:dyDescent="0.3">
      <c r="E58" s="267"/>
      <c r="F58" s="266" t="s">
        <v>538</v>
      </c>
      <c r="G58" s="262" t="str">
        <f t="shared" si="12"/>
        <v>Chrysler</v>
      </c>
      <c r="H58" s="251">
        <f t="shared" si="12"/>
        <v>1666489</v>
      </c>
      <c r="I58" s="251">
        <f t="shared" si="12"/>
        <v>1772240</v>
      </c>
      <c r="J58" s="251">
        <f t="shared" si="12"/>
        <v>2046125</v>
      </c>
      <c r="K58" s="252">
        <f t="shared" si="12"/>
        <v>1069171</v>
      </c>
    </row>
    <row r="59" spans="5:12" x14ac:dyDescent="0.3">
      <c r="E59" s="267"/>
      <c r="F59" s="268"/>
      <c r="G59" s="262" t="str">
        <f t="shared" si="12"/>
        <v>Ford</v>
      </c>
      <c r="H59" s="251">
        <f t="shared" si="12"/>
        <v>248643</v>
      </c>
      <c r="I59" s="251">
        <f t="shared" si="12"/>
        <v>39520</v>
      </c>
      <c r="J59" s="251">
        <f t="shared" si="12"/>
        <v>0</v>
      </c>
      <c r="K59" s="252">
        <f t="shared" si="12"/>
        <v>0</v>
      </c>
    </row>
    <row r="60" spans="5:12" x14ac:dyDescent="0.3">
      <c r="E60" s="267"/>
      <c r="F60" s="269"/>
      <c r="G60" s="262" t="str">
        <f t="shared" si="12"/>
        <v>HMMA/KMMG</v>
      </c>
      <c r="H60" s="251">
        <f t="shared" si="12"/>
        <v>1527528</v>
      </c>
      <c r="I60" s="251">
        <f t="shared" si="12"/>
        <v>1664273</v>
      </c>
      <c r="J60" s="251">
        <f t="shared" si="12"/>
        <v>1583094</v>
      </c>
      <c r="K60" s="252">
        <f t="shared" si="12"/>
        <v>661179</v>
      </c>
    </row>
    <row r="61" spans="5:12" x14ac:dyDescent="0.3">
      <c r="E61" s="267"/>
      <c r="F61" s="266" t="s">
        <v>542</v>
      </c>
      <c r="G61" s="262" t="str">
        <f t="shared" si="12"/>
        <v>GM Colombia</v>
      </c>
      <c r="H61" s="251">
        <f t="shared" si="12"/>
        <v>73000</v>
      </c>
      <c r="I61" s="251">
        <f t="shared" si="12"/>
        <v>33284</v>
      </c>
      <c r="J61" s="251">
        <f t="shared" si="12"/>
        <v>69560</v>
      </c>
      <c r="K61" s="252">
        <f t="shared" si="12"/>
        <v>28480</v>
      </c>
    </row>
    <row r="62" spans="5:12" x14ac:dyDescent="0.3">
      <c r="E62" s="267"/>
      <c r="F62" s="269"/>
      <c r="G62" s="262" t="str">
        <f t="shared" si="12"/>
        <v>Volkswagen Mexico</v>
      </c>
      <c r="H62" s="251">
        <f t="shared" si="12"/>
        <v>41820</v>
      </c>
      <c r="I62" s="251">
        <f t="shared" si="12"/>
        <v>100040</v>
      </c>
      <c r="J62" s="251">
        <f t="shared" si="12"/>
        <v>26700</v>
      </c>
      <c r="K62" s="252">
        <f t="shared" si="12"/>
        <v>25900</v>
      </c>
    </row>
    <row r="63" spans="5:12" x14ac:dyDescent="0.3">
      <c r="E63" s="267"/>
      <c r="F63" s="262" t="s">
        <v>545</v>
      </c>
      <c r="G63" s="262" t="str">
        <f t="shared" si="12"/>
        <v>RENAULT_Iran</v>
      </c>
      <c r="H63" s="251">
        <f t="shared" si="12"/>
        <v>0</v>
      </c>
      <c r="I63" s="251">
        <f t="shared" si="12"/>
        <v>0</v>
      </c>
      <c r="J63" s="251">
        <f t="shared" si="12"/>
        <v>2916</v>
      </c>
      <c r="K63" s="252">
        <f t="shared" si="12"/>
        <v>0</v>
      </c>
    </row>
    <row r="64" spans="5:12" x14ac:dyDescent="0.3">
      <c r="E64" s="267"/>
      <c r="F64" s="262" t="s">
        <v>547</v>
      </c>
      <c r="G64" s="262" t="str">
        <f t="shared" si="12"/>
        <v>Renault Morocco</v>
      </c>
      <c r="H64" s="251">
        <f t="shared" si="12"/>
        <v>0</v>
      </c>
      <c r="I64" s="251">
        <f t="shared" si="12"/>
        <v>4762</v>
      </c>
      <c r="J64" s="251">
        <f t="shared" si="12"/>
        <v>110580</v>
      </c>
      <c r="K64" s="252">
        <f t="shared" si="12"/>
        <v>69768</v>
      </c>
    </row>
    <row r="65" spans="4:12" x14ac:dyDescent="0.3">
      <c r="E65" s="267"/>
      <c r="F65" s="266" t="s">
        <v>549</v>
      </c>
      <c r="G65" s="262" t="str">
        <f t="shared" si="12"/>
        <v>GM_Group (Thailand, India)</v>
      </c>
      <c r="H65" s="251">
        <f t="shared" si="12"/>
        <v>21100</v>
      </c>
      <c r="I65" s="251">
        <f t="shared" si="12"/>
        <v>14150</v>
      </c>
      <c r="J65" s="251">
        <f t="shared" si="12"/>
        <v>4870</v>
      </c>
      <c r="K65" s="252">
        <f t="shared" si="12"/>
        <v>2365</v>
      </c>
    </row>
    <row r="66" spans="4:12" x14ac:dyDescent="0.3">
      <c r="E66" s="267"/>
      <c r="F66" s="269"/>
      <c r="G66" s="262" t="str">
        <f t="shared" si="12"/>
        <v>Hyundai India</v>
      </c>
      <c r="H66" s="251">
        <f t="shared" si="12"/>
        <v>359195</v>
      </c>
      <c r="I66" s="251">
        <f t="shared" si="12"/>
        <v>291656</v>
      </c>
      <c r="J66" s="251">
        <f t="shared" si="12"/>
        <v>90960</v>
      </c>
      <c r="K66" s="252">
        <f t="shared" si="12"/>
        <v>43560</v>
      </c>
    </row>
    <row r="67" spans="4:12" x14ac:dyDescent="0.3">
      <c r="E67" s="274" t="s">
        <v>552</v>
      </c>
      <c r="F67" s="275"/>
      <c r="G67" s="276"/>
      <c r="H67" s="257">
        <f t="shared" ref="H67:K67" si="13">H38</f>
        <v>4305122</v>
      </c>
      <c r="I67" s="257">
        <f t="shared" si="13"/>
        <v>4291278</v>
      </c>
      <c r="J67" s="257">
        <f t="shared" si="13"/>
        <v>4375629</v>
      </c>
      <c r="K67" s="257">
        <f t="shared" si="13"/>
        <v>2199746</v>
      </c>
    </row>
    <row r="68" spans="4:12" x14ac:dyDescent="0.3">
      <c r="E68" s="277" t="s">
        <v>553</v>
      </c>
      <c r="F68" s="278"/>
      <c r="G68" s="279"/>
      <c r="H68" s="258">
        <f t="shared" ref="H68:K68" si="14">H39</f>
        <v>12835029</v>
      </c>
      <c r="I68" s="258">
        <f t="shared" si="14"/>
        <v>12442520</v>
      </c>
      <c r="J68" s="258">
        <f t="shared" si="14"/>
        <v>12243467</v>
      </c>
      <c r="K68" s="258">
        <f t="shared" si="14"/>
        <v>6195372</v>
      </c>
    </row>
    <row r="71" spans="4:12" ht="17.25" thickBot="1" x14ac:dyDescent="0.35">
      <c r="D71" s="284" t="s">
        <v>555</v>
      </c>
      <c r="J71" s="90">
        <v>1000</v>
      </c>
      <c r="K71" s="288" t="s">
        <v>560</v>
      </c>
    </row>
    <row r="72" spans="4:12" ht="18" thickBot="1" x14ac:dyDescent="0.35">
      <c r="E72" s="423" t="s">
        <v>509</v>
      </c>
      <c r="F72" s="424"/>
      <c r="G72" s="425"/>
      <c r="H72" s="286" t="str">
        <f t="shared" ref="H72:K72" si="15">H45</f>
        <v>'12</v>
      </c>
      <c r="I72" s="286" t="str">
        <f t="shared" si="15"/>
        <v>'13</v>
      </c>
      <c r="J72" s="286" t="str">
        <f t="shared" si="15"/>
        <v>'14</v>
      </c>
      <c r="K72" s="286" t="str">
        <f t="shared" si="15"/>
        <v>'15상반기</v>
      </c>
      <c r="L72" s="286" t="s">
        <v>410</v>
      </c>
    </row>
    <row r="73" spans="4:12" ht="16.5" customHeight="1" thickBot="1" x14ac:dyDescent="0.35">
      <c r="E73" s="443" t="s">
        <v>511</v>
      </c>
      <c r="F73" s="444"/>
      <c r="G73" s="237" t="str">
        <f t="shared" ref="G73" si="16">G46</f>
        <v>현대</v>
      </c>
      <c r="H73" s="297">
        <f t="shared" ref="H73:K95" si="17">(H46)/1000</f>
        <v>3044.7660000000001</v>
      </c>
      <c r="I73" s="297">
        <f t="shared" si="17"/>
        <v>2810.125</v>
      </c>
      <c r="J73" s="297">
        <f t="shared" si="17"/>
        <v>2616.1660000000002</v>
      </c>
      <c r="K73" s="297">
        <f t="shared" si="17"/>
        <v>1210.02</v>
      </c>
      <c r="L73" s="297">
        <f>SUM(H73:K73)</f>
        <v>9681.0770000000011</v>
      </c>
    </row>
    <row r="74" spans="4:12" ht="16.5" customHeight="1" thickBot="1" x14ac:dyDescent="0.35">
      <c r="E74" s="445"/>
      <c r="F74" s="446"/>
      <c r="G74" s="237" t="str">
        <f t="shared" ref="G74" si="18">G47</f>
        <v>기아</v>
      </c>
      <c r="H74" s="297">
        <f t="shared" si="17"/>
        <v>425.10899999999998</v>
      </c>
      <c r="I74" s="297">
        <f t="shared" si="17"/>
        <v>444.75599999999997</v>
      </c>
      <c r="J74" s="297">
        <f t="shared" si="17"/>
        <v>496.78399999999999</v>
      </c>
      <c r="K74" s="297">
        <f t="shared" si="17"/>
        <v>254.649</v>
      </c>
      <c r="L74" s="297">
        <f t="shared" ref="L74:L95" si="19">SUM(H74:K74)</f>
        <v>1621.2979999999998</v>
      </c>
    </row>
    <row r="75" spans="4:12" ht="16.5" customHeight="1" thickBot="1" x14ac:dyDescent="0.35">
      <c r="E75" s="445"/>
      <c r="F75" s="446"/>
      <c r="G75" s="237" t="str">
        <f t="shared" ref="G75" si="20">G48</f>
        <v>현대위아</v>
      </c>
      <c r="H75" s="297">
        <f t="shared" si="17"/>
        <v>2426.0529999999999</v>
      </c>
      <c r="I75" s="297">
        <f t="shared" si="17"/>
        <v>2370.0529999999999</v>
      </c>
      <c r="J75" s="297">
        <f t="shared" si="17"/>
        <v>2618.4899999999998</v>
      </c>
      <c r="K75" s="297">
        <f t="shared" si="17"/>
        <v>1392.16</v>
      </c>
      <c r="L75" s="297">
        <f t="shared" si="19"/>
        <v>8806.7559999999994</v>
      </c>
    </row>
    <row r="76" spans="4:12" ht="16.5" customHeight="1" thickBot="1" x14ac:dyDescent="0.35">
      <c r="E76" s="445"/>
      <c r="F76" s="446"/>
      <c r="G76" s="237" t="str">
        <f t="shared" ref="G76" si="21">G49</f>
        <v>한국GM</v>
      </c>
      <c r="H76" s="297">
        <f t="shared" si="17"/>
        <v>1656.49</v>
      </c>
      <c r="I76" s="297">
        <f t="shared" si="17"/>
        <v>1510.1690000000001</v>
      </c>
      <c r="J76" s="297">
        <f t="shared" si="17"/>
        <v>1124.8320000000001</v>
      </c>
      <c r="K76" s="297">
        <f t="shared" si="17"/>
        <v>482.73899999999998</v>
      </c>
      <c r="L76" s="297">
        <f t="shared" si="19"/>
        <v>4774.2299999999996</v>
      </c>
    </row>
    <row r="77" spans="4:12" ht="16.5" customHeight="1" thickBot="1" x14ac:dyDescent="0.35">
      <c r="E77" s="445"/>
      <c r="F77" s="446"/>
      <c r="G77" s="237" t="str">
        <f t="shared" ref="G77" si="22">G50</f>
        <v>르노삼성</v>
      </c>
      <c r="H77" s="297">
        <f t="shared" si="17"/>
        <v>384.51</v>
      </c>
      <c r="I77" s="297">
        <f t="shared" si="17"/>
        <v>316.43</v>
      </c>
      <c r="J77" s="297">
        <f t="shared" si="17"/>
        <v>516.78300000000002</v>
      </c>
      <c r="K77" s="297">
        <f t="shared" si="17"/>
        <v>438.226</v>
      </c>
      <c r="L77" s="297">
        <f t="shared" si="19"/>
        <v>1655.9490000000001</v>
      </c>
    </row>
    <row r="78" spans="4:12" ht="16.5" customHeight="1" thickBot="1" x14ac:dyDescent="0.35">
      <c r="E78" s="445"/>
      <c r="F78" s="446"/>
      <c r="G78" s="237" t="str">
        <f t="shared" ref="G78" si="23">G51</f>
        <v>쌍용</v>
      </c>
      <c r="H78" s="297">
        <f t="shared" si="17"/>
        <v>210.03800000000001</v>
      </c>
      <c r="I78" s="297">
        <f t="shared" si="17"/>
        <v>277.20600000000002</v>
      </c>
      <c r="J78" s="297">
        <f t="shared" si="17"/>
        <v>277.76400000000001</v>
      </c>
      <c r="K78" s="297">
        <f t="shared" si="17"/>
        <v>128.14599999999999</v>
      </c>
      <c r="L78" s="297">
        <f t="shared" si="19"/>
        <v>893.154</v>
      </c>
    </row>
    <row r="79" spans="4:12" ht="16.5" customHeight="1" thickBot="1" x14ac:dyDescent="0.35">
      <c r="E79" s="447"/>
      <c r="F79" s="448"/>
      <c r="G79" s="237" t="str">
        <f t="shared" ref="G79" si="24">G52</f>
        <v>기타</v>
      </c>
      <c r="H79" s="297">
        <f t="shared" si="17"/>
        <v>382.94099999999997</v>
      </c>
      <c r="I79" s="297">
        <f t="shared" si="17"/>
        <v>422.50299999999999</v>
      </c>
      <c r="J79" s="297">
        <f t="shared" si="17"/>
        <v>217.01900000000001</v>
      </c>
      <c r="K79" s="297">
        <f t="shared" si="17"/>
        <v>89.686000000000007</v>
      </c>
      <c r="L79" s="297">
        <f t="shared" si="19"/>
        <v>1112.1489999999999</v>
      </c>
    </row>
    <row r="80" spans="4:12" ht="17.25" customHeight="1" thickBot="1" x14ac:dyDescent="0.35">
      <c r="E80" s="437" t="s">
        <v>531</v>
      </c>
      <c r="F80" s="438"/>
      <c r="G80" s="439"/>
      <c r="H80" s="298">
        <f t="shared" si="17"/>
        <v>8529.9069999999992</v>
      </c>
      <c r="I80" s="298">
        <f t="shared" si="17"/>
        <v>8151.2420000000002</v>
      </c>
      <c r="J80" s="298">
        <f t="shared" si="17"/>
        <v>7867.8379999999997</v>
      </c>
      <c r="K80" s="298">
        <f t="shared" si="17"/>
        <v>3995.6260000000002</v>
      </c>
      <c r="L80" s="298">
        <f t="shared" si="19"/>
        <v>28544.612999999998</v>
      </c>
    </row>
    <row r="81" spans="5:12" ht="16.5" customHeight="1" thickBot="1" x14ac:dyDescent="0.35">
      <c r="E81" s="440" t="s">
        <v>532</v>
      </c>
      <c r="F81" s="440" t="s">
        <v>533</v>
      </c>
      <c r="G81" s="237" t="str">
        <f t="shared" ref="G81" si="25">G54</f>
        <v>BMW</v>
      </c>
      <c r="H81" s="299">
        <f t="shared" si="17"/>
        <v>8.51</v>
      </c>
      <c r="I81" s="299">
        <f t="shared" si="17"/>
        <v>3.6160000000000001</v>
      </c>
      <c r="J81" s="299">
        <f t="shared" si="17"/>
        <v>31.725999999999999</v>
      </c>
      <c r="K81" s="299">
        <f t="shared" si="17"/>
        <v>17.379000000000001</v>
      </c>
      <c r="L81" s="299">
        <f t="shared" si="19"/>
        <v>61.230999999999995</v>
      </c>
    </row>
    <row r="82" spans="5:12" ht="16.5" customHeight="1" thickBot="1" x14ac:dyDescent="0.35">
      <c r="E82" s="441"/>
      <c r="F82" s="441"/>
      <c r="G82" s="237" t="str">
        <f t="shared" ref="G82" si="26">G55</f>
        <v>Daimler</v>
      </c>
      <c r="H82" s="299">
        <f t="shared" si="17"/>
        <v>261.93700000000001</v>
      </c>
      <c r="I82" s="299">
        <f t="shared" si="17"/>
        <v>264.03699999999998</v>
      </c>
      <c r="J82" s="299">
        <f t="shared" si="17"/>
        <v>211.029</v>
      </c>
      <c r="K82" s="299">
        <f t="shared" si="17"/>
        <v>50.927</v>
      </c>
      <c r="L82" s="299">
        <f t="shared" si="19"/>
        <v>787.93</v>
      </c>
    </row>
    <row r="83" spans="5:12" ht="16.5" customHeight="1" thickBot="1" x14ac:dyDescent="0.35">
      <c r="E83" s="441"/>
      <c r="F83" s="441"/>
      <c r="G83" s="237" t="str">
        <f t="shared" ref="G83" si="27">G56</f>
        <v>FIAT</v>
      </c>
      <c r="H83" s="299">
        <f t="shared" si="17"/>
        <v>0</v>
      </c>
      <c r="I83" s="299">
        <f t="shared" si="17"/>
        <v>0</v>
      </c>
      <c r="J83" s="299">
        <f t="shared" si="17"/>
        <v>11.48</v>
      </c>
      <c r="K83" s="299">
        <f t="shared" si="17"/>
        <v>66.066999999999993</v>
      </c>
      <c r="L83" s="299">
        <f t="shared" si="19"/>
        <v>77.546999999999997</v>
      </c>
    </row>
    <row r="84" spans="5:12" ht="16.5" customHeight="1" thickBot="1" x14ac:dyDescent="0.35">
      <c r="E84" s="441"/>
      <c r="F84" s="442"/>
      <c r="G84" s="237" t="str">
        <f t="shared" ref="G84" si="28">G57</f>
        <v>Volkswagen</v>
      </c>
      <c r="H84" s="299">
        <f t="shared" si="17"/>
        <v>96.9</v>
      </c>
      <c r="I84" s="299">
        <f t="shared" si="17"/>
        <v>103.7</v>
      </c>
      <c r="J84" s="299">
        <f t="shared" si="17"/>
        <v>186.589</v>
      </c>
      <c r="K84" s="299">
        <f t="shared" si="17"/>
        <v>164.95</v>
      </c>
      <c r="L84" s="299">
        <f t="shared" si="19"/>
        <v>552.13900000000001</v>
      </c>
    </row>
    <row r="85" spans="5:12" ht="16.5" customHeight="1" thickBot="1" x14ac:dyDescent="0.35">
      <c r="E85" s="441"/>
      <c r="F85" s="440" t="s">
        <v>538</v>
      </c>
      <c r="G85" s="237" t="str">
        <f t="shared" ref="G85" si="29">G58</f>
        <v>Chrysler</v>
      </c>
      <c r="H85" s="299">
        <f t="shared" si="17"/>
        <v>1666.489</v>
      </c>
      <c r="I85" s="299">
        <f t="shared" si="17"/>
        <v>1772.24</v>
      </c>
      <c r="J85" s="299">
        <f t="shared" si="17"/>
        <v>2046.125</v>
      </c>
      <c r="K85" s="299">
        <f t="shared" si="17"/>
        <v>1069.171</v>
      </c>
      <c r="L85" s="299">
        <f t="shared" si="19"/>
        <v>6554.0250000000005</v>
      </c>
    </row>
    <row r="86" spans="5:12" ht="16.5" customHeight="1" thickBot="1" x14ac:dyDescent="0.35">
      <c r="E86" s="441"/>
      <c r="F86" s="441"/>
      <c r="G86" s="237" t="str">
        <f t="shared" ref="G86" si="30">G59</f>
        <v>Ford</v>
      </c>
      <c r="H86" s="299">
        <f t="shared" si="17"/>
        <v>248.643</v>
      </c>
      <c r="I86" s="299">
        <f t="shared" si="17"/>
        <v>39.520000000000003</v>
      </c>
      <c r="J86" s="299">
        <f t="shared" si="17"/>
        <v>0</v>
      </c>
      <c r="K86" s="299">
        <f t="shared" si="17"/>
        <v>0</v>
      </c>
      <c r="L86" s="299">
        <f t="shared" si="19"/>
        <v>288.16300000000001</v>
      </c>
    </row>
    <row r="87" spans="5:12" ht="16.5" customHeight="1" thickBot="1" x14ac:dyDescent="0.35">
      <c r="E87" s="441"/>
      <c r="F87" s="442"/>
      <c r="G87" s="237" t="str">
        <f t="shared" ref="G87" si="31">G60</f>
        <v>HMMA/KMMG</v>
      </c>
      <c r="H87" s="299">
        <f t="shared" si="17"/>
        <v>1527.528</v>
      </c>
      <c r="I87" s="299">
        <f t="shared" si="17"/>
        <v>1664.2729999999999</v>
      </c>
      <c r="J87" s="299">
        <f t="shared" si="17"/>
        <v>1583.0940000000001</v>
      </c>
      <c r="K87" s="299">
        <f t="shared" si="17"/>
        <v>661.17899999999997</v>
      </c>
      <c r="L87" s="299">
        <f t="shared" si="19"/>
        <v>5436.0740000000005</v>
      </c>
    </row>
    <row r="88" spans="5:12" ht="17.25" customHeight="1" thickBot="1" x14ac:dyDescent="0.35">
      <c r="E88" s="441"/>
      <c r="F88" s="440" t="s">
        <v>542</v>
      </c>
      <c r="G88" s="237" t="str">
        <f t="shared" ref="G88" si="32">G61</f>
        <v>GM Colombia</v>
      </c>
      <c r="H88" s="299">
        <f t="shared" si="17"/>
        <v>73</v>
      </c>
      <c r="I88" s="299">
        <f t="shared" si="17"/>
        <v>33.283999999999999</v>
      </c>
      <c r="J88" s="299">
        <f t="shared" si="17"/>
        <v>69.56</v>
      </c>
      <c r="K88" s="299">
        <f t="shared" si="17"/>
        <v>28.48</v>
      </c>
      <c r="L88" s="299">
        <f t="shared" si="19"/>
        <v>204.32399999999998</v>
      </c>
    </row>
    <row r="89" spans="5:12" ht="16.5" customHeight="1" thickBot="1" x14ac:dyDescent="0.35">
      <c r="E89" s="441"/>
      <c r="F89" s="442"/>
      <c r="G89" s="237" t="str">
        <f t="shared" ref="G89" si="33">G62</f>
        <v>Volkswagen Mexico</v>
      </c>
      <c r="H89" s="299">
        <f t="shared" si="17"/>
        <v>41.82</v>
      </c>
      <c r="I89" s="299">
        <f t="shared" si="17"/>
        <v>100.04</v>
      </c>
      <c r="J89" s="299">
        <f t="shared" si="17"/>
        <v>26.7</v>
      </c>
      <c r="K89" s="299">
        <f t="shared" si="17"/>
        <v>25.9</v>
      </c>
      <c r="L89" s="299">
        <f t="shared" si="19"/>
        <v>194.46</v>
      </c>
    </row>
    <row r="90" spans="5:12" ht="16.5" customHeight="1" thickBot="1" x14ac:dyDescent="0.35">
      <c r="E90" s="441"/>
      <c r="F90" s="237" t="s">
        <v>545</v>
      </c>
      <c r="G90" s="237" t="str">
        <f t="shared" ref="G90" si="34">G63</f>
        <v>RENAULT_Iran</v>
      </c>
      <c r="H90" s="299">
        <f t="shared" si="17"/>
        <v>0</v>
      </c>
      <c r="I90" s="299">
        <f t="shared" si="17"/>
        <v>0</v>
      </c>
      <c r="J90" s="299">
        <f t="shared" si="17"/>
        <v>2.9159999999999999</v>
      </c>
      <c r="K90" s="299">
        <f t="shared" si="17"/>
        <v>0</v>
      </c>
      <c r="L90" s="299">
        <f t="shared" si="19"/>
        <v>2.9159999999999999</v>
      </c>
    </row>
    <row r="91" spans="5:12" ht="16.5" customHeight="1" thickBot="1" x14ac:dyDescent="0.35">
      <c r="E91" s="441"/>
      <c r="F91" s="237" t="s">
        <v>547</v>
      </c>
      <c r="G91" s="237" t="str">
        <f t="shared" ref="G91" si="35">G64</f>
        <v>Renault Morocco</v>
      </c>
      <c r="H91" s="299">
        <f t="shared" si="17"/>
        <v>0</v>
      </c>
      <c r="I91" s="299">
        <f t="shared" si="17"/>
        <v>4.7619999999999996</v>
      </c>
      <c r="J91" s="299">
        <f t="shared" si="17"/>
        <v>110.58</v>
      </c>
      <c r="K91" s="299">
        <f t="shared" si="17"/>
        <v>69.768000000000001</v>
      </c>
      <c r="L91" s="299">
        <f t="shared" si="19"/>
        <v>185.11</v>
      </c>
    </row>
    <row r="92" spans="5:12" ht="16.5" customHeight="1" thickBot="1" x14ac:dyDescent="0.35">
      <c r="E92" s="441"/>
      <c r="F92" s="440" t="s">
        <v>549</v>
      </c>
      <c r="G92" s="237" t="str">
        <f>G65</f>
        <v>GM_Group (Thailand, India)</v>
      </c>
      <c r="H92" s="299">
        <f t="shared" si="17"/>
        <v>21.1</v>
      </c>
      <c r="I92" s="299">
        <f t="shared" si="17"/>
        <v>14.15</v>
      </c>
      <c r="J92" s="299">
        <f t="shared" si="17"/>
        <v>4.87</v>
      </c>
      <c r="K92" s="299">
        <f t="shared" si="17"/>
        <v>2.3650000000000002</v>
      </c>
      <c r="L92" s="299">
        <f t="shared" si="19"/>
        <v>42.484999999999999</v>
      </c>
    </row>
    <row r="93" spans="5:12" ht="16.5" customHeight="1" thickBot="1" x14ac:dyDescent="0.35">
      <c r="E93" s="442"/>
      <c r="F93" s="442"/>
      <c r="G93" s="237" t="str">
        <f t="shared" ref="G93" si="36">G66</f>
        <v>Hyundai India</v>
      </c>
      <c r="H93" s="299">
        <f t="shared" si="17"/>
        <v>359.19499999999999</v>
      </c>
      <c r="I93" s="299">
        <f t="shared" si="17"/>
        <v>291.65600000000001</v>
      </c>
      <c r="J93" s="299">
        <f t="shared" si="17"/>
        <v>90.96</v>
      </c>
      <c r="K93" s="299">
        <f t="shared" si="17"/>
        <v>43.56</v>
      </c>
      <c r="L93" s="299">
        <f t="shared" si="19"/>
        <v>785.37100000000009</v>
      </c>
    </row>
    <row r="94" spans="5:12" ht="16.5" customHeight="1" thickBot="1" x14ac:dyDescent="0.35">
      <c r="E94" s="437" t="s">
        <v>552</v>
      </c>
      <c r="F94" s="438"/>
      <c r="G94" s="439"/>
      <c r="H94" s="295">
        <f t="shared" si="17"/>
        <v>4305.1220000000003</v>
      </c>
      <c r="I94" s="295">
        <f t="shared" si="17"/>
        <v>4291.2780000000002</v>
      </c>
      <c r="J94" s="295">
        <f t="shared" si="17"/>
        <v>4375.6289999999999</v>
      </c>
      <c r="K94" s="295">
        <f t="shared" si="17"/>
        <v>2199.7460000000001</v>
      </c>
      <c r="L94" s="295">
        <f t="shared" si="19"/>
        <v>15171.775000000001</v>
      </c>
    </row>
    <row r="95" spans="5:12" ht="16.5" customHeight="1" thickBot="1" x14ac:dyDescent="0.35">
      <c r="E95" s="437" t="s">
        <v>553</v>
      </c>
      <c r="F95" s="438"/>
      <c r="G95" s="439"/>
      <c r="H95" s="296">
        <f t="shared" si="17"/>
        <v>12835.029</v>
      </c>
      <c r="I95" s="296">
        <f t="shared" si="17"/>
        <v>12442.52</v>
      </c>
      <c r="J95" s="296">
        <f t="shared" si="17"/>
        <v>12243.467000000001</v>
      </c>
      <c r="K95" s="296">
        <f t="shared" si="17"/>
        <v>6195.3720000000003</v>
      </c>
      <c r="L95" s="296">
        <f t="shared" si="19"/>
        <v>43716.388000000006</v>
      </c>
    </row>
    <row r="98" spans="1:12" s="241" customFormat="1" x14ac:dyDescent="0.3">
      <c r="A98" s="241" t="s">
        <v>563</v>
      </c>
      <c r="B98" s="283"/>
      <c r="C98" s="283"/>
      <c r="D98" s="285"/>
    </row>
    <row r="99" spans="1:12" ht="17.25" thickBot="1" x14ac:dyDescent="0.35"/>
    <row r="100" spans="1:12" ht="18" thickBot="1" x14ac:dyDescent="0.35">
      <c r="E100" s="289" t="s">
        <v>494</v>
      </c>
      <c r="F100" s="416" t="s">
        <v>495</v>
      </c>
      <c r="G100" s="417"/>
      <c r="H100" s="290" t="s">
        <v>496</v>
      </c>
      <c r="I100" s="290" t="s">
        <v>497</v>
      </c>
      <c r="J100" s="290" t="s">
        <v>498</v>
      </c>
      <c r="K100" s="290" t="s">
        <v>499</v>
      </c>
      <c r="L100" s="290" t="s">
        <v>229</v>
      </c>
    </row>
    <row r="101" spans="1:12" ht="18" thickBot="1" x14ac:dyDescent="0.35">
      <c r="E101" s="418" t="s">
        <v>500</v>
      </c>
      <c r="F101" s="406" t="s">
        <v>229</v>
      </c>
      <c r="G101" s="407"/>
      <c r="H101" s="238">
        <v>12835</v>
      </c>
      <c r="I101" s="238">
        <v>12443</v>
      </c>
      <c r="J101" s="238">
        <v>12243</v>
      </c>
      <c r="K101" s="238">
        <v>6193</v>
      </c>
      <c r="L101" s="238">
        <v>43714</v>
      </c>
    </row>
    <row r="102" spans="1:12" ht="18" thickBot="1" x14ac:dyDescent="0.35">
      <c r="E102" s="419"/>
      <c r="F102" s="406" t="s">
        <v>223</v>
      </c>
      <c r="G102" s="407"/>
      <c r="H102" s="238">
        <v>8889</v>
      </c>
      <c r="I102" s="238">
        <v>8447</v>
      </c>
      <c r="J102" s="238">
        <v>8069</v>
      </c>
      <c r="K102" s="238">
        <v>4109</v>
      </c>
      <c r="L102" s="238">
        <v>29515</v>
      </c>
    </row>
    <row r="103" spans="1:12" ht="24" thickBot="1" x14ac:dyDescent="0.35">
      <c r="E103" s="419"/>
      <c r="F103" s="421" t="s">
        <v>223</v>
      </c>
      <c r="G103" s="290" t="s">
        <v>501</v>
      </c>
      <c r="H103" s="239"/>
      <c r="I103" s="239"/>
      <c r="J103" s="239"/>
      <c r="K103" s="239"/>
      <c r="L103" s="239"/>
    </row>
    <row r="104" spans="1:12" ht="24" thickBot="1" x14ac:dyDescent="0.35">
      <c r="E104" s="419"/>
      <c r="F104" s="422"/>
      <c r="G104" s="290" t="s">
        <v>502</v>
      </c>
      <c r="H104" s="239"/>
      <c r="I104" s="239"/>
      <c r="J104" s="239"/>
      <c r="K104" s="239"/>
      <c r="L104" s="239"/>
    </row>
    <row r="105" spans="1:12" ht="24" thickBot="1" x14ac:dyDescent="0.35">
      <c r="E105" s="419"/>
      <c r="F105" s="406" t="s">
        <v>503</v>
      </c>
      <c r="G105" s="407"/>
      <c r="H105" s="239"/>
      <c r="I105" s="239"/>
      <c r="J105" s="239"/>
      <c r="K105" s="239"/>
      <c r="L105" s="239"/>
    </row>
    <row r="106" spans="1:12" ht="18" thickBot="1" x14ac:dyDescent="0.35">
      <c r="E106" s="419"/>
      <c r="F106" s="406" t="s">
        <v>504</v>
      </c>
      <c r="G106" s="407"/>
      <c r="H106" s="238">
        <v>3443</v>
      </c>
      <c r="I106" s="238">
        <v>3476</v>
      </c>
      <c r="J106" s="238">
        <v>3629</v>
      </c>
      <c r="K106" s="238">
        <v>1728</v>
      </c>
      <c r="L106" s="238">
        <v>12276</v>
      </c>
    </row>
    <row r="107" spans="1:12" ht="18" thickBot="1" x14ac:dyDescent="0.35">
      <c r="E107" s="419"/>
      <c r="F107" s="406" t="s">
        <v>505</v>
      </c>
      <c r="G107" s="407"/>
      <c r="H107" s="238">
        <v>367</v>
      </c>
      <c r="I107" s="238">
        <v>371</v>
      </c>
      <c r="J107" s="238">
        <v>441</v>
      </c>
      <c r="K107" s="238">
        <v>299</v>
      </c>
      <c r="L107" s="238">
        <v>1479</v>
      </c>
    </row>
    <row r="108" spans="1:12" ht="18" thickBot="1" x14ac:dyDescent="0.35">
      <c r="E108" s="420"/>
      <c r="F108" s="406" t="s">
        <v>503</v>
      </c>
      <c r="G108" s="407"/>
      <c r="H108" s="238">
        <v>136</v>
      </c>
      <c r="I108" s="238">
        <v>148</v>
      </c>
      <c r="J108" s="238">
        <v>104</v>
      </c>
      <c r="K108" s="238">
        <v>57</v>
      </c>
      <c r="L108" s="238">
        <v>445</v>
      </c>
    </row>
    <row r="109" spans="1:12" ht="18" thickBot="1" x14ac:dyDescent="0.35">
      <c r="E109" s="418" t="s">
        <v>564</v>
      </c>
      <c r="F109" s="406" t="s">
        <v>229</v>
      </c>
      <c r="G109" s="407"/>
      <c r="H109" s="240">
        <v>31538</v>
      </c>
      <c r="I109" s="240">
        <v>29084</v>
      </c>
      <c r="J109" s="240">
        <v>29688</v>
      </c>
      <c r="K109" s="240">
        <v>14278</v>
      </c>
      <c r="L109" s="240">
        <v>104589</v>
      </c>
    </row>
    <row r="110" spans="1:12" ht="18" thickBot="1" x14ac:dyDescent="0.35">
      <c r="E110" s="419"/>
      <c r="F110" s="406" t="s">
        <v>223</v>
      </c>
      <c r="G110" s="407"/>
      <c r="H110" s="240">
        <v>5216</v>
      </c>
      <c r="I110" s="240">
        <v>6157</v>
      </c>
      <c r="J110" s="240">
        <v>6334</v>
      </c>
      <c r="K110" s="240">
        <v>2772</v>
      </c>
      <c r="L110" s="240">
        <v>20479</v>
      </c>
    </row>
    <row r="111" spans="1:12" ht="18" thickBot="1" x14ac:dyDescent="0.35">
      <c r="E111" s="419"/>
      <c r="F111" s="406" t="s">
        <v>504</v>
      </c>
      <c r="G111" s="407"/>
      <c r="H111" s="240">
        <v>5941</v>
      </c>
      <c r="I111" s="240">
        <v>4935</v>
      </c>
      <c r="J111" s="240">
        <v>5682</v>
      </c>
      <c r="K111" s="240">
        <v>2863</v>
      </c>
      <c r="L111" s="240">
        <v>19422</v>
      </c>
    </row>
    <row r="112" spans="1:12" ht="18" thickBot="1" x14ac:dyDescent="0.35">
      <c r="E112" s="419"/>
      <c r="F112" s="406" t="s">
        <v>505</v>
      </c>
      <c r="G112" s="407"/>
      <c r="H112" s="240">
        <v>5508</v>
      </c>
      <c r="I112" s="240">
        <v>4125</v>
      </c>
      <c r="J112" s="240">
        <v>4652</v>
      </c>
      <c r="K112" s="240">
        <v>2548</v>
      </c>
      <c r="L112" s="240">
        <v>16833</v>
      </c>
    </row>
    <row r="113" spans="1:12" ht="18" thickBot="1" x14ac:dyDescent="0.35">
      <c r="E113" s="419"/>
      <c r="F113" s="406" t="s">
        <v>223</v>
      </c>
      <c r="G113" s="407"/>
      <c r="H113" s="240">
        <v>1884</v>
      </c>
      <c r="I113" s="240">
        <v>2095</v>
      </c>
      <c r="J113" s="240">
        <v>2063</v>
      </c>
      <c r="K113" s="240">
        <v>640</v>
      </c>
      <c r="L113" s="240">
        <v>6681</v>
      </c>
    </row>
    <row r="114" spans="1:12" ht="18" thickBot="1" x14ac:dyDescent="0.35">
      <c r="E114" s="419"/>
      <c r="F114" s="406" t="s">
        <v>506</v>
      </c>
      <c r="G114" s="407"/>
      <c r="H114" s="240">
        <v>1425</v>
      </c>
      <c r="I114" s="240">
        <v>1465</v>
      </c>
      <c r="J114" s="240">
        <v>1587</v>
      </c>
      <c r="K114" s="240">
        <v>794</v>
      </c>
      <c r="L114" s="240">
        <v>5272</v>
      </c>
    </row>
    <row r="115" spans="1:12" ht="18" thickBot="1" x14ac:dyDescent="0.35">
      <c r="E115" s="419"/>
      <c r="F115" s="406" t="s">
        <v>507</v>
      </c>
      <c r="G115" s="407"/>
      <c r="H115" s="240">
        <v>1405</v>
      </c>
      <c r="I115" s="240">
        <v>1463</v>
      </c>
      <c r="J115" s="240">
        <v>1121</v>
      </c>
      <c r="K115" s="240">
        <v>598</v>
      </c>
      <c r="L115" s="240">
        <v>4588</v>
      </c>
    </row>
    <row r="116" spans="1:12" ht="18" thickBot="1" x14ac:dyDescent="0.35">
      <c r="E116" s="419"/>
      <c r="F116" s="406" t="s">
        <v>133</v>
      </c>
      <c r="G116" s="407"/>
      <c r="H116" s="240">
        <v>1370</v>
      </c>
      <c r="I116" s="240">
        <v>1298</v>
      </c>
      <c r="J116" s="240">
        <v>1137</v>
      </c>
      <c r="K116" s="240">
        <v>584</v>
      </c>
      <c r="L116" s="240">
        <v>4389</v>
      </c>
    </row>
    <row r="117" spans="1:12" ht="18" thickBot="1" x14ac:dyDescent="0.35">
      <c r="E117" s="419"/>
      <c r="F117" s="406" t="s">
        <v>119</v>
      </c>
      <c r="G117" s="407"/>
      <c r="H117" s="240">
        <v>1216</v>
      </c>
      <c r="I117" s="240">
        <v>1051</v>
      </c>
      <c r="J117" s="240">
        <v>904</v>
      </c>
      <c r="K117" s="240">
        <v>326</v>
      </c>
      <c r="L117" s="240">
        <v>3497</v>
      </c>
    </row>
    <row r="118" spans="1:12" ht="18" thickBot="1" x14ac:dyDescent="0.35">
      <c r="E118" s="420"/>
      <c r="F118" s="406" t="s">
        <v>503</v>
      </c>
      <c r="G118" s="407"/>
      <c r="H118" s="240">
        <v>7574</v>
      </c>
      <c r="I118" s="240">
        <v>6495</v>
      </c>
      <c r="J118" s="240">
        <v>6208</v>
      </c>
      <c r="K118" s="240">
        <v>3152</v>
      </c>
      <c r="L118" s="240">
        <v>23429</v>
      </c>
    </row>
    <row r="119" spans="1:12" ht="18" thickBot="1" x14ac:dyDescent="0.35">
      <c r="E119" s="408" t="s">
        <v>508</v>
      </c>
      <c r="F119" s="409"/>
      <c r="G119" s="410"/>
      <c r="H119" s="240">
        <v>44373</v>
      </c>
      <c r="I119" s="240">
        <v>41527</v>
      </c>
      <c r="J119" s="240">
        <v>41932</v>
      </c>
      <c r="K119" s="240">
        <v>20472</v>
      </c>
      <c r="L119" s="240">
        <v>148303</v>
      </c>
    </row>
    <row r="122" spans="1:12" s="241" customFormat="1" x14ac:dyDescent="0.3">
      <c r="A122" s="241" t="s">
        <v>565</v>
      </c>
      <c r="B122" s="283"/>
      <c r="C122" s="283"/>
      <c r="D122" s="285"/>
    </row>
    <row r="124" spans="1:12" ht="17.25" thickBot="1" x14ac:dyDescent="0.35">
      <c r="D124" s="284" t="s">
        <v>576</v>
      </c>
    </row>
    <row r="125" spans="1:12" ht="18" thickBot="1" x14ac:dyDescent="0.35">
      <c r="E125" s="423" t="str">
        <f t="shared" ref="E125:G125" si="37">E72</f>
        <v>구분</v>
      </c>
      <c r="F125" s="424">
        <f t="shared" si="37"/>
        <v>0</v>
      </c>
      <c r="G125" s="425">
        <f t="shared" si="37"/>
        <v>0</v>
      </c>
      <c r="H125" s="286" t="str">
        <f>H72</f>
        <v>'12</v>
      </c>
      <c r="I125" s="286" t="str">
        <f t="shared" ref="I125:L125" si="38">I72</f>
        <v>'13</v>
      </c>
      <c r="J125" s="286" t="str">
        <f t="shared" si="38"/>
        <v>'14</v>
      </c>
      <c r="K125" s="286" t="str">
        <f t="shared" si="38"/>
        <v>'15상반기</v>
      </c>
      <c r="L125" s="286" t="str">
        <f t="shared" si="38"/>
        <v>합계</v>
      </c>
    </row>
    <row r="126" spans="1:12" ht="18" thickBot="1" x14ac:dyDescent="0.35">
      <c r="E126" s="413" t="s">
        <v>332</v>
      </c>
      <c r="F126" s="411" t="s">
        <v>566</v>
      </c>
      <c r="G126" s="412"/>
      <c r="H126" s="297">
        <f>H80</f>
        <v>8529.9069999999992</v>
      </c>
      <c r="I126" s="297">
        <f t="shared" ref="I126:L126" si="39">I80</f>
        <v>8151.2420000000002</v>
      </c>
      <c r="J126" s="297">
        <f t="shared" si="39"/>
        <v>7867.8379999999997</v>
      </c>
      <c r="K126" s="297">
        <f t="shared" si="39"/>
        <v>3995.6260000000002</v>
      </c>
      <c r="L126" s="297">
        <f t="shared" si="39"/>
        <v>28544.612999999998</v>
      </c>
    </row>
    <row r="127" spans="1:12" ht="18" thickBot="1" x14ac:dyDescent="0.35">
      <c r="E127" s="414"/>
      <c r="F127" s="411" t="s">
        <v>567</v>
      </c>
      <c r="G127" s="412"/>
      <c r="H127" s="297">
        <f>SUM(H81:H84)</f>
        <v>367.34699999999998</v>
      </c>
      <c r="I127" s="297">
        <f t="shared" ref="I127:L127" si="40">SUM(I81:I84)</f>
        <v>371.35299999999995</v>
      </c>
      <c r="J127" s="297">
        <f t="shared" si="40"/>
        <v>440.82399999999996</v>
      </c>
      <c r="K127" s="297">
        <f t="shared" si="40"/>
        <v>299.32299999999998</v>
      </c>
      <c r="L127" s="297">
        <f t="shared" si="40"/>
        <v>1478.847</v>
      </c>
    </row>
    <row r="128" spans="1:12" ht="18" thickBot="1" x14ac:dyDescent="0.35">
      <c r="E128" s="414"/>
      <c r="F128" s="411" t="s">
        <v>568</v>
      </c>
      <c r="G128" s="412"/>
      <c r="H128" s="297">
        <f>SUM(H85:H87)</f>
        <v>3442.66</v>
      </c>
      <c r="I128" s="297">
        <f t="shared" ref="I128:L128" si="41">SUM(I85:I87)</f>
        <v>3476.0329999999999</v>
      </c>
      <c r="J128" s="297">
        <f t="shared" si="41"/>
        <v>3629.2190000000001</v>
      </c>
      <c r="K128" s="297">
        <f t="shared" si="41"/>
        <v>1730.35</v>
      </c>
      <c r="L128" s="297">
        <f t="shared" si="41"/>
        <v>12278.262000000001</v>
      </c>
    </row>
    <row r="129" spans="5:12" ht="18" thickBot="1" x14ac:dyDescent="0.35">
      <c r="E129" s="414"/>
      <c r="F129" s="411" t="s">
        <v>569</v>
      </c>
      <c r="G129" s="412"/>
      <c r="H129" s="297">
        <f>SUM(H88:H89)</f>
        <v>114.82</v>
      </c>
      <c r="I129" s="297">
        <f t="shared" ref="I129:L129" si="42">SUM(I88:I89)</f>
        <v>133.32400000000001</v>
      </c>
      <c r="J129" s="297">
        <f t="shared" si="42"/>
        <v>96.26</v>
      </c>
      <c r="K129" s="297">
        <f t="shared" si="42"/>
        <v>54.379999999999995</v>
      </c>
      <c r="L129" s="297">
        <f t="shared" si="42"/>
        <v>398.78399999999999</v>
      </c>
    </row>
    <row r="130" spans="5:12" ht="18" thickBot="1" x14ac:dyDescent="0.35">
      <c r="E130" s="414"/>
      <c r="F130" s="411" t="s">
        <v>570</v>
      </c>
      <c r="G130" s="412"/>
      <c r="H130" s="297">
        <f>SUM(H90)</f>
        <v>0</v>
      </c>
      <c r="I130" s="297">
        <f t="shared" ref="I130:L130" si="43">SUM(I90)</f>
        <v>0</v>
      </c>
      <c r="J130" s="297">
        <f t="shared" si="43"/>
        <v>2.9159999999999999</v>
      </c>
      <c r="K130" s="297">
        <f t="shared" si="43"/>
        <v>0</v>
      </c>
      <c r="L130" s="297">
        <f t="shared" si="43"/>
        <v>2.9159999999999999</v>
      </c>
    </row>
    <row r="131" spans="5:12" ht="18" thickBot="1" x14ac:dyDescent="0.35">
      <c r="E131" s="414"/>
      <c r="F131" s="411" t="s">
        <v>571</v>
      </c>
      <c r="G131" s="412"/>
      <c r="H131" s="297">
        <f>SUM(H91)</f>
        <v>0</v>
      </c>
      <c r="I131" s="297">
        <f t="shared" ref="I131:L131" si="44">SUM(I91)</f>
        <v>4.7619999999999996</v>
      </c>
      <c r="J131" s="297">
        <f t="shared" si="44"/>
        <v>110.58</v>
      </c>
      <c r="K131" s="297">
        <f t="shared" si="44"/>
        <v>69.768000000000001</v>
      </c>
      <c r="L131" s="297">
        <f t="shared" si="44"/>
        <v>185.11</v>
      </c>
    </row>
    <row r="132" spans="5:12" ht="18" thickBot="1" x14ac:dyDescent="0.35">
      <c r="E132" s="415"/>
      <c r="F132" s="411" t="s">
        <v>572</v>
      </c>
      <c r="G132" s="412"/>
      <c r="H132" s="297">
        <f>SUM(H92:H93)</f>
        <v>380.29500000000002</v>
      </c>
      <c r="I132" s="297">
        <f t="shared" ref="I132:L132" si="45">SUM(I92:I93)</f>
        <v>305.80599999999998</v>
      </c>
      <c r="J132" s="297">
        <f t="shared" si="45"/>
        <v>95.83</v>
      </c>
      <c r="K132" s="297">
        <f t="shared" si="45"/>
        <v>45.925000000000004</v>
      </c>
      <c r="L132" s="297">
        <f t="shared" si="45"/>
        <v>827.85600000000011</v>
      </c>
    </row>
    <row r="133" spans="5:12" ht="18" thickBot="1" x14ac:dyDescent="0.35">
      <c r="E133" s="408" t="s">
        <v>575</v>
      </c>
      <c r="F133" s="409"/>
      <c r="G133" s="410"/>
      <c r="H133" s="298">
        <f>SUM(H126:H132)</f>
        <v>12835.028999999999</v>
      </c>
      <c r="I133" s="298">
        <f t="shared" ref="I133:L133" si="46">SUM(I126:I132)</f>
        <v>12442.52</v>
      </c>
      <c r="J133" s="298">
        <f t="shared" si="46"/>
        <v>12243.467000000001</v>
      </c>
      <c r="K133" s="298">
        <f t="shared" si="46"/>
        <v>6195.3720000000012</v>
      </c>
      <c r="L133" s="298">
        <f t="shared" si="46"/>
        <v>43716.387999999999</v>
      </c>
    </row>
    <row r="134" spans="5:12" ht="18" customHeight="1" thickBot="1" x14ac:dyDescent="0.35">
      <c r="E134" s="291"/>
      <c r="F134" s="406" t="s">
        <v>290</v>
      </c>
      <c r="G134" s="407"/>
      <c r="H134" s="299">
        <f>H110+H113</f>
        <v>7100</v>
      </c>
      <c r="I134" s="299">
        <f t="shared" ref="I134:L134" si="47">I110+I113</f>
        <v>8252</v>
      </c>
      <c r="J134" s="299">
        <f t="shared" si="47"/>
        <v>8397</v>
      </c>
      <c r="K134" s="299">
        <f t="shared" si="47"/>
        <v>3412</v>
      </c>
      <c r="L134" s="299">
        <f t="shared" si="47"/>
        <v>27160</v>
      </c>
    </row>
    <row r="135" spans="5:12" ht="18" customHeight="1" thickBot="1" x14ac:dyDescent="0.35">
      <c r="E135" s="292"/>
      <c r="F135" s="406" t="s">
        <v>504</v>
      </c>
      <c r="G135" s="407"/>
      <c r="H135" s="299">
        <v>5941</v>
      </c>
      <c r="I135" s="299">
        <v>4935</v>
      </c>
      <c r="J135" s="299">
        <v>5682</v>
      </c>
      <c r="K135" s="299">
        <v>2863</v>
      </c>
      <c r="L135" s="299">
        <v>19422</v>
      </c>
    </row>
    <row r="136" spans="5:12" ht="18" thickBot="1" x14ac:dyDescent="0.35">
      <c r="E136" s="292"/>
      <c r="F136" s="406" t="s">
        <v>505</v>
      </c>
      <c r="G136" s="407"/>
      <c r="H136" s="299">
        <v>5508</v>
      </c>
      <c r="I136" s="299">
        <v>4125</v>
      </c>
      <c r="J136" s="299">
        <v>4652</v>
      </c>
      <c r="K136" s="299">
        <v>2548</v>
      </c>
      <c r="L136" s="299">
        <v>16833</v>
      </c>
    </row>
    <row r="137" spans="5:12" ht="18" thickBot="1" x14ac:dyDescent="0.35">
      <c r="E137" s="292" t="s">
        <v>333</v>
      </c>
      <c r="F137" s="406" t="s">
        <v>506</v>
      </c>
      <c r="G137" s="407"/>
      <c r="H137" s="299">
        <v>1425</v>
      </c>
      <c r="I137" s="299">
        <v>1465</v>
      </c>
      <c r="J137" s="299">
        <v>1587</v>
      </c>
      <c r="K137" s="299">
        <v>794</v>
      </c>
      <c r="L137" s="299">
        <v>5272</v>
      </c>
    </row>
    <row r="138" spans="5:12" ht="18" thickBot="1" x14ac:dyDescent="0.35">
      <c r="E138" s="292"/>
      <c r="F138" s="406" t="s">
        <v>507</v>
      </c>
      <c r="G138" s="407"/>
      <c r="H138" s="299">
        <v>1405</v>
      </c>
      <c r="I138" s="299">
        <v>1463</v>
      </c>
      <c r="J138" s="299">
        <v>1121</v>
      </c>
      <c r="K138" s="299">
        <v>598</v>
      </c>
      <c r="L138" s="299">
        <v>4588</v>
      </c>
    </row>
    <row r="139" spans="5:12" ht="18" thickBot="1" x14ac:dyDescent="0.35">
      <c r="E139" s="292"/>
      <c r="F139" s="406" t="s">
        <v>133</v>
      </c>
      <c r="G139" s="407"/>
      <c r="H139" s="299">
        <v>1370</v>
      </c>
      <c r="I139" s="299">
        <v>1298</v>
      </c>
      <c r="J139" s="299">
        <v>1137</v>
      </c>
      <c r="K139" s="299">
        <v>584</v>
      </c>
      <c r="L139" s="299">
        <v>4389</v>
      </c>
    </row>
    <row r="140" spans="5:12" ht="18" thickBot="1" x14ac:dyDescent="0.35">
      <c r="E140" s="292"/>
      <c r="F140" s="406" t="s">
        <v>119</v>
      </c>
      <c r="G140" s="407"/>
      <c r="H140" s="299">
        <v>1216</v>
      </c>
      <c r="I140" s="299">
        <v>1051</v>
      </c>
      <c r="J140" s="299">
        <v>904</v>
      </c>
      <c r="K140" s="299">
        <v>326</v>
      </c>
      <c r="L140" s="299">
        <v>3497</v>
      </c>
    </row>
    <row r="141" spans="5:12" ht="18" thickBot="1" x14ac:dyDescent="0.35">
      <c r="E141" s="293"/>
      <c r="F141" s="406" t="s">
        <v>503</v>
      </c>
      <c r="G141" s="407"/>
      <c r="H141" s="299">
        <v>7574</v>
      </c>
      <c r="I141" s="299">
        <v>6495</v>
      </c>
      <c r="J141" s="299">
        <v>6208</v>
      </c>
      <c r="K141" s="299">
        <v>3152</v>
      </c>
      <c r="L141" s="299">
        <v>23429</v>
      </c>
    </row>
    <row r="142" spans="5:12" ht="18" thickBot="1" x14ac:dyDescent="0.35">
      <c r="E142" s="408" t="s">
        <v>574</v>
      </c>
      <c r="F142" s="409"/>
      <c r="G142" s="410"/>
      <c r="H142" s="295">
        <v>31538</v>
      </c>
      <c r="I142" s="295">
        <v>29084</v>
      </c>
      <c r="J142" s="295">
        <v>29688</v>
      </c>
      <c r="K142" s="295">
        <v>14278</v>
      </c>
      <c r="L142" s="295">
        <v>104589</v>
      </c>
    </row>
    <row r="143" spans="5:12" ht="18" thickBot="1" x14ac:dyDescent="0.35">
      <c r="E143" s="408" t="s">
        <v>573</v>
      </c>
      <c r="F143" s="409"/>
      <c r="G143" s="410"/>
      <c r="H143" s="294">
        <f>SUM(H133,H142)</f>
        <v>44373.028999999995</v>
      </c>
      <c r="I143" s="294">
        <f t="shared" ref="I143:L143" si="48">SUM(I133,I142)</f>
        <v>41526.520000000004</v>
      </c>
      <c r="J143" s="294">
        <f t="shared" si="48"/>
        <v>41931.467000000004</v>
      </c>
      <c r="K143" s="294">
        <f t="shared" si="48"/>
        <v>20473.372000000003</v>
      </c>
      <c r="L143" s="294">
        <f t="shared" si="48"/>
        <v>148305.38800000001</v>
      </c>
    </row>
  </sheetData>
  <mergeCells count="56">
    <mergeCell ref="F136:G136"/>
    <mergeCell ref="E4:F4"/>
    <mergeCell ref="E24:G24"/>
    <mergeCell ref="E38:G38"/>
    <mergeCell ref="E39:G39"/>
    <mergeCell ref="E45:F45"/>
    <mergeCell ref="E94:G94"/>
    <mergeCell ref="E95:G95"/>
    <mergeCell ref="E81:E93"/>
    <mergeCell ref="F81:F84"/>
    <mergeCell ref="E80:G80"/>
    <mergeCell ref="F85:F87"/>
    <mergeCell ref="F88:F89"/>
    <mergeCell ref="F92:F93"/>
    <mergeCell ref="E73:F79"/>
    <mergeCell ref="E72:G72"/>
    <mergeCell ref="E119:G119"/>
    <mergeCell ref="E125:G125"/>
    <mergeCell ref="E109:E118"/>
    <mergeCell ref="F113:G113"/>
    <mergeCell ref="F114:G114"/>
    <mergeCell ref="F115:G115"/>
    <mergeCell ref="F116:G116"/>
    <mergeCell ref="F117:G117"/>
    <mergeCell ref="F140:G140"/>
    <mergeCell ref="F100:G100"/>
    <mergeCell ref="E101:E108"/>
    <mergeCell ref="F101:G101"/>
    <mergeCell ref="F102:G102"/>
    <mergeCell ref="F103:F104"/>
    <mergeCell ref="F106:G106"/>
    <mergeCell ref="F107:G107"/>
    <mergeCell ref="F134:G134"/>
    <mergeCell ref="F135:G135"/>
    <mergeCell ref="F112:G112"/>
    <mergeCell ref="F105:G105"/>
    <mergeCell ref="F108:G108"/>
    <mergeCell ref="F109:G109"/>
    <mergeCell ref="F110:G110"/>
    <mergeCell ref="F111:G111"/>
    <mergeCell ref="F141:G141"/>
    <mergeCell ref="F118:G118"/>
    <mergeCell ref="E143:G143"/>
    <mergeCell ref="E133:G133"/>
    <mergeCell ref="E142:G142"/>
    <mergeCell ref="F126:G126"/>
    <mergeCell ref="F127:G127"/>
    <mergeCell ref="F128:G128"/>
    <mergeCell ref="F129:G129"/>
    <mergeCell ref="F130:G130"/>
    <mergeCell ref="F131:G131"/>
    <mergeCell ref="F132:G132"/>
    <mergeCell ref="E126:E132"/>
    <mergeCell ref="F137:G137"/>
    <mergeCell ref="F138:G138"/>
    <mergeCell ref="F139:G139"/>
  </mergeCells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P218"/>
  <sheetViews>
    <sheetView showGridLines="0" topLeftCell="A193" zoomScaleNormal="100" workbookViewId="0">
      <selection activeCell="G208" sqref="G208:H208"/>
    </sheetView>
  </sheetViews>
  <sheetFormatPr defaultColWidth="0" defaultRowHeight="13.5" x14ac:dyDescent="0.3"/>
  <cols>
    <col min="1" max="2" width="2.625" style="300" customWidth="1"/>
    <col min="3" max="4" width="2.625" style="301" customWidth="1"/>
    <col min="5" max="5" width="23.125" style="300" bestFit="1" customWidth="1"/>
    <col min="6" max="6" width="11" style="300" bestFit="1" customWidth="1"/>
    <col min="7" max="14" width="9.25" style="300" bestFit="1" customWidth="1"/>
    <col min="15" max="16" width="9" style="300" customWidth="1"/>
    <col min="17" max="16383" width="9" style="300" hidden="1"/>
    <col min="16384" max="16384" width="9" style="300" hidden="1" customWidth="1"/>
  </cols>
  <sheetData>
    <row r="2" spans="1:16" s="350" customFormat="1" x14ac:dyDescent="0.3">
      <c r="A2" s="350" t="s">
        <v>713</v>
      </c>
      <c r="C2" s="351"/>
      <c r="D2" s="351"/>
    </row>
    <row r="4" spans="1:16" x14ac:dyDescent="0.3">
      <c r="C4" s="311" t="s">
        <v>712</v>
      </c>
      <c r="D4" s="311"/>
      <c r="E4" s="310"/>
      <c r="F4" s="310"/>
      <c r="G4" s="310"/>
      <c r="H4" s="310"/>
      <c r="I4" s="310"/>
      <c r="J4" s="310"/>
      <c r="K4" s="310"/>
      <c r="L4" s="310"/>
      <c r="M4" s="310"/>
      <c r="N4" s="310"/>
      <c r="O4" s="310"/>
      <c r="P4" s="310"/>
    </row>
    <row r="5" spans="1:16" ht="14.25" thickBot="1" x14ac:dyDescent="0.35"/>
    <row r="6" spans="1:16" ht="14.25" thickBot="1" x14ac:dyDescent="0.35">
      <c r="E6" s="349" t="s">
        <v>494</v>
      </c>
      <c r="F6" s="349" t="s">
        <v>604</v>
      </c>
      <c r="G6" s="349" t="s">
        <v>711</v>
      </c>
      <c r="H6" s="349" t="s">
        <v>710</v>
      </c>
      <c r="I6" s="349" t="s">
        <v>709</v>
      </c>
      <c r="J6" s="349" t="s">
        <v>708</v>
      </c>
      <c r="K6" s="349" t="s">
        <v>707</v>
      </c>
      <c r="L6" s="349" t="s">
        <v>706</v>
      </c>
      <c r="M6" s="349" t="s">
        <v>705</v>
      </c>
      <c r="N6" s="349" t="s">
        <v>704</v>
      </c>
    </row>
    <row r="7" spans="1:16" ht="14.25" thickBot="1" x14ac:dyDescent="0.35">
      <c r="E7" s="349" t="s">
        <v>703</v>
      </c>
      <c r="F7" s="342">
        <v>2226518</v>
      </c>
      <c r="G7" s="342">
        <v>287790</v>
      </c>
      <c r="H7" s="342">
        <v>229631</v>
      </c>
      <c r="I7" s="342">
        <v>246526</v>
      </c>
      <c r="J7" s="342">
        <v>252312</v>
      </c>
      <c r="K7" s="342">
        <v>277097</v>
      </c>
      <c r="L7" s="342">
        <v>304528</v>
      </c>
      <c r="M7" s="342">
        <v>315026</v>
      </c>
      <c r="N7" s="342">
        <v>313606</v>
      </c>
    </row>
    <row r="8" spans="1:16" s="366" customFormat="1" ht="14.25" thickBot="1" x14ac:dyDescent="0.35">
      <c r="C8" s="369"/>
      <c r="D8" s="369"/>
      <c r="E8" s="368"/>
      <c r="F8" s="370" t="b">
        <f t="shared" ref="F8:N8" si="0">F48=F7</f>
        <v>1</v>
      </c>
      <c r="G8" s="370" t="b">
        <f t="shared" si="0"/>
        <v>1</v>
      </c>
      <c r="H8" s="370" t="b">
        <f t="shared" si="0"/>
        <v>1</v>
      </c>
      <c r="I8" s="370" t="b">
        <f t="shared" si="0"/>
        <v>1</v>
      </c>
      <c r="J8" s="370" t="b">
        <f t="shared" si="0"/>
        <v>1</v>
      </c>
      <c r="K8" s="370" t="b">
        <f t="shared" si="0"/>
        <v>1</v>
      </c>
      <c r="L8" s="370" t="b">
        <f t="shared" si="0"/>
        <v>1</v>
      </c>
      <c r="M8" s="370" t="b">
        <f t="shared" si="0"/>
        <v>1</v>
      </c>
      <c r="N8" s="370" t="b">
        <f t="shared" si="0"/>
        <v>1</v>
      </c>
    </row>
    <row r="9" spans="1:16" ht="14.25" thickBot="1" x14ac:dyDescent="0.35">
      <c r="E9" s="349" t="s">
        <v>702</v>
      </c>
      <c r="F9" s="344">
        <v>23503204</v>
      </c>
      <c r="G9" s="344">
        <v>2638130</v>
      </c>
      <c r="H9" s="344">
        <v>2725428</v>
      </c>
      <c r="I9" s="344">
        <v>2771229</v>
      </c>
      <c r="J9" s="344">
        <v>2887588</v>
      </c>
      <c r="K9" s="344">
        <v>3016545</v>
      </c>
      <c r="L9" s="344">
        <v>3083015</v>
      </c>
      <c r="M9" s="344">
        <v>3153879</v>
      </c>
      <c r="N9" s="344">
        <v>3227390</v>
      </c>
    </row>
    <row r="10" spans="1:16" s="329" customFormat="1" ht="14.25" thickBot="1" x14ac:dyDescent="0.35">
      <c r="C10" s="330"/>
      <c r="D10" s="330"/>
      <c r="E10" s="371"/>
      <c r="F10" s="370" t="b">
        <f t="shared" ref="F10:N10" si="1">F9=F78</f>
        <v>1</v>
      </c>
      <c r="G10" s="370" t="b">
        <f t="shared" si="1"/>
        <v>1</v>
      </c>
      <c r="H10" s="370" t="b">
        <f t="shared" si="1"/>
        <v>1</v>
      </c>
      <c r="I10" s="370" t="b">
        <f t="shared" si="1"/>
        <v>1</v>
      </c>
      <c r="J10" s="370" t="b">
        <f t="shared" si="1"/>
        <v>1</v>
      </c>
      <c r="K10" s="370" t="b">
        <f t="shared" si="1"/>
        <v>1</v>
      </c>
      <c r="L10" s="370" t="b">
        <f t="shared" si="1"/>
        <v>1</v>
      </c>
      <c r="M10" s="370" t="b">
        <f t="shared" si="1"/>
        <v>1</v>
      </c>
      <c r="N10" s="370" t="b">
        <f t="shared" si="1"/>
        <v>1</v>
      </c>
    </row>
    <row r="11" spans="1:16" s="329" customFormat="1" ht="14.25" thickBot="1" x14ac:dyDescent="0.35">
      <c r="C11" s="330"/>
      <c r="D11" s="330"/>
      <c r="E11" s="371"/>
      <c r="F11" s="370"/>
      <c r="G11" s="370" t="b">
        <f t="shared" ref="G11:N11" si="2">G9=F176</f>
        <v>1</v>
      </c>
      <c r="H11" s="370" t="b">
        <f t="shared" si="2"/>
        <v>1</v>
      </c>
      <c r="I11" s="370" t="b">
        <f t="shared" si="2"/>
        <v>1</v>
      </c>
      <c r="J11" s="370" t="b">
        <f t="shared" si="2"/>
        <v>1</v>
      </c>
      <c r="K11" s="370" t="b">
        <f t="shared" si="2"/>
        <v>1</v>
      </c>
      <c r="L11" s="370" t="b">
        <f t="shared" si="2"/>
        <v>1</v>
      </c>
      <c r="M11" s="370" t="b">
        <f t="shared" si="2"/>
        <v>1</v>
      </c>
      <c r="N11" s="370" t="b">
        <f t="shared" si="2"/>
        <v>1</v>
      </c>
    </row>
    <row r="12" spans="1:16" ht="14.25" thickBot="1" x14ac:dyDescent="0.35">
      <c r="E12" s="349" t="s">
        <v>701</v>
      </c>
      <c r="F12" s="344">
        <v>4849051</v>
      </c>
      <c r="G12" s="344">
        <v>608722</v>
      </c>
      <c r="H12" s="344">
        <v>544779</v>
      </c>
      <c r="I12" s="344">
        <v>538372</v>
      </c>
      <c r="J12" s="344">
        <v>578158</v>
      </c>
      <c r="K12" s="344">
        <v>621053</v>
      </c>
      <c r="L12" s="344">
        <v>634816</v>
      </c>
      <c r="M12" s="344">
        <v>647951</v>
      </c>
      <c r="N12" s="344">
        <v>675201</v>
      </c>
    </row>
    <row r="13" spans="1:16" s="366" customFormat="1" ht="14.25" thickBot="1" x14ac:dyDescent="0.35">
      <c r="C13" s="369"/>
      <c r="D13" s="369"/>
      <c r="E13" s="368"/>
      <c r="F13" s="367" t="b">
        <f t="shared" ref="F13:N13" si="3">F12=F92</f>
        <v>1</v>
      </c>
      <c r="G13" s="367" t="b">
        <f t="shared" si="3"/>
        <v>0</v>
      </c>
      <c r="H13" s="367" t="b">
        <f t="shared" si="3"/>
        <v>1</v>
      </c>
      <c r="I13" s="367" t="b">
        <f t="shared" si="3"/>
        <v>1</v>
      </c>
      <c r="J13" s="367" t="b">
        <f t="shared" si="3"/>
        <v>1</v>
      </c>
      <c r="K13" s="367" t="b">
        <f t="shared" si="3"/>
        <v>1</v>
      </c>
      <c r="L13" s="367" t="b">
        <f t="shared" si="3"/>
        <v>1</v>
      </c>
      <c r="M13" s="367" t="b">
        <f t="shared" si="3"/>
        <v>0</v>
      </c>
      <c r="N13" s="367" t="b">
        <f t="shared" si="3"/>
        <v>1</v>
      </c>
    </row>
    <row r="14" spans="1:16" s="366" customFormat="1" ht="14.25" thickBot="1" x14ac:dyDescent="0.35">
      <c r="C14" s="369"/>
      <c r="D14" s="369"/>
      <c r="E14" s="368"/>
      <c r="F14" s="367"/>
      <c r="G14" s="367" t="b">
        <f t="shared" ref="G14:N14" si="4">G12=F178</f>
        <v>1</v>
      </c>
      <c r="H14" s="367" t="b">
        <f t="shared" si="4"/>
        <v>1</v>
      </c>
      <c r="I14" s="367" t="b">
        <f t="shared" si="4"/>
        <v>1</v>
      </c>
      <c r="J14" s="367" t="b">
        <f t="shared" si="4"/>
        <v>1</v>
      </c>
      <c r="K14" s="367" t="b">
        <f t="shared" si="4"/>
        <v>1</v>
      </c>
      <c r="L14" s="367" t="b">
        <f t="shared" si="4"/>
        <v>1</v>
      </c>
      <c r="M14" s="367" t="b">
        <f t="shared" si="4"/>
        <v>1</v>
      </c>
      <c r="N14" s="367" t="b">
        <f t="shared" si="4"/>
        <v>1</v>
      </c>
    </row>
    <row r="15" spans="1:16" ht="14.25" thickBot="1" x14ac:dyDescent="0.35">
      <c r="E15" s="349" t="s">
        <v>700</v>
      </c>
      <c r="F15" s="344">
        <v>-3176897</v>
      </c>
      <c r="G15" s="344">
        <v>-367941</v>
      </c>
      <c r="H15" s="344">
        <v>-367371</v>
      </c>
      <c r="I15" s="344">
        <v>-375041</v>
      </c>
      <c r="J15" s="344">
        <v>-389894</v>
      </c>
      <c r="K15" s="344">
        <v>-404708</v>
      </c>
      <c r="L15" s="344">
        <v>-414529</v>
      </c>
      <c r="M15" s="344">
        <v>-424764</v>
      </c>
      <c r="N15" s="344">
        <v>-432649</v>
      </c>
    </row>
    <row r="16" spans="1:16" s="366" customFormat="1" ht="14.25" thickBot="1" x14ac:dyDescent="0.35">
      <c r="C16" s="369"/>
      <c r="D16" s="369"/>
      <c r="E16" s="368"/>
      <c r="F16" s="367" t="b">
        <f t="shared" ref="F16:N16" si="5">F15=-F130</f>
        <v>1</v>
      </c>
      <c r="G16" s="367" t="b">
        <f t="shared" si="5"/>
        <v>1</v>
      </c>
      <c r="H16" s="367" t="b">
        <f t="shared" si="5"/>
        <v>1</v>
      </c>
      <c r="I16" s="367" t="b">
        <f t="shared" si="5"/>
        <v>1</v>
      </c>
      <c r="J16" s="367" t="b">
        <f t="shared" si="5"/>
        <v>1</v>
      </c>
      <c r="K16" s="367" t="b">
        <f t="shared" si="5"/>
        <v>1</v>
      </c>
      <c r="L16" s="367" t="b">
        <f t="shared" si="5"/>
        <v>1</v>
      </c>
      <c r="M16" s="367" t="b">
        <f t="shared" si="5"/>
        <v>1</v>
      </c>
      <c r="N16" s="367" t="b">
        <f t="shared" si="5"/>
        <v>1</v>
      </c>
    </row>
    <row r="17" spans="3:14" s="366" customFormat="1" ht="14.25" thickBot="1" x14ac:dyDescent="0.35">
      <c r="C17" s="369"/>
      <c r="D17" s="369"/>
      <c r="E17" s="368"/>
      <c r="F17" s="367"/>
      <c r="G17" s="367" t="b">
        <f t="shared" ref="G17:N17" si="6">G15=-F180</f>
        <v>1</v>
      </c>
      <c r="H17" s="367" t="b">
        <f t="shared" si="6"/>
        <v>1</v>
      </c>
      <c r="I17" s="367" t="b">
        <f t="shared" si="6"/>
        <v>1</v>
      </c>
      <c r="J17" s="367" t="b">
        <f t="shared" si="6"/>
        <v>1</v>
      </c>
      <c r="K17" s="367" t="b">
        <f t="shared" si="6"/>
        <v>1</v>
      </c>
      <c r="L17" s="367" t="b">
        <f t="shared" si="6"/>
        <v>1</v>
      </c>
      <c r="M17" s="367" t="b">
        <f t="shared" si="6"/>
        <v>1</v>
      </c>
      <c r="N17" s="367" t="b">
        <f t="shared" si="6"/>
        <v>1</v>
      </c>
    </row>
    <row r="18" spans="3:14" ht="14.25" thickBot="1" x14ac:dyDescent="0.35">
      <c r="E18" s="349" t="s">
        <v>503</v>
      </c>
      <c r="F18" s="344">
        <v>554363</v>
      </c>
      <c r="G18" s="344">
        <v>47010</v>
      </c>
      <c r="H18" s="344">
        <v>52223</v>
      </c>
      <c r="I18" s="344">
        <v>83195</v>
      </c>
      <c r="J18" s="344">
        <v>64049</v>
      </c>
      <c r="K18" s="344">
        <v>60752</v>
      </c>
      <c r="L18" s="344">
        <v>84241</v>
      </c>
      <c r="M18" s="344">
        <v>91839</v>
      </c>
      <c r="N18" s="344">
        <v>71055</v>
      </c>
    </row>
    <row r="19" spans="3:14" ht="14.25" thickBot="1" x14ac:dyDescent="0.35">
      <c r="E19" s="365"/>
      <c r="F19" s="365"/>
      <c r="G19" s="365"/>
      <c r="H19" s="365"/>
      <c r="I19" s="365"/>
      <c r="J19" s="365"/>
      <c r="K19" s="365"/>
      <c r="L19" s="365"/>
      <c r="M19" s="365"/>
      <c r="N19" s="365"/>
    </row>
    <row r="20" spans="3:14" ht="14.25" thickBot="1" x14ac:dyDescent="0.35">
      <c r="E20" s="349" t="s">
        <v>699</v>
      </c>
      <c r="F20" s="342">
        <v>-1535664</v>
      </c>
      <c r="G20" s="342">
        <v>-198572</v>
      </c>
      <c r="H20" s="342">
        <v>-164873</v>
      </c>
      <c r="I20" s="342">
        <v>-231001</v>
      </c>
      <c r="J20" s="342">
        <v>-182451</v>
      </c>
      <c r="K20" s="342">
        <v>-191868</v>
      </c>
      <c r="L20" s="342">
        <v>-199347</v>
      </c>
      <c r="M20" s="342">
        <v>-178954</v>
      </c>
      <c r="N20" s="342">
        <v>-188597</v>
      </c>
    </row>
    <row r="21" spans="3:14" s="366" customFormat="1" ht="14.25" thickBot="1" x14ac:dyDescent="0.35">
      <c r="C21" s="369"/>
      <c r="D21" s="369"/>
      <c r="E21" s="368"/>
      <c r="F21" s="367"/>
      <c r="G21" s="367"/>
      <c r="H21" s="367"/>
      <c r="I21" s="367"/>
      <c r="J21" s="367"/>
      <c r="K21" s="367"/>
      <c r="L21" s="367"/>
      <c r="M21" s="367"/>
      <c r="N21" s="367"/>
    </row>
    <row r="22" spans="3:14" ht="14.25" thickBot="1" x14ac:dyDescent="0.35">
      <c r="E22" s="349" t="s">
        <v>698</v>
      </c>
      <c r="F22" s="344">
        <v>-1535664</v>
      </c>
      <c r="G22" s="344">
        <v>-198572</v>
      </c>
      <c r="H22" s="344">
        <v>-164873</v>
      </c>
      <c r="I22" s="344">
        <v>-172953</v>
      </c>
      <c r="J22" s="344">
        <v>-182451</v>
      </c>
      <c r="K22" s="344">
        <v>-191868</v>
      </c>
      <c r="L22" s="344">
        <v>-199347</v>
      </c>
      <c r="M22" s="344">
        <v>-207978</v>
      </c>
      <c r="N22" s="344">
        <v>-217621</v>
      </c>
    </row>
    <row r="23" spans="3:14" s="366" customFormat="1" ht="14.25" thickBot="1" x14ac:dyDescent="0.35">
      <c r="C23" s="369"/>
      <c r="D23" s="369"/>
      <c r="E23" s="368"/>
      <c r="F23" s="367" t="b">
        <f t="shared" ref="F23:N23" si="7">F22=F51</f>
        <v>1</v>
      </c>
      <c r="G23" s="367" t="b">
        <f t="shared" si="7"/>
        <v>1</v>
      </c>
      <c r="H23" s="367" t="b">
        <f t="shared" si="7"/>
        <v>1</v>
      </c>
      <c r="I23" s="367" t="b">
        <f t="shared" si="7"/>
        <v>1</v>
      </c>
      <c r="J23" s="367" t="b">
        <f t="shared" si="7"/>
        <v>1</v>
      </c>
      <c r="K23" s="367" t="b">
        <f t="shared" si="7"/>
        <v>1</v>
      </c>
      <c r="L23" s="367" t="b">
        <f t="shared" si="7"/>
        <v>1</v>
      </c>
      <c r="M23" s="367" t="b">
        <f t="shared" si="7"/>
        <v>1</v>
      </c>
      <c r="N23" s="367" t="b">
        <f t="shared" si="7"/>
        <v>1</v>
      </c>
    </row>
    <row r="24" spans="3:14" s="366" customFormat="1" ht="14.25" thickBot="1" x14ac:dyDescent="0.35">
      <c r="C24" s="369"/>
      <c r="D24" s="369"/>
      <c r="E24" s="368"/>
      <c r="F24" s="367" t="b">
        <f t="shared" ref="F24:N24" si="8">-F22=H149</f>
        <v>0</v>
      </c>
      <c r="G24" s="367" t="b">
        <f t="shared" si="8"/>
        <v>0</v>
      </c>
      <c r="H24" s="367" t="b">
        <f t="shared" si="8"/>
        <v>0</v>
      </c>
      <c r="I24" s="367" t="b">
        <f t="shared" si="8"/>
        <v>0</v>
      </c>
      <c r="J24" s="367" t="b">
        <f t="shared" si="8"/>
        <v>0</v>
      </c>
      <c r="K24" s="367" t="b">
        <f t="shared" si="8"/>
        <v>0</v>
      </c>
      <c r="L24" s="367" t="b">
        <f t="shared" si="8"/>
        <v>0</v>
      </c>
      <c r="M24" s="367" t="b">
        <f t="shared" si="8"/>
        <v>0</v>
      </c>
      <c r="N24" s="367" t="b">
        <f t="shared" si="8"/>
        <v>0</v>
      </c>
    </row>
    <row r="25" spans="3:14" ht="27.75" thickBot="1" x14ac:dyDescent="0.35">
      <c r="E25" s="349" t="s">
        <v>503</v>
      </c>
      <c r="F25" s="358" t="s">
        <v>697</v>
      </c>
      <c r="G25" s="358" t="s">
        <v>662</v>
      </c>
      <c r="H25" s="358" t="s">
        <v>673</v>
      </c>
      <c r="I25" s="344">
        <v>-58048</v>
      </c>
      <c r="J25" s="358" t="s">
        <v>673</v>
      </c>
      <c r="K25" s="358" t="s">
        <v>673</v>
      </c>
      <c r="L25" s="358" t="s">
        <v>673</v>
      </c>
      <c r="M25" s="344">
        <v>29024</v>
      </c>
      <c r="N25" s="344">
        <v>29024</v>
      </c>
    </row>
    <row r="26" spans="3:14" ht="14.25" thickBot="1" x14ac:dyDescent="0.35">
      <c r="E26" s="365"/>
      <c r="F26" s="365"/>
      <c r="G26" s="365"/>
      <c r="H26" s="365"/>
      <c r="I26" s="365"/>
      <c r="J26" s="365"/>
      <c r="K26" s="365"/>
      <c r="L26" s="365"/>
      <c r="M26" s="365"/>
      <c r="N26" s="365"/>
    </row>
    <row r="27" spans="3:14" ht="14.25" thickBot="1" x14ac:dyDescent="0.35">
      <c r="E27" s="349" t="s">
        <v>696</v>
      </c>
      <c r="F27" s="342">
        <v>-664207</v>
      </c>
      <c r="G27" s="342">
        <v>27846</v>
      </c>
      <c r="H27" s="342">
        <v>-86004</v>
      </c>
      <c r="I27" s="342">
        <v>-157089</v>
      </c>
      <c r="J27" s="342">
        <v>-124672</v>
      </c>
      <c r="K27" s="342">
        <v>-60709</v>
      </c>
      <c r="L27" s="342">
        <v>-60096</v>
      </c>
      <c r="M27" s="342">
        <v>-161767</v>
      </c>
      <c r="N27" s="342">
        <v>-41717</v>
      </c>
    </row>
    <row r="28" spans="3:14" s="366" customFormat="1" ht="14.25" thickBot="1" x14ac:dyDescent="0.35">
      <c r="C28" s="369"/>
      <c r="D28" s="369"/>
      <c r="E28" s="368"/>
      <c r="F28" s="367" t="b">
        <f t="shared" ref="F28:N28" si="9">F27=F60</f>
        <v>1</v>
      </c>
      <c r="G28" s="367" t="b">
        <f t="shared" si="9"/>
        <v>1</v>
      </c>
      <c r="H28" s="367" t="b">
        <f t="shared" si="9"/>
        <v>1</v>
      </c>
      <c r="I28" s="367" t="b">
        <f t="shared" si="9"/>
        <v>1</v>
      </c>
      <c r="J28" s="367" t="b">
        <f t="shared" si="9"/>
        <v>1</v>
      </c>
      <c r="K28" s="367" t="b">
        <f t="shared" si="9"/>
        <v>1</v>
      </c>
      <c r="L28" s="367" t="b">
        <f t="shared" si="9"/>
        <v>1</v>
      </c>
      <c r="M28" s="367" t="b">
        <f t="shared" si="9"/>
        <v>1</v>
      </c>
      <c r="N28" s="367" t="b">
        <f t="shared" si="9"/>
        <v>1</v>
      </c>
    </row>
    <row r="29" spans="3:14" s="366" customFormat="1" ht="14.25" thickBot="1" x14ac:dyDescent="0.35">
      <c r="C29" s="369"/>
      <c r="D29" s="369"/>
      <c r="E29" s="368"/>
      <c r="F29" s="367" t="b">
        <f t="shared" ref="F29:N29" si="10">F27=F170</f>
        <v>1</v>
      </c>
      <c r="G29" s="367" t="b">
        <f t="shared" si="10"/>
        <v>1</v>
      </c>
      <c r="H29" s="367" t="b">
        <f t="shared" si="10"/>
        <v>1</v>
      </c>
      <c r="I29" s="367" t="b">
        <f t="shared" si="10"/>
        <v>1</v>
      </c>
      <c r="J29" s="367" t="b">
        <f t="shared" si="10"/>
        <v>1</v>
      </c>
      <c r="K29" s="367" t="b">
        <f t="shared" si="10"/>
        <v>1</v>
      </c>
      <c r="L29" s="367" t="b">
        <f t="shared" si="10"/>
        <v>1</v>
      </c>
      <c r="M29" s="367" t="b">
        <f t="shared" si="10"/>
        <v>1</v>
      </c>
      <c r="N29" s="367" t="b">
        <f t="shared" si="10"/>
        <v>1</v>
      </c>
    </row>
    <row r="30" spans="3:14" ht="27.75" thickBot="1" x14ac:dyDescent="0.35">
      <c r="E30" s="349" t="s">
        <v>695</v>
      </c>
      <c r="F30" s="344">
        <v>-255960</v>
      </c>
      <c r="G30" s="344">
        <v>85163</v>
      </c>
      <c r="H30" s="344">
        <v>-27627</v>
      </c>
      <c r="I30" s="344">
        <v>-100667</v>
      </c>
      <c r="J30" s="344">
        <v>-73040</v>
      </c>
      <c r="K30" s="344">
        <v>-12359</v>
      </c>
      <c r="L30" s="344">
        <v>-12359</v>
      </c>
      <c r="M30" s="344">
        <v>-115070</v>
      </c>
      <c r="N30" s="358" t="s">
        <v>673</v>
      </c>
    </row>
    <row r="31" spans="3:14" s="366" customFormat="1" ht="14.25" thickBot="1" x14ac:dyDescent="0.35">
      <c r="C31" s="369"/>
      <c r="D31" s="369"/>
      <c r="E31" s="368"/>
      <c r="F31" s="367" t="b">
        <f t="shared" ref="F31:N31" si="11">F30=F165</f>
        <v>1</v>
      </c>
      <c r="G31" s="367" t="b">
        <f t="shared" si="11"/>
        <v>1</v>
      </c>
      <c r="H31" s="367" t="b">
        <f t="shared" si="11"/>
        <v>1</v>
      </c>
      <c r="I31" s="367" t="b">
        <f t="shared" si="11"/>
        <v>1</v>
      </c>
      <c r="J31" s="367" t="b">
        <f t="shared" si="11"/>
        <v>1</v>
      </c>
      <c r="K31" s="367" t="b">
        <f t="shared" si="11"/>
        <v>1</v>
      </c>
      <c r="L31" s="367" t="b">
        <f t="shared" si="11"/>
        <v>1</v>
      </c>
      <c r="M31" s="367" t="b">
        <f t="shared" si="11"/>
        <v>1</v>
      </c>
      <c r="N31" s="367" t="b">
        <f t="shared" si="11"/>
        <v>0</v>
      </c>
    </row>
    <row r="32" spans="3:14" s="366" customFormat="1" ht="14.25" thickBot="1" x14ac:dyDescent="0.35">
      <c r="C32" s="369"/>
      <c r="D32" s="369"/>
      <c r="E32" s="368"/>
      <c r="F32" s="367"/>
      <c r="G32" s="367"/>
      <c r="H32" s="367"/>
      <c r="I32" s="367"/>
      <c r="J32" s="367"/>
      <c r="K32" s="367"/>
      <c r="L32" s="367"/>
      <c r="M32" s="367"/>
      <c r="N32" s="367"/>
    </row>
    <row r="33" spans="3:16" ht="14.25" thickBot="1" x14ac:dyDescent="0.35">
      <c r="E33" s="349" t="s">
        <v>694</v>
      </c>
      <c r="F33" s="344">
        <v>-408248</v>
      </c>
      <c r="G33" s="344">
        <v>-57316</v>
      </c>
      <c r="H33" s="344">
        <v>-58377</v>
      </c>
      <c r="I33" s="344">
        <v>-56421</v>
      </c>
      <c r="J33" s="344">
        <v>-51631</v>
      </c>
      <c r="K33" s="344">
        <v>-48350</v>
      </c>
      <c r="L33" s="344">
        <v>-47737</v>
      </c>
      <c r="M33" s="344">
        <v>-46697</v>
      </c>
      <c r="N33" s="344">
        <v>-41717</v>
      </c>
    </row>
    <row r="34" spans="3:16" ht="14.25" thickBot="1" x14ac:dyDescent="0.35">
      <c r="E34" s="365"/>
      <c r="F34" s="364"/>
      <c r="G34" s="364"/>
      <c r="H34" s="364"/>
      <c r="I34" s="364"/>
      <c r="J34" s="364"/>
      <c r="K34" s="364"/>
      <c r="L34" s="364"/>
      <c r="M34" s="364"/>
      <c r="N34" s="364"/>
    </row>
    <row r="35" spans="3:16" ht="14.25" thickBot="1" x14ac:dyDescent="0.35">
      <c r="E35" s="349" t="s">
        <v>693</v>
      </c>
      <c r="F35" s="342">
        <v>26647</v>
      </c>
      <c r="G35" s="342">
        <v>117064</v>
      </c>
      <c r="H35" s="342">
        <v>-21246</v>
      </c>
      <c r="I35" s="342">
        <v>-141563</v>
      </c>
      <c r="J35" s="342">
        <v>-54811</v>
      </c>
      <c r="K35" s="342">
        <v>24520</v>
      </c>
      <c r="L35" s="342">
        <v>45085</v>
      </c>
      <c r="M35" s="342">
        <v>-25695</v>
      </c>
      <c r="N35" s="342">
        <v>83292</v>
      </c>
    </row>
    <row r="36" spans="3:16" ht="14.25" thickBot="1" x14ac:dyDescent="0.35">
      <c r="E36" s="349" t="s">
        <v>692</v>
      </c>
      <c r="F36" s="344">
        <v>226578</v>
      </c>
      <c r="G36" s="344">
        <v>226578</v>
      </c>
      <c r="H36" s="344">
        <v>343642</v>
      </c>
      <c r="I36" s="344">
        <v>322396</v>
      </c>
      <c r="J36" s="344">
        <v>180833</v>
      </c>
      <c r="K36" s="344">
        <v>126022</v>
      </c>
      <c r="L36" s="344">
        <v>150542</v>
      </c>
      <c r="M36" s="344">
        <v>195627</v>
      </c>
      <c r="N36" s="344">
        <v>169932</v>
      </c>
    </row>
    <row r="37" spans="3:16" ht="14.25" thickBot="1" x14ac:dyDescent="0.35">
      <c r="E37" s="349" t="s">
        <v>691</v>
      </c>
      <c r="F37" s="342">
        <v>253224</v>
      </c>
      <c r="G37" s="342">
        <v>343642</v>
      </c>
      <c r="H37" s="342">
        <v>322396</v>
      </c>
      <c r="I37" s="342">
        <v>180833</v>
      </c>
      <c r="J37" s="342">
        <v>126022</v>
      </c>
      <c r="K37" s="342">
        <v>150542</v>
      </c>
      <c r="L37" s="342">
        <v>195627</v>
      </c>
      <c r="M37" s="342">
        <v>169932</v>
      </c>
      <c r="N37" s="342">
        <v>253224</v>
      </c>
    </row>
    <row r="39" spans="3:16" x14ac:dyDescent="0.3">
      <c r="C39" s="311" t="s">
        <v>690</v>
      </c>
      <c r="D39" s="311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</row>
    <row r="40" spans="3:16" ht="14.25" thickBot="1" x14ac:dyDescent="0.35"/>
    <row r="41" spans="3:16" ht="14.25" thickBot="1" x14ac:dyDescent="0.35">
      <c r="E41" s="348" t="s">
        <v>494</v>
      </c>
      <c r="F41" s="348" t="s">
        <v>229</v>
      </c>
      <c r="G41" s="348">
        <v>2015</v>
      </c>
      <c r="H41" s="348">
        <v>2016</v>
      </c>
      <c r="I41" s="348">
        <v>2017</v>
      </c>
      <c r="J41" s="348">
        <v>2018</v>
      </c>
      <c r="K41" s="348">
        <v>2019</v>
      </c>
      <c r="L41" s="348">
        <v>2020</v>
      </c>
      <c r="M41" s="348">
        <v>2021</v>
      </c>
      <c r="N41" s="348">
        <v>2022</v>
      </c>
    </row>
    <row r="42" spans="3:16" ht="15" thickTop="1" thickBot="1" x14ac:dyDescent="0.35">
      <c r="E42" s="363" t="s">
        <v>689</v>
      </c>
      <c r="F42" s="362"/>
      <c r="G42" s="362"/>
      <c r="H42" s="362"/>
      <c r="I42" s="362"/>
      <c r="J42" s="362"/>
      <c r="K42" s="362"/>
      <c r="L42" s="362"/>
      <c r="M42" s="362"/>
      <c r="N42" s="362"/>
    </row>
    <row r="43" spans="3:16" ht="14.25" thickBot="1" x14ac:dyDescent="0.35">
      <c r="E43" s="346" t="s">
        <v>688</v>
      </c>
      <c r="F43" s="342">
        <v>1672154</v>
      </c>
      <c r="G43" s="342">
        <v>240781</v>
      </c>
      <c r="H43" s="342">
        <v>177409</v>
      </c>
      <c r="I43" s="342">
        <v>163331</v>
      </c>
      <c r="J43" s="342">
        <v>188264</v>
      </c>
      <c r="K43" s="342">
        <v>216345</v>
      </c>
      <c r="L43" s="342">
        <v>220287</v>
      </c>
      <c r="M43" s="342">
        <v>223187</v>
      </c>
      <c r="N43" s="342">
        <v>242552</v>
      </c>
    </row>
    <row r="44" spans="3:16" ht="14.25" thickBot="1" x14ac:dyDescent="0.35">
      <c r="E44" s="346" t="s">
        <v>687</v>
      </c>
      <c r="F44" s="344">
        <v>1036504</v>
      </c>
      <c r="G44" s="344">
        <v>108307</v>
      </c>
      <c r="H44" s="344">
        <v>113410</v>
      </c>
      <c r="I44" s="344">
        <v>120440</v>
      </c>
      <c r="J44" s="344">
        <v>126664</v>
      </c>
      <c r="K44" s="344">
        <v>134143</v>
      </c>
      <c r="L44" s="344">
        <v>142774</v>
      </c>
      <c r="M44" s="344">
        <v>152416</v>
      </c>
      <c r="N44" s="344">
        <v>138350</v>
      </c>
    </row>
    <row r="45" spans="3:16" ht="14.25" thickBot="1" x14ac:dyDescent="0.35">
      <c r="E45" s="346" t="s">
        <v>686</v>
      </c>
      <c r="F45" s="354">
        <v>2708658</v>
      </c>
      <c r="G45" s="354">
        <v>349087</v>
      </c>
      <c r="H45" s="354">
        <v>290819</v>
      </c>
      <c r="I45" s="354">
        <v>283771</v>
      </c>
      <c r="J45" s="354">
        <v>314928</v>
      </c>
      <c r="K45" s="354">
        <v>350488</v>
      </c>
      <c r="L45" s="354">
        <v>363060</v>
      </c>
      <c r="M45" s="354">
        <v>375603</v>
      </c>
      <c r="N45" s="354">
        <v>380902</v>
      </c>
    </row>
    <row r="46" spans="3:16" ht="14.25" thickBot="1" x14ac:dyDescent="0.35">
      <c r="E46" s="346" t="s">
        <v>685</v>
      </c>
      <c r="F46" s="344">
        <v>-176275</v>
      </c>
      <c r="G46" s="344">
        <v>-16898</v>
      </c>
      <c r="H46" s="344">
        <v>-32382</v>
      </c>
      <c r="I46" s="344">
        <v>-11373</v>
      </c>
      <c r="J46" s="344">
        <v>-29550</v>
      </c>
      <c r="K46" s="344">
        <v>-32736</v>
      </c>
      <c r="L46" s="344">
        <v>-16776</v>
      </c>
      <c r="M46" s="344">
        <v>-17866</v>
      </c>
      <c r="N46" s="344">
        <v>-18693</v>
      </c>
    </row>
    <row r="47" spans="3:16" ht="14.25" thickBot="1" x14ac:dyDescent="0.35">
      <c r="E47" s="346" t="s">
        <v>578</v>
      </c>
      <c r="F47" s="354">
        <v>-305865</v>
      </c>
      <c r="G47" s="354">
        <v>-44398</v>
      </c>
      <c r="H47" s="354">
        <v>-28806</v>
      </c>
      <c r="I47" s="354">
        <v>-25872</v>
      </c>
      <c r="J47" s="354">
        <v>-33065</v>
      </c>
      <c r="K47" s="354">
        <v>-40655</v>
      </c>
      <c r="L47" s="354">
        <v>-41757</v>
      </c>
      <c r="M47" s="354">
        <v>-42711</v>
      </c>
      <c r="N47" s="354">
        <v>-48602</v>
      </c>
    </row>
    <row r="48" spans="3:16" ht="14.25" thickBot="1" x14ac:dyDescent="0.35">
      <c r="E48" s="343" t="s">
        <v>684</v>
      </c>
      <c r="F48" s="360">
        <v>2226518</v>
      </c>
      <c r="G48" s="360">
        <v>287790</v>
      </c>
      <c r="H48" s="360">
        <v>229631</v>
      </c>
      <c r="I48" s="360">
        <v>246526</v>
      </c>
      <c r="J48" s="360">
        <v>252312</v>
      </c>
      <c r="K48" s="360">
        <v>277097</v>
      </c>
      <c r="L48" s="360">
        <v>304528</v>
      </c>
      <c r="M48" s="360">
        <v>315026</v>
      </c>
      <c r="N48" s="360">
        <v>313606</v>
      </c>
    </row>
    <row r="49" spans="5:14" ht="14.25" thickBot="1" x14ac:dyDescent="0.35">
      <c r="E49" s="357"/>
      <c r="F49" s="361" t="b">
        <f t="shared" ref="F49:N49" si="12">F48=F7</f>
        <v>1</v>
      </c>
      <c r="G49" s="361" t="b">
        <f t="shared" si="12"/>
        <v>1</v>
      </c>
      <c r="H49" s="361" t="b">
        <f t="shared" si="12"/>
        <v>1</v>
      </c>
      <c r="I49" s="361" t="b">
        <f t="shared" si="12"/>
        <v>1</v>
      </c>
      <c r="J49" s="361" t="b">
        <f t="shared" si="12"/>
        <v>1</v>
      </c>
      <c r="K49" s="361" t="b">
        <f t="shared" si="12"/>
        <v>1</v>
      </c>
      <c r="L49" s="361" t="b">
        <f t="shared" si="12"/>
        <v>1</v>
      </c>
      <c r="M49" s="361" t="b">
        <f t="shared" si="12"/>
        <v>1</v>
      </c>
      <c r="N49" s="361" t="b">
        <f t="shared" si="12"/>
        <v>1</v>
      </c>
    </row>
    <row r="50" spans="5:14" ht="14.25" thickBot="1" x14ac:dyDescent="0.35">
      <c r="E50" s="343" t="s">
        <v>683</v>
      </c>
      <c r="F50" s="359"/>
      <c r="G50" s="359"/>
      <c r="H50" s="359"/>
      <c r="I50" s="359"/>
      <c r="J50" s="359"/>
      <c r="K50" s="359"/>
      <c r="L50" s="359"/>
      <c r="M50" s="359"/>
      <c r="N50" s="359"/>
    </row>
    <row r="51" spans="5:14" ht="14.25" thickBot="1" x14ac:dyDescent="0.35">
      <c r="E51" s="346" t="s">
        <v>682</v>
      </c>
      <c r="F51" s="344">
        <v>-1535664</v>
      </c>
      <c r="G51" s="344">
        <v>-198572</v>
      </c>
      <c r="H51" s="344">
        <v>-164873</v>
      </c>
      <c r="I51" s="344">
        <v>-172953</v>
      </c>
      <c r="J51" s="344">
        <v>-182451</v>
      </c>
      <c r="K51" s="344">
        <v>-191868</v>
      </c>
      <c r="L51" s="344">
        <v>-199347</v>
      </c>
      <c r="M51" s="344">
        <v>-207978</v>
      </c>
      <c r="N51" s="344">
        <v>-217621</v>
      </c>
    </row>
    <row r="52" spans="5:14" ht="27.75" thickBot="1" x14ac:dyDescent="0.35">
      <c r="E52" s="346" t="s">
        <v>681</v>
      </c>
      <c r="F52" s="355" t="s">
        <v>680</v>
      </c>
      <c r="G52" s="355" t="s">
        <v>679</v>
      </c>
      <c r="H52" s="355" t="s">
        <v>673</v>
      </c>
      <c r="I52" s="354">
        <v>-58048</v>
      </c>
      <c r="J52" s="355" t="s">
        <v>673</v>
      </c>
      <c r="K52" s="355" t="s">
        <v>673</v>
      </c>
      <c r="L52" s="355" t="s">
        <v>673</v>
      </c>
      <c r="M52" s="354">
        <v>29024</v>
      </c>
      <c r="N52" s="354">
        <v>29024</v>
      </c>
    </row>
    <row r="53" spans="5:14" ht="14.25" thickBot="1" x14ac:dyDescent="0.35">
      <c r="E53" s="343" t="s">
        <v>678</v>
      </c>
      <c r="F53" s="360">
        <v>-1535664</v>
      </c>
      <c r="G53" s="360">
        <v>-198572</v>
      </c>
      <c r="H53" s="360">
        <v>-164873</v>
      </c>
      <c r="I53" s="360">
        <v>-231001</v>
      </c>
      <c r="J53" s="360">
        <v>-182451</v>
      </c>
      <c r="K53" s="360">
        <v>-191868</v>
      </c>
      <c r="L53" s="360">
        <v>-199347</v>
      </c>
      <c r="M53" s="360">
        <v>-178954</v>
      </c>
      <c r="N53" s="360">
        <v>-188597</v>
      </c>
    </row>
    <row r="54" spans="5:14" ht="14.25" thickBot="1" x14ac:dyDescent="0.35">
      <c r="E54" s="357"/>
      <c r="F54" s="356"/>
      <c r="G54" s="356"/>
      <c r="H54" s="356"/>
      <c r="I54" s="356"/>
      <c r="J54" s="356"/>
      <c r="K54" s="356"/>
      <c r="L54" s="356"/>
      <c r="M54" s="356"/>
      <c r="N54" s="356"/>
    </row>
    <row r="55" spans="5:14" ht="14.25" thickBot="1" x14ac:dyDescent="0.35">
      <c r="E55" s="343" t="s">
        <v>677</v>
      </c>
      <c r="F55" s="359"/>
      <c r="G55" s="359"/>
      <c r="H55" s="359"/>
      <c r="I55" s="359"/>
      <c r="J55" s="359"/>
      <c r="K55" s="359"/>
      <c r="L55" s="359"/>
      <c r="M55" s="359"/>
      <c r="N55" s="359"/>
    </row>
    <row r="56" spans="5:14" ht="14.25" thickBot="1" x14ac:dyDescent="0.35">
      <c r="E56" s="346" t="s">
        <v>676</v>
      </c>
      <c r="F56" s="359"/>
      <c r="G56" s="359"/>
      <c r="H56" s="359"/>
      <c r="I56" s="359"/>
      <c r="J56" s="359"/>
      <c r="K56" s="359"/>
      <c r="L56" s="359"/>
      <c r="M56" s="359"/>
      <c r="N56" s="359"/>
    </row>
    <row r="57" spans="5:14" ht="27.75" thickBot="1" x14ac:dyDescent="0.35">
      <c r="E57" s="346" t="s">
        <v>675</v>
      </c>
      <c r="F57" s="344">
        <v>85163</v>
      </c>
      <c r="G57" s="344">
        <v>85163</v>
      </c>
      <c r="H57" s="358" t="s">
        <v>673</v>
      </c>
      <c r="I57" s="358" t="s">
        <v>673</v>
      </c>
      <c r="J57" s="358" t="s">
        <v>673</v>
      </c>
      <c r="K57" s="358" t="s">
        <v>673</v>
      </c>
      <c r="L57" s="358" t="s">
        <v>673</v>
      </c>
      <c r="M57" s="358" t="s">
        <v>673</v>
      </c>
      <c r="N57" s="358" t="s">
        <v>673</v>
      </c>
    </row>
    <row r="58" spans="5:14" ht="27.75" thickBot="1" x14ac:dyDescent="0.35">
      <c r="E58" s="346" t="s">
        <v>674</v>
      </c>
      <c r="F58" s="344">
        <v>-341122</v>
      </c>
      <c r="G58" s="358" t="s">
        <v>662</v>
      </c>
      <c r="H58" s="344">
        <v>-27627</v>
      </c>
      <c r="I58" s="344">
        <v>-100667</v>
      </c>
      <c r="J58" s="344">
        <v>-73040</v>
      </c>
      <c r="K58" s="344">
        <v>-12359</v>
      </c>
      <c r="L58" s="344">
        <v>-12359</v>
      </c>
      <c r="M58" s="344">
        <v>-115070</v>
      </c>
      <c r="N58" s="358" t="s">
        <v>673</v>
      </c>
    </row>
    <row r="59" spans="5:14" ht="14.25" thickBot="1" x14ac:dyDescent="0.35">
      <c r="E59" s="346" t="s">
        <v>672</v>
      </c>
      <c r="F59" s="344">
        <v>-408248</v>
      </c>
      <c r="G59" s="344">
        <v>-57316</v>
      </c>
      <c r="H59" s="344">
        <v>-58377</v>
      </c>
      <c r="I59" s="344">
        <v>-56421</v>
      </c>
      <c r="J59" s="344">
        <v>-51631</v>
      </c>
      <c r="K59" s="344">
        <v>-48350</v>
      </c>
      <c r="L59" s="344">
        <v>-47737</v>
      </c>
      <c r="M59" s="344">
        <v>-46697</v>
      </c>
      <c r="N59" s="344">
        <v>-41717</v>
      </c>
    </row>
    <row r="60" spans="5:14" ht="14.25" thickBot="1" x14ac:dyDescent="0.35">
      <c r="E60" s="343" t="s">
        <v>671</v>
      </c>
      <c r="F60" s="342">
        <v>-664207</v>
      </c>
      <c r="G60" s="342">
        <v>27846</v>
      </c>
      <c r="H60" s="342">
        <v>-86004</v>
      </c>
      <c r="I60" s="342">
        <v>-157089</v>
      </c>
      <c r="J60" s="342">
        <v>-124672</v>
      </c>
      <c r="K60" s="342">
        <v>-60709</v>
      </c>
      <c r="L60" s="342">
        <v>-60096</v>
      </c>
      <c r="M60" s="342">
        <v>-161767</v>
      </c>
      <c r="N60" s="342">
        <v>-41717</v>
      </c>
    </row>
    <row r="61" spans="5:14" ht="14.25" thickBot="1" x14ac:dyDescent="0.35">
      <c r="E61" s="357"/>
      <c r="F61" s="356"/>
      <c r="G61" s="356"/>
      <c r="H61" s="356"/>
      <c r="I61" s="356"/>
      <c r="J61" s="356"/>
      <c r="K61" s="356"/>
      <c r="L61" s="356"/>
      <c r="M61" s="356"/>
      <c r="N61" s="356"/>
    </row>
    <row r="62" spans="5:14" ht="14.25" thickBot="1" x14ac:dyDescent="0.35">
      <c r="E62" s="343" t="s">
        <v>670</v>
      </c>
      <c r="F62" s="352">
        <v>26647</v>
      </c>
      <c r="G62" s="352">
        <v>117064</v>
      </c>
      <c r="H62" s="352">
        <v>-21246</v>
      </c>
      <c r="I62" s="352">
        <v>-141563</v>
      </c>
      <c r="J62" s="352">
        <v>-54811</v>
      </c>
      <c r="K62" s="352">
        <v>24520</v>
      </c>
      <c r="L62" s="352">
        <v>45085</v>
      </c>
      <c r="M62" s="352">
        <v>-25695</v>
      </c>
      <c r="N62" s="352">
        <v>83292</v>
      </c>
    </row>
    <row r="63" spans="5:14" ht="14.25" thickBot="1" x14ac:dyDescent="0.35">
      <c r="E63" s="343" t="s">
        <v>669</v>
      </c>
      <c r="F63" s="355"/>
      <c r="G63" s="354">
        <v>226578</v>
      </c>
      <c r="H63" s="354">
        <v>343642</v>
      </c>
      <c r="I63" s="354">
        <v>322396</v>
      </c>
      <c r="J63" s="354">
        <v>180833</v>
      </c>
      <c r="K63" s="354">
        <v>126022</v>
      </c>
      <c r="L63" s="354">
        <v>150542</v>
      </c>
      <c r="M63" s="354">
        <v>195627</v>
      </c>
      <c r="N63" s="354">
        <v>169932</v>
      </c>
    </row>
    <row r="64" spans="5:14" ht="14.25" thickBot="1" x14ac:dyDescent="0.35">
      <c r="E64" s="343" t="s">
        <v>668</v>
      </c>
      <c r="F64" s="353"/>
      <c r="G64" s="352">
        <v>343642</v>
      </c>
      <c r="H64" s="352">
        <v>322396</v>
      </c>
      <c r="I64" s="352">
        <v>180833</v>
      </c>
      <c r="J64" s="352">
        <v>126022</v>
      </c>
      <c r="K64" s="352">
        <v>150542</v>
      </c>
      <c r="L64" s="352">
        <v>195627</v>
      </c>
      <c r="M64" s="352">
        <v>169932</v>
      </c>
      <c r="N64" s="352">
        <v>253224</v>
      </c>
    </row>
    <row r="67" spans="1:16" s="350" customFormat="1" x14ac:dyDescent="0.3">
      <c r="A67" s="350" t="s">
        <v>667</v>
      </c>
      <c r="C67" s="351"/>
      <c r="D67" s="351"/>
    </row>
    <row r="69" spans="1:16" x14ac:dyDescent="0.3">
      <c r="C69" s="311" t="s">
        <v>666</v>
      </c>
      <c r="D69" s="311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</row>
    <row r="70" spans="1:16" ht="14.25" thickBot="1" x14ac:dyDescent="0.35"/>
    <row r="71" spans="1:16" ht="14.25" thickBot="1" x14ac:dyDescent="0.35">
      <c r="E71" s="349" t="s">
        <v>494</v>
      </c>
      <c r="F71" s="348" t="s">
        <v>604</v>
      </c>
      <c r="G71" s="348">
        <v>2015</v>
      </c>
      <c r="H71" s="348">
        <v>2016</v>
      </c>
      <c r="I71" s="348">
        <v>2017</v>
      </c>
      <c r="J71" s="348">
        <v>2018</v>
      </c>
      <c r="K71" s="348">
        <v>2019</v>
      </c>
      <c r="L71" s="348">
        <v>2020</v>
      </c>
      <c r="M71" s="348">
        <v>2021</v>
      </c>
      <c r="N71" s="348">
        <v>2022</v>
      </c>
    </row>
    <row r="72" spans="1:16" ht="15" thickTop="1" thickBot="1" x14ac:dyDescent="0.35">
      <c r="E72" s="343" t="s">
        <v>665</v>
      </c>
      <c r="F72" s="347">
        <v>23116768</v>
      </c>
      <c r="G72" s="347">
        <v>2612211</v>
      </c>
      <c r="H72" s="347">
        <v>2688711</v>
      </c>
      <c r="I72" s="347">
        <v>2726650</v>
      </c>
      <c r="J72" s="347">
        <v>2839877</v>
      </c>
      <c r="K72" s="347">
        <v>2965827</v>
      </c>
      <c r="L72" s="347">
        <v>3027883</v>
      </c>
      <c r="M72" s="347">
        <v>3093798</v>
      </c>
      <c r="N72" s="347">
        <v>3161811</v>
      </c>
    </row>
    <row r="73" spans="1:16" ht="14.25" thickBot="1" x14ac:dyDescent="0.35">
      <c r="E73" s="346" t="s">
        <v>500</v>
      </c>
      <c r="F73" s="344">
        <v>4664713</v>
      </c>
      <c r="G73" s="344">
        <v>759743</v>
      </c>
      <c r="H73" s="344">
        <v>601874</v>
      </c>
      <c r="I73" s="344">
        <v>518478</v>
      </c>
      <c r="J73" s="344">
        <v>526887</v>
      </c>
      <c r="K73" s="344">
        <v>546646</v>
      </c>
      <c r="L73" s="344">
        <v>558084</v>
      </c>
      <c r="M73" s="344">
        <v>570233</v>
      </c>
      <c r="N73" s="344">
        <v>582769</v>
      </c>
    </row>
    <row r="74" spans="1:16" ht="14.25" thickBot="1" x14ac:dyDescent="0.35">
      <c r="E74" s="346" t="s">
        <v>564</v>
      </c>
      <c r="F74" s="344">
        <v>18452055</v>
      </c>
      <c r="G74" s="344">
        <v>1852468</v>
      </c>
      <c r="H74" s="344">
        <v>2086837</v>
      </c>
      <c r="I74" s="344">
        <v>2208171</v>
      </c>
      <c r="J74" s="344">
        <v>2312991</v>
      </c>
      <c r="K74" s="344">
        <v>2419181</v>
      </c>
      <c r="L74" s="344">
        <v>2469799</v>
      </c>
      <c r="M74" s="344">
        <v>2523565</v>
      </c>
      <c r="N74" s="344">
        <v>2579042</v>
      </c>
    </row>
    <row r="75" spans="1:16" ht="14.25" thickBot="1" x14ac:dyDescent="0.35">
      <c r="E75" s="343" t="s">
        <v>664</v>
      </c>
      <c r="F75" s="342">
        <v>386436</v>
      </c>
      <c r="G75" s="342">
        <v>25919</v>
      </c>
      <c r="H75" s="342">
        <v>36717</v>
      </c>
      <c r="I75" s="342">
        <v>44579</v>
      </c>
      <c r="J75" s="342">
        <v>47711</v>
      </c>
      <c r="K75" s="342">
        <v>50718</v>
      </c>
      <c r="L75" s="342">
        <v>55132</v>
      </c>
      <c r="M75" s="342">
        <v>60080</v>
      </c>
      <c r="N75" s="342">
        <v>65579</v>
      </c>
    </row>
    <row r="76" spans="1:16" ht="14.25" thickBot="1" x14ac:dyDescent="0.35">
      <c r="E76" s="346" t="s">
        <v>663</v>
      </c>
      <c r="F76" s="344">
        <v>321105</v>
      </c>
      <c r="G76" s="344">
        <v>25919</v>
      </c>
      <c r="H76" s="344">
        <v>30919</v>
      </c>
      <c r="I76" s="344">
        <v>34445</v>
      </c>
      <c r="J76" s="344">
        <v>37865</v>
      </c>
      <c r="K76" s="344">
        <v>40888</v>
      </c>
      <c r="L76" s="344">
        <v>45273</v>
      </c>
      <c r="M76" s="344">
        <v>50174</v>
      </c>
      <c r="N76" s="344">
        <v>55623</v>
      </c>
    </row>
    <row r="77" spans="1:16" ht="27.75" thickBot="1" x14ac:dyDescent="0.35">
      <c r="E77" s="346" t="s">
        <v>504</v>
      </c>
      <c r="F77" s="344">
        <v>65331</v>
      </c>
      <c r="G77" s="345" t="s">
        <v>662</v>
      </c>
      <c r="H77" s="344">
        <v>5799</v>
      </c>
      <c r="I77" s="344">
        <v>10135</v>
      </c>
      <c r="J77" s="344">
        <v>9846</v>
      </c>
      <c r="K77" s="344">
        <v>9830</v>
      </c>
      <c r="L77" s="344">
        <v>9860</v>
      </c>
      <c r="M77" s="344">
        <v>9907</v>
      </c>
      <c r="N77" s="344">
        <v>9957</v>
      </c>
    </row>
    <row r="78" spans="1:16" ht="14.25" thickBot="1" x14ac:dyDescent="0.35">
      <c r="E78" s="343" t="s">
        <v>655</v>
      </c>
      <c r="F78" s="342">
        <v>23503204</v>
      </c>
      <c r="G78" s="342">
        <v>2638130</v>
      </c>
      <c r="H78" s="342">
        <v>2725428</v>
      </c>
      <c r="I78" s="342">
        <v>2771229</v>
      </c>
      <c r="J78" s="342">
        <v>2887588</v>
      </c>
      <c r="K78" s="342">
        <v>3016545</v>
      </c>
      <c r="L78" s="342">
        <v>3083015</v>
      </c>
      <c r="M78" s="342">
        <v>3153879</v>
      </c>
      <c r="N78" s="342">
        <v>3227390</v>
      </c>
    </row>
    <row r="79" spans="1:16" x14ac:dyDescent="0.3">
      <c r="F79" s="341" t="b">
        <f t="shared" ref="F79:N79" si="13">F78=F9</f>
        <v>1</v>
      </c>
      <c r="G79" s="341" t="b">
        <f t="shared" si="13"/>
        <v>1</v>
      </c>
      <c r="H79" s="341" t="b">
        <f t="shared" si="13"/>
        <v>1</v>
      </c>
      <c r="I79" s="341" t="b">
        <f t="shared" si="13"/>
        <v>1</v>
      </c>
      <c r="J79" s="341" t="b">
        <f t="shared" si="13"/>
        <v>1</v>
      </c>
      <c r="K79" s="341" t="b">
        <f t="shared" si="13"/>
        <v>1</v>
      </c>
      <c r="L79" s="341" t="b">
        <f t="shared" si="13"/>
        <v>1</v>
      </c>
      <c r="M79" s="341" t="b">
        <f t="shared" si="13"/>
        <v>1</v>
      </c>
      <c r="N79" s="341" t="b">
        <f t="shared" si="13"/>
        <v>1</v>
      </c>
    </row>
    <row r="80" spans="1:16" x14ac:dyDescent="0.3">
      <c r="F80" s="341"/>
      <c r="G80" s="341"/>
      <c r="H80" s="341"/>
      <c r="I80" s="341"/>
      <c r="J80" s="341"/>
      <c r="K80" s="341"/>
      <c r="L80" s="341"/>
      <c r="M80" s="341"/>
      <c r="N80" s="341"/>
    </row>
    <row r="81" spans="3:16" x14ac:dyDescent="0.3">
      <c r="C81" s="311" t="s">
        <v>638</v>
      </c>
      <c r="D81" s="311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</row>
    <row r="82" spans="3:16" ht="14.25" thickBot="1" x14ac:dyDescent="0.35"/>
    <row r="83" spans="3:16" ht="14.25" thickBot="1" x14ac:dyDescent="0.35">
      <c r="E83" s="320" t="s">
        <v>494</v>
      </c>
      <c r="F83" s="326" t="s">
        <v>604</v>
      </c>
      <c r="G83" s="326">
        <v>2015</v>
      </c>
      <c r="H83" s="326">
        <v>2016</v>
      </c>
      <c r="I83" s="326">
        <v>2017</v>
      </c>
      <c r="J83" s="326">
        <v>2018</v>
      </c>
      <c r="K83" s="326">
        <v>2019</v>
      </c>
      <c r="L83" s="326">
        <v>2020</v>
      </c>
      <c r="M83" s="326">
        <v>2021</v>
      </c>
      <c r="N83" s="326">
        <v>2022</v>
      </c>
    </row>
    <row r="84" spans="3:16" ht="15" thickTop="1" thickBot="1" x14ac:dyDescent="0.35">
      <c r="E84" s="312" t="s">
        <v>661</v>
      </c>
      <c r="F84" s="332">
        <v>13866991</v>
      </c>
      <c r="G84" s="332">
        <v>1402291</v>
      </c>
      <c r="H84" s="332">
        <v>1493175</v>
      </c>
      <c r="I84" s="332">
        <v>1584570</v>
      </c>
      <c r="J84" s="332">
        <v>1678132</v>
      </c>
      <c r="K84" s="332">
        <v>1794752</v>
      </c>
      <c r="L84" s="332">
        <v>1896322</v>
      </c>
      <c r="M84" s="332">
        <v>1986128</v>
      </c>
      <c r="N84" s="332">
        <v>2031621</v>
      </c>
    </row>
    <row r="85" spans="3:16" ht="14.25" thickBot="1" x14ac:dyDescent="0.35">
      <c r="E85" s="312" t="s">
        <v>660</v>
      </c>
      <c r="F85" s="304">
        <v>7477637</v>
      </c>
      <c r="G85" s="304">
        <v>720810</v>
      </c>
      <c r="H85" s="304">
        <v>783344</v>
      </c>
      <c r="I85" s="304">
        <v>838830</v>
      </c>
      <c r="J85" s="304">
        <v>896565</v>
      </c>
      <c r="K85" s="304">
        <v>975715</v>
      </c>
      <c r="L85" s="304">
        <v>1037996</v>
      </c>
      <c r="M85" s="304">
        <v>1095472</v>
      </c>
      <c r="N85" s="304">
        <v>1128905</v>
      </c>
    </row>
    <row r="86" spans="3:16" ht="14.25" thickBot="1" x14ac:dyDescent="0.35">
      <c r="E86" s="312" t="s">
        <v>659</v>
      </c>
      <c r="F86" s="304">
        <v>2861827</v>
      </c>
      <c r="G86" s="304">
        <v>282328</v>
      </c>
      <c r="H86" s="304">
        <v>302630</v>
      </c>
      <c r="I86" s="304">
        <v>324497</v>
      </c>
      <c r="J86" s="304">
        <v>347071</v>
      </c>
      <c r="K86" s="304">
        <v>370293</v>
      </c>
      <c r="L86" s="304">
        <v>394853</v>
      </c>
      <c r="M86" s="304">
        <v>411437</v>
      </c>
      <c r="N86" s="304">
        <v>428717</v>
      </c>
    </row>
    <row r="87" spans="3:16" ht="14.25" thickBot="1" x14ac:dyDescent="0.35">
      <c r="E87" s="312" t="s">
        <v>658</v>
      </c>
      <c r="F87" s="304">
        <v>3527526</v>
      </c>
      <c r="G87" s="304">
        <v>399152</v>
      </c>
      <c r="H87" s="304">
        <v>407201</v>
      </c>
      <c r="I87" s="304">
        <v>421243</v>
      </c>
      <c r="J87" s="304">
        <v>434496</v>
      </c>
      <c r="K87" s="304">
        <v>448744</v>
      </c>
      <c r="L87" s="304">
        <v>463473</v>
      </c>
      <c r="M87" s="304">
        <v>479219</v>
      </c>
      <c r="N87" s="304">
        <v>473998</v>
      </c>
    </row>
    <row r="88" spans="3:16" ht="14.25" thickBot="1" x14ac:dyDescent="0.35">
      <c r="E88" s="312" t="s">
        <v>657</v>
      </c>
      <c r="F88" s="307">
        <v>4787162</v>
      </c>
      <c r="G88" s="307">
        <v>627118</v>
      </c>
      <c r="H88" s="307">
        <v>687474</v>
      </c>
      <c r="I88" s="307">
        <v>648287</v>
      </c>
      <c r="J88" s="307">
        <v>631298</v>
      </c>
      <c r="K88" s="307">
        <v>600740</v>
      </c>
      <c r="L88" s="307">
        <v>551877</v>
      </c>
      <c r="M88" s="307">
        <v>519800</v>
      </c>
      <c r="N88" s="307">
        <v>520569</v>
      </c>
    </row>
    <row r="89" spans="3:16" ht="14.25" thickBot="1" x14ac:dyDescent="0.35">
      <c r="E89" s="312" t="s">
        <v>656</v>
      </c>
      <c r="F89" s="302">
        <v>18654153</v>
      </c>
      <c r="G89" s="302">
        <v>2029409</v>
      </c>
      <c r="H89" s="302">
        <v>2180649</v>
      </c>
      <c r="I89" s="302">
        <v>2232857</v>
      </c>
      <c r="J89" s="302">
        <v>2309430</v>
      </c>
      <c r="K89" s="302">
        <v>2395492</v>
      </c>
      <c r="L89" s="302">
        <v>2448199</v>
      </c>
      <c r="M89" s="302">
        <v>2505927</v>
      </c>
      <c r="N89" s="302">
        <v>2552189</v>
      </c>
    </row>
    <row r="90" spans="3:16" ht="14.25" thickBot="1" x14ac:dyDescent="0.35">
      <c r="E90" s="312" t="s">
        <v>655</v>
      </c>
      <c r="F90" s="307">
        <v>23503204</v>
      </c>
      <c r="G90" s="307">
        <v>2638130</v>
      </c>
      <c r="H90" s="307">
        <v>2725428</v>
      </c>
      <c r="I90" s="307">
        <v>2771229</v>
      </c>
      <c r="J90" s="307">
        <v>2887588</v>
      </c>
      <c r="K90" s="307">
        <v>3016545</v>
      </c>
      <c r="L90" s="307">
        <v>3083015</v>
      </c>
      <c r="M90" s="307">
        <v>3153879</v>
      </c>
      <c r="N90" s="307">
        <v>3227390</v>
      </c>
    </row>
    <row r="91" spans="3:16" ht="14.25" thickBot="1" x14ac:dyDescent="0.35">
      <c r="E91" s="312" t="s">
        <v>654</v>
      </c>
      <c r="F91" s="340">
        <v>0.79400000000000004</v>
      </c>
      <c r="G91" s="340">
        <v>0.76900000000000002</v>
      </c>
      <c r="H91" s="340">
        <v>0.8</v>
      </c>
      <c r="I91" s="340">
        <v>0.80600000000000005</v>
      </c>
      <c r="J91" s="340">
        <v>0.8</v>
      </c>
      <c r="K91" s="340">
        <v>0.79400000000000004</v>
      </c>
      <c r="L91" s="340">
        <v>0.79400000000000004</v>
      </c>
      <c r="M91" s="340">
        <v>0.79500000000000004</v>
      </c>
      <c r="N91" s="340">
        <v>0.79100000000000004</v>
      </c>
    </row>
    <row r="92" spans="3:16" x14ac:dyDescent="0.3">
      <c r="E92" s="300" t="s">
        <v>653</v>
      </c>
      <c r="F92" s="339">
        <f t="shared" ref="F92:N92" si="14">F78-F89</f>
        <v>4849051</v>
      </c>
      <c r="G92" s="339">
        <f t="shared" si="14"/>
        <v>608721</v>
      </c>
      <c r="H92" s="339">
        <f t="shared" si="14"/>
        <v>544779</v>
      </c>
      <c r="I92" s="339">
        <f t="shared" si="14"/>
        <v>538372</v>
      </c>
      <c r="J92" s="339">
        <f t="shared" si="14"/>
        <v>578158</v>
      </c>
      <c r="K92" s="339">
        <f t="shared" si="14"/>
        <v>621053</v>
      </c>
      <c r="L92" s="339">
        <f t="shared" si="14"/>
        <v>634816</v>
      </c>
      <c r="M92" s="339">
        <f t="shared" si="14"/>
        <v>647952</v>
      </c>
      <c r="N92" s="339">
        <f t="shared" si="14"/>
        <v>675201</v>
      </c>
    </row>
    <row r="94" spans="3:16" ht="14.25" thickBot="1" x14ac:dyDescent="0.35">
      <c r="D94" s="301" t="s">
        <v>652</v>
      </c>
    </row>
    <row r="95" spans="3:16" ht="14.25" thickBot="1" x14ac:dyDescent="0.35">
      <c r="E95" s="320" t="s">
        <v>494</v>
      </c>
      <c r="F95" s="326" t="s">
        <v>651</v>
      </c>
      <c r="G95" s="326">
        <v>2015</v>
      </c>
      <c r="H95" s="326">
        <v>2016</v>
      </c>
      <c r="I95" s="326">
        <v>2017</v>
      </c>
      <c r="J95" s="326">
        <v>2018</v>
      </c>
      <c r="K95" s="326">
        <v>2019</v>
      </c>
      <c r="L95" s="326">
        <v>2020</v>
      </c>
      <c r="M95" s="326">
        <v>2021</v>
      </c>
      <c r="N95" s="326">
        <v>2022</v>
      </c>
    </row>
    <row r="96" spans="3:16" ht="24.75" thickTop="1" thickBot="1" x14ac:dyDescent="0.35">
      <c r="E96" s="312" t="s">
        <v>650</v>
      </c>
      <c r="F96" s="338"/>
      <c r="G96" s="338"/>
      <c r="H96" s="338"/>
      <c r="I96" s="338"/>
      <c r="J96" s="338"/>
      <c r="K96" s="338"/>
      <c r="L96" s="338"/>
      <c r="M96" s="338"/>
      <c r="N96" s="338"/>
    </row>
    <row r="97" spans="4:14" ht="14.25" thickBot="1" x14ac:dyDescent="0.35">
      <c r="E97" s="337" t="s">
        <v>647</v>
      </c>
      <c r="F97" s="307">
        <v>2145</v>
      </c>
      <c r="G97" s="304">
        <v>1996</v>
      </c>
      <c r="H97" s="304">
        <v>2044</v>
      </c>
      <c r="I97" s="304">
        <v>2091</v>
      </c>
      <c r="J97" s="304">
        <v>2139</v>
      </c>
      <c r="K97" s="304">
        <v>2187</v>
      </c>
      <c r="L97" s="304">
        <v>2234</v>
      </c>
      <c r="M97" s="304">
        <v>2234</v>
      </c>
      <c r="N97" s="304">
        <v>2234</v>
      </c>
    </row>
    <row r="98" spans="4:14" ht="14.25" thickBot="1" x14ac:dyDescent="0.35">
      <c r="E98" s="337" t="s">
        <v>646</v>
      </c>
      <c r="F98" s="307">
        <v>2019</v>
      </c>
      <c r="G98" s="304">
        <v>1868</v>
      </c>
      <c r="H98" s="304">
        <v>1916</v>
      </c>
      <c r="I98" s="304">
        <v>1965</v>
      </c>
      <c r="J98" s="304">
        <v>2013</v>
      </c>
      <c r="K98" s="304">
        <v>2062</v>
      </c>
      <c r="L98" s="304">
        <v>2110</v>
      </c>
      <c r="M98" s="304">
        <v>2110</v>
      </c>
      <c r="N98" s="304">
        <v>2110</v>
      </c>
    </row>
    <row r="99" spans="4:14" ht="14.25" thickBot="1" x14ac:dyDescent="0.35">
      <c r="E99" s="337" t="s">
        <v>645</v>
      </c>
      <c r="F99" s="314">
        <v>193</v>
      </c>
      <c r="G99" s="317">
        <v>169</v>
      </c>
      <c r="H99" s="317">
        <v>177</v>
      </c>
      <c r="I99" s="317">
        <v>184</v>
      </c>
      <c r="J99" s="317">
        <v>192</v>
      </c>
      <c r="K99" s="317">
        <v>200</v>
      </c>
      <c r="L99" s="317">
        <v>208</v>
      </c>
      <c r="M99" s="317">
        <v>208</v>
      </c>
      <c r="N99" s="317">
        <v>208</v>
      </c>
    </row>
    <row r="100" spans="4:14" ht="14.25" thickBot="1" x14ac:dyDescent="0.35">
      <c r="E100" s="320" t="s">
        <v>649</v>
      </c>
      <c r="F100" s="302">
        <v>4357</v>
      </c>
      <c r="G100" s="302">
        <v>4032</v>
      </c>
      <c r="H100" s="302">
        <v>4136</v>
      </c>
      <c r="I100" s="302">
        <v>4240</v>
      </c>
      <c r="J100" s="302">
        <v>4344</v>
      </c>
      <c r="K100" s="302">
        <v>4448</v>
      </c>
      <c r="L100" s="302">
        <v>4552</v>
      </c>
      <c r="M100" s="302">
        <v>4552</v>
      </c>
      <c r="N100" s="302">
        <v>4552</v>
      </c>
    </row>
    <row r="101" spans="4:14" ht="14.25" thickBot="1" x14ac:dyDescent="0.35">
      <c r="E101" s="312" t="s">
        <v>648</v>
      </c>
      <c r="F101" s="314"/>
      <c r="G101" s="317"/>
      <c r="H101" s="317"/>
      <c r="I101" s="317"/>
      <c r="J101" s="317"/>
      <c r="K101" s="317"/>
      <c r="L101" s="317"/>
      <c r="M101" s="317"/>
      <c r="N101" s="317"/>
    </row>
    <row r="102" spans="4:14" ht="14.25" thickBot="1" x14ac:dyDescent="0.35">
      <c r="E102" s="337" t="s">
        <v>647</v>
      </c>
      <c r="F102" s="336">
        <v>82</v>
      </c>
      <c r="G102" s="335">
        <v>70</v>
      </c>
      <c r="H102" s="335">
        <v>73</v>
      </c>
      <c r="I102" s="335">
        <v>77</v>
      </c>
      <c r="J102" s="335">
        <v>80</v>
      </c>
      <c r="K102" s="335">
        <v>83</v>
      </c>
      <c r="L102" s="335">
        <v>87</v>
      </c>
      <c r="M102" s="335">
        <v>91</v>
      </c>
      <c r="N102" s="335">
        <v>94</v>
      </c>
    </row>
    <row r="103" spans="4:14" ht="14.25" thickBot="1" x14ac:dyDescent="0.35">
      <c r="E103" s="337" t="s">
        <v>646</v>
      </c>
      <c r="F103" s="336">
        <v>82</v>
      </c>
      <c r="G103" s="335">
        <v>70</v>
      </c>
      <c r="H103" s="335">
        <v>73</v>
      </c>
      <c r="I103" s="335">
        <v>77</v>
      </c>
      <c r="J103" s="335">
        <v>80</v>
      </c>
      <c r="K103" s="335">
        <v>83</v>
      </c>
      <c r="L103" s="335">
        <v>87</v>
      </c>
      <c r="M103" s="335">
        <v>91</v>
      </c>
      <c r="N103" s="335">
        <v>94</v>
      </c>
    </row>
    <row r="104" spans="4:14" ht="14.25" thickBot="1" x14ac:dyDescent="0.35">
      <c r="E104" s="337" t="s">
        <v>645</v>
      </c>
      <c r="F104" s="336">
        <v>78</v>
      </c>
      <c r="G104" s="335">
        <v>67</v>
      </c>
      <c r="H104" s="335">
        <v>70</v>
      </c>
      <c r="I104" s="335">
        <v>73</v>
      </c>
      <c r="J104" s="335">
        <v>76</v>
      </c>
      <c r="K104" s="335">
        <v>79</v>
      </c>
      <c r="L104" s="335">
        <v>83</v>
      </c>
      <c r="M104" s="335">
        <v>86</v>
      </c>
      <c r="N104" s="335">
        <v>90</v>
      </c>
    </row>
    <row r="105" spans="4:14" ht="14.25" thickBot="1" x14ac:dyDescent="0.35">
      <c r="E105" s="320" t="s">
        <v>644</v>
      </c>
      <c r="F105" s="319">
        <v>82</v>
      </c>
      <c r="G105" s="319">
        <v>70</v>
      </c>
      <c r="H105" s="319">
        <v>73</v>
      </c>
      <c r="I105" s="319">
        <v>77</v>
      </c>
      <c r="J105" s="319">
        <v>80</v>
      </c>
      <c r="K105" s="319">
        <v>83</v>
      </c>
      <c r="L105" s="319">
        <v>87</v>
      </c>
      <c r="M105" s="319">
        <v>90</v>
      </c>
      <c r="N105" s="319">
        <v>94</v>
      </c>
    </row>
    <row r="106" spans="4:14" ht="14.25" thickBot="1" x14ac:dyDescent="0.35">
      <c r="E106" s="320" t="s">
        <v>643</v>
      </c>
      <c r="F106" s="334"/>
      <c r="G106" s="333">
        <v>282328</v>
      </c>
      <c r="H106" s="333">
        <v>302630</v>
      </c>
      <c r="I106" s="333">
        <v>324497</v>
      </c>
      <c r="J106" s="333">
        <v>347071</v>
      </c>
      <c r="K106" s="333">
        <v>370293</v>
      </c>
      <c r="L106" s="333">
        <v>394853</v>
      </c>
      <c r="M106" s="333">
        <v>411437</v>
      </c>
      <c r="N106" s="333">
        <v>428717</v>
      </c>
    </row>
    <row r="108" spans="4:14" ht="14.25" thickBot="1" x14ac:dyDescent="0.35">
      <c r="D108" s="301" t="s">
        <v>642</v>
      </c>
    </row>
    <row r="109" spans="4:14" ht="14.25" thickBot="1" x14ac:dyDescent="0.35">
      <c r="E109" s="320" t="s">
        <v>494</v>
      </c>
      <c r="F109" s="326" t="s">
        <v>604</v>
      </c>
      <c r="G109" s="326">
        <v>2015</v>
      </c>
      <c r="H109" s="326">
        <v>2016</v>
      </c>
      <c r="I109" s="326">
        <v>2017</v>
      </c>
      <c r="J109" s="326">
        <v>2018</v>
      </c>
      <c r="K109" s="326">
        <v>2019</v>
      </c>
      <c r="L109" s="326">
        <v>2020</v>
      </c>
      <c r="M109" s="326">
        <v>2021</v>
      </c>
      <c r="N109" s="326">
        <v>2022</v>
      </c>
    </row>
    <row r="110" spans="4:14" ht="15" thickTop="1" thickBot="1" x14ac:dyDescent="0.35">
      <c r="E110" s="312" t="s">
        <v>641</v>
      </c>
      <c r="F110" s="332">
        <v>881599</v>
      </c>
      <c r="G110" s="331">
        <v>91325</v>
      </c>
      <c r="H110" s="331">
        <v>95856</v>
      </c>
      <c r="I110" s="331">
        <v>102099</v>
      </c>
      <c r="J110" s="331">
        <v>107626</v>
      </c>
      <c r="K110" s="331">
        <v>114267</v>
      </c>
      <c r="L110" s="331">
        <v>121931</v>
      </c>
      <c r="M110" s="331">
        <v>130493</v>
      </c>
      <c r="N110" s="331">
        <v>118003</v>
      </c>
    </row>
    <row r="111" spans="4:14" ht="14.25" thickBot="1" x14ac:dyDescent="0.35">
      <c r="E111" s="312" t="s">
        <v>640</v>
      </c>
      <c r="F111" s="307">
        <v>2645927</v>
      </c>
      <c r="G111" s="304">
        <v>307828</v>
      </c>
      <c r="H111" s="304">
        <v>311345</v>
      </c>
      <c r="I111" s="304">
        <v>319144</v>
      </c>
      <c r="J111" s="304">
        <v>326870</v>
      </c>
      <c r="K111" s="304">
        <v>334477</v>
      </c>
      <c r="L111" s="304">
        <v>341542</v>
      </c>
      <c r="M111" s="304">
        <v>348725</v>
      </c>
      <c r="N111" s="304">
        <v>355995</v>
      </c>
    </row>
    <row r="112" spans="4:14" ht="14.25" thickBot="1" x14ac:dyDescent="0.35">
      <c r="E112" s="320" t="s">
        <v>639</v>
      </c>
      <c r="F112" s="302">
        <v>2861826</v>
      </c>
      <c r="G112" s="302">
        <v>399152</v>
      </c>
      <c r="H112" s="302">
        <v>407201</v>
      </c>
      <c r="I112" s="302">
        <v>421243</v>
      </c>
      <c r="J112" s="302">
        <v>434496</v>
      </c>
      <c r="K112" s="302">
        <v>448744</v>
      </c>
      <c r="L112" s="302">
        <v>463473</v>
      </c>
      <c r="M112" s="302">
        <v>479219</v>
      </c>
      <c r="N112" s="302">
        <v>473998</v>
      </c>
    </row>
    <row r="115" spans="3:16" x14ac:dyDescent="0.3">
      <c r="C115" s="311" t="s">
        <v>638</v>
      </c>
      <c r="D115" s="311"/>
      <c r="E115" s="310"/>
      <c r="F115" s="310"/>
      <c r="G115" s="310"/>
      <c r="H115" s="310"/>
      <c r="I115" s="310"/>
      <c r="J115" s="310"/>
      <c r="K115" s="310"/>
      <c r="L115" s="310"/>
      <c r="M115" s="310"/>
      <c r="N115" s="310"/>
      <c r="O115" s="310"/>
      <c r="P115" s="310"/>
    </row>
    <row r="116" spans="3:16" s="329" customFormat="1" ht="14.25" thickBot="1" x14ac:dyDescent="0.35">
      <c r="C116" s="330"/>
      <c r="D116" s="330"/>
    </row>
    <row r="117" spans="3:16" ht="14.25" thickBot="1" x14ac:dyDescent="0.35">
      <c r="E117" s="326" t="s">
        <v>494</v>
      </c>
      <c r="F117" s="326" t="s">
        <v>604</v>
      </c>
      <c r="G117" s="326">
        <v>2015</v>
      </c>
      <c r="H117" s="326">
        <v>2016</v>
      </c>
      <c r="I117" s="326">
        <v>2017</v>
      </c>
      <c r="J117" s="326">
        <v>2018</v>
      </c>
      <c r="K117" s="326">
        <v>2019</v>
      </c>
      <c r="L117" s="326">
        <v>2020</v>
      </c>
      <c r="M117" s="326">
        <v>2021</v>
      </c>
      <c r="N117" s="326">
        <v>2022</v>
      </c>
    </row>
    <row r="118" spans="3:16" ht="15" thickTop="1" thickBot="1" x14ac:dyDescent="0.35">
      <c r="E118" s="328" t="s">
        <v>637</v>
      </c>
      <c r="F118" s="327">
        <v>1825481</v>
      </c>
      <c r="G118" s="327">
        <v>219818</v>
      </c>
      <c r="H118" s="327">
        <v>213576</v>
      </c>
      <c r="I118" s="327">
        <v>215912</v>
      </c>
      <c r="J118" s="327">
        <v>224234</v>
      </c>
      <c r="K118" s="327">
        <v>232193</v>
      </c>
      <c r="L118" s="327">
        <v>236001</v>
      </c>
      <c r="M118" s="327">
        <v>239889</v>
      </c>
      <c r="N118" s="327">
        <v>243859</v>
      </c>
    </row>
    <row r="119" spans="3:16" ht="14.25" thickBot="1" x14ac:dyDescent="0.35">
      <c r="E119" s="312" t="s">
        <v>636</v>
      </c>
      <c r="F119" s="302">
        <v>661100</v>
      </c>
      <c r="G119" s="302">
        <v>70753</v>
      </c>
      <c r="H119" s="302">
        <v>73937</v>
      </c>
      <c r="I119" s="302">
        <v>77338</v>
      </c>
      <c r="J119" s="302">
        <v>80741</v>
      </c>
      <c r="K119" s="302">
        <v>84132</v>
      </c>
      <c r="L119" s="302">
        <v>87666</v>
      </c>
      <c r="M119" s="302">
        <v>91348</v>
      </c>
      <c r="N119" s="302">
        <v>95184</v>
      </c>
    </row>
    <row r="120" spans="3:16" ht="14.25" thickBot="1" x14ac:dyDescent="0.35">
      <c r="E120" s="318" t="s">
        <v>584</v>
      </c>
      <c r="F120" s="304">
        <v>482876</v>
      </c>
      <c r="G120" s="304">
        <v>51679</v>
      </c>
      <c r="H120" s="304">
        <v>54005</v>
      </c>
      <c r="I120" s="304">
        <v>56489</v>
      </c>
      <c r="J120" s="304">
        <v>58974</v>
      </c>
      <c r="K120" s="304">
        <v>61451</v>
      </c>
      <c r="L120" s="304">
        <v>64032</v>
      </c>
      <c r="M120" s="304">
        <v>66722</v>
      </c>
      <c r="N120" s="304">
        <v>69524</v>
      </c>
    </row>
    <row r="121" spans="3:16" ht="14.25" thickBot="1" x14ac:dyDescent="0.35">
      <c r="E121" s="318" t="s">
        <v>635</v>
      </c>
      <c r="F121" s="304">
        <v>73596</v>
      </c>
      <c r="G121" s="304">
        <v>7877</v>
      </c>
      <c r="H121" s="304">
        <v>8231</v>
      </c>
      <c r="I121" s="304">
        <v>8610</v>
      </c>
      <c r="J121" s="304">
        <v>8988</v>
      </c>
      <c r="K121" s="304">
        <v>9366</v>
      </c>
      <c r="L121" s="304">
        <v>9759</v>
      </c>
      <c r="M121" s="304">
        <v>10169</v>
      </c>
      <c r="N121" s="304">
        <v>10596</v>
      </c>
    </row>
    <row r="122" spans="3:16" ht="14.25" thickBot="1" x14ac:dyDescent="0.35">
      <c r="E122" s="318" t="s">
        <v>634</v>
      </c>
      <c r="F122" s="304">
        <v>104628</v>
      </c>
      <c r="G122" s="304">
        <v>11198</v>
      </c>
      <c r="H122" s="304">
        <v>11702</v>
      </c>
      <c r="I122" s="304">
        <v>12240</v>
      </c>
      <c r="J122" s="304">
        <v>12778</v>
      </c>
      <c r="K122" s="304">
        <v>13315</v>
      </c>
      <c r="L122" s="304">
        <v>13874</v>
      </c>
      <c r="M122" s="304">
        <v>14457</v>
      </c>
      <c r="N122" s="304">
        <v>15064</v>
      </c>
    </row>
    <row r="123" spans="3:16" ht="14.25" thickBot="1" x14ac:dyDescent="0.35">
      <c r="E123" s="318" t="s">
        <v>633</v>
      </c>
      <c r="F123" s="317"/>
      <c r="G123" s="317">
        <v>536</v>
      </c>
      <c r="H123" s="317">
        <v>536</v>
      </c>
      <c r="I123" s="317">
        <v>536</v>
      </c>
      <c r="J123" s="317">
        <v>536</v>
      </c>
      <c r="K123" s="317">
        <v>536</v>
      </c>
      <c r="L123" s="317">
        <v>536</v>
      </c>
      <c r="M123" s="317">
        <v>536</v>
      </c>
      <c r="N123" s="317">
        <v>536</v>
      </c>
    </row>
    <row r="124" spans="3:16" ht="14.25" thickBot="1" x14ac:dyDescent="0.35">
      <c r="E124" s="312" t="s">
        <v>632</v>
      </c>
      <c r="F124" s="302">
        <v>425923</v>
      </c>
      <c r="G124" s="302">
        <v>47808</v>
      </c>
      <c r="H124" s="302">
        <v>49390</v>
      </c>
      <c r="I124" s="302">
        <v>50220</v>
      </c>
      <c r="J124" s="302">
        <v>52329</v>
      </c>
      <c r="K124" s="302">
        <v>54666</v>
      </c>
      <c r="L124" s="302">
        <v>55870</v>
      </c>
      <c r="M124" s="302">
        <v>57154</v>
      </c>
      <c r="N124" s="302">
        <v>58486</v>
      </c>
    </row>
    <row r="125" spans="3:16" ht="14.25" thickBot="1" x14ac:dyDescent="0.35">
      <c r="E125" s="318" t="s">
        <v>583</v>
      </c>
      <c r="F125" s="304">
        <v>120164</v>
      </c>
      <c r="G125" s="304">
        <v>13488</v>
      </c>
      <c r="H125" s="304">
        <v>13934</v>
      </c>
      <c r="I125" s="304">
        <v>14168</v>
      </c>
      <c r="J125" s="304">
        <v>14763</v>
      </c>
      <c r="K125" s="304">
        <v>15423</v>
      </c>
      <c r="L125" s="304">
        <v>15762</v>
      </c>
      <c r="M125" s="304">
        <v>16125</v>
      </c>
      <c r="N125" s="304">
        <v>16501</v>
      </c>
    </row>
    <row r="126" spans="3:16" ht="14.25" thickBot="1" x14ac:dyDescent="0.35">
      <c r="E126" s="318" t="s">
        <v>631</v>
      </c>
      <c r="F126" s="304">
        <v>145291</v>
      </c>
      <c r="G126" s="304">
        <v>16308</v>
      </c>
      <c r="H126" s="304">
        <v>16848</v>
      </c>
      <c r="I126" s="304">
        <v>17131</v>
      </c>
      <c r="J126" s="304">
        <v>17850</v>
      </c>
      <c r="K126" s="304">
        <v>18648</v>
      </c>
      <c r="L126" s="304">
        <v>19058</v>
      </c>
      <c r="M126" s="304">
        <v>19496</v>
      </c>
      <c r="N126" s="304">
        <v>19951</v>
      </c>
    </row>
    <row r="127" spans="3:16" ht="14.25" thickBot="1" x14ac:dyDescent="0.35">
      <c r="E127" s="318" t="s">
        <v>630</v>
      </c>
      <c r="F127" s="304">
        <v>160467</v>
      </c>
      <c r="G127" s="304">
        <v>18012</v>
      </c>
      <c r="H127" s="304">
        <v>18608</v>
      </c>
      <c r="I127" s="304">
        <v>18920</v>
      </c>
      <c r="J127" s="304">
        <v>19715</v>
      </c>
      <c r="K127" s="304">
        <v>20595</v>
      </c>
      <c r="L127" s="304">
        <v>21049</v>
      </c>
      <c r="M127" s="304">
        <v>21533</v>
      </c>
      <c r="N127" s="304">
        <v>22035</v>
      </c>
    </row>
    <row r="128" spans="3:16" ht="14.25" thickBot="1" x14ac:dyDescent="0.35">
      <c r="E128" s="312" t="s">
        <v>629</v>
      </c>
      <c r="F128" s="302">
        <v>111211</v>
      </c>
      <c r="G128" s="302">
        <v>11520</v>
      </c>
      <c r="H128" s="302">
        <v>12092</v>
      </c>
      <c r="I128" s="302">
        <v>12879</v>
      </c>
      <c r="J128" s="302">
        <v>13577</v>
      </c>
      <c r="K128" s="302">
        <v>14414</v>
      </c>
      <c r="L128" s="302">
        <v>15381</v>
      </c>
      <c r="M128" s="302">
        <v>16461</v>
      </c>
      <c r="N128" s="302">
        <v>14886</v>
      </c>
    </row>
    <row r="129" spans="3:16" ht="14.25" thickBot="1" x14ac:dyDescent="0.35">
      <c r="E129" s="312" t="s">
        <v>628</v>
      </c>
      <c r="F129" s="302">
        <v>153182</v>
      </c>
      <c r="G129" s="302">
        <v>18041</v>
      </c>
      <c r="H129" s="302">
        <v>18376</v>
      </c>
      <c r="I129" s="302">
        <v>18691</v>
      </c>
      <c r="J129" s="302">
        <v>19014</v>
      </c>
      <c r="K129" s="302">
        <v>19303</v>
      </c>
      <c r="L129" s="302">
        <v>19611</v>
      </c>
      <c r="M129" s="302">
        <v>19912</v>
      </c>
      <c r="N129" s="302">
        <v>20234</v>
      </c>
    </row>
    <row r="130" spans="3:16" ht="14.25" thickBot="1" x14ac:dyDescent="0.35">
      <c r="E130" s="312" t="s">
        <v>627</v>
      </c>
      <c r="F130" s="302">
        <v>3176897</v>
      </c>
      <c r="G130" s="302">
        <v>367941</v>
      </c>
      <c r="H130" s="302">
        <v>367371</v>
      </c>
      <c r="I130" s="302">
        <v>375041</v>
      </c>
      <c r="J130" s="302">
        <v>389894</v>
      </c>
      <c r="K130" s="302">
        <v>404708</v>
      </c>
      <c r="L130" s="302">
        <v>414529</v>
      </c>
      <c r="M130" s="302">
        <v>424764</v>
      </c>
      <c r="N130" s="302">
        <v>432649</v>
      </c>
    </row>
    <row r="131" spans="3:16" ht="14.25" thickBot="1" x14ac:dyDescent="0.35">
      <c r="E131" s="320" t="s">
        <v>626</v>
      </c>
      <c r="F131" s="305">
        <v>0.13500000000000001</v>
      </c>
      <c r="G131" s="305">
        <v>0.13900000000000001</v>
      </c>
      <c r="H131" s="305">
        <v>0.13500000000000001</v>
      </c>
      <c r="I131" s="305">
        <v>0.13500000000000001</v>
      </c>
      <c r="J131" s="305">
        <v>0.13500000000000001</v>
      </c>
      <c r="K131" s="305">
        <v>0.13400000000000001</v>
      </c>
      <c r="L131" s="305">
        <v>0.13400000000000001</v>
      </c>
      <c r="M131" s="305">
        <v>0.13500000000000001</v>
      </c>
      <c r="N131" s="305">
        <v>0.13400000000000001</v>
      </c>
    </row>
    <row r="133" spans="3:16" x14ac:dyDescent="0.3">
      <c r="C133" s="311" t="s">
        <v>625</v>
      </c>
      <c r="D133" s="311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</row>
    <row r="134" spans="3:16" ht="14.25" thickBot="1" x14ac:dyDescent="0.35"/>
    <row r="135" spans="3:16" ht="14.25" thickBot="1" x14ac:dyDescent="0.35">
      <c r="E135" s="455" t="s">
        <v>494</v>
      </c>
      <c r="F135" s="456"/>
      <c r="G135" s="457"/>
      <c r="H135" s="326" t="s">
        <v>604</v>
      </c>
      <c r="I135" s="326">
        <v>2015</v>
      </c>
      <c r="J135" s="326">
        <v>2016</v>
      </c>
      <c r="K135" s="326">
        <v>2017</v>
      </c>
      <c r="L135" s="326">
        <v>2018</v>
      </c>
      <c r="M135" s="326">
        <v>2019</v>
      </c>
      <c r="N135" s="326">
        <v>2020</v>
      </c>
      <c r="O135" s="326">
        <v>2021</v>
      </c>
      <c r="P135" s="326">
        <v>2022</v>
      </c>
    </row>
    <row r="136" spans="3:16" ht="15" thickTop="1" thickBot="1" x14ac:dyDescent="0.35">
      <c r="E136" s="325" t="s">
        <v>624</v>
      </c>
      <c r="F136" s="323" t="s">
        <v>623</v>
      </c>
      <c r="G136" s="323" t="s">
        <v>614</v>
      </c>
      <c r="H136" s="324">
        <v>98252</v>
      </c>
      <c r="I136" s="324">
        <v>10968</v>
      </c>
      <c r="J136" s="324">
        <v>11334</v>
      </c>
      <c r="K136" s="324">
        <v>11712</v>
      </c>
      <c r="L136" s="324">
        <v>12102</v>
      </c>
      <c r="M136" s="324">
        <v>12506</v>
      </c>
      <c r="N136" s="324">
        <v>12923</v>
      </c>
      <c r="O136" s="324">
        <v>13353</v>
      </c>
      <c r="P136" s="324">
        <v>13353</v>
      </c>
    </row>
    <row r="137" spans="3:16" ht="14.25" thickBot="1" x14ac:dyDescent="0.35">
      <c r="E137" s="318" t="s">
        <v>622</v>
      </c>
      <c r="F137" s="323" t="s">
        <v>621</v>
      </c>
      <c r="G137" s="323" t="s">
        <v>614</v>
      </c>
      <c r="H137" s="308">
        <v>24776</v>
      </c>
      <c r="I137" s="308">
        <v>3031</v>
      </c>
      <c r="J137" s="308">
        <v>3233</v>
      </c>
      <c r="K137" s="308">
        <v>3448</v>
      </c>
      <c r="L137" s="308">
        <v>3031</v>
      </c>
      <c r="M137" s="308">
        <v>2771</v>
      </c>
      <c r="N137" s="308">
        <v>2956</v>
      </c>
      <c r="O137" s="308">
        <v>3153</v>
      </c>
      <c r="P137" s="308">
        <v>3153</v>
      </c>
    </row>
    <row r="138" spans="3:16" ht="14.25" thickBot="1" x14ac:dyDescent="0.35">
      <c r="E138" s="318" t="s">
        <v>620</v>
      </c>
      <c r="F138" s="323" t="s">
        <v>619</v>
      </c>
      <c r="G138" s="323" t="s">
        <v>614</v>
      </c>
      <c r="H138" s="322">
        <v>545149</v>
      </c>
      <c r="I138" s="322">
        <v>56308</v>
      </c>
      <c r="J138" s="322">
        <v>56692</v>
      </c>
      <c r="K138" s="322">
        <v>59985</v>
      </c>
      <c r="L138" s="322">
        <v>63897</v>
      </c>
      <c r="M138" s="322">
        <v>68778</v>
      </c>
      <c r="N138" s="322">
        <v>75296</v>
      </c>
      <c r="O138" s="322">
        <v>83091</v>
      </c>
      <c r="P138" s="322">
        <v>81102</v>
      </c>
    </row>
    <row r="139" spans="3:16" ht="14.25" thickBot="1" x14ac:dyDescent="0.35">
      <c r="E139" s="318" t="s">
        <v>618</v>
      </c>
      <c r="F139" s="323" t="s">
        <v>615</v>
      </c>
      <c r="G139" s="323" t="s">
        <v>614</v>
      </c>
      <c r="H139" s="308">
        <v>11401</v>
      </c>
      <c r="I139" s="308">
        <v>1195</v>
      </c>
      <c r="J139" s="308">
        <v>1375</v>
      </c>
      <c r="K139" s="308">
        <v>1518</v>
      </c>
      <c r="L139" s="308">
        <v>1656</v>
      </c>
      <c r="M139" s="308">
        <v>1463</v>
      </c>
      <c r="N139" s="308">
        <v>1503</v>
      </c>
      <c r="O139" s="308">
        <v>1535</v>
      </c>
      <c r="P139" s="308">
        <v>1156</v>
      </c>
    </row>
    <row r="140" spans="3:16" ht="14.25" thickBot="1" x14ac:dyDescent="0.35">
      <c r="E140" s="318" t="s">
        <v>617</v>
      </c>
      <c r="F140" s="323" t="s">
        <v>615</v>
      </c>
      <c r="G140" s="323" t="s">
        <v>614</v>
      </c>
      <c r="H140" s="304">
        <v>217965</v>
      </c>
      <c r="I140" s="304">
        <v>20554</v>
      </c>
      <c r="J140" s="304">
        <v>23042</v>
      </c>
      <c r="K140" s="304">
        <v>25645</v>
      </c>
      <c r="L140" s="304">
        <v>27764</v>
      </c>
      <c r="M140" s="304">
        <v>30841</v>
      </c>
      <c r="N140" s="304">
        <v>32130</v>
      </c>
      <c r="O140" s="304">
        <v>33260</v>
      </c>
      <c r="P140" s="304">
        <v>24730</v>
      </c>
    </row>
    <row r="141" spans="3:16" ht="14.25" thickBot="1" x14ac:dyDescent="0.35">
      <c r="E141" s="318" t="s">
        <v>616</v>
      </c>
      <c r="F141" s="323" t="s">
        <v>615</v>
      </c>
      <c r="G141" s="323" t="s">
        <v>614</v>
      </c>
      <c r="H141" s="308">
        <v>95267</v>
      </c>
      <c r="I141" s="308">
        <v>10789</v>
      </c>
      <c r="J141" s="308">
        <v>12273</v>
      </c>
      <c r="K141" s="308">
        <v>12670</v>
      </c>
      <c r="L141" s="308">
        <v>12752</v>
      </c>
      <c r="M141" s="308">
        <v>12322</v>
      </c>
      <c r="N141" s="308">
        <v>12504</v>
      </c>
      <c r="O141" s="308">
        <v>12562</v>
      </c>
      <c r="P141" s="308">
        <v>9394</v>
      </c>
    </row>
    <row r="142" spans="3:16" ht="14.25" thickBot="1" x14ac:dyDescent="0.35">
      <c r="E142" s="452" t="s">
        <v>613</v>
      </c>
      <c r="F142" s="453"/>
      <c r="G142" s="454"/>
      <c r="H142" s="321">
        <v>992810</v>
      </c>
      <c r="I142" s="321">
        <v>102845</v>
      </c>
      <c r="J142" s="321">
        <v>107948</v>
      </c>
      <c r="K142" s="321">
        <v>114979</v>
      </c>
      <c r="L142" s="321">
        <v>121202</v>
      </c>
      <c r="M142" s="321">
        <v>128681</v>
      </c>
      <c r="N142" s="321">
        <v>137312</v>
      </c>
      <c r="O142" s="321">
        <v>146955</v>
      </c>
      <c r="P142" s="321">
        <v>132888</v>
      </c>
    </row>
    <row r="143" spans="3:16" ht="14.25" thickBot="1" x14ac:dyDescent="0.35">
      <c r="E143" s="449" t="s">
        <v>612</v>
      </c>
      <c r="F143" s="450"/>
      <c r="G143" s="451"/>
      <c r="H143" s="308">
        <v>164982</v>
      </c>
      <c r="I143" s="308">
        <v>16892</v>
      </c>
      <c r="J143" s="308">
        <v>17103</v>
      </c>
      <c r="K143" s="308">
        <v>19240</v>
      </c>
      <c r="L143" s="308">
        <v>20749</v>
      </c>
      <c r="M143" s="308">
        <v>22749</v>
      </c>
      <c r="N143" s="308">
        <v>22749</v>
      </c>
      <c r="O143" s="308">
        <v>22749</v>
      </c>
      <c r="P143" s="308">
        <v>22749</v>
      </c>
    </row>
    <row r="144" spans="3:16" ht="14.25" thickBot="1" x14ac:dyDescent="0.35">
      <c r="E144" s="449" t="s">
        <v>611</v>
      </c>
      <c r="F144" s="450"/>
      <c r="G144" s="451"/>
      <c r="H144" s="322">
        <v>21035</v>
      </c>
      <c r="I144" s="322">
        <v>2292</v>
      </c>
      <c r="J144" s="322">
        <v>2590</v>
      </c>
      <c r="K144" s="322">
        <v>2613</v>
      </c>
      <c r="L144" s="322">
        <v>2746</v>
      </c>
      <c r="M144" s="322">
        <v>2698</v>
      </c>
      <c r="N144" s="322">
        <v>2698</v>
      </c>
      <c r="O144" s="322">
        <v>2698</v>
      </c>
      <c r="P144" s="322">
        <v>2698</v>
      </c>
    </row>
    <row r="145" spans="3:16" ht="14.25" thickBot="1" x14ac:dyDescent="0.35">
      <c r="E145" s="449" t="s">
        <v>610</v>
      </c>
      <c r="F145" s="450"/>
      <c r="G145" s="451"/>
      <c r="H145" s="308">
        <v>134054</v>
      </c>
      <c r="I145" s="308">
        <v>16869</v>
      </c>
      <c r="J145" s="308">
        <v>16470</v>
      </c>
      <c r="K145" s="308">
        <v>16613</v>
      </c>
      <c r="L145" s="308">
        <v>16648</v>
      </c>
      <c r="M145" s="308">
        <v>16864</v>
      </c>
      <c r="N145" s="308">
        <v>16864</v>
      </c>
      <c r="O145" s="308">
        <v>16864</v>
      </c>
      <c r="P145" s="308">
        <v>16864</v>
      </c>
    </row>
    <row r="146" spans="3:16" ht="14.25" thickBot="1" x14ac:dyDescent="0.35">
      <c r="E146" s="449" t="s">
        <v>609</v>
      </c>
      <c r="F146" s="450"/>
      <c r="G146" s="451"/>
      <c r="H146" s="322">
        <v>107148</v>
      </c>
      <c r="I146" s="322">
        <v>10542</v>
      </c>
      <c r="J146" s="322">
        <v>12588</v>
      </c>
      <c r="K146" s="322">
        <v>13027</v>
      </c>
      <c r="L146" s="322">
        <v>13578</v>
      </c>
      <c r="M146" s="322">
        <v>14353</v>
      </c>
      <c r="N146" s="322">
        <v>14353</v>
      </c>
      <c r="O146" s="322">
        <v>14353</v>
      </c>
      <c r="P146" s="322">
        <v>14353</v>
      </c>
    </row>
    <row r="147" spans="3:16" ht="14.25" thickBot="1" x14ac:dyDescent="0.35">
      <c r="E147" s="449" t="s">
        <v>608</v>
      </c>
      <c r="F147" s="450"/>
      <c r="G147" s="451"/>
      <c r="H147" s="308">
        <v>65852</v>
      </c>
      <c r="I147" s="308">
        <v>7537</v>
      </c>
      <c r="J147" s="308">
        <v>7815</v>
      </c>
      <c r="K147" s="308">
        <v>8050</v>
      </c>
      <c r="L147" s="308">
        <v>8291</v>
      </c>
      <c r="M147" s="308">
        <v>8540</v>
      </c>
      <c r="N147" s="308">
        <v>8540</v>
      </c>
      <c r="O147" s="308">
        <v>8540</v>
      </c>
      <c r="P147" s="308">
        <v>8540</v>
      </c>
    </row>
    <row r="148" spans="3:16" ht="14.25" thickBot="1" x14ac:dyDescent="0.35">
      <c r="E148" s="452" t="s">
        <v>607</v>
      </c>
      <c r="F148" s="453"/>
      <c r="G148" s="454"/>
      <c r="H148" s="321">
        <v>493070</v>
      </c>
      <c r="I148" s="321">
        <v>54132</v>
      </c>
      <c r="J148" s="321">
        <v>56566</v>
      </c>
      <c r="K148" s="321">
        <v>59543</v>
      </c>
      <c r="L148" s="321">
        <v>62011</v>
      </c>
      <c r="M148" s="321">
        <v>65204</v>
      </c>
      <c r="N148" s="321">
        <v>65204</v>
      </c>
      <c r="O148" s="321">
        <v>65204</v>
      </c>
      <c r="P148" s="321">
        <v>65204</v>
      </c>
    </row>
    <row r="149" spans="3:16" ht="14.25" thickBot="1" x14ac:dyDescent="0.35">
      <c r="E149" s="452" t="s">
        <v>606</v>
      </c>
      <c r="F149" s="453"/>
      <c r="G149" s="454"/>
      <c r="H149" s="302">
        <v>1485880</v>
      </c>
      <c r="I149" s="302">
        <v>156977</v>
      </c>
      <c r="J149" s="302">
        <v>164515</v>
      </c>
      <c r="K149" s="302">
        <v>174521</v>
      </c>
      <c r="L149" s="302">
        <v>183213</v>
      </c>
      <c r="M149" s="302">
        <v>193885</v>
      </c>
      <c r="N149" s="302">
        <v>202517</v>
      </c>
      <c r="O149" s="302">
        <v>212159</v>
      </c>
      <c r="P149" s="302">
        <v>198093</v>
      </c>
    </row>
    <row r="152" spans="3:16" x14ac:dyDescent="0.3">
      <c r="C152" s="311" t="s">
        <v>605</v>
      </c>
      <c r="D152" s="311"/>
      <c r="E152" s="310"/>
      <c r="F152" s="310"/>
      <c r="G152" s="310"/>
      <c r="H152" s="310"/>
      <c r="I152" s="310"/>
      <c r="J152" s="310"/>
      <c r="K152" s="310"/>
      <c r="L152" s="310"/>
      <c r="M152" s="310"/>
      <c r="N152" s="310"/>
      <c r="O152" s="310"/>
      <c r="P152" s="310"/>
    </row>
    <row r="153" spans="3:16" ht="14.25" thickBot="1" x14ac:dyDescent="0.35"/>
    <row r="154" spans="3:16" ht="14.25" thickBot="1" x14ac:dyDescent="0.35">
      <c r="E154" s="320" t="s">
        <v>494</v>
      </c>
      <c r="F154" s="320" t="s">
        <v>604</v>
      </c>
      <c r="G154" s="320">
        <v>2015</v>
      </c>
      <c r="H154" s="320">
        <v>2016</v>
      </c>
      <c r="I154" s="320">
        <v>2017</v>
      </c>
      <c r="J154" s="320">
        <v>2018</v>
      </c>
      <c r="K154" s="320">
        <v>2019</v>
      </c>
      <c r="L154" s="320">
        <v>2020</v>
      </c>
      <c r="M154" s="320">
        <v>2021</v>
      </c>
      <c r="N154" s="320">
        <v>2022</v>
      </c>
    </row>
    <row r="155" spans="3:16" ht="14.25" thickBot="1" x14ac:dyDescent="0.35">
      <c r="E155" s="312" t="s">
        <v>603</v>
      </c>
      <c r="F155" s="302">
        <v>85163</v>
      </c>
      <c r="G155" s="302">
        <v>85163</v>
      </c>
      <c r="H155" s="319" t="s">
        <v>596</v>
      </c>
      <c r="I155" s="319" t="s">
        <v>596</v>
      </c>
      <c r="J155" s="319" t="s">
        <v>596</v>
      </c>
      <c r="K155" s="319" t="s">
        <v>596</v>
      </c>
      <c r="L155" s="319" t="s">
        <v>596</v>
      </c>
      <c r="M155" s="319" t="s">
        <v>596</v>
      </c>
      <c r="N155" s="319" t="s">
        <v>596</v>
      </c>
    </row>
    <row r="156" spans="3:16" ht="14.25" thickBot="1" x14ac:dyDescent="0.35">
      <c r="E156" s="318" t="s">
        <v>601</v>
      </c>
      <c r="F156" s="307">
        <v>1194</v>
      </c>
      <c r="G156" s="304">
        <v>1194</v>
      </c>
      <c r="H156" s="317" t="s">
        <v>596</v>
      </c>
      <c r="I156" s="317" t="s">
        <v>596</v>
      </c>
      <c r="J156" s="317" t="s">
        <v>596</v>
      </c>
      <c r="K156" s="317" t="s">
        <v>596</v>
      </c>
      <c r="L156" s="317" t="s">
        <v>596</v>
      </c>
      <c r="M156" s="317" t="s">
        <v>596</v>
      </c>
      <c r="N156" s="317" t="s">
        <v>596</v>
      </c>
    </row>
    <row r="157" spans="3:16" ht="14.25" thickBot="1" x14ac:dyDescent="0.35">
      <c r="E157" s="318" t="s">
        <v>600</v>
      </c>
      <c r="F157" s="314">
        <v>113</v>
      </c>
      <c r="G157" s="317">
        <v>113</v>
      </c>
      <c r="H157" s="317" t="s">
        <v>596</v>
      </c>
      <c r="I157" s="317" t="s">
        <v>596</v>
      </c>
      <c r="J157" s="317" t="s">
        <v>596</v>
      </c>
      <c r="K157" s="317" t="s">
        <v>596</v>
      </c>
      <c r="L157" s="317" t="s">
        <v>596</v>
      </c>
      <c r="M157" s="317" t="s">
        <v>596</v>
      </c>
      <c r="N157" s="317" t="s">
        <v>596</v>
      </c>
    </row>
    <row r="158" spans="3:16" ht="14.25" thickBot="1" x14ac:dyDescent="0.35">
      <c r="E158" s="318" t="s">
        <v>599</v>
      </c>
      <c r="F158" s="307">
        <v>83856</v>
      </c>
      <c r="G158" s="304">
        <v>83856</v>
      </c>
      <c r="H158" s="317" t="s">
        <v>596</v>
      </c>
      <c r="I158" s="317" t="s">
        <v>596</v>
      </c>
      <c r="J158" s="317" t="s">
        <v>596</v>
      </c>
      <c r="K158" s="317" t="s">
        <v>596</v>
      </c>
      <c r="L158" s="317" t="s">
        <v>596</v>
      </c>
      <c r="M158" s="317" t="s">
        <v>596</v>
      </c>
      <c r="N158" s="317" t="s">
        <v>596</v>
      </c>
    </row>
    <row r="159" spans="3:16" ht="14.25" thickBot="1" x14ac:dyDescent="0.35">
      <c r="E159" s="318" t="s">
        <v>598</v>
      </c>
      <c r="F159" s="314" t="s">
        <v>596</v>
      </c>
      <c r="G159" s="317" t="s">
        <v>596</v>
      </c>
      <c r="H159" s="317" t="s">
        <v>596</v>
      </c>
      <c r="I159" s="317" t="s">
        <v>596</v>
      </c>
      <c r="J159" s="317" t="s">
        <v>596</v>
      </c>
      <c r="K159" s="317" t="s">
        <v>596</v>
      </c>
      <c r="L159" s="317" t="s">
        <v>596</v>
      </c>
      <c r="M159" s="317" t="s">
        <v>596</v>
      </c>
      <c r="N159" s="317" t="s">
        <v>596</v>
      </c>
    </row>
    <row r="160" spans="3:16" ht="14.25" thickBot="1" x14ac:dyDescent="0.35">
      <c r="E160" s="312" t="s">
        <v>602</v>
      </c>
      <c r="F160" s="302">
        <v>-341122</v>
      </c>
      <c r="G160" s="319" t="s">
        <v>596</v>
      </c>
      <c r="H160" s="302">
        <v>-27627</v>
      </c>
      <c r="I160" s="302">
        <v>-100667</v>
      </c>
      <c r="J160" s="302">
        <v>-73040</v>
      </c>
      <c r="K160" s="302">
        <v>-12359</v>
      </c>
      <c r="L160" s="302">
        <v>-12359</v>
      </c>
      <c r="M160" s="302">
        <v>-115070</v>
      </c>
      <c r="N160" s="319" t="s">
        <v>596</v>
      </c>
    </row>
    <row r="161" spans="3:16" ht="14.25" thickBot="1" x14ac:dyDescent="0.35">
      <c r="E161" s="318" t="s">
        <v>601</v>
      </c>
      <c r="F161" s="307">
        <v>-285869</v>
      </c>
      <c r="G161" s="317" t="s">
        <v>596</v>
      </c>
      <c r="H161" s="317" t="s">
        <v>596</v>
      </c>
      <c r="I161" s="304">
        <v>-73040</v>
      </c>
      <c r="J161" s="304">
        <v>-73040</v>
      </c>
      <c r="K161" s="304">
        <v>-12359</v>
      </c>
      <c r="L161" s="304">
        <v>-12359</v>
      </c>
      <c r="M161" s="304">
        <v>-115070</v>
      </c>
      <c r="N161" s="317" t="s">
        <v>596</v>
      </c>
    </row>
    <row r="162" spans="3:16" ht="14.25" thickBot="1" x14ac:dyDescent="0.35">
      <c r="E162" s="318" t="s">
        <v>600</v>
      </c>
      <c r="F162" s="314" t="s">
        <v>596</v>
      </c>
      <c r="G162" s="317" t="s">
        <v>596</v>
      </c>
      <c r="H162" s="317" t="s">
        <v>596</v>
      </c>
      <c r="I162" s="317" t="s">
        <v>596</v>
      </c>
      <c r="J162" s="317" t="s">
        <v>596</v>
      </c>
      <c r="K162" s="317" t="s">
        <v>596</v>
      </c>
      <c r="L162" s="317" t="s">
        <v>596</v>
      </c>
      <c r="M162" s="317" t="s">
        <v>596</v>
      </c>
      <c r="N162" s="317" t="s">
        <v>596</v>
      </c>
    </row>
    <row r="163" spans="3:16" ht="14.25" thickBot="1" x14ac:dyDescent="0.35">
      <c r="E163" s="318" t="s">
        <v>599</v>
      </c>
      <c r="F163" s="314" t="s">
        <v>596</v>
      </c>
      <c r="G163" s="317" t="s">
        <v>596</v>
      </c>
      <c r="H163" s="317" t="s">
        <v>596</v>
      </c>
      <c r="I163" s="317" t="s">
        <v>596</v>
      </c>
      <c r="J163" s="317" t="s">
        <v>596</v>
      </c>
      <c r="K163" s="317" t="s">
        <v>596</v>
      </c>
      <c r="L163" s="317" t="s">
        <v>596</v>
      </c>
      <c r="M163" s="317" t="s">
        <v>596</v>
      </c>
      <c r="N163" s="317" t="s">
        <v>596</v>
      </c>
    </row>
    <row r="164" spans="3:16" ht="14.25" thickBot="1" x14ac:dyDescent="0.35">
      <c r="E164" s="318" t="s">
        <v>598</v>
      </c>
      <c r="F164" s="307">
        <v>-55253</v>
      </c>
      <c r="G164" s="317" t="s">
        <v>596</v>
      </c>
      <c r="H164" s="304">
        <v>-27627</v>
      </c>
      <c r="I164" s="304">
        <v>-27627</v>
      </c>
      <c r="J164" s="317" t="s">
        <v>596</v>
      </c>
      <c r="K164" s="317" t="s">
        <v>596</v>
      </c>
      <c r="L164" s="317" t="s">
        <v>596</v>
      </c>
      <c r="M164" s="317" t="s">
        <v>596</v>
      </c>
      <c r="N164" s="317" t="s">
        <v>596</v>
      </c>
    </row>
    <row r="165" spans="3:16" ht="14.25" thickBot="1" x14ac:dyDescent="0.35">
      <c r="E165" s="312" t="s">
        <v>597</v>
      </c>
      <c r="F165" s="302">
        <v>-255960</v>
      </c>
      <c r="G165" s="308">
        <v>85163</v>
      </c>
      <c r="H165" s="308">
        <v>-27627</v>
      </c>
      <c r="I165" s="308">
        <v>-100667</v>
      </c>
      <c r="J165" s="308">
        <v>-73040</v>
      </c>
      <c r="K165" s="308">
        <v>-12359</v>
      </c>
      <c r="L165" s="308">
        <v>-12359</v>
      </c>
      <c r="M165" s="308">
        <v>-115070</v>
      </c>
      <c r="N165" s="316" t="s">
        <v>596</v>
      </c>
    </row>
    <row r="166" spans="3:16" ht="24" thickBot="1" x14ac:dyDescent="0.35">
      <c r="E166" s="312" t="s">
        <v>595</v>
      </c>
      <c r="F166" s="315"/>
      <c r="G166" s="304">
        <v>1320863</v>
      </c>
      <c r="H166" s="304">
        <v>1406026</v>
      </c>
      <c r="I166" s="304">
        <v>1378399</v>
      </c>
      <c r="J166" s="304">
        <v>1277732</v>
      </c>
      <c r="K166" s="304">
        <v>1204691</v>
      </c>
      <c r="L166" s="304">
        <v>1192333</v>
      </c>
      <c r="M166" s="304">
        <v>1179974</v>
      </c>
      <c r="N166" s="304">
        <v>1064903</v>
      </c>
    </row>
    <row r="167" spans="3:16" ht="24" thickBot="1" x14ac:dyDescent="0.35">
      <c r="E167" s="312" t="s">
        <v>594</v>
      </c>
      <c r="F167" s="315"/>
      <c r="G167" s="304">
        <v>1406026</v>
      </c>
      <c r="H167" s="304">
        <v>1378399</v>
      </c>
      <c r="I167" s="304">
        <v>1277732</v>
      </c>
      <c r="J167" s="304">
        <v>1204691</v>
      </c>
      <c r="K167" s="304">
        <v>1192333</v>
      </c>
      <c r="L167" s="304">
        <v>1179974</v>
      </c>
      <c r="M167" s="304">
        <v>1064903</v>
      </c>
      <c r="N167" s="304">
        <v>1064903</v>
      </c>
    </row>
    <row r="168" spans="3:16" ht="14.25" thickBot="1" x14ac:dyDescent="0.35">
      <c r="E168" s="312" t="s">
        <v>593</v>
      </c>
      <c r="F168" s="302">
        <v>-408248</v>
      </c>
      <c r="G168" s="308">
        <v>-57316</v>
      </c>
      <c r="H168" s="308">
        <v>-58377</v>
      </c>
      <c r="I168" s="308">
        <v>-56421</v>
      </c>
      <c r="J168" s="308">
        <v>-51631</v>
      </c>
      <c r="K168" s="308">
        <v>-48350</v>
      </c>
      <c r="L168" s="308">
        <v>-47737</v>
      </c>
      <c r="M168" s="308">
        <v>-46697</v>
      </c>
      <c r="N168" s="308">
        <v>-41717</v>
      </c>
    </row>
    <row r="169" spans="3:16" ht="14.25" thickBot="1" x14ac:dyDescent="0.35">
      <c r="E169" s="312" t="s">
        <v>592</v>
      </c>
      <c r="F169" s="314"/>
      <c r="G169" s="313">
        <v>4.2000000000000003E-2</v>
      </c>
      <c r="H169" s="313">
        <v>4.19E-2</v>
      </c>
      <c r="I169" s="313">
        <v>4.2500000000000003E-2</v>
      </c>
      <c r="J169" s="313">
        <v>4.1599999999999998E-2</v>
      </c>
      <c r="K169" s="313">
        <v>4.0300000000000002E-2</v>
      </c>
      <c r="L169" s="313">
        <v>4.02E-2</v>
      </c>
      <c r="M169" s="313">
        <v>4.1599999999999998E-2</v>
      </c>
      <c r="N169" s="313">
        <v>3.9199999999999999E-2</v>
      </c>
    </row>
    <row r="170" spans="3:16" ht="14.25" thickBot="1" x14ac:dyDescent="0.35">
      <c r="E170" s="312" t="s">
        <v>591</v>
      </c>
      <c r="F170" s="302">
        <v>-664207</v>
      </c>
      <c r="G170" s="308">
        <v>27846</v>
      </c>
      <c r="H170" s="308">
        <v>-86004</v>
      </c>
      <c r="I170" s="308">
        <v>-157089</v>
      </c>
      <c r="J170" s="308">
        <v>-124672</v>
      </c>
      <c r="K170" s="308">
        <v>-60709</v>
      </c>
      <c r="L170" s="308">
        <v>-60096</v>
      </c>
      <c r="M170" s="308">
        <v>-161767</v>
      </c>
      <c r="N170" s="308">
        <v>-41717</v>
      </c>
    </row>
    <row r="173" spans="3:16" x14ac:dyDescent="0.3">
      <c r="C173" s="311" t="s">
        <v>590</v>
      </c>
      <c r="D173" s="311"/>
      <c r="E173" s="310"/>
      <c r="F173" s="310"/>
      <c r="G173" s="310"/>
      <c r="H173" s="310"/>
      <c r="I173" s="310"/>
      <c r="J173" s="310"/>
      <c r="K173" s="310"/>
      <c r="L173" s="310"/>
      <c r="M173" s="310"/>
      <c r="N173" s="310"/>
      <c r="O173" s="310"/>
      <c r="P173" s="310"/>
    </row>
    <row r="174" spans="3:16" ht="14.25" thickBot="1" x14ac:dyDescent="0.35"/>
    <row r="175" spans="3:16" ht="17.25" thickBot="1" x14ac:dyDescent="0.35">
      <c r="E175" s="309" t="s">
        <v>494</v>
      </c>
      <c r="F175" s="309">
        <v>2015</v>
      </c>
      <c r="G175" s="309">
        <v>2016</v>
      </c>
      <c r="H175" s="309">
        <v>2017</v>
      </c>
      <c r="I175" s="309">
        <v>2018</v>
      </c>
      <c r="J175" s="309">
        <v>2019</v>
      </c>
      <c r="K175" s="309">
        <v>2020</v>
      </c>
      <c r="L175" s="309">
        <v>2021</v>
      </c>
      <c r="M175" s="309">
        <v>2022</v>
      </c>
    </row>
    <row r="176" spans="3:16" ht="17.25" thickBot="1" x14ac:dyDescent="0.35">
      <c r="E176" s="303" t="s">
        <v>589</v>
      </c>
      <c r="F176" s="308">
        <v>2638130</v>
      </c>
      <c r="G176" s="308">
        <v>2725428</v>
      </c>
      <c r="H176" s="308">
        <v>2771229</v>
      </c>
      <c r="I176" s="308">
        <v>2887588</v>
      </c>
      <c r="J176" s="308">
        <v>3016545</v>
      </c>
      <c r="K176" s="308">
        <v>3083015</v>
      </c>
      <c r="L176" s="308">
        <v>3153879</v>
      </c>
      <c r="M176" s="308">
        <v>3227390</v>
      </c>
    </row>
    <row r="177" spans="5:13" ht="17.25" thickBot="1" x14ac:dyDescent="0.35">
      <c r="E177" s="303" t="s">
        <v>588</v>
      </c>
      <c r="F177" s="304">
        <v>2029409</v>
      </c>
      <c r="G177" s="304">
        <v>2180649</v>
      </c>
      <c r="H177" s="304">
        <v>2232857</v>
      </c>
      <c r="I177" s="304">
        <v>2309430</v>
      </c>
      <c r="J177" s="304">
        <v>2395492</v>
      </c>
      <c r="K177" s="304">
        <v>2448199</v>
      </c>
      <c r="L177" s="304">
        <v>2505927</v>
      </c>
      <c r="M177" s="304">
        <v>2552189</v>
      </c>
    </row>
    <row r="178" spans="5:13" ht="17.25" thickBot="1" x14ac:dyDescent="0.35">
      <c r="E178" s="303" t="s">
        <v>587</v>
      </c>
      <c r="F178" s="302">
        <v>608722</v>
      </c>
      <c r="G178" s="302">
        <v>544779</v>
      </c>
      <c r="H178" s="302">
        <v>538372</v>
      </c>
      <c r="I178" s="302">
        <v>578158</v>
      </c>
      <c r="J178" s="302">
        <v>621053</v>
      </c>
      <c r="K178" s="302">
        <v>634816</v>
      </c>
      <c r="L178" s="302">
        <v>647951</v>
      </c>
      <c r="M178" s="302">
        <v>675201</v>
      </c>
    </row>
    <row r="179" spans="5:13" ht="17.25" thickBot="1" x14ac:dyDescent="0.35">
      <c r="E179" s="306" t="s">
        <v>586</v>
      </c>
      <c r="F179" s="305">
        <v>0.23100000000000001</v>
      </c>
      <c r="G179" s="305">
        <v>0.2</v>
      </c>
      <c r="H179" s="305">
        <v>0.19400000000000001</v>
      </c>
      <c r="I179" s="305">
        <v>0.2</v>
      </c>
      <c r="J179" s="305">
        <v>0.20599999999999999</v>
      </c>
      <c r="K179" s="305">
        <v>0.20599999999999999</v>
      </c>
      <c r="L179" s="305">
        <v>0.20499999999999999</v>
      </c>
      <c r="M179" s="305">
        <v>0.20899999999999999</v>
      </c>
    </row>
    <row r="180" spans="5:13" ht="17.25" thickBot="1" x14ac:dyDescent="0.35">
      <c r="E180" s="303" t="s">
        <v>585</v>
      </c>
      <c r="F180" s="307">
        <v>367941</v>
      </c>
      <c r="G180" s="307">
        <v>367371</v>
      </c>
      <c r="H180" s="307">
        <v>375041</v>
      </c>
      <c r="I180" s="307">
        <v>389894</v>
      </c>
      <c r="J180" s="307">
        <v>404708</v>
      </c>
      <c r="K180" s="307">
        <v>414529</v>
      </c>
      <c r="L180" s="307">
        <v>424764</v>
      </c>
      <c r="M180" s="307">
        <v>432649</v>
      </c>
    </row>
    <row r="181" spans="5:13" ht="17.25" thickBot="1" x14ac:dyDescent="0.35">
      <c r="E181" s="306" t="s">
        <v>584</v>
      </c>
      <c r="F181" s="304">
        <v>219818</v>
      </c>
      <c r="G181" s="304">
        <v>213576</v>
      </c>
      <c r="H181" s="304">
        <v>215912</v>
      </c>
      <c r="I181" s="304">
        <v>224234</v>
      </c>
      <c r="J181" s="304">
        <v>232193</v>
      </c>
      <c r="K181" s="304">
        <v>236001</v>
      </c>
      <c r="L181" s="304">
        <v>239889</v>
      </c>
      <c r="M181" s="304">
        <v>243859</v>
      </c>
    </row>
    <row r="182" spans="5:13" ht="17.25" thickBot="1" x14ac:dyDescent="0.35">
      <c r="E182" s="306" t="s">
        <v>583</v>
      </c>
      <c r="F182" s="304">
        <v>70753</v>
      </c>
      <c r="G182" s="304">
        <v>73937</v>
      </c>
      <c r="H182" s="304">
        <v>77338</v>
      </c>
      <c r="I182" s="304">
        <v>80741</v>
      </c>
      <c r="J182" s="304">
        <v>84132</v>
      </c>
      <c r="K182" s="304">
        <v>87666</v>
      </c>
      <c r="L182" s="304">
        <v>91348</v>
      </c>
      <c r="M182" s="304">
        <v>95184</v>
      </c>
    </row>
    <row r="183" spans="5:13" ht="17.25" thickBot="1" x14ac:dyDescent="0.35">
      <c r="E183" s="306" t="s">
        <v>503</v>
      </c>
      <c r="F183" s="304">
        <v>77370</v>
      </c>
      <c r="G183" s="304">
        <v>79857</v>
      </c>
      <c r="H183" s="304">
        <v>81791</v>
      </c>
      <c r="I183" s="304">
        <v>84919</v>
      </c>
      <c r="J183" s="304">
        <v>88382</v>
      </c>
      <c r="K183" s="304">
        <v>90863</v>
      </c>
      <c r="L183" s="304">
        <v>93528</v>
      </c>
      <c r="M183" s="304">
        <v>93606</v>
      </c>
    </row>
    <row r="184" spans="5:13" ht="17.25" thickBot="1" x14ac:dyDescent="0.35">
      <c r="E184" s="303" t="s">
        <v>582</v>
      </c>
      <c r="F184" s="302">
        <v>240781</v>
      </c>
      <c r="G184" s="302">
        <v>177409</v>
      </c>
      <c r="H184" s="302">
        <v>163331</v>
      </c>
      <c r="I184" s="302">
        <v>188264</v>
      </c>
      <c r="J184" s="302">
        <v>216345</v>
      </c>
      <c r="K184" s="302">
        <v>220287</v>
      </c>
      <c r="L184" s="302">
        <v>223187</v>
      </c>
      <c r="M184" s="302">
        <v>242552</v>
      </c>
    </row>
    <row r="185" spans="5:13" ht="17.25" thickBot="1" x14ac:dyDescent="0.35">
      <c r="E185" s="306" t="s">
        <v>581</v>
      </c>
      <c r="F185" s="305">
        <v>9.0999999999999998E-2</v>
      </c>
      <c r="G185" s="305">
        <v>6.5000000000000002E-2</v>
      </c>
      <c r="H185" s="305">
        <v>5.8999999999999997E-2</v>
      </c>
      <c r="I185" s="305">
        <v>6.5000000000000002E-2</v>
      </c>
      <c r="J185" s="305">
        <v>7.1999999999999995E-2</v>
      </c>
      <c r="K185" s="305">
        <v>7.0999999999999994E-2</v>
      </c>
      <c r="L185" s="305">
        <v>7.0999999999999994E-2</v>
      </c>
      <c r="M185" s="305">
        <v>7.4999999999999997E-2</v>
      </c>
    </row>
    <row r="186" spans="5:13" ht="17.25" thickBot="1" x14ac:dyDescent="0.35">
      <c r="E186" s="303" t="s">
        <v>580</v>
      </c>
      <c r="F186" s="304">
        <v>-57316</v>
      </c>
      <c r="G186" s="304">
        <v>-58377</v>
      </c>
      <c r="H186" s="304">
        <v>-56421</v>
      </c>
      <c r="I186" s="304">
        <v>-51631</v>
      </c>
      <c r="J186" s="304">
        <v>-48350</v>
      </c>
      <c r="K186" s="304">
        <v>-47737</v>
      </c>
      <c r="L186" s="304">
        <v>-46697</v>
      </c>
      <c r="M186" s="304">
        <v>-41717</v>
      </c>
    </row>
    <row r="187" spans="5:13" ht="17.25" thickBot="1" x14ac:dyDescent="0.35">
      <c r="E187" s="303" t="s">
        <v>579</v>
      </c>
      <c r="F187" s="304">
        <v>183464</v>
      </c>
      <c r="G187" s="304">
        <v>119031</v>
      </c>
      <c r="H187" s="304">
        <v>106910</v>
      </c>
      <c r="I187" s="304">
        <v>136632</v>
      </c>
      <c r="J187" s="304">
        <v>167995</v>
      </c>
      <c r="K187" s="304">
        <v>172550</v>
      </c>
      <c r="L187" s="304">
        <v>176490</v>
      </c>
      <c r="M187" s="304">
        <v>200835</v>
      </c>
    </row>
    <row r="188" spans="5:13" ht="17.25" thickBot="1" x14ac:dyDescent="0.35">
      <c r="E188" s="303" t="s">
        <v>578</v>
      </c>
      <c r="F188" s="304">
        <v>-44398</v>
      </c>
      <c r="G188" s="304">
        <v>-28806</v>
      </c>
      <c r="H188" s="304">
        <v>-25872</v>
      </c>
      <c r="I188" s="304">
        <v>-33065</v>
      </c>
      <c r="J188" s="304">
        <v>-40655</v>
      </c>
      <c r="K188" s="304">
        <v>-41757</v>
      </c>
      <c r="L188" s="304">
        <v>-42711</v>
      </c>
      <c r="M188" s="304">
        <v>-48602</v>
      </c>
    </row>
    <row r="189" spans="5:13" ht="17.25" thickBot="1" x14ac:dyDescent="0.35">
      <c r="E189" s="303" t="s">
        <v>577</v>
      </c>
      <c r="F189" s="302">
        <v>139066</v>
      </c>
      <c r="G189" s="302">
        <v>90226</v>
      </c>
      <c r="H189" s="302">
        <v>81037</v>
      </c>
      <c r="I189" s="302">
        <v>103567</v>
      </c>
      <c r="J189" s="302">
        <v>127340</v>
      </c>
      <c r="K189" s="302">
        <v>130793</v>
      </c>
      <c r="L189" s="302">
        <v>133780</v>
      </c>
      <c r="M189" s="302">
        <v>152233</v>
      </c>
    </row>
    <row r="195" spans="5:15" ht="14.25" thickBot="1" x14ac:dyDescent="0.35"/>
    <row r="196" spans="5:15" ht="14.25" thickBot="1" x14ac:dyDescent="0.35">
      <c r="E196" s="372" t="s">
        <v>722</v>
      </c>
      <c r="F196" s="372" t="s">
        <v>604</v>
      </c>
      <c r="G196" s="372" t="s">
        <v>720</v>
      </c>
      <c r="H196" s="372">
        <v>2015</v>
      </c>
      <c r="I196" s="372">
        <v>2016</v>
      </c>
      <c r="J196" s="372">
        <v>2017</v>
      </c>
      <c r="K196" s="372">
        <v>2018</v>
      </c>
      <c r="L196" s="372">
        <v>2019</v>
      </c>
      <c r="M196" s="372">
        <v>2020</v>
      </c>
      <c r="N196" s="372">
        <v>2021</v>
      </c>
      <c r="O196" s="372">
        <v>2022</v>
      </c>
    </row>
    <row r="197" spans="5:15" ht="14.25" thickBot="1" x14ac:dyDescent="0.35">
      <c r="E197" s="372" t="s">
        <v>721</v>
      </c>
      <c r="F197" s="373">
        <v>401312</v>
      </c>
      <c r="G197" s="373">
        <v>-6976</v>
      </c>
      <c r="H197" s="373">
        <v>-1365</v>
      </c>
      <c r="I197" s="373">
        <v>3601</v>
      </c>
      <c r="J197" s="373">
        <v>75436</v>
      </c>
      <c r="K197" s="373">
        <v>74912</v>
      </c>
      <c r="L197" s="373">
        <v>74156</v>
      </c>
      <c r="M197" s="373">
        <v>75326</v>
      </c>
      <c r="N197" s="373">
        <v>55032</v>
      </c>
      <c r="O197" s="373">
        <v>51191</v>
      </c>
    </row>
    <row r="198" spans="5:15" ht="14.25" thickBot="1" x14ac:dyDescent="0.35">
      <c r="E198" s="372" t="s">
        <v>702</v>
      </c>
      <c r="F198" s="374">
        <v>1737852</v>
      </c>
      <c r="G198" s="374" t="s">
        <v>719</v>
      </c>
      <c r="H198" s="374" t="s">
        <v>719</v>
      </c>
      <c r="I198" s="374">
        <v>148580</v>
      </c>
      <c r="J198" s="374">
        <v>264785</v>
      </c>
      <c r="K198" s="374">
        <v>263157</v>
      </c>
      <c r="L198" s="374">
        <v>264148</v>
      </c>
      <c r="M198" s="374">
        <v>264741</v>
      </c>
      <c r="N198" s="374">
        <v>265742</v>
      </c>
      <c r="O198" s="374">
        <v>266700</v>
      </c>
    </row>
    <row r="199" spans="5:15" ht="14.25" thickBot="1" x14ac:dyDescent="0.35">
      <c r="E199" s="372" t="s">
        <v>701</v>
      </c>
      <c r="F199" s="374">
        <v>384414</v>
      </c>
      <c r="G199" s="374" t="s">
        <v>719</v>
      </c>
      <c r="H199" s="374" t="s">
        <v>719</v>
      </c>
      <c r="I199" s="374">
        <v>-704</v>
      </c>
      <c r="J199" s="374">
        <v>68698</v>
      </c>
      <c r="K199" s="374">
        <v>63958</v>
      </c>
      <c r="L199" s="374">
        <v>63511</v>
      </c>
      <c r="M199" s="374">
        <v>65656</v>
      </c>
      <c r="N199" s="374">
        <v>63033</v>
      </c>
      <c r="O199" s="374">
        <v>60263</v>
      </c>
    </row>
    <row r="200" spans="5:15" ht="14.25" thickBot="1" x14ac:dyDescent="0.35">
      <c r="E200" s="372" t="s">
        <v>700</v>
      </c>
      <c r="F200" s="374">
        <v>83059</v>
      </c>
      <c r="G200" s="374" t="s">
        <v>719</v>
      </c>
      <c r="H200" s="374" t="s">
        <v>719</v>
      </c>
      <c r="I200" s="374">
        <v>9489</v>
      </c>
      <c r="J200" s="374">
        <v>12227</v>
      </c>
      <c r="K200" s="374">
        <v>12237</v>
      </c>
      <c r="L200" s="374">
        <v>12258</v>
      </c>
      <c r="M200" s="374">
        <v>12269</v>
      </c>
      <c r="N200" s="374">
        <v>12283</v>
      </c>
      <c r="O200" s="374">
        <v>12295</v>
      </c>
    </row>
    <row r="201" spans="5:15" x14ac:dyDescent="0.3">
      <c r="E201" s="375" t="s">
        <v>503</v>
      </c>
      <c r="F201" s="376">
        <v>-219054</v>
      </c>
      <c r="G201" s="376" t="s">
        <v>719</v>
      </c>
      <c r="H201" s="376" t="s">
        <v>719</v>
      </c>
      <c r="I201" s="376">
        <v>-27004</v>
      </c>
      <c r="J201" s="376">
        <v>-27461</v>
      </c>
      <c r="K201" s="376">
        <v>-23749</v>
      </c>
      <c r="L201" s="376">
        <v>-24589</v>
      </c>
      <c r="M201" s="376">
        <v>-26087</v>
      </c>
      <c r="N201" s="376">
        <v>-44284</v>
      </c>
      <c r="O201" s="376">
        <v>-45878</v>
      </c>
    </row>
    <row r="202" spans="5:15" x14ac:dyDescent="0.3">
      <c r="E202" s="377" t="s">
        <v>641</v>
      </c>
      <c r="F202" s="378">
        <v>161235</v>
      </c>
      <c r="G202" s="378" t="s">
        <v>719</v>
      </c>
      <c r="H202" s="378" t="s">
        <v>719</v>
      </c>
      <c r="I202" s="378">
        <v>21820</v>
      </c>
      <c r="J202" s="378">
        <v>21972</v>
      </c>
      <c r="K202" s="378">
        <v>22465</v>
      </c>
      <c r="L202" s="378">
        <v>22977</v>
      </c>
      <c r="M202" s="378">
        <v>23489</v>
      </c>
      <c r="N202" s="378">
        <v>24000</v>
      </c>
      <c r="O202" s="378">
        <v>24512</v>
      </c>
    </row>
    <row r="203" spans="5:15" ht="14.25" thickBot="1" x14ac:dyDescent="0.35">
      <c r="E203" s="385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</row>
    <row r="204" spans="5:15" ht="14.25" thickBot="1" x14ac:dyDescent="0.35">
      <c r="E204" s="372" t="s">
        <v>699</v>
      </c>
      <c r="F204" s="373">
        <v>-459481</v>
      </c>
      <c r="G204" s="373">
        <v>-53273</v>
      </c>
      <c r="H204" s="373">
        <v>-322586</v>
      </c>
      <c r="I204" s="373">
        <v>-30180</v>
      </c>
      <c r="J204" s="373">
        <v>-7651</v>
      </c>
      <c r="K204" s="373">
        <v>-9158</v>
      </c>
      <c r="L204" s="373">
        <v>-9158</v>
      </c>
      <c r="M204" s="373">
        <v>-9158</v>
      </c>
      <c r="N204" s="373">
        <v>-9158</v>
      </c>
      <c r="O204" s="373">
        <v>-9158</v>
      </c>
    </row>
    <row r="205" spans="5:15" ht="14.25" thickBot="1" x14ac:dyDescent="0.35">
      <c r="E205" s="372" t="s">
        <v>723</v>
      </c>
      <c r="F205" s="374">
        <v>-406039</v>
      </c>
      <c r="G205" s="374">
        <v>-53273</v>
      </c>
      <c r="H205" s="374">
        <v>-322586</v>
      </c>
      <c r="I205" s="374">
        <v>-30180</v>
      </c>
      <c r="J205" s="374" t="s">
        <v>719</v>
      </c>
      <c r="K205" s="374" t="s">
        <v>719</v>
      </c>
      <c r="L205" s="374" t="s">
        <v>719</v>
      </c>
      <c r="M205" s="374" t="s">
        <v>719</v>
      </c>
      <c r="N205" s="374" t="s">
        <v>719</v>
      </c>
      <c r="O205" s="374" t="s">
        <v>719</v>
      </c>
    </row>
    <row r="206" spans="5:15" ht="14.25" thickBot="1" x14ac:dyDescent="0.35">
      <c r="E206" s="372" t="s">
        <v>698</v>
      </c>
      <c r="F206" s="374">
        <v>-53442</v>
      </c>
      <c r="G206" s="374" t="s">
        <v>719</v>
      </c>
      <c r="H206" s="374" t="s">
        <v>719</v>
      </c>
      <c r="I206" s="374" t="s">
        <v>719</v>
      </c>
      <c r="J206" s="374">
        <v>-7651</v>
      </c>
      <c r="K206" s="374">
        <v>-9158</v>
      </c>
      <c r="L206" s="374">
        <v>-9158</v>
      </c>
      <c r="M206" s="374">
        <v>-9158</v>
      </c>
      <c r="N206" s="374">
        <v>-9158</v>
      </c>
      <c r="O206" s="374">
        <v>-9158</v>
      </c>
    </row>
    <row r="207" spans="5:15" ht="14.25" thickBot="1" x14ac:dyDescent="0.35">
      <c r="E207" s="387"/>
      <c r="F207" s="388">
        <f>SUM(G208:O208)</f>
        <v>67242</v>
      </c>
      <c r="G207" s="388">
        <f>SUM(G209:G213)</f>
        <v>118000</v>
      </c>
      <c r="H207" s="388">
        <f t="shared" ref="H207:O207" si="15">SUM(H209:H213)</f>
        <v>327866</v>
      </c>
      <c r="I207" s="388">
        <f t="shared" si="15"/>
        <v>-10339</v>
      </c>
      <c r="J207" s="388">
        <f t="shared" si="15"/>
        <v>-58237</v>
      </c>
      <c r="K207" s="388">
        <f t="shared" si="15"/>
        <v>-73220</v>
      </c>
      <c r="L207" s="388">
        <f t="shared" si="15"/>
        <v>-71400</v>
      </c>
      <c r="M207" s="388">
        <f t="shared" si="15"/>
        <v>-68151</v>
      </c>
      <c r="N207" s="388">
        <f t="shared" si="15"/>
        <v>-50725</v>
      </c>
      <c r="O207" s="388">
        <f t="shared" si="15"/>
        <v>-46553</v>
      </c>
    </row>
    <row r="208" spans="5:15" ht="14.25" thickBot="1" x14ac:dyDescent="0.35">
      <c r="E208" s="372" t="s">
        <v>696</v>
      </c>
      <c r="F208" s="373">
        <v>67241</v>
      </c>
      <c r="G208" s="373">
        <v>118000</v>
      </c>
      <c r="H208" s="373">
        <v>327867</v>
      </c>
      <c r="I208" s="373">
        <v>-10338</v>
      </c>
      <c r="J208" s="373">
        <v>-58237</v>
      </c>
      <c r="K208" s="373">
        <v>-73220</v>
      </c>
      <c r="L208" s="373">
        <v>-71400</v>
      </c>
      <c r="M208" s="373">
        <v>-68151</v>
      </c>
      <c r="N208" s="373">
        <v>-50726</v>
      </c>
      <c r="O208" s="373">
        <v>-46553</v>
      </c>
    </row>
    <row r="209" spans="5:15" ht="14.25" thickBot="1" x14ac:dyDescent="0.35">
      <c r="E209" s="372" t="s">
        <v>724</v>
      </c>
      <c r="F209" s="374">
        <v>118000</v>
      </c>
      <c r="G209" s="374">
        <v>118000</v>
      </c>
      <c r="H209" s="374" t="s">
        <v>719</v>
      </c>
      <c r="I209" s="374" t="s">
        <v>719</v>
      </c>
      <c r="J209" s="374" t="s">
        <v>719</v>
      </c>
      <c r="K209" s="374" t="s">
        <v>719</v>
      </c>
      <c r="L209" s="374" t="s">
        <v>719</v>
      </c>
      <c r="M209" s="374" t="s">
        <v>719</v>
      </c>
      <c r="N209" s="374" t="s">
        <v>719</v>
      </c>
      <c r="O209" s="374" t="s">
        <v>719</v>
      </c>
    </row>
    <row r="210" spans="5:15" ht="14.25" thickBot="1" x14ac:dyDescent="0.35">
      <c r="E210" s="372" t="s">
        <v>725</v>
      </c>
      <c r="F210" s="374">
        <v>13953</v>
      </c>
      <c r="G210" s="374" t="s">
        <v>719</v>
      </c>
      <c r="H210" s="374">
        <v>30000</v>
      </c>
      <c r="I210" s="374" t="s">
        <v>719</v>
      </c>
      <c r="J210" s="374">
        <v>-30000</v>
      </c>
      <c r="K210" s="374" t="s">
        <v>719</v>
      </c>
      <c r="L210" s="374" t="s">
        <v>719</v>
      </c>
      <c r="M210" s="374" t="s">
        <v>719</v>
      </c>
      <c r="N210" s="374">
        <v>13953</v>
      </c>
      <c r="O210" s="374" t="s">
        <v>719</v>
      </c>
    </row>
    <row r="211" spans="5:15" ht="14.25" thickBot="1" x14ac:dyDescent="0.35">
      <c r="E211" s="372" t="s">
        <v>726</v>
      </c>
      <c r="F211" s="374">
        <v>-2041</v>
      </c>
      <c r="G211" s="374" t="s">
        <v>719</v>
      </c>
      <c r="H211" s="374">
        <v>-643</v>
      </c>
      <c r="I211" s="374">
        <v>-759</v>
      </c>
      <c r="J211" s="374">
        <v>-316</v>
      </c>
      <c r="K211" s="374" t="s">
        <v>719</v>
      </c>
      <c r="L211" s="374" t="s">
        <v>719</v>
      </c>
      <c r="M211" s="374" t="s">
        <v>719</v>
      </c>
      <c r="N211" s="374" t="s">
        <v>719</v>
      </c>
      <c r="O211" s="374">
        <v>-323</v>
      </c>
    </row>
    <row r="212" spans="5:15" ht="14.25" thickBot="1" x14ac:dyDescent="0.35">
      <c r="E212" s="372" t="s">
        <v>727</v>
      </c>
      <c r="F212" s="374" t="s">
        <v>719</v>
      </c>
      <c r="G212" s="374" t="s">
        <v>719</v>
      </c>
      <c r="H212" s="374">
        <v>300000</v>
      </c>
      <c r="I212" s="374" t="s">
        <v>719</v>
      </c>
      <c r="J212" s="374">
        <v>-15000</v>
      </c>
      <c r="K212" s="374">
        <v>-60000</v>
      </c>
      <c r="L212" s="374">
        <v>-60000</v>
      </c>
      <c r="M212" s="374">
        <v>-60000</v>
      </c>
      <c r="N212" s="374">
        <v>-60000</v>
      </c>
      <c r="O212" s="374">
        <v>-45000</v>
      </c>
    </row>
    <row r="213" spans="5:15" ht="14.25" thickBot="1" x14ac:dyDescent="0.35">
      <c r="E213" s="372" t="s">
        <v>728</v>
      </c>
      <c r="F213" s="374">
        <v>-62671</v>
      </c>
      <c r="G213" s="374" t="s">
        <v>719</v>
      </c>
      <c r="H213" s="374">
        <v>-1491</v>
      </c>
      <c r="I213" s="374">
        <v>-9580</v>
      </c>
      <c r="J213" s="374">
        <v>-12921</v>
      </c>
      <c r="K213" s="374">
        <v>-13220</v>
      </c>
      <c r="L213" s="374">
        <v>-11400</v>
      </c>
      <c r="M213" s="374">
        <v>-8151</v>
      </c>
      <c r="N213" s="374">
        <v>-4678</v>
      </c>
      <c r="O213" s="374">
        <v>-1230</v>
      </c>
    </row>
    <row r="214" spans="5:15" ht="14.25" thickBot="1" x14ac:dyDescent="0.35">
      <c r="E214" s="389"/>
      <c r="F214" s="390"/>
      <c r="G214" s="390"/>
      <c r="H214" s="390"/>
      <c r="I214" s="390"/>
      <c r="J214" s="390"/>
      <c r="K214" s="390"/>
      <c r="L214" s="390"/>
      <c r="M214" s="390"/>
      <c r="N214" s="390"/>
      <c r="O214" s="390"/>
    </row>
    <row r="215" spans="5:15" ht="15" thickTop="1" thickBot="1" x14ac:dyDescent="0.35">
      <c r="E215" s="379" t="s">
        <v>693</v>
      </c>
      <c r="F215" s="380">
        <v>9072</v>
      </c>
      <c r="G215" s="380">
        <v>57751</v>
      </c>
      <c r="H215" s="380">
        <v>3916</v>
      </c>
      <c r="I215" s="380">
        <v>-36918</v>
      </c>
      <c r="J215" s="380">
        <v>9549</v>
      </c>
      <c r="K215" s="380">
        <v>-7467</v>
      </c>
      <c r="L215" s="380">
        <v>-6402</v>
      </c>
      <c r="M215" s="380">
        <v>-1983</v>
      </c>
      <c r="N215" s="380">
        <v>-4853</v>
      </c>
      <c r="O215" s="381">
        <v>-4521</v>
      </c>
    </row>
    <row r="216" spans="5:15" ht="15" thickTop="1" thickBot="1" x14ac:dyDescent="0.35">
      <c r="E216" s="382" t="s">
        <v>692</v>
      </c>
      <c r="F216" s="383" t="s">
        <v>719</v>
      </c>
      <c r="G216" s="383" t="s">
        <v>719</v>
      </c>
      <c r="H216" s="383">
        <v>57751</v>
      </c>
      <c r="I216" s="383">
        <v>61667</v>
      </c>
      <c r="J216" s="383">
        <v>24749</v>
      </c>
      <c r="K216" s="383">
        <v>34298</v>
      </c>
      <c r="L216" s="383">
        <v>26831</v>
      </c>
      <c r="M216" s="383">
        <v>20429</v>
      </c>
      <c r="N216" s="383">
        <v>18445</v>
      </c>
      <c r="O216" s="383">
        <v>13593</v>
      </c>
    </row>
    <row r="217" spans="5:15" ht="14.25" thickBot="1" x14ac:dyDescent="0.35">
      <c r="E217" s="372" t="s">
        <v>691</v>
      </c>
      <c r="F217" s="384">
        <v>9072</v>
      </c>
      <c r="G217" s="384">
        <v>57751</v>
      </c>
      <c r="H217" s="384">
        <v>61667</v>
      </c>
      <c r="I217" s="384">
        <v>24749</v>
      </c>
      <c r="J217" s="384">
        <v>34298</v>
      </c>
      <c r="K217" s="384">
        <v>26831</v>
      </c>
      <c r="L217" s="384">
        <v>20429</v>
      </c>
      <c r="M217" s="384">
        <v>18445</v>
      </c>
      <c r="N217" s="384">
        <v>13593</v>
      </c>
      <c r="O217" s="384">
        <v>9072</v>
      </c>
    </row>
    <row r="218" spans="5:15" ht="14.25" thickBot="1" x14ac:dyDescent="0.35">
      <c r="E218" s="372" t="s">
        <v>729</v>
      </c>
      <c r="F218" s="384"/>
      <c r="G218" s="384"/>
      <c r="H218" s="384"/>
      <c r="I218" s="384">
        <v>3.58</v>
      </c>
      <c r="J218" s="384">
        <v>2.23</v>
      </c>
      <c r="K218" s="384">
        <v>1.37</v>
      </c>
      <c r="L218" s="384">
        <v>1.29</v>
      </c>
      <c r="M218" s="384">
        <v>1.27</v>
      </c>
      <c r="N218" s="384">
        <v>1.21</v>
      </c>
      <c r="O218" s="384">
        <v>1.2</v>
      </c>
    </row>
  </sheetData>
  <mergeCells count="9">
    <mergeCell ref="E147:G147"/>
    <mergeCell ref="E148:G148"/>
    <mergeCell ref="E149:G149"/>
    <mergeCell ref="E135:G135"/>
    <mergeCell ref="E142:G142"/>
    <mergeCell ref="E143:G143"/>
    <mergeCell ref="E144:G144"/>
    <mergeCell ref="E145:G145"/>
    <mergeCell ref="E146:G146"/>
  </mergeCells>
  <phoneticPr fontId="4" type="noConversion"/>
  <conditionalFormatting sqref="F18:N20 F132:N132 F22:N22 F25:N27 F134:N134 F30:N30 F150:N151 F153:N153 F171:N172 F33:N116 F190:N195 N175:N189 F174:N174 F1:N15 F219:N1048576">
    <cfRule type="containsText" dxfId="9" priority="10" operator="containsText" text="FALSE">
      <formula>NOT(ISERROR(SEARCH("FALSE",F1)))</formula>
    </cfRule>
  </conditionalFormatting>
  <conditionalFormatting sqref="F16:N17">
    <cfRule type="containsText" dxfId="8" priority="9" operator="containsText" text="FALSE">
      <formula>NOT(ISERROR(SEARCH("FALSE",F16)))</formula>
    </cfRule>
  </conditionalFormatting>
  <conditionalFormatting sqref="F21:N21">
    <cfRule type="containsText" dxfId="7" priority="8" operator="containsText" text="FALSE">
      <formula>NOT(ISERROR(SEARCH("FALSE",F21)))</formula>
    </cfRule>
  </conditionalFormatting>
  <conditionalFormatting sqref="F23:N24">
    <cfRule type="containsText" dxfId="6" priority="7" operator="containsText" text="FALSE">
      <formula>NOT(ISERROR(SEARCH("FALSE",F23)))</formula>
    </cfRule>
  </conditionalFormatting>
  <conditionalFormatting sqref="F133:N133">
    <cfRule type="containsText" dxfId="5" priority="6" operator="containsText" text="FALSE">
      <formula>NOT(ISERROR(SEARCH("FALSE",F133)))</formula>
    </cfRule>
  </conditionalFormatting>
  <conditionalFormatting sqref="F28:N29">
    <cfRule type="containsText" dxfId="4" priority="5" operator="containsText" text="FALSE">
      <formula>NOT(ISERROR(SEARCH("FALSE",F28)))</formula>
    </cfRule>
  </conditionalFormatting>
  <conditionalFormatting sqref="F152:N152">
    <cfRule type="containsText" dxfId="3" priority="4" operator="containsText" text="FALSE">
      <formula>NOT(ISERROR(SEARCH("FALSE",F152)))</formula>
    </cfRule>
  </conditionalFormatting>
  <conditionalFormatting sqref="F31:N31">
    <cfRule type="containsText" dxfId="2" priority="3" operator="containsText" text="FALSE">
      <formula>NOT(ISERROR(SEARCH("FALSE",F31)))</formula>
    </cfRule>
  </conditionalFormatting>
  <conditionalFormatting sqref="F32:N32">
    <cfRule type="containsText" dxfId="1" priority="2" operator="containsText" text="FALSE">
      <formula>NOT(ISERROR(SEARCH("FALSE",F32)))</formula>
    </cfRule>
  </conditionalFormatting>
  <conditionalFormatting sqref="F173:N173">
    <cfRule type="containsText" dxfId="0" priority="1" operator="containsText" text="FALSE">
      <formula>NOT(ISERROR(SEARCH("FALSE",F173)))</formula>
    </cfRule>
  </conditionalFormatting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"/>
  <sheetViews>
    <sheetView showGridLines="0" zoomScale="85" zoomScaleNormal="85" workbookViewId="0">
      <selection activeCell="D20" sqref="D20"/>
    </sheetView>
  </sheetViews>
  <sheetFormatPr defaultRowHeight="16.5" x14ac:dyDescent="0.3"/>
  <cols>
    <col min="1" max="2" width="9" style="90"/>
    <col min="3" max="3" width="13.75" style="90" bestFit="1" customWidth="1"/>
    <col min="4" max="4" width="10.625" style="90" bestFit="1" customWidth="1"/>
    <col min="5" max="16384" width="9" style="90"/>
  </cols>
  <sheetData>
    <row r="1" spans="2:8" x14ac:dyDescent="0.3">
      <c r="B1" s="90" t="s">
        <v>730</v>
      </c>
      <c r="C1" s="90" t="s">
        <v>731</v>
      </c>
      <c r="D1" s="90" t="s">
        <v>732</v>
      </c>
      <c r="E1" s="90" t="s">
        <v>733</v>
      </c>
      <c r="H1" s="90" t="s">
        <v>734</v>
      </c>
    </row>
    <row r="2" spans="2:8" x14ac:dyDescent="0.3">
      <c r="B2" s="90">
        <v>225</v>
      </c>
      <c r="C2" s="90">
        <v>1</v>
      </c>
      <c r="D2" s="90">
        <v>8</v>
      </c>
      <c r="E2" s="90">
        <v>3</v>
      </c>
      <c r="H2" s="184">
        <f>B2/C2/D2/E2</f>
        <v>9.375</v>
      </c>
    </row>
    <row r="3" spans="2:8" x14ac:dyDescent="0.3">
      <c r="B3" s="90">
        <v>170</v>
      </c>
      <c r="C3" s="90">
        <v>1</v>
      </c>
      <c r="D3" s="90">
        <v>8</v>
      </c>
      <c r="E3" s="90">
        <v>3</v>
      </c>
      <c r="H3" s="184">
        <f>B3/C3/D3/E3</f>
        <v>7.083333333333333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이름이 지정된 범위</vt:lpstr>
      </vt:variant>
      <vt:variant>
        <vt:i4>2</vt:i4>
      </vt:variant>
    </vt:vector>
  </HeadingPairs>
  <TitlesOfParts>
    <vt:vector size="14" baseType="lpstr">
      <vt:lpstr>Market</vt:lpstr>
      <vt:lpstr>Analysis_LMC</vt:lpstr>
      <vt:lpstr>Data</vt:lpstr>
      <vt:lpstr>Pivot_v.Ori</vt:lpstr>
      <vt:lpstr>Data_v.Ori</vt:lpstr>
      <vt:lpstr>Research</vt:lpstr>
      <vt:lpstr>생산판매물량흐름</vt:lpstr>
      <vt:lpstr>기타, 외부환경</vt:lpstr>
      <vt:lpstr>Glossary</vt:lpstr>
      <vt:lpstr>OE(국가별,업체별)</vt:lpstr>
      <vt:lpstr>검증</vt:lpstr>
      <vt:lpstr>Sheet1</vt:lpstr>
      <vt:lpstr>Smart_Chart_Data_Table_00cad8f81f274182b5cfb409d9a270e6</vt:lpstr>
      <vt:lpstr>Smart_Chart_Data_Table_94f42f5a03264685b7be7f531d6965c6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2017-03-07T09:12:15Z</dcterms:modified>
</cp:coreProperties>
</file>